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Budget" sheetId="2" r:id="rId5"/>
    <sheet state="visible" name="Needs" sheetId="3" r:id="rId6"/>
    <sheet state="visible" name="Wants" sheetId="4" r:id="rId7"/>
    <sheet state="visible" name="Investment" sheetId="5" r:id="rId8"/>
    <sheet state="visible" name="Investment values" sheetId="6" r:id="rId9"/>
    <sheet state="hidden" name="Investments" sheetId="7" r:id="rId10"/>
    <sheet state="hidden" name="Returns from Investments" sheetId="8" r:id="rId11"/>
    <sheet state="hidden" name="Sheet6" sheetId="9" r:id="rId12"/>
  </sheets>
  <definedNames/>
  <calcPr/>
  <extLst>
    <ext uri="GoogleSheetsCustomDataVersion2">
      <go:sheetsCustomData xmlns:go="http://customooxmlschemas.google.com/" r:id="rId13" roundtripDataChecksum="YStQnEr4DiyQBnP5hHWWkTGb/j3jm9RE3/Co7ccz1MQ="/>
    </ext>
  </extLst>
</workbook>
</file>

<file path=xl/sharedStrings.xml><?xml version="1.0" encoding="utf-8"?>
<sst xmlns="http://schemas.openxmlformats.org/spreadsheetml/2006/main" count="151" uniqueCount="71">
  <si>
    <t>Monthly Salary</t>
  </si>
  <si>
    <t>Needs (50%)</t>
  </si>
  <si>
    <t>Wants (30%)</t>
  </si>
  <si>
    <t>Investments (20%)</t>
  </si>
  <si>
    <t>Increment</t>
  </si>
  <si>
    <t>1st 10 years</t>
  </si>
  <si>
    <t>Next 10 years</t>
  </si>
  <si>
    <t>Increment invested in ratio of</t>
  </si>
  <si>
    <t>Needs</t>
  </si>
  <si>
    <t>Wants</t>
  </si>
  <si>
    <t>Investments</t>
  </si>
  <si>
    <t>Inflation</t>
  </si>
  <si>
    <t>Year</t>
  </si>
  <si>
    <t>Year number</t>
  </si>
  <si>
    <t>Starting Salary</t>
  </si>
  <si>
    <t>Ending Salary</t>
  </si>
  <si>
    <t>Amount</t>
  </si>
  <si>
    <t>Rent</t>
  </si>
  <si>
    <t>Food</t>
  </si>
  <si>
    <t>Electricity</t>
  </si>
  <si>
    <t>Mobile</t>
  </si>
  <si>
    <t>Clothes</t>
  </si>
  <si>
    <t>Transport</t>
  </si>
  <si>
    <t>Internet</t>
  </si>
  <si>
    <t>Total</t>
  </si>
  <si>
    <t>Over/Under Budget?</t>
  </si>
  <si>
    <t>Car/Bike</t>
  </si>
  <si>
    <t>Phone</t>
  </si>
  <si>
    <t>Vacation</t>
  </si>
  <si>
    <t>Dining Out</t>
  </si>
  <si>
    <t>Starting Investment Amount</t>
  </si>
  <si>
    <t>Allocation</t>
  </si>
  <si>
    <t>Starting Amount</t>
  </si>
  <si>
    <t>Returns</t>
  </si>
  <si>
    <t>Nifty50</t>
  </si>
  <si>
    <t>Mid-cap</t>
  </si>
  <si>
    <t>Small-cap</t>
  </si>
  <si>
    <t>After years</t>
  </si>
  <si>
    <t>Today's price</t>
  </si>
  <si>
    <t>Month</t>
  </si>
  <si>
    <t>Investment</t>
  </si>
  <si>
    <t>Cum</t>
  </si>
  <si>
    <t>PPF</t>
  </si>
  <si>
    <t>Insurance</t>
  </si>
  <si>
    <t>Emergency</t>
  </si>
  <si>
    <t>FD</t>
  </si>
  <si>
    <t>MF</t>
  </si>
  <si>
    <t>Stocks</t>
  </si>
  <si>
    <t>Real Estate</t>
  </si>
  <si>
    <t>Gold</t>
  </si>
  <si>
    <t>Cypto</t>
  </si>
  <si>
    <t>Expected returns (pre-tax)</t>
  </si>
  <si>
    <t>Total Investment (10 years)</t>
  </si>
  <si>
    <t>Value in 2033</t>
  </si>
  <si>
    <t xml:space="preserve">This means, in 2033 you will have </t>
  </si>
  <si>
    <t>lakhs in the bank, but because of inflation, it will be equal to</t>
  </si>
  <si>
    <t>lakhs in today's money</t>
  </si>
  <si>
    <t>Value in 2043</t>
  </si>
  <si>
    <t xml:space="preserve">This means, in 2043 you will have </t>
  </si>
  <si>
    <t>Value in 2053</t>
  </si>
  <si>
    <t xml:space="preserve">This means, in 2053 you will have </t>
  </si>
  <si>
    <t>Value in 2063</t>
  </si>
  <si>
    <t xml:space="preserve">This means, in 2063 you will have </t>
  </si>
  <si>
    <t>Value in 2073</t>
  </si>
  <si>
    <t xml:space="preserve">This means, in 2073 you will have </t>
  </si>
  <si>
    <t xml:space="preserve">this will be the </t>
  </si>
  <si>
    <t>this will be the</t>
  </si>
  <si>
    <t>amount in your</t>
  </si>
  <si>
    <t>value of that</t>
  </si>
  <si>
    <t>bank</t>
  </si>
  <si>
    <t>money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</si>
</sst>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_ ;_ * \-#,##0_ ;_ * &quot;-&quot;??_ ;_ @_ 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i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3" xfId="0" applyAlignment="1" applyFill="1" applyFont="1" applyNumberFormat="1">
      <alignment readingOrder="0"/>
    </xf>
    <xf borderId="0" fillId="0" fontId="1" numFmtId="3" xfId="0" applyFont="1" applyNumberFormat="1"/>
    <xf borderId="0" fillId="0" fontId="1" numFmtId="9" xfId="0" applyAlignment="1" applyFont="1" applyNumberFormat="1">
      <alignment readingOrder="0"/>
    </xf>
    <xf borderId="0" fillId="2" fontId="1" numFmtId="9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0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0" numFmtId="164" xfId="0" applyFont="1" applyNumberFormat="1"/>
    <xf borderId="0" fillId="0" fontId="0" numFmtId="9" xfId="0" applyFont="1" applyNumberFormat="1"/>
    <xf borderId="0" fillId="0" fontId="0" numFmtId="0" xfId="0" applyFont="1"/>
    <xf borderId="0" fillId="0" fontId="0" numFmtId="0" xfId="0" applyAlignment="1" applyFont="1">
      <alignment vertical="bottom"/>
    </xf>
    <xf borderId="0" fillId="0" fontId="0" numFmtId="164" xfId="0" applyAlignment="1" applyFont="1" applyNumberFormat="1">
      <alignment horizontal="right" vertical="bottom"/>
    </xf>
    <xf borderId="0" fillId="0" fontId="0" numFmtId="0" xfId="0" applyAlignment="1" applyFont="1">
      <alignment readingOrder="0" vertical="bottom"/>
    </xf>
    <xf borderId="0" fillId="3" fontId="0" numFmtId="9" xfId="0" applyAlignment="1" applyFill="1" applyFont="1" applyNumberFormat="1">
      <alignment horizontal="right" vertical="bottom"/>
    </xf>
    <xf borderId="0" fillId="0" fontId="0" numFmtId="9" xfId="0" applyAlignment="1" applyFont="1" applyNumberFormat="1">
      <alignment horizontal="right" vertical="bottom"/>
    </xf>
    <xf borderId="0" fillId="0" fontId="0" numFmtId="164" xfId="0" applyAlignment="1" applyFont="1" applyNumberFormat="1">
      <alignment vertical="bottom"/>
    </xf>
    <xf borderId="0" fillId="0" fontId="0" numFmtId="10" xfId="0" applyAlignment="1" applyFont="1" applyNumberFormat="1">
      <alignment horizontal="right" vertical="bottom"/>
    </xf>
    <xf borderId="0" fillId="0" fontId="0" numFmtId="10" xfId="0" applyAlignment="1" applyFont="1" applyNumberFormat="1">
      <alignment vertical="bottom"/>
    </xf>
    <xf borderId="0" fillId="0" fontId="0" numFmtId="9" xfId="0" applyAlignment="1" applyFont="1" applyNumberFormat="1">
      <alignment vertical="bottom"/>
    </xf>
    <xf borderId="0" fillId="0" fontId="0" numFmtId="0" xfId="0" applyAlignment="1" applyFont="1">
      <alignment horizontal="right" vertical="bottom"/>
    </xf>
    <xf borderId="0" fillId="0" fontId="0" numFmtId="0" xfId="0" applyAlignment="1" applyFont="1">
      <alignment horizontal="right" readingOrder="0" vertical="bottom"/>
    </xf>
    <xf borderId="0" fillId="0" fontId="0" numFmtId="164" xfId="0" applyAlignment="1" applyFont="1" applyNumberFormat="1">
      <alignment readingOrder="0" vertical="bottom"/>
    </xf>
    <xf borderId="0" fillId="0" fontId="4" numFmtId="0" xfId="0" applyFont="1"/>
    <xf borderId="0" fillId="0" fontId="4" numFmtId="164" xfId="0" applyFont="1" applyNumberFormat="1"/>
    <xf borderId="0" fillId="0" fontId="4" numFmtId="9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86"/>
  </cols>
  <sheetData>
    <row r="1">
      <c r="A1" s="1" t="s">
        <v>0</v>
      </c>
      <c r="B1" s="2">
        <v>30000.0</v>
      </c>
    </row>
    <row r="2">
      <c r="A2" s="1" t="s">
        <v>1</v>
      </c>
      <c r="B2" s="3">
        <f>50%*B1</f>
        <v>15000</v>
      </c>
    </row>
    <row r="3">
      <c r="A3" s="1" t="s">
        <v>2</v>
      </c>
      <c r="B3" s="3">
        <f>30%*B1</f>
        <v>9000</v>
      </c>
    </row>
    <row r="4">
      <c r="A4" s="1" t="s">
        <v>3</v>
      </c>
      <c r="B4" s="3">
        <f>20%*B1</f>
        <v>6000</v>
      </c>
    </row>
    <row r="5">
      <c r="B5" s="3"/>
    </row>
    <row r="6">
      <c r="A6" s="1" t="s">
        <v>4</v>
      </c>
      <c r="B6" s="4"/>
    </row>
    <row r="7">
      <c r="A7" s="1" t="s">
        <v>5</v>
      </c>
      <c r="B7" s="5">
        <v>0.1</v>
      </c>
    </row>
    <row r="8">
      <c r="A8" s="1" t="s">
        <v>6</v>
      </c>
      <c r="B8" s="5">
        <v>0.08</v>
      </c>
    </row>
    <row r="9">
      <c r="A9" s="1" t="s">
        <v>6</v>
      </c>
      <c r="B9" s="5">
        <v>0.06</v>
      </c>
    </row>
    <row r="10">
      <c r="A10" s="1" t="s">
        <v>6</v>
      </c>
      <c r="B10" s="5">
        <v>0.04</v>
      </c>
    </row>
    <row r="11">
      <c r="A11" s="1" t="s">
        <v>6</v>
      </c>
      <c r="B11" s="5">
        <v>0.04</v>
      </c>
    </row>
    <row r="12">
      <c r="B12" s="3"/>
    </row>
    <row r="13">
      <c r="A13" s="1" t="s">
        <v>7</v>
      </c>
      <c r="B13" s="4"/>
    </row>
    <row r="14">
      <c r="A14" s="1" t="s">
        <v>8</v>
      </c>
      <c r="B14" s="5">
        <v>0.33</v>
      </c>
    </row>
    <row r="15">
      <c r="A15" s="1" t="s">
        <v>9</v>
      </c>
      <c r="B15" s="5">
        <v>0.33</v>
      </c>
    </row>
    <row r="16">
      <c r="A16" s="1" t="s">
        <v>10</v>
      </c>
      <c r="B16" s="5">
        <v>0.33</v>
      </c>
    </row>
    <row r="17">
      <c r="A17" s="1"/>
      <c r="B17" s="4"/>
    </row>
    <row r="18">
      <c r="A18" s="1" t="s">
        <v>11</v>
      </c>
      <c r="B18" s="5">
        <v>0.06</v>
      </c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6.57"/>
    <col customWidth="1" min="2" max="3" width="18.71"/>
    <col customWidth="1" min="4" max="4" width="13.43"/>
    <col customWidth="1" min="5" max="5" width="17.29"/>
    <col customWidth="1" min="6" max="7" width="8.57"/>
    <col customWidth="1" min="8" max="8" width="11.71"/>
    <col customWidth="1" min="9" max="9" width="8.43"/>
    <col customWidth="1" min="10" max="10" width="8.57"/>
    <col customWidth="1" min="11" max="11" width="16.0"/>
    <col customWidth="1" min="12" max="27" width="8.71"/>
  </cols>
  <sheetData>
    <row r="1">
      <c r="A1" s="6"/>
      <c r="B1" s="7"/>
      <c r="C1" s="6"/>
      <c r="D1" s="6"/>
      <c r="E1" s="6"/>
      <c r="F1" s="6"/>
      <c r="G1" s="6"/>
      <c r="H1" s="6"/>
      <c r="I1" s="6"/>
      <c r="J1" s="6"/>
      <c r="K1" s="6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6" t="s">
        <v>12</v>
      </c>
      <c r="B2" s="7" t="s">
        <v>13</v>
      </c>
      <c r="C2" s="6" t="s">
        <v>14</v>
      </c>
      <c r="D2" s="6" t="s">
        <v>4</v>
      </c>
      <c r="E2" s="6" t="s">
        <v>15</v>
      </c>
      <c r="F2" s="6" t="s">
        <v>8</v>
      </c>
      <c r="G2" s="6" t="s">
        <v>9</v>
      </c>
      <c r="H2" s="6" t="s">
        <v>10</v>
      </c>
      <c r="I2" s="6" t="s">
        <v>8</v>
      </c>
      <c r="J2" s="6" t="s">
        <v>9</v>
      </c>
      <c r="K2" s="6" t="s">
        <v>10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>
        <v>2023.0</v>
      </c>
      <c r="B3" s="10">
        <v>0.0</v>
      </c>
      <c r="C3" s="11">
        <v>0.0</v>
      </c>
      <c r="D3" s="11">
        <v>0.0</v>
      </c>
      <c r="E3" s="11">
        <v>360000.0</v>
      </c>
      <c r="F3" s="11">
        <f>E3*I3/12</f>
        <v>15000</v>
      </c>
      <c r="G3" s="11">
        <f>J3*E3/12</f>
        <v>9000</v>
      </c>
      <c r="H3" s="11">
        <f>K3*E3/12</f>
        <v>6000</v>
      </c>
      <c r="I3" s="12">
        <v>0.5</v>
      </c>
      <c r="J3" s="12">
        <v>0.3</v>
      </c>
      <c r="K3" s="12">
        <v>0.2</v>
      </c>
    </row>
    <row r="4">
      <c r="A4" s="13">
        <f t="shared" ref="A4:A53" si="2">A3+1</f>
        <v>2024</v>
      </c>
      <c r="B4" s="11">
        <f t="shared" ref="B4:B53" si="3">B3+1</f>
        <v>1</v>
      </c>
      <c r="C4" s="11">
        <f t="shared" ref="C4:C53" si="4">E3</f>
        <v>360000</v>
      </c>
      <c r="D4" s="11">
        <f>C4*Setup!$B$7</f>
        <v>36000</v>
      </c>
      <c r="E4" s="11">
        <f t="shared" ref="E4:E53" si="5">C4+D4</f>
        <v>396000</v>
      </c>
      <c r="F4" s="11">
        <f>F3+D4*Setup!$B$14/12</f>
        <v>15990</v>
      </c>
      <c r="G4" s="11">
        <f>G3+D4*Setup!$B$15/12</f>
        <v>9990</v>
      </c>
      <c r="H4" s="11">
        <f>H3+D4*Setup!$B$16/12</f>
        <v>6990</v>
      </c>
      <c r="I4" s="12">
        <f t="shared" ref="I4:K4" si="1">F4*12/$E4</f>
        <v>0.4845454545</v>
      </c>
      <c r="J4" s="12">
        <f t="shared" si="1"/>
        <v>0.3027272727</v>
      </c>
      <c r="K4" s="12">
        <f t="shared" si="1"/>
        <v>0.2118181818</v>
      </c>
    </row>
    <row r="5">
      <c r="A5" s="13">
        <f t="shared" si="2"/>
        <v>2025</v>
      </c>
      <c r="B5" s="11">
        <f t="shared" si="3"/>
        <v>2</v>
      </c>
      <c r="C5" s="11">
        <f t="shared" si="4"/>
        <v>396000</v>
      </c>
      <c r="D5" s="11">
        <f>C5*Setup!$B$7</f>
        <v>39600</v>
      </c>
      <c r="E5" s="11">
        <f t="shared" si="5"/>
        <v>435600</v>
      </c>
      <c r="F5" s="11">
        <f>F4+D5*Setup!$B$14/12</f>
        <v>17079</v>
      </c>
      <c r="G5" s="11">
        <f>G4+D5*Setup!$B$15/12</f>
        <v>11079</v>
      </c>
      <c r="H5" s="11">
        <f>H4+D5*Setup!$B$16/12</f>
        <v>8079</v>
      </c>
      <c r="I5" s="12">
        <f t="shared" ref="I5:K5" si="6">F5*12/$E5</f>
        <v>0.4704958678</v>
      </c>
      <c r="J5" s="12">
        <f t="shared" si="6"/>
        <v>0.3052066116</v>
      </c>
      <c r="K5" s="12">
        <f t="shared" si="6"/>
        <v>0.2225619835</v>
      </c>
    </row>
    <row r="6">
      <c r="A6" s="13">
        <f t="shared" si="2"/>
        <v>2026</v>
      </c>
      <c r="B6" s="11">
        <f t="shared" si="3"/>
        <v>3</v>
      </c>
      <c r="C6" s="11">
        <f t="shared" si="4"/>
        <v>435600</v>
      </c>
      <c r="D6" s="11">
        <f>C6*Setup!$B$7</f>
        <v>43560</v>
      </c>
      <c r="E6" s="11">
        <f t="shared" si="5"/>
        <v>479160</v>
      </c>
      <c r="F6" s="11">
        <f>F5+D6*Setup!$B$14/12</f>
        <v>18276.9</v>
      </c>
      <c r="G6" s="11">
        <f>G5+D6*Setup!$B$15/12</f>
        <v>12276.9</v>
      </c>
      <c r="H6" s="11">
        <f>H5+D6*Setup!$B$16/12</f>
        <v>9276.9</v>
      </c>
      <c r="I6" s="12">
        <f t="shared" ref="I6:K6" si="7">F6*12/$E6</f>
        <v>0.4577235162</v>
      </c>
      <c r="J6" s="12">
        <f t="shared" si="7"/>
        <v>0.307460556</v>
      </c>
      <c r="K6" s="12">
        <f t="shared" si="7"/>
        <v>0.2323290759</v>
      </c>
    </row>
    <row r="7">
      <c r="A7" s="13">
        <f t="shared" si="2"/>
        <v>2027</v>
      </c>
      <c r="B7" s="11">
        <f t="shared" si="3"/>
        <v>4</v>
      </c>
      <c r="C7" s="11">
        <f t="shared" si="4"/>
        <v>479160</v>
      </c>
      <c r="D7" s="11">
        <f>C7*Setup!$B$7</f>
        <v>47916</v>
      </c>
      <c r="E7" s="11">
        <f t="shared" si="5"/>
        <v>527076</v>
      </c>
      <c r="F7" s="11">
        <f>F6+D7*Setup!$B$14/12</f>
        <v>19594.59</v>
      </c>
      <c r="G7" s="11">
        <f>G6+D7*Setup!$B$15/12</f>
        <v>13594.59</v>
      </c>
      <c r="H7" s="11">
        <f>H6+D7*Setup!$B$16/12</f>
        <v>10594.59</v>
      </c>
      <c r="I7" s="12">
        <f t="shared" ref="I7:K7" si="8">F7*12/$E7</f>
        <v>0.4461122874</v>
      </c>
      <c r="J7" s="12">
        <f t="shared" si="8"/>
        <v>0.3095095963</v>
      </c>
      <c r="K7" s="12">
        <f t="shared" si="8"/>
        <v>0.2412082508</v>
      </c>
    </row>
    <row r="8">
      <c r="A8" s="13">
        <f t="shared" si="2"/>
        <v>2028</v>
      </c>
      <c r="B8" s="11">
        <f t="shared" si="3"/>
        <v>5</v>
      </c>
      <c r="C8" s="11">
        <f t="shared" si="4"/>
        <v>527076</v>
      </c>
      <c r="D8" s="11">
        <f>C8*Setup!$B$7</f>
        <v>52707.6</v>
      </c>
      <c r="E8" s="11">
        <f t="shared" si="5"/>
        <v>579783.6</v>
      </c>
      <c r="F8" s="11">
        <f>F7+D8*Setup!$B$14/12</f>
        <v>21044.049</v>
      </c>
      <c r="G8" s="11">
        <f>G7+D8*Setup!$B$15/12</f>
        <v>15044.049</v>
      </c>
      <c r="H8" s="11">
        <f>H7+D8*Setup!$B$16/12</f>
        <v>12044.049</v>
      </c>
      <c r="I8" s="12">
        <f t="shared" ref="I8:K8" si="9">F8*12/$E8</f>
        <v>0.4355566249</v>
      </c>
      <c r="J8" s="12">
        <f t="shared" si="9"/>
        <v>0.3113723603</v>
      </c>
      <c r="K8" s="12">
        <f t="shared" si="9"/>
        <v>0.249280228</v>
      </c>
    </row>
    <row r="9">
      <c r="A9" s="13">
        <f t="shared" si="2"/>
        <v>2029</v>
      </c>
      <c r="B9" s="11">
        <f t="shared" si="3"/>
        <v>6</v>
      </c>
      <c r="C9" s="11">
        <f t="shared" si="4"/>
        <v>579783.6</v>
      </c>
      <c r="D9" s="11">
        <f>C9*Setup!$B$7</f>
        <v>57978.36</v>
      </c>
      <c r="E9" s="11">
        <f t="shared" si="5"/>
        <v>637761.96</v>
      </c>
      <c r="F9" s="11">
        <f>F8+D9*Setup!$B$14/12</f>
        <v>22638.4539</v>
      </c>
      <c r="G9" s="11">
        <f>G8+D9*Setup!$B$15/12</f>
        <v>16638.4539</v>
      </c>
      <c r="H9" s="11">
        <f>H8+D9*Setup!$B$16/12</f>
        <v>13638.4539</v>
      </c>
      <c r="I9" s="12">
        <f t="shared" ref="I9:K9" si="10">F9*12/$E9</f>
        <v>0.4259605681</v>
      </c>
      <c r="J9" s="12">
        <f t="shared" si="10"/>
        <v>0.3130657821</v>
      </c>
      <c r="K9" s="12">
        <f t="shared" si="10"/>
        <v>0.2566183891</v>
      </c>
    </row>
    <row r="10">
      <c r="A10" s="13">
        <f t="shared" si="2"/>
        <v>2030</v>
      </c>
      <c r="B10" s="11">
        <f t="shared" si="3"/>
        <v>7</v>
      </c>
      <c r="C10" s="11">
        <f t="shared" si="4"/>
        <v>637761.96</v>
      </c>
      <c r="D10" s="11">
        <f>C10*Setup!$B$7</f>
        <v>63776.196</v>
      </c>
      <c r="E10" s="11">
        <f t="shared" si="5"/>
        <v>701538.156</v>
      </c>
      <c r="F10" s="11">
        <f>F9+D10*Setup!$B$14/12</f>
        <v>24392.29929</v>
      </c>
      <c r="G10" s="11">
        <f>G9+D10*Setup!$B$15/12</f>
        <v>18392.29929</v>
      </c>
      <c r="H10" s="11">
        <f>H9+D10*Setup!$B$16/12</f>
        <v>15392.29929</v>
      </c>
      <c r="I10" s="12">
        <f t="shared" ref="I10:K10" si="11">F10*12/$E10</f>
        <v>0.4172368801</v>
      </c>
      <c r="J10" s="12">
        <f t="shared" si="11"/>
        <v>0.3146052565</v>
      </c>
      <c r="K10" s="12">
        <f t="shared" si="11"/>
        <v>0.2632894446</v>
      </c>
    </row>
    <row r="11">
      <c r="A11" s="13">
        <f t="shared" si="2"/>
        <v>2031</v>
      </c>
      <c r="B11" s="11">
        <f t="shared" si="3"/>
        <v>8</v>
      </c>
      <c r="C11" s="11">
        <f t="shared" si="4"/>
        <v>701538.156</v>
      </c>
      <c r="D11" s="11">
        <f>C11*Setup!$B$7</f>
        <v>70153.8156</v>
      </c>
      <c r="E11" s="11">
        <f t="shared" si="5"/>
        <v>771691.9716</v>
      </c>
      <c r="F11" s="11">
        <f>F10+D11*Setup!$B$14/12</f>
        <v>26321.52922</v>
      </c>
      <c r="G11" s="11">
        <f>G10+D11*Setup!$B$15/12</f>
        <v>20321.52922</v>
      </c>
      <c r="H11" s="11">
        <f>H10+D11*Setup!$B$16/12</f>
        <v>17321.52922</v>
      </c>
      <c r="I11" s="12">
        <f t="shared" ref="I11:K11" si="12">F11*12/$E11</f>
        <v>0.4093062546</v>
      </c>
      <c r="J11" s="12">
        <f t="shared" si="12"/>
        <v>0.3160047786</v>
      </c>
      <c r="K11" s="12">
        <f t="shared" si="12"/>
        <v>0.2693540406</v>
      </c>
    </row>
    <row r="12">
      <c r="A12" s="13">
        <f t="shared" si="2"/>
        <v>2032</v>
      </c>
      <c r="B12" s="11">
        <f t="shared" si="3"/>
        <v>9</v>
      </c>
      <c r="C12" s="11">
        <f t="shared" si="4"/>
        <v>771691.9716</v>
      </c>
      <c r="D12" s="11">
        <f>C12*Setup!$B$7</f>
        <v>77169.19716</v>
      </c>
      <c r="E12" s="11">
        <f t="shared" si="5"/>
        <v>848861.1688</v>
      </c>
      <c r="F12" s="11">
        <f>F11+D12*Setup!$B$14/12</f>
        <v>28443.68214</v>
      </c>
      <c r="G12" s="11">
        <f>G11+D12*Setup!$B$15/12</f>
        <v>22443.68214</v>
      </c>
      <c r="H12" s="11">
        <f>H11+D12*Setup!$B$16/12</f>
        <v>19443.68214</v>
      </c>
      <c r="I12" s="12">
        <f t="shared" ref="I12:K12" si="13">F12*12/$E12</f>
        <v>0.4020965951</v>
      </c>
      <c r="J12" s="12">
        <f t="shared" si="13"/>
        <v>0.3172770714</v>
      </c>
      <c r="K12" s="12">
        <f t="shared" si="13"/>
        <v>0.2748673096</v>
      </c>
    </row>
    <row r="13">
      <c r="A13" s="13">
        <f t="shared" si="2"/>
        <v>2033</v>
      </c>
      <c r="B13" s="11">
        <f t="shared" si="3"/>
        <v>10</v>
      </c>
      <c r="C13" s="11">
        <f t="shared" si="4"/>
        <v>848861.1688</v>
      </c>
      <c r="D13" s="11">
        <f>C13*Setup!$B$7</f>
        <v>84886.11688</v>
      </c>
      <c r="E13" s="11">
        <f t="shared" si="5"/>
        <v>933747.2856</v>
      </c>
      <c r="F13" s="11">
        <f>F12+D13*Setup!$B$14/12</f>
        <v>30778.05035</v>
      </c>
      <c r="G13" s="11">
        <f>G12+D13*Setup!$B$15/12</f>
        <v>24778.05035</v>
      </c>
      <c r="H13" s="11">
        <f>H12+D13*Setup!$B$16/12</f>
        <v>21778.05035</v>
      </c>
      <c r="I13" s="12">
        <f t="shared" ref="I13:K13" si="14">F13*12/$E13</f>
        <v>0.3955423592</v>
      </c>
      <c r="J13" s="12">
        <f t="shared" si="14"/>
        <v>0.3184337013</v>
      </c>
      <c r="K13" s="12">
        <f t="shared" si="14"/>
        <v>0.2798793724</v>
      </c>
    </row>
    <row r="14">
      <c r="A14" s="13">
        <f t="shared" si="2"/>
        <v>2034</v>
      </c>
      <c r="B14" s="11">
        <f t="shared" si="3"/>
        <v>11</v>
      </c>
      <c r="C14" s="11">
        <f t="shared" si="4"/>
        <v>933747.2856</v>
      </c>
      <c r="D14" s="11">
        <f>C14*Setup!$B$8</f>
        <v>74699.78285</v>
      </c>
      <c r="E14" s="11">
        <f t="shared" si="5"/>
        <v>1008447.068</v>
      </c>
      <c r="F14" s="11">
        <f>F13+D14*Setup!$B$14/12</f>
        <v>32832.29438</v>
      </c>
      <c r="G14" s="11">
        <f>G13+D14*Setup!$B$15/12</f>
        <v>26832.29438</v>
      </c>
      <c r="H14" s="11">
        <f>H13+D14*Setup!$B$16/12</f>
        <v>23832.29438</v>
      </c>
      <c r="I14" s="12">
        <f t="shared" ref="I14:K14" si="15">F14*12/$E14</f>
        <v>0.3906873696</v>
      </c>
      <c r="J14" s="12">
        <f t="shared" si="15"/>
        <v>0.3192904642</v>
      </c>
      <c r="K14" s="12">
        <f t="shared" si="15"/>
        <v>0.2835920115</v>
      </c>
    </row>
    <row r="15">
      <c r="A15" s="13">
        <f t="shared" si="2"/>
        <v>2035</v>
      </c>
      <c r="B15" s="11">
        <f t="shared" si="3"/>
        <v>12</v>
      </c>
      <c r="C15" s="11">
        <f t="shared" si="4"/>
        <v>1008447.068</v>
      </c>
      <c r="D15" s="11">
        <f>C15*Setup!$B$8</f>
        <v>80675.76548</v>
      </c>
      <c r="E15" s="11">
        <f t="shared" si="5"/>
        <v>1089122.834</v>
      </c>
      <c r="F15" s="11">
        <f>F14+D15*Setup!$B$14/12</f>
        <v>35050.87793</v>
      </c>
      <c r="G15" s="11">
        <f>G14+D15*Setup!$B$15/12</f>
        <v>29050.87793</v>
      </c>
      <c r="H15" s="11">
        <f>H14+D15*Setup!$B$16/12</f>
        <v>26050.87793</v>
      </c>
      <c r="I15" s="12">
        <f t="shared" ref="I15:K15" si="16">F15*12/$E15</f>
        <v>0.3861920089</v>
      </c>
      <c r="J15" s="12">
        <f t="shared" si="16"/>
        <v>0.3200837631</v>
      </c>
      <c r="K15" s="12">
        <f t="shared" si="16"/>
        <v>0.2870296402</v>
      </c>
    </row>
    <row r="16">
      <c r="A16" s="13">
        <f t="shared" si="2"/>
        <v>2036</v>
      </c>
      <c r="B16" s="11">
        <f t="shared" si="3"/>
        <v>13</v>
      </c>
      <c r="C16" s="11">
        <f t="shared" si="4"/>
        <v>1089122.834</v>
      </c>
      <c r="D16" s="11">
        <f>C16*Setup!$B$8</f>
        <v>87129.82672</v>
      </c>
      <c r="E16" s="11">
        <f t="shared" si="5"/>
        <v>1176252.661</v>
      </c>
      <c r="F16" s="11">
        <f>F15+D16*Setup!$B$14/12</f>
        <v>37446.94817</v>
      </c>
      <c r="G16" s="11">
        <f>G15+D16*Setup!$B$15/12</f>
        <v>31446.94817</v>
      </c>
      <c r="H16" s="11">
        <f>H15+D16*Setup!$B$16/12</f>
        <v>28446.94817</v>
      </c>
      <c r="I16" s="12">
        <f t="shared" ref="I16:K16" si="17">F16*12/$E16</f>
        <v>0.3820296379</v>
      </c>
      <c r="J16" s="12">
        <f t="shared" si="17"/>
        <v>0.3208182992</v>
      </c>
      <c r="K16" s="12">
        <f t="shared" si="17"/>
        <v>0.2902126299</v>
      </c>
    </row>
    <row r="17">
      <c r="A17" s="13">
        <f t="shared" si="2"/>
        <v>2037</v>
      </c>
      <c r="B17" s="11">
        <f t="shared" si="3"/>
        <v>14</v>
      </c>
      <c r="C17" s="11">
        <f t="shared" si="4"/>
        <v>1176252.661</v>
      </c>
      <c r="D17" s="11">
        <f>C17*Setup!$B$8</f>
        <v>94100.21285</v>
      </c>
      <c r="E17" s="11">
        <f t="shared" si="5"/>
        <v>1270352.874</v>
      </c>
      <c r="F17" s="11">
        <f>F16+D17*Setup!$B$14/12</f>
        <v>40034.70402</v>
      </c>
      <c r="G17" s="11">
        <f>G16+D17*Setup!$B$15/12</f>
        <v>34034.70402</v>
      </c>
      <c r="H17" s="11">
        <f>H16+D17*Setup!$B$16/12</f>
        <v>31034.70402</v>
      </c>
      <c r="I17" s="12">
        <f t="shared" ref="I17:K17" si="18">F17*12/$E17</f>
        <v>0.3781755906</v>
      </c>
      <c r="J17" s="12">
        <f t="shared" si="18"/>
        <v>0.3214984252</v>
      </c>
      <c r="K17" s="12">
        <f t="shared" si="18"/>
        <v>0.2931598425</v>
      </c>
    </row>
    <row r="18">
      <c r="A18" s="13">
        <f t="shared" si="2"/>
        <v>2038</v>
      </c>
      <c r="B18" s="11">
        <f t="shared" si="3"/>
        <v>15</v>
      </c>
      <c r="C18" s="11">
        <f t="shared" si="4"/>
        <v>1270352.874</v>
      </c>
      <c r="D18" s="11">
        <f>C18*Setup!$B$8</f>
        <v>101628.2299</v>
      </c>
      <c r="E18" s="11">
        <f t="shared" si="5"/>
        <v>1371981.103</v>
      </c>
      <c r="F18" s="11">
        <f>F17+D18*Setup!$B$14/12</f>
        <v>42829.48034</v>
      </c>
      <c r="G18" s="11">
        <f>G17+D18*Setup!$B$15/12</f>
        <v>36829.48034</v>
      </c>
      <c r="H18" s="11">
        <f>H17+D18*Setup!$B$16/12</f>
        <v>33829.48034</v>
      </c>
      <c r="I18" s="12">
        <f t="shared" ref="I18:K18" si="19">F18*12/$E18</f>
        <v>0.3746070284</v>
      </c>
      <c r="J18" s="12">
        <f t="shared" si="19"/>
        <v>0.3221281715</v>
      </c>
      <c r="K18" s="12">
        <f t="shared" si="19"/>
        <v>0.295888743</v>
      </c>
    </row>
    <row r="19">
      <c r="A19" s="13">
        <f t="shared" si="2"/>
        <v>2039</v>
      </c>
      <c r="B19" s="11">
        <f t="shared" si="3"/>
        <v>16</v>
      </c>
      <c r="C19" s="11">
        <f t="shared" si="4"/>
        <v>1371981.103</v>
      </c>
      <c r="D19" s="11">
        <f>C19*Setup!$B$8</f>
        <v>109758.4883</v>
      </c>
      <c r="E19" s="11">
        <f t="shared" si="5"/>
        <v>1481739.592</v>
      </c>
      <c r="F19" s="11">
        <f>F18+D19*Setup!$B$14/12</f>
        <v>45847.83877</v>
      </c>
      <c r="G19" s="11">
        <f>G18+D19*Setup!$B$15/12</f>
        <v>39847.83877</v>
      </c>
      <c r="H19" s="11">
        <f>H18+D19*Setup!$B$16/12</f>
        <v>36847.83877</v>
      </c>
      <c r="I19" s="12">
        <f t="shared" ref="I19:K19" si="20">F19*12/$E19</f>
        <v>0.371302804</v>
      </c>
      <c r="J19" s="12">
        <f t="shared" si="20"/>
        <v>0.3227112699</v>
      </c>
      <c r="K19" s="12">
        <f t="shared" si="20"/>
        <v>0.2984155028</v>
      </c>
    </row>
    <row r="20">
      <c r="A20" s="13">
        <f t="shared" si="2"/>
        <v>2040</v>
      </c>
      <c r="B20" s="11">
        <f t="shared" si="3"/>
        <v>17</v>
      </c>
      <c r="C20" s="11">
        <f t="shared" si="4"/>
        <v>1481739.592</v>
      </c>
      <c r="D20" s="11">
        <f>C20*Setup!$B$8</f>
        <v>118539.1673</v>
      </c>
      <c r="E20" s="11">
        <f t="shared" si="5"/>
        <v>1600278.759</v>
      </c>
      <c r="F20" s="11">
        <f>F19+D20*Setup!$B$14/12</f>
        <v>49107.66587</v>
      </c>
      <c r="G20" s="11">
        <f>G19+D20*Setup!$B$15/12</f>
        <v>43107.66587</v>
      </c>
      <c r="H20" s="11">
        <f>H19+D20*Setup!$B$16/12</f>
        <v>40107.66587</v>
      </c>
      <c r="I20" s="12">
        <f t="shared" ref="I20:K20" si="21">F20*12/$E20</f>
        <v>0.3682433371</v>
      </c>
      <c r="J20" s="12">
        <f t="shared" si="21"/>
        <v>0.3232511758</v>
      </c>
      <c r="K20" s="12">
        <f t="shared" si="21"/>
        <v>0.3007550952</v>
      </c>
    </row>
    <row r="21">
      <c r="A21" s="13">
        <f t="shared" si="2"/>
        <v>2041</v>
      </c>
      <c r="B21" s="11">
        <f t="shared" si="3"/>
        <v>18</v>
      </c>
      <c r="C21" s="11">
        <f t="shared" si="4"/>
        <v>1600278.759</v>
      </c>
      <c r="D21" s="11">
        <f>C21*Setup!$B$8</f>
        <v>128022.3007</v>
      </c>
      <c r="E21" s="11">
        <f t="shared" si="5"/>
        <v>1728301.06</v>
      </c>
      <c r="F21" s="11">
        <f>F20+D21*Setup!$B$14/12</f>
        <v>52628.27914</v>
      </c>
      <c r="G21" s="11">
        <f>G20+D21*Setup!$B$15/12</f>
        <v>46628.27914</v>
      </c>
      <c r="H21" s="11">
        <f>H20+D21*Setup!$B$16/12</f>
        <v>43628.27914</v>
      </c>
      <c r="I21" s="12">
        <f t="shared" ref="I21:K21" si="22">F21*12/$E21</f>
        <v>0.3654104973</v>
      </c>
      <c r="J21" s="12">
        <f t="shared" si="22"/>
        <v>0.3237510887</v>
      </c>
      <c r="K21" s="12">
        <f t="shared" si="22"/>
        <v>0.3029213844</v>
      </c>
    </row>
    <row r="22" ht="15.75" customHeight="1">
      <c r="A22" s="13">
        <f t="shared" si="2"/>
        <v>2042</v>
      </c>
      <c r="B22" s="11">
        <f t="shared" si="3"/>
        <v>19</v>
      </c>
      <c r="C22" s="11">
        <f t="shared" si="4"/>
        <v>1728301.06</v>
      </c>
      <c r="D22" s="11">
        <f>C22*Setup!$B$8</f>
        <v>138264.0848</v>
      </c>
      <c r="E22" s="11">
        <f t="shared" si="5"/>
        <v>1866565.145</v>
      </c>
      <c r="F22" s="11">
        <f>F21+D22*Setup!$B$14/12</f>
        <v>56430.54147</v>
      </c>
      <c r="G22" s="11">
        <f>G21+D22*Setup!$B$15/12</f>
        <v>50430.54147</v>
      </c>
      <c r="H22" s="11">
        <f>H21+D22*Setup!$B$16/12</f>
        <v>47430.54147</v>
      </c>
      <c r="I22" s="12">
        <f t="shared" ref="I22:K22" si="23">F22*12/$E22</f>
        <v>0.3627874975</v>
      </c>
      <c r="J22" s="12">
        <f t="shared" si="23"/>
        <v>0.324213971</v>
      </c>
      <c r="K22" s="12">
        <f t="shared" si="23"/>
        <v>0.3049272078</v>
      </c>
    </row>
    <row r="23" ht="15.75" customHeight="1">
      <c r="A23" s="13">
        <f t="shared" si="2"/>
        <v>2043</v>
      </c>
      <c r="B23" s="11">
        <f t="shared" si="3"/>
        <v>20</v>
      </c>
      <c r="C23" s="11">
        <f t="shared" si="4"/>
        <v>1866565.145</v>
      </c>
      <c r="D23" s="11">
        <f>C23*Setup!$B$8</f>
        <v>149325.2116</v>
      </c>
      <c r="E23" s="11">
        <f t="shared" si="5"/>
        <v>2015890.356</v>
      </c>
      <c r="F23" s="11">
        <f>F22+D23*Setup!$B$14/12</f>
        <v>60536.98479</v>
      </c>
      <c r="G23" s="11">
        <f>G22+D23*Setup!$B$15/12</f>
        <v>54536.98479</v>
      </c>
      <c r="H23" s="11">
        <f>H22+D23*Setup!$B$16/12</f>
        <v>51536.98479</v>
      </c>
      <c r="I23" s="12">
        <f t="shared" ref="I23:K23" si="24">F23*12/$E23</f>
        <v>0.360358794</v>
      </c>
      <c r="J23" s="12">
        <f t="shared" si="24"/>
        <v>0.3246425658</v>
      </c>
      <c r="K23" s="12">
        <f t="shared" si="24"/>
        <v>0.3067844517</v>
      </c>
    </row>
    <row r="24" ht="15.75" customHeight="1">
      <c r="A24" s="13">
        <f t="shared" si="2"/>
        <v>2044</v>
      </c>
      <c r="B24" s="11">
        <f t="shared" si="3"/>
        <v>21</v>
      </c>
      <c r="C24" s="11">
        <f t="shared" si="4"/>
        <v>2015890.356</v>
      </c>
      <c r="D24" s="11">
        <f>C24*Setup!$B$9</f>
        <v>120953.4214</v>
      </c>
      <c r="E24" s="11">
        <f t="shared" si="5"/>
        <v>2136843.777</v>
      </c>
      <c r="F24" s="11">
        <f>F23+D24*Setup!$B$14/12</f>
        <v>63863.20388</v>
      </c>
      <c r="G24" s="11">
        <f>G23+D24*Setup!$B$15/12</f>
        <v>57863.20388</v>
      </c>
      <c r="H24" s="11">
        <f>H23+D24*Setup!$B$16/12</f>
        <v>54863.20388</v>
      </c>
      <c r="I24" s="12">
        <f t="shared" ref="I24:K24" si="25">F24*12/$E24</f>
        <v>0.3586403717</v>
      </c>
      <c r="J24" s="12">
        <f t="shared" si="25"/>
        <v>0.3249458168</v>
      </c>
      <c r="K24" s="12">
        <f t="shared" si="25"/>
        <v>0.3080985393</v>
      </c>
    </row>
    <row r="25" ht="15.75" customHeight="1">
      <c r="A25" s="13">
        <f t="shared" si="2"/>
        <v>2045</v>
      </c>
      <c r="B25" s="11">
        <f t="shared" si="3"/>
        <v>22</v>
      </c>
      <c r="C25" s="11">
        <f t="shared" si="4"/>
        <v>2136843.777</v>
      </c>
      <c r="D25" s="11">
        <f>C25*Setup!$B$9</f>
        <v>128210.6266</v>
      </c>
      <c r="E25" s="11">
        <f t="shared" si="5"/>
        <v>2265054.404</v>
      </c>
      <c r="F25" s="11">
        <f>F24+D25*Setup!$B$14/12</f>
        <v>67388.99611</v>
      </c>
      <c r="G25" s="11">
        <f>G24+D25*Setup!$B$15/12</f>
        <v>61388.99611</v>
      </c>
      <c r="H25" s="11">
        <f>H24+D25*Setup!$B$16/12</f>
        <v>58388.99611</v>
      </c>
      <c r="I25" s="12">
        <f t="shared" ref="I25:K25" si="26">F25*12/$E25</f>
        <v>0.3570192186</v>
      </c>
      <c r="J25" s="12">
        <f t="shared" si="26"/>
        <v>0.3252319026</v>
      </c>
      <c r="K25" s="12">
        <f t="shared" si="26"/>
        <v>0.3093382446</v>
      </c>
    </row>
    <row r="26" ht="15.75" customHeight="1">
      <c r="A26" s="13">
        <f t="shared" si="2"/>
        <v>2046</v>
      </c>
      <c r="B26" s="11">
        <f t="shared" si="3"/>
        <v>23</v>
      </c>
      <c r="C26" s="11">
        <f t="shared" si="4"/>
        <v>2265054.404</v>
      </c>
      <c r="D26" s="11">
        <f>C26*Setup!$B$9</f>
        <v>135903.2642</v>
      </c>
      <c r="E26" s="11">
        <f t="shared" si="5"/>
        <v>2400957.668</v>
      </c>
      <c r="F26" s="11">
        <f>F25+D26*Setup!$B$14/12</f>
        <v>71126.33588</v>
      </c>
      <c r="G26" s="11">
        <f>G25+D26*Setup!$B$15/12</f>
        <v>65126.33588</v>
      </c>
      <c r="H26" s="11">
        <f>H25+D26*Setup!$B$16/12</f>
        <v>62126.33588</v>
      </c>
      <c r="I26" s="12">
        <f t="shared" ref="I26:K26" si="27">F26*12/$E26</f>
        <v>0.3554898288</v>
      </c>
      <c r="J26" s="12">
        <f t="shared" si="27"/>
        <v>0.3255017949</v>
      </c>
      <c r="K26" s="12">
        <f t="shared" si="27"/>
        <v>0.310507778</v>
      </c>
    </row>
    <row r="27" ht="15.75" customHeight="1">
      <c r="A27" s="13">
        <f t="shared" si="2"/>
        <v>2047</v>
      </c>
      <c r="B27" s="11">
        <f t="shared" si="3"/>
        <v>24</v>
      </c>
      <c r="C27" s="11">
        <f t="shared" si="4"/>
        <v>2400957.668</v>
      </c>
      <c r="D27" s="11">
        <f>C27*Setup!$B$9</f>
        <v>144057.4601</v>
      </c>
      <c r="E27" s="11">
        <f t="shared" si="5"/>
        <v>2545015.128</v>
      </c>
      <c r="F27" s="11">
        <f>F26+D27*Setup!$B$14/12</f>
        <v>75087.91603</v>
      </c>
      <c r="G27" s="11">
        <f>G26+D27*Setup!$B$15/12</f>
        <v>69087.91603</v>
      </c>
      <c r="H27" s="11">
        <f>H26+D27*Setup!$B$16/12</f>
        <v>66087.91603</v>
      </c>
      <c r="I27" s="12">
        <f t="shared" ref="I27:K27" si="28">F27*12/$E27</f>
        <v>0.3540470083</v>
      </c>
      <c r="J27" s="12">
        <f t="shared" si="28"/>
        <v>0.3257564103</v>
      </c>
      <c r="K27" s="12">
        <f t="shared" si="28"/>
        <v>0.3116111113</v>
      </c>
    </row>
    <row r="28" ht="15.75" customHeight="1">
      <c r="A28" s="13">
        <f t="shared" si="2"/>
        <v>2048</v>
      </c>
      <c r="B28" s="11">
        <f t="shared" si="3"/>
        <v>25</v>
      </c>
      <c r="C28" s="11">
        <f t="shared" si="4"/>
        <v>2545015.128</v>
      </c>
      <c r="D28" s="11">
        <f>C28*Setup!$B$9</f>
        <v>152700.9077</v>
      </c>
      <c r="E28" s="11">
        <f t="shared" si="5"/>
        <v>2697716.036</v>
      </c>
      <c r="F28" s="11">
        <f>F27+D28*Setup!$B$14/12</f>
        <v>79287.19099</v>
      </c>
      <c r="G28" s="11">
        <f>G27+D28*Setup!$B$15/12</f>
        <v>73287.19099</v>
      </c>
      <c r="H28" s="11">
        <f>H27+D28*Setup!$B$16/12</f>
        <v>70287.19099</v>
      </c>
      <c r="I28" s="12">
        <f t="shared" ref="I28:K28" si="29">F28*12/$E28</f>
        <v>0.3526858569</v>
      </c>
      <c r="J28" s="12">
        <f t="shared" si="29"/>
        <v>0.3259966135</v>
      </c>
      <c r="K28" s="12">
        <f t="shared" si="29"/>
        <v>0.3126519918</v>
      </c>
    </row>
    <row r="29" ht="15.75" customHeight="1">
      <c r="A29" s="13">
        <f t="shared" si="2"/>
        <v>2049</v>
      </c>
      <c r="B29" s="11">
        <f t="shared" si="3"/>
        <v>26</v>
      </c>
      <c r="C29" s="11">
        <f t="shared" si="4"/>
        <v>2697716.036</v>
      </c>
      <c r="D29" s="11">
        <f>C29*Setup!$B$9</f>
        <v>161862.9622</v>
      </c>
      <c r="E29" s="11">
        <f t="shared" si="5"/>
        <v>2859578.998</v>
      </c>
      <c r="F29" s="11">
        <f>F28+D29*Setup!$B$14/12</f>
        <v>83738.42245</v>
      </c>
      <c r="G29" s="11">
        <f>G28+D29*Setup!$B$15/12</f>
        <v>77738.42245</v>
      </c>
      <c r="H29" s="11">
        <f>H28+D29*Setup!$B$16/12</f>
        <v>74738.42245</v>
      </c>
      <c r="I29" s="12">
        <f t="shared" ref="I29:K29" si="30">F29*12/$E29</f>
        <v>0.3514017518</v>
      </c>
      <c r="J29" s="12">
        <f t="shared" si="30"/>
        <v>0.3262232203</v>
      </c>
      <c r="K29" s="12">
        <f t="shared" si="30"/>
        <v>0.3136339545</v>
      </c>
    </row>
    <row r="30" ht="15.75" customHeight="1">
      <c r="A30" s="13">
        <f t="shared" si="2"/>
        <v>2050</v>
      </c>
      <c r="B30" s="11">
        <f t="shared" si="3"/>
        <v>27</v>
      </c>
      <c r="C30" s="11">
        <f t="shared" si="4"/>
        <v>2859578.998</v>
      </c>
      <c r="D30" s="11">
        <f>C30*Setup!$B$9</f>
        <v>171574.7399</v>
      </c>
      <c r="E30" s="11">
        <f t="shared" si="5"/>
        <v>3031153.738</v>
      </c>
      <c r="F30" s="11">
        <f>F29+D30*Setup!$B$14/12</f>
        <v>88456.7278</v>
      </c>
      <c r="G30" s="11">
        <f>G29+D30*Setup!$B$15/12</f>
        <v>82456.7278</v>
      </c>
      <c r="H30" s="11">
        <f>H29+D30*Setup!$B$16/12</f>
        <v>79456.7278</v>
      </c>
      <c r="I30" s="12">
        <f t="shared" ref="I30:K30" si="31">F30*12/$E30</f>
        <v>0.3501903319</v>
      </c>
      <c r="J30" s="12">
        <f t="shared" si="31"/>
        <v>0.3264370003</v>
      </c>
      <c r="K30" s="12">
        <f t="shared" si="31"/>
        <v>0.3145603344</v>
      </c>
    </row>
    <row r="31" ht="15.75" customHeight="1">
      <c r="A31" s="13">
        <f t="shared" si="2"/>
        <v>2051</v>
      </c>
      <c r="B31" s="11">
        <f t="shared" si="3"/>
        <v>28</v>
      </c>
      <c r="C31" s="11">
        <f t="shared" si="4"/>
        <v>3031153.738</v>
      </c>
      <c r="D31" s="11">
        <f>C31*Setup!$B$9</f>
        <v>181869.2243</v>
      </c>
      <c r="E31" s="11">
        <f t="shared" si="5"/>
        <v>3213022.963</v>
      </c>
      <c r="F31" s="11">
        <f>F30+D31*Setup!$B$14/12</f>
        <v>93458.13147</v>
      </c>
      <c r="G31" s="11">
        <f>G30+D31*Setup!$B$15/12</f>
        <v>87458.13147</v>
      </c>
      <c r="H31" s="11">
        <f>H30+D31*Setup!$B$16/12</f>
        <v>84458.13147</v>
      </c>
      <c r="I31" s="12">
        <f t="shared" ref="I31:K31" si="32">F31*12/$E31</f>
        <v>0.3490474829</v>
      </c>
      <c r="J31" s="12">
        <f t="shared" si="32"/>
        <v>0.3266386795</v>
      </c>
      <c r="K31" s="12">
        <f t="shared" si="32"/>
        <v>0.3154342778</v>
      </c>
    </row>
    <row r="32" ht="15.75" customHeight="1">
      <c r="A32" s="13">
        <f t="shared" si="2"/>
        <v>2052</v>
      </c>
      <c r="B32" s="11">
        <f t="shared" si="3"/>
        <v>29</v>
      </c>
      <c r="C32" s="11">
        <f t="shared" si="4"/>
        <v>3213022.963</v>
      </c>
      <c r="D32" s="11">
        <f>C32*Setup!$B$9</f>
        <v>192781.3778</v>
      </c>
      <c r="E32" s="11">
        <f t="shared" si="5"/>
        <v>3405804.34</v>
      </c>
      <c r="F32" s="11">
        <f>F31+D32*Setup!$B$14/12</f>
        <v>98759.61936</v>
      </c>
      <c r="G32" s="11">
        <f>G31+D32*Setup!$B$15/12</f>
        <v>92759.61936</v>
      </c>
      <c r="H32" s="11">
        <f>H31+D32*Setup!$B$16/12</f>
        <v>89759.61936</v>
      </c>
      <c r="I32" s="12">
        <f t="shared" ref="I32:K32" si="33">F32*12/$E32</f>
        <v>0.3479693235</v>
      </c>
      <c r="J32" s="12">
        <f t="shared" si="33"/>
        <v>0.3268289429</v>
      </c>
      <c r="K32" s="12">
        <f t="shared" si="33"/>
        <v>0.3162587526</v>
      </c>
    </row>
    <row r="33" ht="15.75" customHeight="1">
      <c r="A33" s="13">
        <f t="shared" si="2"/>
        <v>2053</v>
      </c>
      <c r="B33" s="11">
        <f t="shared" si="3"/>
        <v>30</v>
      </c>
      <c r="C33" s="11">
        <f t="shared" si="4"/>
        <v>3405804.34</v>
      </c>
      <c r="D33" s="11">
        <f>C33*Setup!$B$9</f>
        <v>204348.2604</v>
      </c>
      <c r="E33" s="11">
        <f t="shared" si="5"/>
        <v>3610152.601</v>
      </c>
      <c r="F33" s="11">
        <f>F32+D33*Setup!$B$14/12</f>
        <v>104379.1965</v>
      </c>
      <c r="G33" s="11">
        <f>G32+D33*Setup!$B$15/12</f>
        <v>98379.19652</v>
      </c>
      <c r="H33" s="11">
        <f>H32+D33*Setup!$B$16/12</f>
        <v>95379.19652</v>
      </c>
      <c r="I33" s="12">
        <f t="shared" ref="I33:K33" si="34">F33*12/$E33</f>
        <v>0.346952192</v>
      </c>
      <c r="J33" s="12">
        <f t="shared" si="34"/>
        <v>0.3270084367</v>
      </c>
      <c r="K33" s="12">
        <f t="shared" si="34"/>
        <v>0.3170365591</v>
      </c>
    </row>
    <row r="34" ht="15.75" customHeight="1">
      <c r="A34" s="13">
        <f t="shared" si="2"/>
        <v>2054</v>
      </c>
      <c r="B34" s="11">
        <f t="shared" si="3"/>
        <v>31</v>
      </c>
      <c r="C34" s="11">
        <f t="shared" si="4"/>
        <v>3610152.601</v>
      </c>
      <c r="D34" s="11">
        <f>C34*Setup!$B$10</f>
        <v>144406.104</v>
      </c>
      <c r="E34" s="11">
        <f t="shared" si="5"/>
        <v>3754558.705</v>
      </c>
      <c r="F34" s="11">
        <f>F33+D34*Setup!$B$14/12</f>
        <v>108350.3644</v>
      </c>
      <c r="G34" s="11">
        <f>G33+D34*Setup!$B$15/12</f>
        <v>102350.3644</v>
      </c>
      <c r="H34" s="11">
        <f>H33+D34*Setup!$B$16/12</f>
        <v>99350.36438</v>
      </c>
      <c r="I34" s="12">
        <f t="shared" ref="I34:K34" si="35">F34*12/$E34</f>
        <v>0.3463001846</v>
      </c>
      <c r="J34" s="12">
        <f t="shared" si="35"/>
        <v>0.3271234968</v>
      </c>
      <c r="K34" s="12">
        <f t="shared" si="35"/>
        <v>0.3175351529</v>
      </c>
    </row>
    <row r="35" ht="15.75" customHeight="1">
      <c r="A35" s="13">
        <f t="shared" si="2"/>
        <v>2055</v>
      </c>
      <c r="B35" s="11">
        <f t="shared" si="3"/>
        <v>32</v>
      </c>
      <c r="C35" s="11">
        <f t="shared" si="4"/>
        <v>3754558.705</v>
      </c>
      <c r="D35" s="11">
        <f>C35*Setup!$B$10</f>
        <v>150182.3482</v>
      </c>
      <c r="E35" s="11">
        <f t="shared" si="5"/>
        <v>3904741.053</v>
      </c>
      <c r="F35" s="11">
        <f>F34+D35*Setup!$B$14/12</f>
        <v>112480.379</v>
      </c>
      <c r="G35" s="11">
        <f>G34+D35*Setup!$B$15/12</f>
        <v>106480.379</v>
      </c>
      <c r="H35" s="11">
        <f>H34+D35*Setup!$B$16/12</f>
        <v>103480.379</v>
      </c>
      <c r="I35" s="12">
        <f t="shared" ref="I35:K35" si="36">F35*12/$E35</f>
        <v>0.3456732544</v>
      </c>
      <c r="J35" s="12">
        <f t="shared" si="36"/>
        <v>0.3272341316</v>
      </c>
      <c r="K35" s="12">
        <f t="shared" si="36"/>
        <v>0.3180145701</v>
      </c>
    </row>
    <row r="36" ht="15.75" customHeight="1">
      <c r="A36" s="13">
        <f t="shared" si="2"/>
        <v>2056</v>
      </c>
      <c r="B36" s="11">
        <f t="shared" si="3"/>
        <v>33</v>
      </c>
      <c r="C36" s="11">
        <f t="shared" si="4"/>
        <v>3904741.053</v>
      </c>
      <c r="D36" s="11">
        <f>C36*Setup!$B$10</f>
        <v>156189.6421</v>
      </c>
      <c r="E36" s="11">
        <f t="shared" si="5"/>
        <v>4060930.695</v>
      </c>
      <c r="F36" s="11">
        <f>F35+D36*Setup!$B$14/12</f>
        <v>116775.5941</v>
      </c>
      <c r="G36" s="11">
        <f>G35+D36*Setup!$B$15/12</f>
        <v>110775.5941</v>
      </c>
      <c r="H36" s="11">
        <f>H35+D36*Setup!$B$16/12</f>
        <v>107775.5941</v>
      </c>
      <c r="I36" s="12">
        <f t="shared" ref="I36:K36" si="37">F36*12/$E36</f>
        <v>0.345070437</v>
      </c>
      <c r="J36" s="12">
        <f t="shared" si="37"/>
        <v>0.3273405111</v>
      </c>
      <c r="K36" s="12">
        <f t="shared" si="37"/>
        <v>0.3184755482</v>
      </c>
    </row>
    <row r="37" ht="15.75" customHeight="1">
      <c r="A37" s="13">
        <f t="shared" si="2"/>
        <v>2057</v>
      </c>
      <c r="B37" s="11">
        <f t="shared" si="3"/>
        <v>34</v>
      </c>
      <c r="C37" s="11">
        <f t="shared" si="4"/>
        <v>4060930.695</v>
      </c>
      <c r="D37" s="11">
        <f>C37*Setup!$B$10</f>
        <v>162437.2278</v>
      </c>
      <c r="E37" s="11">
        <f t="shared" si="5"/>
        <v>4223367.923</v>
      </c>
      <c r="F37" s="11">
        <f>F36+D37*Setup!$B$14/12</f>
        <v>121242.6179</v>
      </c>
      <c r="G37" s="11">
        <f>G36+D37*Setup!$B$15/12</f>
        <v>115242.6179</v>
      </c>
      <c r="H37" s="11">
        <f>H36+D37*Setup!$B$16/12</f>
        <v>112242.6179</v>
      </c>
      <c r="I37" s="12">
        <f t="shared" ref="I37:K37" si="38">F37*12/$E37</f>
        <v>0.3444908048</v>
      </c>
      <c r="J37" s="12">
        <f t="shared" si="38"/>
        <v>0.3274427992</v>
      </c>
      <c r="K37" s="12">
        <f t="shared" si="38"/>
        <v>0.3189187964</v>
      </c>
    </row>
    <row r="38" ht="15.75" customHeight="1">
      <c r="A38" s="13">
        <f t="shared" si="2"/>
        <v>2058</v>
      </c>
      <c r="B38" s="11">
        <f t="shared" si="3"/>
        <v>35</v>
      </c>
      <c r="C38" s="11">
        <f t="shared" si="4"/>
        <v>4223367.923</v>
      </c>
      <c r="D38" s="11">
        <f>C38*Setup!$B$10</f>
        <v>168934.7169</v>
      </c>
      <c r="E38" s="11">
        <f t="shared" si="5"/>
        <v>4392302.64</v>
      </c>
      <c r="F38" s="11">
        <f>F37+D38*Setup!$B$14/12</f>
        <v>125888.3226</v>
      </c>
      <c r="G38" s="11">
        <f>G37+D38*Setup!$B$15/12</f>
        <v>119888.3226</v>
      </c>
      <c r="H38" s="11">
        <f>H37+D38*Setup!$B$16/12</f>
        <v>116888.3226</v>
      </c>
      <c r="I38" s="12">
        <f t="shared" ref="I38:K38" si="39">F38*12/$E38</f>
        <v>0.3439334661</v>
      </c>
      <c r="J38" s="12">
        <f t="shared" si="39"/>
        <v>0.327541153</v>
      </c>
      <c r="K38" s="12">
        <f t="shared" si="39"/>
        <v>0.3193449965</v>
      </c>
    </row>
    <row r="39" ht="15.75" customHeight="1">
      <c r="A39" s="13">
        <f t="shared" si="2"/>
        <v>2059</v>
      </c>
      <c r="B39" s="11">
        <f t="shared" si="3"/>
        <v>36</v>
      </c>
      <c r="C39" s="11">
        <f t="shared" si="4"/>
        <v>4392302.64</v>
      </c>
      <c r="D39" s="11">
        <f>C39*Setup!$B$10</f>
        <v>175692.1056</v>
      </c>
      <c r="E39" s="11">
        <f t="shared" si="5"/>
        <v>4567994.745</v>
      </c>
      <c r="F39" s="11">
        <f>F38+D39*Setup!$B$14/12</f>
        <v>130719.8555</v>
      </c>
      <c r="G39" s="11">
        <f>G38+D39*Setup!$B$15/12</f>
        <v>124719.8555</v>
      </c>
      <c r="H39" s="11">
        <f>H38+D39*Setup!$B$16/12</f>
        <v>121719.8555</v>
      </c>
      <c r="I39" s="12">
        <f t="shared" ref="I39:K39" si="40">F39*12/$E39</f>
        <v>0.3433975636</v>
      </c>
      <c r="J39" s="12">
        <f t="shared" si="40"/>
        <v>0.3276357241</v>
      </c>
      <c r="K39" s="12">
        <f t="shared" si="40"/>
        <v>0.3197548043</v>
      </c>
    </row>
    <row r="40" ht="15.75" customHeight="1">
      <c r="A40" s="13">
        <f t="shared" si="2"/>
        <v>2060</v>
      </c>
      <c r="B40" s="11">
        <f t="shared" si="3"/>
        <v>37</v>
      </c>
      <c r="C40" s="11">
        <f t="shared" si="4"/>
        <v>4567994.745</v>
      </c>
      <c r="D40" s="11">
        <f>C40*Setup!$B$10</f>
        <v>182719.7898</v>
      </c>
      <c r="E40" s="11">
        <f t="shared" si="5"/>
        <v>4750714.535</v>
      </c>
      <c r="F40" s="11">
        <f>F39+D40*Setup!$B$14/12</f>
        <v>135744.6497</v>
      </c>
      <c r="G40" s="11">
        <f>G39+D40*Setup!$B$15/12</f>
        <v>129744.6497</v>
      </c>
      <c r="H40" s="11">
        <f>H39+D40*Setup!$B$16/12</f>
        <v>126744.6497</v>
      </c>
      <c r="I40" s="12">
        <f t="shared" ref="I40:K40" si="41">F40*12/$E40</f>
        <v>0.3428822727</v>
      </c>
      <c r="J40" s="12">
        <f t="shared" si="41"/>
        <v>0.3277266578</v>
      </c>
      <c r="K40" s="12">
        <f t="shared" si="41"/>
        <v>0.3201488503</v>
      </c>
    </row>
    <row r="41" ht="15.75" customHeight="1">
      <c r="A41" s="13">
        <f t="shared" si="2"/>
        <v>2061</v>
      </c>
      <c r="B41" s="11">
        <f t="shared" si="3"/>
        <v>38</v>
      </c>
      <c r="C41" s="11">
        <f t="shared" si="4"/>
        <v>4750714.535</v>
      </c>
      <c r="D41" s="11">
        <f>C41*Setup!$B$10</f>
        <v>190028.5814</v>
      </c>
      <c r="E41" s="11">
        <f t="shared" si="5"/>
        <v>4940743.117</v>
      </c>
      <c r="F41" s="11">
        <f>F40+D41*Setup!$B$14/12</f>
        <v>140970.4357</v>
      </c>
      <c r="G41" s="11">
        <f>G40+D41*Setup!$B$15/12</f>
        <v>134970.4357</v>
      </c>
      <c r="H41" s="11">
        <f>H40+D41*Setup!$B$16/12</f>
        <v>131970.4357</v>
      </c>
      <c r="I41" s="12">
        <f t="shared" ref="I41:K41" si="42">F41*12/$E41</f>
        <v>0.3423868006</v>
      </c>
      <c r="J41" s="12">
        <f t="shared" si="42"/>
        <v>0.327814094</v>
      </c>
      <c r="K41" s="12">
        <f t="shared" si="42"/>
        <v>0.3205277407</v>
      </c>
    </row>
    <row r="42" ht="15.75" customHeight="1">
      <c r="A42" s="13">
        <f t="shared" si="2"/>
        <v>2062</v>
      </c>
      <c r="B42" s="11">
        <f t="shared" si="3"/>
        <v>39</v>
      </c>
      <c r="C42" s="11">
        <f t="shared" si="4"/>
        <v>4940743.117</v>
      </c>
      <c r="D42" s="11">
        <f>C42*Setup!$B$10</f>
        <v>197629.7247</v>
      </c>
      <c r="E42" s="11">
        <f t="shared" si="5"/>
        <v>5138372.841</v>
      </c>
      <c r="F42" s="11">
        <f>F41+D42*Setup!$B$14/12</f>
        <v>146405.2531</v>
      </c>
      <c r="G42" s="11">
        <f>G41+D42*Setup!$B$15/12</f>
        <v>140405.2531</v>
      </c>
      <c r="H42" s="11">
        <f>H41+D42*Setup!$B$16/12</f>
        <v>137405.2531</v>
      </c>
      <c r="I42" s="12">
        <f t="shared" ref="I42:K42" si="43">F42*12/$E42</f>
        <v>0.3419103852</v>
      </c>
      <c r="J42" s="12">
        <f t="shared" si="43"/>
        <v>0.3278981673</v>
      </c>
      <c r="K42" s="12">
        <f t="shared" si="43"/>
        <v>0.3208920584</v>
      </c>
    </row>
    <row r="43" ht="15.75" customHeight="1">
      <c r="A43" s="13">
        <f t="shared" si="2"/>
        <v>2063</v>
      </c>
      <c r="B43" s="11">
        <f t="shared" si="3"/>
        <v>40</v>
      </c>
      <c r="C43" s="11">
        <f t="shared" si="4"/>
        <v>5138372.841</v>
      </c>
      <c r="D43" s="11">
        <f>C43*Setup!$B$10</f>
        <v>205534.9136</v>
      </c>
      <c r="E43" s="11">
        <f t="shared" si="5"/>
        <v>5343907.755</v>
      </c>
      <c r="F43" s="11">
        <f>F42+D43*Setup!$B$14/12</f>
        <v>152057.4633</v>
      </c>
      <c r="G43" s="11">
        <f>G42+D43*Setup!$B$15/12</f>
        <v>146057.4633</v>
      </c>
      <c r="H43" s="11">
        <f>H42+D43*Setup!$B$16/12</f>
        <v>143057.4633</v>
      </c>
      <c r="I43" s="12">
        <f t="shared" ref="I43:K43" si="44">F43*12/$E43</f>
        <v>0.3414522935</v>
      </c>
      <c r="J43" s="12">
        <f t="shared" si="44"/>
        <v>0.327979007</v>
      </c>
      <c r="K43" s="12">
        <f t="shared" si="44"/>
        <v>0.3212423638</v>
      </c>
    </row>
    <row r="44" ht="15.75" customHeight="1">
      <c r="A44" s="13">
        <f t="shared" si="2"/>
        <v>2064</v>
      </c>
      <c r="B44" s="11">
        <f t="shared" si="3"/>
        <v>41</v>
      </c>
      <c r="C44" s="11">
        <f t="shared" si="4"/>
        <v>5343907.755</v>
      </c>
      <c r="D44" s="11">
        <f>C44*Setup!$B$11</f>
        <v>213756.3102</v>
      </c>
      <c r="E44" s="11">
        <f t="shared" si="5"/>
        <v>5557664.065</v>
      </c>
      <c r="F44" s="11">
        <f>F43+D44*Setup!$B$14/12</f>
        <v>157935.7618</v>
      </c>
      <c r="G44" s="11">
        <f>G43+D44*Setup!$B$15/12</f>
        <v>151935.7618</v>
      </c>
      <c r="H44" s="11">
        <f>H43+D44*Setup!$B$16/12</f>
        <v>148935.7618</v>
      </c>
      <c r="I44" s="12">
        <f t="shared" ref="I44:K44" si="45">F44*12/$E44</f>
        <v>0.3410118207</v>
      </c>
      <c r="J44" s="12">
        <f t="shared" si="45"/>
        <v>0.3280567375</v>
      </c>
      <c r="K44" s="12">
        <f t="shared" si="45"/>
        <v>0.321579196</v>
      </c>
    </row>
    <row r="45" ht="15.75" customHeight="1">
      <c r="A45" s="13">
        <f t="shared" si="2"/>
        <v>2065</v>
      </c>
      <c r="B45" s="11">
        <f t="shared" si="3"/>
        <v>42</v>
      </c>
      <c r="C45" s="11">
        <f t="shared" si="4"/>
        <v>5557664.065</v>
      </c>
      <c r="D45" s="11">
        <f>C45*Setup!$B$11</f>
        <v>222306.5626</v>
      </c>
      <c r="E45" s="11">
        <f t="shared" si="5"/>
        <v>5779970.628</v>
      </c>
      <c r="F45" s="11">
        <f>F44+D45*Setup!$B$14/12</f>
        <v>164049.1923</v>
      </c>
      <c r="G45" s="11">
        <f>G44+D45*Setup!$B$15/12</f>
        <v>158049.1923</v>
      </c>
      <c r="H45" s="11">
        <f>H44+D45*Setup!$B$16/12</f>
        <v>155049.1923</v>
      </c>
      <c r="I45" s="12">
        <f t="shared" ref="I45:K45" si="46">F45*12/$E45</f>
        <v>0.3405882891</v>
      </c>
      <c r="J45" s="12">
        <f t="shared" si="46"/>
        <v>0.3281314784</v>
      </c>
      <c r="K45" s="12">
        <f t="shared" si="46"/>
        <v>0.321903073</v>
      </c>
    </row>
    <row r="46" ht="15.75" customHeight="1">
      <c r="A46" s="13">
        <f t="shared" si="2"/>
        <v>2066</v>
      </c>
      <c r="B46" s="11">
        <f t="shared" si="3"/>
        <v>43</v>
      </c>
      <c r="C46" s="11">
        <f t="shared" si="4"/>
        <v>5779970.628</v>
      </c>
      <c r="D46" s="11">
        <f>C46*Setup!$B$11</f>
        <v>231198.8251</v>
      </c>
      <c r="E46" s="11">
        <f t="shared" si="5"/>
        <v>6011169.453</v>
      </c>
      <c r="F46" s="11">
        <f>F45+D46*Setup!$B$14/12</f>
        <v>170407.16</v>
      </c>
      <c r="G46" s="11">
        <f>G45+D46*Setup!$B$15/12</f>
        <v>164407.16</v>
      </c>
      <c r="H46" s="11">
        <f>H45+D46*Setup!$B$16/12</f>
        <v>161407.16</v>
      </c>
      <c r="I46" s="12">
        <f t="shared" ref="I46:K46" si="47">F46*12/$E46</f>
        <v>0.3401810472</v>
      </c>
      <c r="J46" s="12">
        <f t="shared" si="47"/>
        <v>0.3282033446</v>
      </c>
      <c r="K46" s="12">
        <f t="shared" si="47"/>
        <v>0.3222144933</v>
      </c>
    </row>
    <row r="47" ht="15.75" customHeight="1">
      <c r="A47" s="13">
        <f t="shared" si="2"/>
        <v>2067</v>
      </c>
      <c r="B47" s="11">
        <f t="shared" si="3"/>
        <v>44</v>
      </c>
      <c r="C47" s="11">
        <f t="shared" si="4"/>
        <v>6011169.453</v>
      </c>
      <c r="D47" s="11">
        <f>C47*Setup!$B$11</f>
        <v>240446.7781</v>
      </c>
      <c r="E47" s="11">
        <f t="shared" si="5"/>
        <v>6251616.231</v>
      </c>
      <c r="F47" s="11">
        <f>F46+D47*Setup!$B$14/12</f>
        <v>177019.4463</v>
      </c>
      <c r="G47" s="11">
        <f>G46+D47*Setup!$B$15/12</f>
        <v>171019.4463</v>
      </c>
      <c r="H47" s="11">
        <f>H46+D47*Setup!$B$16/12</f>
        <v>168019.4463</v>
      </c>
      <c r="I47" s="12">
        <f t="shared" ref="I47:K47" si="48">F47*12/$E47</f>
        <v>0.3397894685</v>
      </c>
      <c r="J47" s="12">
        <f t="shared" si="48"/>
        <v>0.3282724467</v>
      </c>
      <c r="K47" s="12">
        <f t="shared" si="48"/>
        <v>0.3225139359</v>
      </c>
    </row>
    <row r="48" ht="15.75" customHeight="1">
      <c r="A48" s="13">
        <f t="shared" si="2"/>
        <v>2068</v>
      </c>
      <c r="B48" s="11">
        <f t="shared" si="3"/>
        <v>45</v>
      </c>
      <c r="C48" s="11">
        <f t="shared" si="4"/>
        <v>6251616.231</v>
      </c>
      <c r="D48" s="11">
        <f>C48*Setup!$B$11</f>
        <v>250064.6492</v>
      </c>
      <c r="E48" s="11">
        <f t="shared" si="5"/>
        <v>6501680.88</v>
      </c>
      <c r="F48" s="11">
        <f>F47+D48*Setup!$B$14/12</f>
        <v>183896.2242</v>
      </c>
      <c r="G48" s="11">
        <f>G47+D48*Setup!$B$15/12</f>
        <v>177896.2242</v>
      </c>
      <c r="H48" s="11">
        <f>H47+D48*Setup!$B$16/12</f>
        <v>174896.2242</v>
      </c>
      <c r="I48" s="12">
        <f t="shared" ref="I48:K48" si="49">F48*12/$E48</f>
        <v>0.3394129505</v>
      </c>
      <c r="J48" s="12">
        <f t="shared" si="49"/>
        <v>0.3283388911</v>
      </c>
      <c r="K48" s="12">
        <f t="shared" si="49"/>
        <v>0.3228018614</v>
      </c>
    </row>
    <row r="49" ht="15.75" customHeight="1">
      <c r="A49" s="13">
        <f t="shared" si="2"/>
        <v>2069</v>
      </c>
      <c r="B49" s="11">
        <f t="shared" si="3"/>
        <v>46</v>
      </c>
      <c r="C49" s="11">
        <f t="shared" si="4"/>
        <v>6501680.88</v>
      </c>
      <c r="D49" s="11">
        <f>C49*Setup!$B$11</f>
        <v>260067.2352</v>
      </c>
      <c r="E49" s="11">
        <f t="shared" si="5"/>
        <v>6761748.115</v>
      </c>
      <c r="F49" s="11">
        <f>F48+D49*Setup!$B$14/12</f>
        <v>191048.0732</v>
      </c>
      <c r="G49" s="11">
        <f>G48+D49*Setup!$B$15/12</f>
        <v>185048.0732</v>
      </c>
      <c r="H49" s="11">
        <f>H48+D49*Setup!$B$16/12</f>
        <v>182048.0732</v>
      </c>
      <c r="I49" s="12">
        <f t="shared" ref="I49:K49" si="50">F49*12/$E49</f>
        <v>0.3390509139</v>
      </c>
      <c r="J49" s="12">
        <f t="shared" si="50"/>
        <v>0.3284027799</v>
      </c>
      <c r="K49" s="12">
        <f t="shared" si="50"/>
        <v>0.3230787129</v>
      </c>
    </row>
    <row r="50" ht="15.75" customHeight="1">
      <c r="A50" s="13">
        <f t="shared" si="2"/>
        <v>2070</v>
      </c>
      <c r="B50" s="11">
        <f t="shared" si="3"/>
        <v>47</v>
      </c>
      <c r="C50" s="11">
        <f t="shared" si="4"/>
        <v>6761748.115</v>
      </c>
      <c r="D50" s="11">
        <f>C50*Setup!$B$11</f>
        <v>270469.9246</v>
      </c>
      <c r="E50" s="11">
        <f t="shared" si="5"/>
        <v>7032218.04</v>
      </c>
      <c r="F50" s="11">
        <f>F49+D50*Setup!$B$14/12</f>
        <v>198485.9961</v>
      </c>
      <c r="G50" s="11">
        <f>G49+D50*Setup!$B$15/12</f>
        <v>192485.9961</v>
      </c>
      <c r="H50" s="11">
        <f>H49+D50*Setup!$B$16/12</f>
        <v>189485.9961</v>
      </c>
      <c r="I50" s="12">
        <f t="shared" ref="I50:K50" si="51">F50*12/$E50</f>
        <v>0.3387028018</v>
      </c>
      <c r="J50" s="12">
        <f t="shared" si="51"/>
        <v>0.3284642114</v>
      </c>
      <c r="K50" s="12">
        <f t="shared" si="51"/>
        <v>0.3233449163</v>
      </c>
    </row>
    <row r="51" ht="15.75" customHeight="1">
      <c r="A51" s="13">
        <f t="shared" si="2"/>
        <v>2071</v>
      </c>
      <c r="B51" s="11">
        <f t="shared" si="3"/>
        <v>48</v>
      </c>
      <c r="C51" s="11">
        <f t="shared" si="4"/>
        <v>7032218.04</v>
      </c>
      <c r="D51" s="11">
        <f>C51*Setup!$B$11</f>
        <v>281288.7216</v>
      </c>
      <c r="E51" s="11">
        <f t="shared" si="5"/>
        <v>7313506.762</v>
      </c>
      <c r="F51" s="11">
        <f>F50+D51*Setup!$B$14/12</f>
        <v>206221.4359</v>
      </c>
      <c r="G51" s="11">
        <f>G50+D51*Setup!$B$15/12</f>
        <v>200221.4359</v>
      </c>
      <c r="H51" s="11">
        <f>H50+D51*Setup!$B$16/12</f>
        <v>197221.4359</v>
      </c>
      <c r="I51" s="12">
        <f t="shared" ref="I51:K51" si="52">F51*12/$E51</f>
        <v>0.3383680787</v>
      </c>
      <c r="J51" s="12">
        <f t="shared" si="52"/>
        <v>0.3285232802</v>
      </c>
      <c r="K51" s="12">
        <f t="shared" si="52"/>
        <v>0.323600881</v>
      </c>
    </row>
    <row r="52" ht="15.75" customHeight="1">
      <c r="A52" s="13">
        <f t="shared" si="2"/>
        <v>2072</v>
      </c>
      <c r="B52" s="11">
        <f t="shared" si="3"/>
        <v>49</v>
      </c>
      <c r="C52" s="11">
        <f t="shared" si="4"/>
        <v>7313506.762</v>
      </c>
      <c r="D52" s="11">
        <f>C52*Setup!$B$11</f>
        <v>292540.2705</v>
      </c>
      <c r="E52" s="11">
        <f t="shared" si="5"/>
        <v>7606047.032</v>
      </c>
      <c r="F52" s="11">
        <f>F51+D52*Setup!$B$14/12</f>
        <v>214266.2934</v>
      </c>
      <c r="G52" s="11">
        <f>G51+D52*Setup!$B$15/12</f>
        <v>208266.2934</v>
      </c>
      <c r="H52" s="11">
        <f>H51+D52*Setup!$B$16/12</f>
        <v>205266.2934</v>
      </c>
      <c r="I52" s="12">
        <f t="shared" ref="I52:K52" si="53">F52*12/$E52</f>
        <v>0.3380462295</v>
      </c>
      <c r="J52" s="12">
        <f t="shared" si="53"/>
        <v>0.3285800771</v>
      </c>
      <c r="K52" s="12">
        <f t="shared" si="53"/>
        <v>0.323847001</v>
      </c>
    </row>
    <row r="53" ht="15.75" customHeight="1">
      <c r="A53" s="13">
        <f t="shared" si="2"/>
        <v>2073</v>
      </c>
      <c r="B53" s="11">
        <f t="shared" si="3"/>
        <v>50</v>
      </c>
      <c r="C53" s="11">
        <f t="shared" si="4"/>
        <v>7606047.032</v>
      </c>
      <c r="D53" s="11">
        <f>C53*Setup!$B$11</f>
        <v>304241.8813</v>
      </c>
      <c r="E53" s="11">
        <f t="shared" si="5"/>
        <v>7910288.913</v>
      </c>
      <c r="F53" s="11">
        <f>F52+D53*Setup!$B$14/12</f>
        <v>222632.9451</v>
      </c>
      <c r="G53" s="11">
        <f>G52+D53*Setup!$B$15/12</f>
        <v>216632.9451</v>
      </c>
      <c r="H53" s="11">
        <f>H52+D53*Setup!$B$16/12</f>
        <v>213632.9451</v>
      </c>
      <c r="I53" s="12">
        <f t="shared" ref="I53:K53" si="54">F53*12/$E53</f>
        <v>0.3377367591</v>
      </c>
      <c r="J53" s="12">
        <f t="shared" si="54"/>
        <v>0.3286346896</v>
      </c>
      <c r="K53" s="12">
        <f t="shared" si="54"/>
        <v>0.3240836548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0.43"/>
    <col customWidth="1" min="3" max="4" width="7.29"/>
    <col customWidth="1" min="5" max="5" width="12.86"/>
    <col customWidth="1" min="6" max="6" width="8.86"/>
    <col customWidth="1" min="7" max="7" width="9.86"/>
    <col customWidth="1" min="8" max="8" width="12.57"/>
    <col customWidth="1" min="9" max="9" width="11.0"/>
    <col customWidth="1" min="10" max="10" width="8.57"/>
    <col customWidth="1" min="11" max="11" width="25.57"/>
    <col customWidth="1" min="12" max="26" width="8.71"/>
  </cols>
  <sheetData>
    <row r="1">
      <c r="A1" s="6" t="s">
        <v>12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23</v>
      </c>
      <c r="J1" s="6" t="s">
        <v>24</v>
      </c>
      <c r="K1" s="6" t="s">
        <v>25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3">
        <f>Budget!A3</f>
        <v>2023</v>
      </c>
      <c r="B2" s="11">
        <f>Budget!F3</f>
        <v>15000</v>
      </c>
      <c r="C2" s="10">
        <v>7000.0</v>
      </c>
      <c r="D2" s="10">
        <v>3000.0</v>
      </c>
      <c r="E2" s="11">
        <v>500.0</v>
      </c>
      <c r="F2" s="11">
        <v>500.0</v>
      </c>
      <c r="G2" s="11">
        <v>500.0</v>
      </c>
      <c r="H2" s="10">
        <v>3000.0</v>
      </c>
      <c r="I2" s="11">
        <v>500.0</v>
      </c>
      <c r="J2" s="11">
        <f t="shared" ref="J2:J52" si="1">SUM(C2:I2)</f>
        <v>15000</v>
      </c>
      <c r="K2" s="11">
        <f t="shared" ref="K2:K52" si="2">B2-J2</f>
        <v>0</v>
      </c>
    </row>
    <row r="3">
      <c r="A3" s="13">
        <f>Budget!A4</f>
        <v>2024</v>
      </c>
      <c r="B3" s="11">
        <f>Budget!F4</f>
        <v>15990</v>
      </c>
      <c r="C3" s="10"/>
      <c r="D3" s="10"/>
      <c r="E3" s="11"/>
      <c r="F3" s="11"/>
      <c r="G3" s="11"/>
      <c r="H3" s="10"/>
      <c r="I3" s="11"/>
      <c r="J3" s="11">
        <f t="shared" si="1"/>
        <v>0</v>
      </c>
      <c r="K3" s="11">
        <f t="shared" si="2"/>
        <v>15990</v>
      </c>
    </row>
    <row r="4">
      <c r="A4" s="13">
        <f>Budget!A5</f>
        <v>2025</v>
      </c>
      <c r="B4" s="11">
        <f>Budget!F5</f>
        <v>17079</v>
      </c>
      <c r="C4" s="10"/>
      <c r="D4" s="10"/>
      <c r="E4" s="11"/>
      <c r="F4" s="11"/>
      <c r="G4" s="11"/>
      <c r="H4" s="10"/>
      <c r="I4" s="11"/>
      <c r="J4" s="11">
        <f t="shared" si="1"/>
        <v>0</v>
      </c>
      <c r="K4" s="11">
        <f t="shared" si="2"/>
        <v>17079</v>
      </c>
    </row>
    <row r="5">
      <c r="A5" s="13">
        <f>Budget!A6</f>
        <v>2026</v>
      </c>
      <c r="B5" s="11">
        <f>Budget!F6</f>
        <v>18276.9</v>
      </c>
      <c r="C5" s="10"/>
      <c r="D5" s="10"/>
      <c r="E5" s="11"/>
      <c r="F5" s="11"/>
      <c r="G5" s="11"/>
      <c r="H5" s="10"/>
      <c r="I5" s="11"/>
      <c r="J5" s="11">
        <f t="shared" si="1"/>
        <v>0</v>
      </c>
      <c r="K5" s="11">
        <f t="shared" si="2"/>
        <v>18276.9</v>
      </c>
    </row>
    <row r="6">
      <c r="A6" s="13">
        <f>Budget!A7</f>
        <v>2027</v>
      </c>
      <c r="B6" s="11">
        <f>Budget!F7</f>
        <v>19594.59</v>
      </c>
      <c r="C6" s="10"/>
      <c r="D6" s="10"/>
      <c r="E6" s="11"/>
      <c r="F6" s="11"/>
      <c r="G6" s="11"/>
      <c r="H6" s="10"/>
      <c r="I6" s="11"/>
      <c r="J6" s="11">
        <f t="shared" si="1"/>
        <v>0</v>
      </c>
      <c r="K6" s="11">
        <f t="shared" si="2"/>
        <v>19594.59</v>
      </c>
    </row>
    <row r="7">
      <c r="A7" s="13">
        <f>Budget!A8</f>
        <v>2028</v>
      </c>
      <c r="B7" s="11">
        <f>Budget!F8</f>
        <v>21044.049</v>
      </c>
      <c r="C7" s="10"/>
      <c r="D7" s="10"/>
      <c r="E7" s="11"/>
      <c r="F7" s="11"/>
      <c r="G7" s="11"/>
      <c r="H7" s="10"/>
      <c r="I7" s="11"/>
      <c r="J7" s="11">
        <f t="shared" si="1"/>
        <v>0</v>
      </c>
      <c r="K7" s="11">
        <f t="shared" si="2"/>
        <v>21044.049</v>
      </c>
    </row>
    <row r="8">
      <c r="A8" s="13">
        <f>Budget!A9</f>
        <v>2029</v>
      </c>
      <c r="B8" s="11">
        <f>Budget!F9</f>
        <v>22638.4539</v>
      </c>
      <c r="C8" s="10"/>
      <c r="D8" s="10"/>
      <c r="E8" s="11"/>
      <c r="F8" s="11"/>
      <c r="G8" s="11"/>
      <c r="H8" s="10"/>
      <c r="I8" s="11"/>
      <c r="J8" s="11">
        <f t="shared" si="1"/>
        <v>0</v>
      </c>
      <c r="K8" s="11">
        <f t="shared" si="2"/>
        <v>22638.4539</v>
      </c>
    </row>
    <row r="9">
      <c r="A9" s="13">
        <f>Budget!A10</f>
        <v>2030</v>
      </c>
      <c r="B9" s="11">
        <f>Budget!F10</f>
        <v>24392.29929</v>
      </c>
      <c r="C9" s="10"/>
      <c r="D9" s="10"/>
      <c r="E9" s="11"/>
      <c r="F9" s="11"/>
      <c r="G9" s="11"/>
      <c r="H9" s="10"/>
      <c r="I9" s="11"/>
      <c r="J9" s="11">
        <f t="shared" si="1"/>
        <v>0</v>
      </c>
      <c r="K9" s="11">
        <f t="shared" si="2"/>
        <v>24392.29929</v>
      </c>
    </row>
    <row r="10">
      <c r="A10" s="13">
        <f>Budget!A11</f>
        <v>2031</v>
      </c>
      <c r="B10" s="11">
        <f>Budget!F11</f>
        <v>26321.52922</v>
      </c>
      <c r="C10" s="10"/>
      <c r="D10" s="10"/>
      <c r="E10" s="11"/>
      <c r="F10" s="11"/>
      <c r="G10" s="11"/>
      <c r="H10" s="10"/>
      <c r="I10" s="11"/>
      <c r="J10" s="11">
        <f t="shared" si="1"/>
        <v>0</v>
      </c>
      <c r="K10" s="11">
        <f t="shared" si="2"/>
        <v>26321.52922</v>
      </c>
    </row>
    <row r="11">
      <c r="A11" s="13">
        <f>Budget!A12</f>
        <v>2032</v>
      </c>
      <c r="B11" s="11">
        <f>Budget!F12</f>
        <v>28443.68214</v>
      </c>
      <c r="C11" s="10"/>
      <c r="D11" s="10"/>
      <c r="E11" s="11"/>
      <c r="F11" s="11"/>
      <c r="G11" s="11"/>
      <c r="H11" s="10"/>
      <c r="I11" s="11"/>
      <c r="J11" s="11">
        <f t="shared" si="1"/>
        <v>0</v>
      </c>
      <c r="K11" s="11">
        <f t="shared" si="2"/>
        <v>28443.68214</v>
      </c>
    </row>
    <row r="12">
      <c r="A12" s="13">
        <f>Budget!A13</f>
        <v>2033</v>
      </c>
      <c r="B12" s="11">
        <f>Budget!F13</f>
        <v>30778.05035</v>
      </c>
      <c r="C12" s="10"/>
      <c r="D12" s="10"/>
      <c r="E12" s="11"/>
      <c r="F12" s="11"/>
      <c r="G12" s="11"/>
      <c r="H12" s="10"/>
      <c r="I12" s="11"/>
      <c r="J12" s="11">
        <f t="shared" si="1"/>
        <v>0</v>
      </c>
      <c r="K12" s="11">
        <f t="shared" si="2"/>
        <v>30778.05035</v>
      </c>
    </row>
    <row r="13">
      <c r="A13" s="13">
        <f>Budget!A14</f>
        <v>2034</v>
      </c>
      <c r="B13" s="11">
        <f>Budget!F14</f>
        <v>32832.29438</v>
      </c>
      <c r="C13" s="10"/>
      <c r="D13" s="10"/>
      <c r="E13" s="11"/>
      <c r="F13" s="11"/>
      <c r="G13" s="11"/>
      <c r="H13" s="10"/>
      <c r="I13" s="11"/>
      <c r="J13" s="11">
        <f t="shared" si="1"/>
        <v>0</v>
      </c>
      <c r="K13" s="11">
        <f t="shared" si="2"/>
        <v>32832.29438</v>
      </c>
    </row>
    <row r="14">
      <c r="A14" s="13">
        <f>Budget!A15</f>
        <v>2035</v>
      </c>
      <c r="B14" s="11">
        <f>Budget!F15</f>
        <v>35050.87793</v>
      </c>
      <c r="C14" s="10"/>
      <c r="D14" s="10"/>
      <c r="E14" s="11"/>
      <c r="F14" s="11"/>
      <c r="G14" s="11"/>
      <c r="H14" s="10"/>
      <c r="I14" s="11"/>
      <c r="J14" s="11">
        <f t="shared" si="1"/>
        <v>0</v>
      </c>
      <c r="K14" s="11">
        <f t="shared" si="2"/>
        <v>35050.87793</v>
      </c>
    </row>
    <row r="15">
      <c r="A15" s="13">
        <f>Budget!A16</f>
        <v>2036</v>
      </c>
      <c r="B15" s="11">
        <f>Budget!F16</f>
        <v>37446.94817</v>
      </c>
      <c r="C15" s="10"/>
      <c r="D15" s="10"/>
      <c r="E15" s="11"/>
      <c r="F15" s="11"/>
      <c r="G15" s="11"/>
      <c r="H15" s="10"/>
      <c r="I15" s="11"/>
      <c r="J15" s="11">
        <f t="shared" si="1"/>
        <v>0</v>
      </c>
      <c r="K15" s="11">
        <f t="shared" si="2"/>
        <v>37446.94817</v>
      </c>
    </row>
    <row r="16">
      <c r="A16" s="13">
        <f>Budget!A17</f>
        <v>2037</v>
      </c>
      <c r="B16" s="11">
        <f>Budget!F17</f>
        <v>40034.70402</v>
      </c>
      <c r="C16" s="10"/>
      <c r="D16" s="10"/>
      <c r="E16" s="11"/>
      <c r="F16" s="11"/>
      <c r="G16" s="11"/>
      <c r="H16" s="10"/>
      <c r="I16" s="11"/>
      <c r="J16" s="11">
        <f t="shared" si="1"/>
        <v>0</v>
      </c>
      <c r="K16" s="11">
        <f t="shared" si="2"/>
        <v>40034.70402</v>
      </c>
    </row>
    <row r="17">
      <c r="A17" s="13">
        <f>Budget!A18</f>
        <v>2038</v>
      </c>
      <c r="B17" s="11">
        <f>Budget!F18</f>
        <v>42829.48034</v>
      </c>
      <c r="C17" s="10"/>
      <c r="D17" s="10"/>
      <c r="E17" s="11"/>
      <c r="F17" s="11"/>
      <c r="G17" s="11"/>
      <c r="H17" s="10"/>
      <c r="I17" s="11"/>
      <c r="J17" s="11">
        <f t="shared" si="1"/>
        <v>0</v>
      </c>
      <c r="K17" s="11">
        <f t="shared" si="2"/>
        <v>42829.48034</v>
      </c>
    </row>
    <row r="18">
      <c r="A18" s="13">
        <f>Budget!A19</f>
        <v>2039</v>
      </c>
      <c r="B18" s="11">
        <f>Budget!F19</f>
        <v>45847.83877</v>
      </c>
      <c r="C18" s="10"/>
      <c r="D18" s="10"/>
      <c r="E18" s="11"/>
      <c r="F18" s="11"/>
      <c r="G18" s="11"/>
      <c r="H18" s="10"/>
      <c r="I18" s="11"/>
      <c r="J18" s="11">
        <f t="shared" si="1"/>
        <v>0</v>
      </c>
      <c r="K18" s="11">
        <f t="shared" si="2"/>
        <v>45847.83877</v>
      </c>
    </row>
    <row r="19">
      <c r="A19" s="13">
        <f>Budget!A20</f>
        <v>2040</v>
      </c>
      <c r="B19" s="11">
        <f>Budget!F20</f>
        <v>49107.66587</v>
      </c>
      <c r="C19" s="10"/>
      <c r="D19" s="10"/>
      <c r="E19" s="11"/>
      <c r="F19" s="11"/>
      <c r="G19" s="11"/>
      <c r="H19" s="10"/>
      <c r="I19" s="11"/>
      <c r="J19" s="11">
        <f t="shared" si="1"/>
        <v>0</v>
      </c>
      <c r="K19" s="11">
        <f t="shared" si="2"/>
        <v>49107.66587</v>
      </c>
    </row>
    <row r="20">
      <c r="A20" s="13">
        <f>Budget!A21</f>
        <v>2041</v>
      </c>
      <c r="B20" s="11">
        <f>Budget!F21</f>
        <v>52628.27914</v>
      </c>
      <c r="C20" s="10"/>
      <c r="D20" s="10"/>
      <c r="E20" s="11"/>
      <c r="F20" s="11"/>
      <c r="G20" s="11"/>
      <c r="H20" s="10"/>
      <c r="I20" s="11"/>
      <c r="J20" s="11">
        <f t="shared" si="1"/>
        <v>0</v>
      </c>
      <c r="K20" s="11">
        <f t="shared" si="2"/>
        <v>52628.27914</v>
      </c>
    </row>
    <row r="21" ht="15.75" customHeight="1">
      <c r="A21" s="13">
        <f>Budget!A22</f>
        <v>2042</v>
      </c>
      <c r="B21" s="11">
        <f>Budget!F22</f>
        <v>56430.54147</v>
      </c>
      <c r="C21" s="10"/>
      <c r="D21" s="10"/>
      <c r="E21" s="11"/>
      <c r="F21" s="11"/>
      <c r="G21" s="11"/>
      <c r="H21" s="10"/>
      <c r="I21" s="11"/>
      <c r="J21" s="11">
        <f t="shared" si="1"/>
        <v>0</v>
      </c>
      <c r="K21" s="11">
        <f t="shared" si="2"/>
        <v>56430.54147</v>
      </c>
    </row>
    <row r="22" ht="15.75" customHeight="1">
      <c r="A22" s="13">
        <f>Budget!A23</f>
        <v>2043</v>
      </c>
      <c r="B22" s="11">
        <f>Budget!F23</f>
        <v>60536.98479</v>
      </c>
      <c r="C22" s="10"/>
      <c r="D22" s="10"/>
      <c r="E22" s="11"/>
      <c r="F22" s="11"/>
      <c r="G22" s="11"/>
      <c r="H22" s="10"/>
      <c r="I22" s="11"/>
      <c r="J22" s="11">
        <f t="shared" si="1"/>
        <v>0</v>
      </c>
      <c r="K22" s="11">
        <f t="shared" si="2"/>
        <v>60536.98479</v>
      </c>
    </row>
    <row r="23" ht="15.75" customHeight="1">
      <c r="A23" s="13">
        <f>Budget!A24</f>
        <v>2044</v>
      </c>
      <c r="B23" s="11">
        <f>Budget!F24</f>
        <v>63863.20388</v>
      </c>
      <c r="C23" s="10"/>
      <c r="D23" s="10"/>
      <c r="E23" s="11"/>
      <c r="F23" s="11"/>
      <c r="G23" s="11"/>
      <c r="H23" s="10"/>
      <c r="I23" s="11"/>
      <c r="J23" s="11">
        <f t="shared" si="1"/>
        <v>0</v>
      </c>
      <c r="K23" s="11">
        <f t="shared" si="2"/>
        <v>63863.20388</v>
      </c>
    </row>
    <row r="24" ht="15.75" customHeight="1">
      <c r="A24" s="13">
        <f>Budget!A25</f>
        <v>2045</v>
      </c>
      <c r="B24" s="11">
        <f>Budget!F25</f>
        <v>67388.99611</v>
      </c>
      <c r="C24" s="10"/>
      <c r="D24" s="10"/>
      <c r="E24" s="11"/>
      <c r="F24" s="11"/>
      <c r="G24" s="11"/>
      <c r="H24" s="10"/>
      <c r="I24" s="11"/>
      <c r="J24" s="11">
        <f t="shared" si="1"/>
        <v>0</v>
      </c>
      <c r="K24" s="11">
        <f t="shared" si="2"/>
        <v>67388.99611</v>
      </c>
    </row>
    <row r="25" ht="15.75" customHeight="1">
      <c r="A25" s="13">
        <f>Budget!A26</f>
        <v>2046</v>
      </c>
      <c r="B25" s="11">
        <f>Budget!F26</f>
        <v>71126.33588</v>
      </c>
      <c r="C25" s="10"/>
      <c r="D25" s="10"/>
      <c r="E25" s="11"/>
      <c r="F25" s="11"/>
      <c r="G25" s="11"/>
      <c r="H25" s="10"/>
      <c r="I25" s="11"/>
      <c r="J25" s="11">
        <f t="shared" si="1"/>
        <v>0</v>
      </c>
      <c r="K25" s="11">
        <f t="shared" si="2"/>
        <v>71126.33588</v>
      </c>
    </row>
    <row r="26" ht="15.75" customHeight="1">
      <c r="A26" s="13">
        <f>Budget!A27</f>
        <v>2047</v>
      </c>
      <c r="B26" s="11">
        <f>Budget!F27</f>
        <v>75087.91603</v>
      </c>
      <c r="C26" s="10"/>
      <c r="D26" s="10"/>
      <c r="E26" s="11"/>
      <c r="F26" s="11"/>
      <c r="G26" s="11"/>
      <c r="H26" s="10"/>
      <c r="I26" s="11"/>
      <c r="J26" s="11">
        <f t="shared" si="1"/>
        <v>0</v>
      </c>
      <c r="K26" s="11">
        <f t="shared" si="2"/>
        <v>75087.91603</v>
      </c>
    </row>
    <row r="27" ht="15.75" customHeight="1">
      <c r="A27" s="13">
        <f>Budget!A28</f>
        <v>2048</v>
      </c>
      <c r="B27" s="11">
        <f>Budget!F28</f>
        <v>79287.19099</v>
      </c>
      <c r="C27" s="10"/>
      <c r="D27" s="10"/>
      <c r="E27" s="11"/>
      <c r="F27" s="11"/>
      <c r="G27" s="11"/>
      <c r="H27" s="10"/>
      <c r="I27" s="11"/>
      <c r="J27" s="11">
        <f t="shared" si="1"/>
        <v>0</v>
      </c>
      <c r="K27" s="11">
        <f t="shared" si="2"/>
        <v>79287.19099</v>
      </c>
    </row>
    <row r="28" ht="15.75" customHeight="1">
      <c r="A28" s="13">
        <f>Budget!A29</f>
        <v>2049</v>
      </c>
      <c r="B28" s="11">
        <f>Budget!F29</f>
        <v>83738.42245</v>
      </c>
      <c r="C28" s="10"/>
      <c r="D28" s="10"/>
      <c r="E28" s="11"/>
      <c r="F28" s="11"/>
      <c r="G28" s="11"/>
      <c r="H28" s="10"/>
      <c r="I28" s="11"/>
      <c r="J28" s="11">
        <f t="shared" si="1"/>
        <v>0</v>
      </c>
      <c r="K28" s="11">
        <f t="shared" si="2"/>
        <v>83738.42245</v>
      </c>
    </row>
    <row r="29" ht="15.75" customHeight="1">
      <c r="A29" s="13">
        <f>Budget!A30</f>
        <v>2050</v>
      </c>
      <c r="B29" s="11">
        <f>Budget!F30</f>
        <v>88456.7278</v>
      </c>
      <c r="C29" s="10"/>
      <c r="D29" s="10"/>
      <c r="E29" s="11"/>
      <c r="F29" s="11"/>
      <c r="G29" s="11"/>
      <c r="H29" s="10"/>
      <c r="I29" s="11"/>
      <c r="J29" s="11">
        <f t="shared" si="1"/>
        <v>0</v>
      </c>
      <c r="K29" s="11">
        <f t="shared" si="2"/>
        <v>88456.7278</v>
      </c>
    </row>
    <row r="30" ht="15.75" customHeight="1">
      <c r="A30" s="13">
        <f>Budget!A31</f>
        <v>2051</v>
      </c>
      <c r="B30" s="11">
        <f>Budget!F31</f>
        <v>93458.13147</v>
      </c>
      <c r="C30" s="10"/>
      <c r="D30" s="10"/>
      <c r="E30" s="11"/>
      <c r="F30" s="11"/>
      <c r="G30" s="11"/>
      <c r="H30" s="10"/>
      <c r="I30" s="11"/>
      <c r="J30" s="11">
        <f t="shared" si="1"/>
        <v>0</v>
      </c>
      <c r="K30" s="11">
        <f t="shared" si="2"/>
        <v>93458.13147</v>
      </c>
    </row>
    <row r="31" ht="15.75" customHeight="1">
      <c r="A31" s="13">
        <f>Budget!A32</f>
        <v>2052</v>
      </c>
      <c r="B31" s="11">
        <f>Budget!F32</f>
        <v>98759.61936</v>
      </c>
      <c r="C31" s="10"/>
      <c r="D31" s="10"/>
      <c r="E31" s="11"/>
      <c r="F31" s="11"/>
      <c r="G31" s="11"/>
      <c r="H31" s="10"/>
      <c r="I31" s="11"/>
      <c r="J31" s="11">
        <f t="shared" si="1"/>
        <v>0</v>
      </c>
      <c r="K31" s="11">
        <f t="shared" si="2"/>
        <v>98759.61936</v>
      </c>
    </row>
    <row r="32" ht="15.75" customHeight="1">
      <c r="A32" s="13">
        <f>Budget!A33</f>
        <v>2053</v>
      </c>
      <c r="B32" s="11">
        <f>Budget!F33</f>
        <v>104379.1965</v>
      </c>
      <c r="C32" s="10"/>
      <c r="D32" s="10"/>
      <c r="E32" s="11"/>
      <c r="F32" s="11"/>
      <c r="G32" s="11"/>
      <c r="H32" s="10"/>
      <c r="I32" s="11"/>
      <c r="J32" s="11">
        <f t="shared" si="1"/>
        <v>0</v>
      </c>
      <c r="K32" s="11">
        <f t="shared" si="2"/>
        <v>104379.1965</v>
      </c>
    </row>
    <row r="33" ht="15.75" customHeight="1">
      <c r="A33" s="13">
        <f>Budget!A34</f>
        <v>2054</v>
      </c>
      <c r="B33" s="11">
        <f>Budget!F34</f>
        <v>108350.3644</v>
      </c>
      <c r="C33" s="10"/>
      <c r="D33" s="10"/>
      <c r="E33" s="11"/>
      <c r="F33" s="11"/>
      <c r="G33" s="11"/>
      <c r="H33" s="10"/>
      <c r="I33" s="11"/>
      <c r="J33" s="11">
        <f t="shared" si="1"/>
        <v>0</v>
      </c>
      <c r="K33" s="11">
        <f t="shared" si="2"/>
        <v>108350.3644</v>
      </c>
    </row>
    <row r="34" ht="15.75" customHeight="1">
      <c r="A34" s="13">
        <f>Budget!A35</f>
        <v>2055</v>
      </c>
      <c r="B34" s="11">
        <f>Budget!F35</f>
        <v>112480.379</v>
      </c>
      <c r="C34" s="10"/>
      <c r="D34" s="10"/>
      <c r="E34" s="11"/>
      <c r="F34" s="11"/>
      <c r="G34" s="11"/>
      <c r="H34" s="10"/>
      <c r="I34" s="11"/>
      <c r="J34" s="11">
        <f t="shared" si="1"/>
        <v>0</v>
      </c>
      <c r="K34" s="11">
        <f t="shared" si="2"/>
        <v>112480.379</v>
      </c>
    </row>
    <row r="35" ht="15.75" customHeight="1">
      <c r="A35" s="13">
        <f>Budget!A36</f>
        <v>2056</v>
      </c>
      <c r="B35" s="11">
        <f>Budget!F36</f>
        <v>116775.5941</v>
      </c>
      <c r="C35" s="10"/>
      <c r="D35" s="10"/>
      <c r="E35" s="11"/>
      <c r="F35" s="11"/>
      <c r="G35" s="11"/>
      <c r="H35" s="10"/>
      <c r="I35" s="11"/>
      <c r="J35" s="11">
        <f t="shared" si="1"/>
        <v>0</v>
      </c>
      <c r="K35" s="11">
        <f t="shared" si="2"/>
        <v>116775.5941</v>
      </c>
    </row>
    <row r="36" ht="15.75" customHeight="1">
      <c r="A36" s="13">
        <f>Budget!A37</f>
        <v>2057</v>
      </c>
      <c r="B36" s="11">
        <f>Budget!F37</f>
        <v>121242.6179</v>
      </c>
      <c r="C36" s="10"/>
      <c r="D36" s="10"/>
      <c r="E36" s="11"/>
      <c r="F36" s="11"/>
      <c r="G36" s="11"/>
      <c r="H36" s="10"/>
      <c r="I36" s="11"/>
      <c r="J36" s="11">
        <f t="shared" si="1"/>
        <v>0</v>
      </c>
      <c r="K36" s="11">
        <f t="shared" si="2"/>
        <v>121242.6179</v>
      </c>
    </row>
    <row r="37" ht="15.75" customHeight="1">
      <c r="A37" s="13">
        <f>Budget!A38</f>
        <v>2058</v>
      </c>
      <c r="B37" s="11">
        <f>Budget!F38</f>
        <v>125888.3226</v>
      </c>
      <c r="C37" s="10"/>
      <c r="D37" s="10"/>
      <c r="E37" s="11"/>
      <c r="F37" s="11"/>
      <c r="G37" s="11"/>
      <c r="H37" s="10"/>
      <c r="I37" s="11"/>
      <c r="J37" s="11">
        <f t="shared" si="1"/>
        <v>0</v>
      </c>
      <c r="K37" s="11">
        <f t="shared" si="2"/>
        <v>125888.3226</v>
      </c>
    </row>
    <row r="38" ht="15.75" customHeight="1">
      <c r="A38" s="13">
        <f>Budget!A39</f>
        <v>2059</v>
      </c>
      <c r="B38" s="11">
        <f>Budget!F39</f>
        <v>130719.8555</v>
      </c>
      <c r="C38" s="10"/>
      <c r="D38" s="10"/>
      <c r="E38" s="11"/>
      <c r="F38" s="11"/>
      <c r="G38" s="11"/>
      <c r="H38" s="10"/>
      <c r="I38" s="11"/>
      <c r="J38" s="11">
        <f t="shared" si="1"/>
        <v>0</v>
      </c>
      <c r="K38" s="11">
        <f t="shared" si="2"/>
        <v>130719.8555</v>
      </c>
    </row>
    <row r="39" ht="15.75" customHeight="1">
      <c r="A39" s="13">
        <f>Budget!A40</f>
        <v>2060</v>
      </c>
      <c r="B39" s="11">
        <f>Budget!F40</f>
        <v>135744.6497</v>
      </c>
      <c r="C39" s="10"/>
      <c r="D39" s="10"/>
      <c r="E39" s="11"/>
      <c r="F39" s="11"/>
      <c r="G39" s="11"/>
      <c r="H39" s="10"/>
      <c r="I39" s="11"/>
      <c r="J39" s="11">
        <f t="shared" si="1"/>
        <v>0</v>
      </c>
      <c r="K39" s="11">
        <f t="shared" si="2"/>
        <v>135744.6497</v>
      </c>
    </row>
    <row r="40" ht="15.75" customHeight="1">
      <c r="A40" s="13">
        <f>Budget!A41</f>
        <v>2061</v>
      </c>
      <c r="B40" s="11">
        <f>Budget!F41</f>
        <v>140970.4357</v>
      </c>
      <c r="C40" s="10"/>
      <c r="D40" s="10"/>
      <c r="E40" s="11"/>
      <c r="F40" s="11"/>
      <c r="G40" s="11"/>
      <c r="H40" s="10"/>
      <c r="I40" s="11"/>
      <c r="J40" s="11">
        <f t="shared" si="1"/>
        <v>0</v>
      </c>
      <c r="K40" s="11">
        <f t="shared" si="2"/>
        <v>140970.4357</v>
      </c>
    </row>
    <row r="41" ht="15.75" customHeight="1">
      <c r="A41" s="13">
        <f>Budget!A42</f>
        <v>2062</v>
      </c>
      <c r="B41" s="11">
        <f>Budget!F42</f>
        <v>146405.2531</v>
      </c>
      <c r="C41" s="10"/>
      <c r="D41" s="10"/>
      <c r="E41" s="11"/>
      <c r="F41" s="11"/>
      <c r="G41" s="11"/>
      <c r="H41" s="10"/>
      <c r="I41" s="11"/>
      <c r="J41" s="11">
        <f t="shared" si="1"/>
        <v>0</v>
      </c>
      <c r="K41" s="11">
        <f t="shared" si="2"/>
        <v>146405.2531</v>
      </c>
    </row>
    <row r="42" ht="15.75" customHeight="1">
      <c r="A42" s="13">
        <f>Budget!A43</f>
        <v>2063</v>
      </c>
      <c r="B42" s="11">
        <f>Budget!F43</f>
        <v>152057.4633</v>
      </c>
      <c r="C42" s="10"/>
      <c r="D42" s="10"/>
      <c r="E42" s="11"/>
      <c r="F42" s="11"/>
      <c r="G42" s="11"/>
      <c r="H42" s="10"/>
      <c r="I42" s="11"/>
      <c r="J42" s="11">
        <f t="shared" si="1"/>
        <v>0</v>
      </c>
      <c r="K42" s="11">
        <f t="shared" si="2"/>
        <v>152057.4633</v>
      </c>
    </row>
    <row r="43" ht="15.75" customHeight="1">
      <c r="A43" s="13">
        <f>Budget!A44</f>
        <v>2064</v>
      </c>
      <c r="B43" s="11">
        <f>Budget!F44</f>
        <v>157935.7618</v>
      </c>
      <c r="C43" s="10"/>
      <c r="D43" s="10"/>
      <c r="E43" s="11"/>
      <c r="F43" s="11"/>
      <c r="G43" s="11"/>
      <c r="H43" s="10"/>
      <c r="I43" s="11"/>
      <c r="J43" s="11">
        <f t="shared" si="1"/>
        <v>0</v>
      </c>
      <c r="K43" s="11">
        <f t="shared" si="2"/>
        <v>157935.7618</v>
      </c>
    </row>
    <row r="44" ht="15.75" customHeight="1">
      <c r="A44" s="13">
        <f>Budget!A45</f>
        <v>2065</v>
      </c>
      <c r="B44" s="11">
        <f>Budget!F45</f>
        <v>164049.1923</v>
      </c>
      <c r="C44" s="10"/>
      <c r="D44" s="10"/>
      <c r="E44" s="11"/>
      <c r="F44" s="11"/>
      <c r="G44" s="11"/>
      <c r="H44" s="10"/>
      <c r="I44" s="11"/>
      <c r="J44" s="11">
        <f t="shared" si="1"/>
        <v>0</v>
      </c>
      <c r="K44" s="11">
        <f t="shared" si="2"/>
        <v>164049.1923</v>
      </c>
    </row>
    <row r="45" ht="15.75" customHeight="1">
      <c r="A45" s="13">
        <f>Budget!A46</f>
        <v>2066</v>
      </c>
      <c r="B45" s="11">
        <f>Budget!F46</f>
        <v>170407.16</v>
      </c>
      <c r="C45" s="10"/>
      <c r="D45" s="10"/>
      <c r="E45" s="11"/>
      <c r="F45" s="11"/>
      <c r="G45" s="11"/>
      <c r="H45" s="10"/>
      <c r="I45" s="11"/>
      <c r="J45" s="11">
        <f t="shared" si="1"/>
        <v>0</v>
      </c>
      <c r="K45" s="11">
        <f t="shared" si="2"/>
        <v>170407.16</v>
      </c>
    </row>
    <row r="46" ht="15.75" customHeight="1">
      <c r="A46" s="13">
        <f>Budget!A47</f>
        <v>2067</v>
      </c>
      <c r="B46" s="11">
        <f>Budget!F47</f>
        <v>177019.4463</v>
      </c>
      <c r="C46" s="10"/>
      <c r="D46" s="10"/>
      <c r="E46" s="11"/>
      <c r="F46" s="11"/>
      <c r="G46" s="11"/>
      <c r="H46" s="10"/>
      <c r="I46" s="11"/>
      <c r="J46" s="11">
        <f t="shared" si="1"/>
        <v>0</v>
      </c>
      <c r="K46" s="11">
        <f t="shared" si="2"/>
        <v>177019.4463</v>
      </c>
    </row>
    <row r="47" ht="15.75" customHeight="1">
      <c r="A47" s="13">
        <f>Budget!A48</f>
        <v>2068</v>
      </c>
      <c r="B47" s="11">
        <f>Budget!F48</f>
        <v>183896.2242</v>
      </c>
      <c r="C47" s="10"/>
      <c r="D47" s="10"/>
      <c r="E47" s="11"/>
      <c r="F47" s="11"/>
      <c r="G47" s="11"/>
      <c r="H47" s="10"/>
      <c r="I47" s="11"/>
      <c r="J47" s="11">
        <f t="shared" si="1"/>
        <v>0</v>
      </c>
      <c r="K47" s="11">
        <f t="shared" si="2"/>
        <v>183896.2242</v>
      </c>
    </row>
    <row r="48" ht="15.75" customHeight="1">
      <c r="A48" s="13">
        <f>Budget!A49</f>
        <v>2069</v>
      </c>
      <c r="B48" s="11">
        <f>Budget!F49</f>
        <v>191048.0732</v>
      </c>
      <c r="C48" s="10"/>
      <c r="D48" s="10"/>
      <c r="E48" s="11"/>
      <c r="F48" s="11"/>
      <c r="G48" s="11"/>
      <c r="H48" s="10"/>
      <c r="I48" s="11"/>
      <c r="J48" s="11">
        <f t="shared" si="1"/>
        <v>0</v>
      </c>
      <c r="K48" s="11">
        <f t="shared" si="2"/>
        <v>191048.0732</v>
      </c>
    </row>
    <row r="49" ht="15.75" customHeight="1">
      <c r="A49" s="13">
        <f>Budget!A50</f>
        <v>2070</v>
      </c>
      <c r="B49" s="11">
        <f>Budget!F50</f>
        <v>198485.9961</v>
      </c>
      <c r="C49" s="10"/>
      <c r="D49" s="10"/>
      <c r="E49" s="11"/>
      <c r="F49" s="11"/>
      <c r="G49" s="11"/>
      <c r="H49" s="10"/>
      <c r="I49" s="11"/>
      <c r="J49" s="11">
        <f t="shared" si="1"/>
        <v>0</v>
      </c>
      <c r="K49" s="11">
        <f t="shared" si="2"/>
        <v>198485.9961</v>
      </c>
    </row>
    <row r="50" ht="15.75" customHeight="1">
      <c r="A50" s="13">
        <f>Budget!A51</f>
        <v>2071</v>
      </c>
      <c r="B50" s="11">
        <f>Budget!F51</f>
        <v>206221.4359</v>
      </c>
      <c r="C50" s="10"/>
      <c r="D50" s="10"/>
      <c r="E50" s="11"/>
      <c r="F50" s="11"/>
      <c r="G50" s="11"/>
      <c r="H50" s="10"/>
      <c r="I50" s="11"/>
      <c r="J50" s="11">
        <f t="shared" si="1"/>
        <v>0</v>
      </c>
      <c r="K50" s="11">
        <f t="shared" si="2"/>
        <v>206221.4359</v>
      </c>
    </row>
    <row r="51" ht="15.75" customHeight="1">
      <c r="A51" s="13">
        <f>Budget!A52</f>
        <v>2072</v>
      </c>
      <c r="B51" s="11">
        <f>Budget!F52</f>
        <v>214266.2934</v>
      </c>
      <c r="C51" s="10"/>
      <c r="D51" s="10"/>
      <c r="E51" s="11"/>
      <c r="F51" s="11"/>
      <c r="G51" s="11"/>
      <c r="H51" s="10"/>
      <c r="I51" s="11"/>
      <c r="J51" s="11">
        <f t="shared" si="1"/>
        <v>0</v>
      </c>
      <c r="K51" s="11">
        <f t="shared" si="2"/>
        <v>214266.2934</v>
      </c>
    </row>
    <row r="52" ht="15.75" customHeight="1">
      <c r="A52" s="13">
        <f>Budget!A53</f>
        <v>2073</v>
      </c>
      <c r="B52" s="11">
        <f>Budget!F53</f>
        <v>222632.9451</v>
      </c>
      <c r="C52" s="10"/>
      <c r="D52" s="10"/>
      <c r="E52" s="11"/>
      <c r="F52" s="11"/>
      <c r="G52" s="11"/>
      <c r="H52" s="10"/>
      <c r="I52" s="11"/>
      <c r="J52" s="11">
        <f t="shared" si="1"/>
        <v>0</v>
      </c>
      <c r="K52" s="11">
        <f t="shared" si="2"/>
        <v>222632.9451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0.43"/>
    <col customWidth="1" min="3" max="3" width="11.71"/>
    <col customWidth="1" min="4" max="4" width="8.43"/>
    <col customWidth="1" min="5" max="5" width="11.43"/>
    <col customWidth="1" min="6" max="6" width="9.86"/>
    <col customWidth="1" min="7" max="7" width="13.71"/>
    <col customWidth="1" min="8" max="8" width="7.29"/>
    <col customWidth="1" min="9" max="9" width="25.57"/>
    <col customWidth="1" min="10" max="26" width="8.71"/>
  </cols>
  <sheetData>
    <row r="1">
      <c r="A1" s="6" t="s">
        <v>12</v>
      </c>
      <c r="B1" s="6" t="s">
        <v>16</v>
      </c>
      <c r="C1" s="6" t="s">
        <v>26</v>
      </c>
      <c r="D1" s="6" t="s">
        <v>27</v>
      </c>
      <c r="E1" s="6" t="s">
        <v>28</v>
      </c>
      <c r="F1" s="6" t="s">
        <v>21</v>
      </c>
      <c r="G1" s="6" t="s">
        <v>29</v>
      </c>
      <c r="H1" s="6" t="s">
        <v>24</v>
      </c>
      <c r="I1" s="6" t="s">
        <v>25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3">
        <f>Budget!A3</f>
        <v>2023</v>
      </c>
      <c r="B2" s="11">
        <f>Budget!G3</f>
        <v>9000</v>
      </c>
      <c r="C2" s="11">
        <v>3000.0</v>
      </c>
      <c r="D2" s="10">
        <v>3000.0</v>
      </c>
      <c r="E2" s="10">
        <v>1500.0</v>
      </c>
      <c r="F2" s="11">
        <v>500.0</v>
      </c>
      <c r="G2" s="10">
        <v>1000.0</v>
      </c>
      <c r="H2" s="11">
        <f t="shared" ref="H2:H52" si="1">SUM(C2:G2)</f>
        <v>9000</v>
      </c>
      <c r="I2" s="11">
        <f t="shared" ref="I2:I52" si="2">B2-H2</f>
        <v>0</v>
      </c>
    </row>
    <row r="3">
      <c r="A3" s="13">
        <f>Budget!A4</f>
        <v>2024</v>
      </c>
      <c r="B3" s="11">
        <f>Budget!G4</f>
        <v>9990</v>
      </c>
      <c r="C3" s="11"/>
      <c r="D3" s="10"/>
      <c r="E3" s="10"/>
      <c r="F3" s="11"/>
      <c r="G3" s="10"/>
      <c r="H3" s="11">
        <f t="shared" si="1"/>
        <v>0</v>
      </c>
      <c r="I3" s="11">
        <f t="shared" si="2"/>
        <v>9990</v>
      </c>
    </row>
    <row r="4">
      <c r="A4" s="13">
        <f>Budget!A5</f>
        <v>2025</v>
      </c>
      <c r="B4" s="11">
        <f>Budget!G5</f>
        <v>11079</v>
      </c>
      <c r="C4" s="11"/>
      <c r="D4" s="10"/>
      <c r="E4" s="10"/>
      <c r="F4" s="11"/>
      <c r="G4" s="10"/>
      <c r="H4" s="11">
        <f t="shared" si="1"/>
        <v>0</v>
      </c>
      <c r="I4" s="11">
        <f t="shared" si="2"/>
        <v>11079</v>
      </c>
    </row>
    <row r="5">
      <c r="A5" s="13">
        <f>Budget!A6</f>
        <v>2026</v>
      </c>
      <c r="B5" s="11">
        <f>Budget!G6</f>
        <v>12276.9</v>
      </c>
      <c r="C5" s="11"/>
      <c r="D5" s="10"/>
      <c r="E5" s="10"/>
      <c r="F5" s="11"/>
      <c r="G5" s="10"/>
      <c r="H5" s="11">
        <f t="shared" si="1"/>
        <v>0</v>
      </c>
      <c r="I5" s="11">
        <f t="shared" si="2"/>
        <v>12276.9</v>
      </c>
    </row>
    <row r="6">
      <c r="A6" s="13">
        <f>Budget!A7</f>
        <v>2027</v>
      </c>
      <c r="B6" s="11">
        <f>Budget!G7</f>
        <v>13594.59</v>
      </c>
      <c r="C6" s="11"/>
      <c r="D6" s="10"/>
      <c r="E6" s="10"/>
      <c r="F6" s="11"/>
      <c r="G6" s="10"/>
      <c r="H6" s="11">
        <f t="shared" si="1"/>
        <v>0</v>
      </c>
      <c r="I6" s="11">
        <f t="shared" si="2"/>
        <v>13594.59</v>
      </c>
    </row>
    <row r="7">
      <c r="A7" s="13">
        <f>Budget!A8</f>
        <v>2028</v>
      </c>
      <c r="B7" s="11">
        <f>Budget!G8</f>
        <v>15044.049</v>
      </c>
      <c r="C7" s="11"/>
      <c r="D7" s="10"/>
      <c r="E7" s="10"/>
      <c r="F7" s="11"/>
      <c r="G7" s="10"/>
      <c r="H7" s="11">
        <f t="shared" si="1"/>
        <v>0</v>
      </c>
      <c r="I7" s="11">
        <f t="shared" si="2"/>
        <v>15044.049</v>
      </c>
    </row>
    <row r="8">
      <c r="A8" s="13">
        <f>Budget!A9</f>
        <v>2029</v>
      </c>
      <c r="B8" s="11">
        <f>Budget!G9</f>
        <v>16638.4539</v>
      </c>
      <c r="C8" s="11"/>
      <c r="D8" s="10"/>
      <c r="E8" s="10"/>
      <c r="F8" s="11"/>
      <c r="G8" s="10"/>
      <c r="H8" s="11">
        <f t="shared" si="1"/>
        <v>0</v>
      </c>
      <c r="I8" s="11">
        <f t="shared" si="2"/>
        <v>16638.4539</v>
      </c>
    </row>
    <row r="9">
      <c r="A9" s="13">
        <f>Budget!A10</f>
        <v>2030</v>
      </c>
      <c r="B9" s="11">
        <f>Budget!G10</f>
        <v>18392.29929</v>
      </c>
      <c r="C9" s="11"/>
      <c r="D9" s="10"/>
      <c r="E9" s="10"/>
      <c r="F9" s="11"/>
      <c r="G9" s="10"/>
      <c r="H9" s="11">
        <f t="shared" si="1"/>
        <v>0</v>
      </c>
      <c r="I9" s="11">
        <f t="shared" si="2"/>
        <v>18392.29929</v>
      </c>
    </row>
    <row r="10">
      <c r="A10" s="13">
        <f>Budget!A11</f>
        <v>2031</v>
      </c>
      <c r="B10" s="11">
        <f>Budget!G11</f>
        <v>20321.52922</v>
      </c>
      <c r="C10" s="11"/>
      <c r="D10" s="10"/>
      <c r="E10" s="10"/>
      <c r="F10" s="11"/>
      <c r="G10" s="10"/>
      <c r="H10" s="11">
        <f t="shared" si="1"/>
        <v>0</v>
      </c>
      <c r="I10" s="11">
        <f t="shared" si="2"/>
        <v>20321.52922</v>
      </c>
    </row>
    <row r="11">
      <c r="A11" s="13">
        <f>Budget!A12</f>
        <v>2032</v>
      </c>
      <c r="B11" s="11">
        <f>Budget!G12</f>
        <v>22443.68214</v>
      </c>
      <c r="C11" s="11"/>
      <c r="D11" s="10"/>
      <c r="E11" s="10"/>
      <c r="F11" s="11"/>
      <c r="G11" s="10"/>
      <c r="H11" s="11">
        <f t="shared" si="1"/>
        <v>0</v>
      </c>
      <c r="I11" s="11">
        <f t="shared" si="2"/>
        <v>22443.68214</v>
      </c>
    </row>
    <row r="12">
      <c r="A12" s="13">
        <f>Budget!A13</f>
        <v>2033</v>
      </c>
      <c r="B12" s="11">
        <f>Budget!G13</f>
        <v>24778.05035</v>
      </c>
      <c r="C12" s="11"/>
      <c r="D12" s="10"/>
      <c r="E12" s="10"/>
      <c r="F12" s="11"/>
      <c r="G12" s="10"/>
      <c r="H12" s="11">
        <f t="shared" si="1"/>
        <v>0</v>
      </c>
      <c r="I12" s="11">
        <f t="shared" si="2"/>
        <v>24778.05035</v>
      </c>
    </row>
    <row r="13">
      <c r="A13" s="13">
        <f>Budget!A14</f>
        <v>2034</v>
      </c>
      <c r="B13" s="11">
        <f>Budget!G14</f>
        <v>26832.29438</v>
      </c>
      <c r="C13" s="11"/>
      <c r="D13" s="10"/>
      <c r="E13" s="10"/>
      <c r="F13" s="11"/>
      <c r="G13" s="10"/>
      <c r="H13" s="11">
        <f t="shared" si="1"/>
        <v>0</v>
      </c>
      <c r="I13" s="11">
        <f t="shared" si="2"/>
        <v>26832.29438</v>
      </c>
    </row>
    <row r="14">
      <c r="A14" s="13">
        <f>Budget!A15</f>
        <v>2035</v>
      </c>
      <c r="B14" s="11">
        <f>Budget!G15</f>
        <v>29050.87793</v>
      </c>
      <c r="C14" s="11"/>
      <c r="D14" s="10"/>
      <c r="E14" s="10"/>
      <c r="F14" s="11"/>
      <c r="G14" s="10"/>
      <c r="H14" s="11">
        <f t="shared" si="1"/>
        <v>0</v>
      </c>
      <c r="I14" s="11">
        <f t="shared" si="2"/>
        <v>29050.87793</v>
      </c>
    </row>
    <row r="15">
      <c r="A15" s="13">
        <f>Budget!A16</f>
        <v>2036</v>
      </c>
      <c r="B15" s="11">
        <f>Budget!G16</f>
        <v>31446.94817</v>
      </c>
      <c r="C15" s="11"/>
      <c r="D15" s="10"/>
      <c r="E15" s="10"/>
      <c r="F15" s="11"/>
      <c r="G15" s="10"/>
      <c r="H15" s="11">
        <f t="shared" si="1"/>
        <v>0</v>
      </c>
      <c r="I15" s="11">
        <f t="shared" si="2"/>
        <v>31446.94817</v>
      </c>
    </row>
    <row r="16">
      <c r="A16" s="13">
        <f>Budget!A17</f>
        <v>2037</v>
      </c>
      <c r="B16" s="11">
        <f>Budget!G17</f>
        <v>34034.70402</v>
      </c>
      <c r="C16" s="11"/>
      <c r="D16" s="10"/>
      <c r="E16" s="10"/>
      <c r="F16" s="11"/>
      <c r="G16" s="10"/>
      <c r="H16" s="11">
        <f t="shared" si="1"/>
        <v>0</v>
      </c>
      <c r="I16" s="11">
        <f t="shared" si="2"/>
        <v>34034.70402</v>
      </c>
    </row>
    <row r="17">
      <c r="A17" s="13">
        <f>Budget!A18</f>
        <v>2038</v>
      </c>
      <c r="B17" s="11">
        <f>Budget!G18</f>
        <v>36829.48034</v>
      </c>
      <c r="C17" s="11"/>
      <c r="D17" s="10"/>
      <c r="E17" s="10"/>
      <c r="F17" s="11"/>
      <c r="G17" s="10"/>
      <c r="H17" s="11">
        <f t="shared" si="1"/>
        <v>0</v>
      </c>
      <c r="I17" s="11">
        <f t="shared" si="2"/>
        <v>36829.48034</v>
      </c>
    </row>
    <row r="18">
      <c r="A18" s="13">
        <f>Budget!A19</f>
        <v>2039</v>
      </c>
      <c r="B18" s="11">
        <f>Budget!G19</f>
        <v>39847.83877</v>
      </c>
      <c r="C18" s="11"/>
      <c r="D18" s="10"/>
      <c r="E18" s="10"/>
      <c r="F18" s="11"/>
      <c r="G18" s="10"/>
      <c r="H18" s="11">
        <f t="shared" si="1"/>
        <v>0</v>
      </c>
      <c r="I18" s="11">
        <f t="shared" si="2"/>
        <v>39847.83877</v>
      </c>
    </row>
    <row r="19">
      <c r="A19" s="13">
        <f>Budget!A20</f>
        <v>2040</v>
      </c>
      <c r="B19" s="11">
        <f>Budget!G20</f>
        <v>43107.66587</v>
      </c>
      <c r="C19" s="11"/>
      <c r="D19" s="10"/>
      <c r="E19" s="10"/>
      <c r="F19" s="11"/>
      <c r="G19" s="10"/>
      <c r="H19" s="11">
        <f t="shared" si="1"/>
        <v>0</v>
      </c>
      <c r="I19" s="11">
        <f t="shared" si="2"/>
        <v>43107.66587</v>
      </c>
    </row>
    <row r="20">
      <c r="A20" s="13">
        <f>Budget!A21</f>
        <v>2041</v>
      </c>
      <c r="B20" s="11">
        <f>Budget!G21</f>
        <v>46628.27914</v>
      </c>
      <c r="C20" s="11"/>
      <c r="D20" s="10"/>
      <c r="E20" s="10"/>
      <c r="F20" s="11"/>
      <c r="G20" s="10"/>
      <c r="H20" s="11">
        <f t="shared" si="1"/>
        <v>0</v>
      </c>
      <c r="I20" s="11">
        <f t="shared" si="2"/>
        <v>46628.27914</v>
      </c>
    </row>
    <row r="21" ht="15.75" customHeight="1">
      <c r="A21" s="13">
        <f>Budget!A22</f>
        <v>2042</v>
      </c>
      <c r="B21" s="11">
        <f>Budget!G22</f>
        <v>50430.54147</v>
      </c>
      <c r="C21" s="11"/>
      <c r="D21" s="10"/>
      <c r="E21" s="10"/>
      <c r="F21" s="11"/>
      <c r="G21" s="10"/>
      <c r="H21" s="11">
        <f t="shared" si="1"/>
        <v>0</v>
      </c>
      <c r="I21" s="11">
        <f t="shared" si="2"/>
        <v>50430.54147</v>
      </c>
    </row>
    <row r="22" ht="15.75" customHeight="1">
      <c r="A22" s="13">
        <f>Budget!A23</f>
        <v>2043</v>
      </c>
      <c r="B22" s="11">
        <f>Budget!G23</f>
        <v>54536.98479</v>
      </c>
      <c r="C22" s="11"/>
      <c r="D22" s="10"/>
      <c r="E22" s="10"/>
      <c r="F22" s="11"/>
      <c r="G22" s="10"/>
      <c r="H22" s="11">
        <f t="shared" si="1"/>
        <v>0</v>
      </c>
      <c r="I22" s="11">
        <f t="shared" si="2"/>
        <v>54536.98479</v>
      </c>
    </row>
    <row r="23" ht="15.75" customHeight="1">
      <c r="A23" s="13">
        <f>Budget!A24</f>
        <v>2044</v>
      </c>
      <c r="B23" s="11">
        <f>Budget!G24</f>
        <v>57863.20388</v>
      </c>
      <c r="C23" s="11"/>
      <c r="D23" s="10"/>
      <c r="E23" s="10"/>
      <c r="F23" s="11"/>
      <c r="G23" s="10"/>
      <c r="H23" s="11">
        <f t="shared" si="1"/>
        <v>0</v>
      </c>
      <c r="I23" s="11">
        <f t="shared" si="2"/>
        <v>57863.20388</v>
      </c>
    </row>
    <row r="24" ht="15.75" customHeight="1">
      <c r="A24" s="13">
        <f>Budget!A25</f>
        <v>2045</v>
      </c>
      <c r="B24" s="11">
        <f>Budget!G25</f>
        <v>61388.99611</v>
      </c>
      <c r="C24" s="11"/>
      <c r="D24" s="10"/>
      <c r="E24" s="10"/>
      <c r="F24" s="11"/>
      <c r="G24" s="10"/>
      <c r="H24" s="11">
        <f t="shared" si="1"/>
        <v>0</v>
      </c>
      <c r="I24" s="11">
        <f t="shared" si="2"/>
        <v>61388.99611</v>
      </c>
    </row>
    <row r="25" ht="15.75" customHeight="1">
      <c r="A25" s="13">
        <f>Budget!A26</f>
        <v>2046</v>
      </c>
      <c r="B25" s="11">
        <f>Budget!G26</f>
        <v>65126.33588</v>
      </c>
      <c r="C25" s="11"/>
      <c r="D25" s="10"/>
      <c r="E25" s="10"/>
      <c r="F25" s="11"/>
      <c r="G25" s="10"/>
      <c r="H25" s="11">
        <f t="shared" si="1"/>
        <v>0</v>
      </c>
      <c r="I25" s="11">
        <f t="shared" si="2"/>
        <v>65126.33588</v>
      </c>
    </row>
    <row r="26" ht="15.75" customHeight="1">
      <c r="A26" s="13">
        <f>Budget!A27</f>
        <v>2047</v>
      </c>
      <c r="B26" s="11">
        <f>Budget!G27</f>
        <v>69087.91603</v>
      </c>
      <c r="C26" s="11"/>
      <c r="D26" s="10"/>
      <c r="E26" s="10"/>
      <c r="F26" s="11"/>
      <c r="G26" s="10"/>
      <c r="H26" s="11">
        <f t="shared" si="1"/>
        <v>0</v>
      </c>
      <c r="I26" s="11">
        <f t="shared" si="2"/>
        <v>69087.91603</v>
      </c>
    </row>
    <row r="27" ht="15.75" customHeight="1">
      <c r="A27" s="13">
        <f>Budget!A28</f>
        <v>2048</v>
      </c>
      <c r="B27" s="11">
        <f>Budget!G28</f>
        <v>73287.19099</v>
      </c>
      <c r="C27" s="11"/>
      <c r="D27" s="10"/>
      <c r="E27" s="10"/>
      <c r="F27" s="11"/>
      <c r="G27" s="10"/>
      <c r="H27" s="11">
        <f t="shared" si="1"/>
        <v>0</v>
      </c>
      <c r="I27" s="11">
        <f t="shared" si="2"/>
        <v>73287.19099</v>
      </c>
    </row>
    <row r="28" ht="15.75" customHeight="1">
      <c r="A28" s="13">
        <f>Budget!A29</f>
        <v>2049</v>
      </c>
      <c r="B28" s="11">
        <f>Budget!G29</f>
        <v>77738.42245</v>
      </c>
      <c r="C28" s="11"/>
      <c r="D28" s="10"/>
      <c r="E28" s="10"/>
      <c r="F28" s="11"/>
      <c r="G28" s="10"/>
      <c r="H28" s="11">
        <f t="shared" si="1"/>
        <v>0</v>
      </c>
      <c r="I28" s="11">
        <f t="shared" si="2"/>
        <v>77738.42245</v>
      </c>
    </row>
    <row r="29" ht="15.75" customHeight="1">
      <c r="A29" s="13">
        <f>Budget!A30</f>
        <v>2050</v>
      </c>
      <c r="B29" s="11">
        <f>Budget!G30</f>
        <v>82456.7278</v>
      </c>
      <c r="C29" s="11"/>
      <c r="D29" s="10"/>
      <c r="E29" s="10"/>
      <c r="F29" s="11"/>
      <c r="G29" s="10"/>
      <c r="H29" s="11">
        <f t="shared" si="1"/>
        <v>0</v>
      </c>
      <c r="I29" s="11">
        <f t="shared" si="2"/>
        <v>82456.7278</v>
      </c>
    </row>
    <row r="30" ht="15.75" customHeight="1">
      <c r="A30" s="13">
        <f>Budget!A31</f>
        <v>2051</v>
      </c>
      <c r="B30" s="11">
        <f>Budget!G31</f>
        <v>87458.13147</v>
      </c>
      <c r="C30" s="11"/>
      <c r="D30" s="10"/>
      <c r="E30" s="10"/>
      <c r="F30" s="11"/>
      <c r="G30" s="10"/>
      <c r="H30" s="11">
        <f t="shared" si="1"/>
        <v>0</v>
      </c>
      <c r="I30" s="11">
        <f t="shared" si="2"/>
        <v>87458.13147</v>
      </c>
    </row>
    <row r="31" ht="15.75" customHeight="1">
      <c r="A31" s="13">
        <f>Budget!A32</f>
        <v>2052</v>
      </c>
      <c r="B31" s="11">
        <f>Budget!G32</f>
        <v>92759.61936</v>
      </c>
      <c r="C31" s="11"/>
      <c r="D31" s="10"/>
      <c r="E31" s="10"/>
      <c r="F31" s="11"/>
      <c r="G31" s="10"/>
      <c r="H31" s="11">
        <f t="shared" si="1"/>
        <v>0</v>
      </c>
      <c r="I31" s="11">
        <f t="shared" si="2"/>
        <v>92759.61936</v>
      </c>
    </row>
    <row r="32" ht="15.75" customHeight="1">
      <c r="A32" s="13">
        <f>Budget!A33</f>
        <v>2053</v>
      </c>
      <c r="B32" s="11">
        <f>Budget!G33</f>
        <v>98379.19652</v>
      </c>
      <c r="C32" s="11"/>
      <c r="D32" s="10"/>
      <c r="E32" s="10"/>
      <c r="F32" s="11"/>
      <c r="G32" s="10"/>
      <c r="H32" s="11">
        <f t="shared" si="1"/>
        <v>0</v>
      </c>
      <c r="I32" s="11">
        <f t="shared" si="2"/>
        <v>98379.19652</v>
      </c>
    </row>
    <row r="33" ht="15.75" customHeight="1">
      <c r="A33" s="13">
        <f>Budget!A34</f>
        <v>2054</v>
      </c>
      <c r="B33" s="11">
        <f>Budget!G34</f>
        <v>102350.3644</v>
      </c>
      <c r="C33" s="11"/>
      <c r="D33" s="10"/>
      <c r="E33" s="10"/>
      <c r="F33" s="11"/>
      <c r="G33" s="10"/>
      <c r="H33" s="11">
        <f t="shared" si="1"/>
        <v>0</v>
      </c>
      <c r="I33" s="11">
        <f t="shared" si="2"/>
        <v>102350.3644</v>
      </c>
    </row>
    <row r="34" ht="15.75" customHeight="1">
      <c r="A34" s="13">
        <f>Budget!A35</f>
        <v>2055</v>
      </c>
      <c r="B34" s="11">
        <f>Budget!G35</f>
        <v>106480.379</v>
      </c>
      <c r="C34" s="11"/>
      <c r="D34" s="10"/>
      <c r="E34" s="10"/>
      <c r="F34" s="11"/>
      <c r="G34" s="10"/>
      <c r="H34" s="11">
        <f t="shared" si="1"/>
        <v>0</v>
      </c>
      <c r="I34" s="11">
        <f t="shared" si="2"/>
        <v>106480.379</v>
      </c>
    </row>
    <row r="35" ht="15.75" customHeight="1">
      <c r="A35" s="13">
        <f>Budget!A36</f>
        <v>2056</v>
      </c>
      <c r="B35" s="11">
        <f>Budget!G36</f>
        <v>110775.5941</v>
      </c>
      <c r="C35" s="11"/>
      <c r="D35" s="10"/>
      <c r="E35" s="10"/>
      <c r="F35" s="11"/>
      <c r="G35" s="10"/>
      <c r="H35" s="11">
        <f t="shared" si="1"/>
        <v>0</v>
      </c>
      <c r="I35" s="11">
        <f t="shared" si="2"/>
        <v>110775.5941</v>
      </c>
    </row>
    <row r="36" ht="15.75" customHeight="1">
      <c r="A36" s="13">
        <f>Budget!A37</f>
        <v>2057</v>
      </c>
      <c r="B36" s="11">
        <f>Budget!G37</f>
        <v>115242.6179</v>
      </c>
      <c r="C36" s="11"/>
      <c r="D36" s="10"/>
      <c r="E36" s="10"/>
      <c r="F36" s="11"/>
      <c r="G36" s="10"/>
      <c r="H36" s="11">
        <f t="shared" si="1"/>
        <v>0</v>
      </c>
      <c r="I36" s="11">
        <f t="shared" si="2"/>
        <v>115242.6179</v>
      </c>
    </row>
    <row r="37" ht="15.75" customHeight="1">
      <c r="A37" s="13">
        <f>Budget!A38</f>
        <v>2058</v>
      </c>
      <c r="B37" s="11">
        <f>Budget!G38</f>
        <v>119888.3226</v>
      </c>
      <c r="C37" s="11"/>
      <c r="D37" s="10"/>
      <c r="E37" s="10"/>
      <c r="F37" s="11"/>
      <c r="G37" s="10"/>
      <c r="H37" s="11">
        <f t="shared" si="1"/>
        <v>0</v>
      </c>
      <c r="I37" s="11">
        <f t="shared" si="2"/>
        <v>119888.3226</v>
      </c>
    </row>
    <row r="38" ht="15.75" customHeight="1">
      <c r="A38" s="13">
        <f>Budget!A39</f>
        <v>2059</v>
      </c>
      <c r="B38" s="11">
        <f>Budget!G39</f>
        <v>124719.8555</v>
      </c>
      <c r="C38" s="11"/>
      <c r="D38" s="10"/>
      <c r="E38" s="10"/>
      <c r="F38" s="11"/>
      <c r="G38" s="10"/>
      <c r="H38" s="11">
        <f t="shared" si="1"/>
        <v>0</v>
      </c>
      <c r="I38" s="11">
        <f t="shared" si="2"/>
        <v>124719.8555</v>
      </c>
    </row>
    <row r="39" ht="15.75" customHeight="1">
      <c r="A39" s="13">
        <f>Budget!A40</f>
        <v>2060</v>
      </c>
      <c r="B39" s="11">
        <f>Budget!G40</f>
        <v>129744.6497</v>
      </c>
      <c r="C39" s="11"/>
      <c r="D39" s="10"/>
      <c r="E39" s="10"/>
      <c r="F39" s="11"/>
      <c r="G39" s="10"/>
      <c r="H39" s="11">
        <f t="shared" si="1"/>
        <v>0</v>
      </c>
      <c r="I39" s="11">
        <f t="shared" si="2"/>
        <v>129744.6497</v>
      </c>
    </row>
    <row r="40" ht="15.75" customHeight="1">
      <c r="A40" s="13">
        <f>Budget!A41</f>
        <v>2061</v>
      </c>
      <c r="B40" s="11">
        <f>Budget!G41</f>
        <v>134970.4357</v>
      </c>
      <c r="C40" s="11"/>
      <c r="D40" s="10"/>
      <c r="E40" s="10"/>
      <c r="F40" s="11"/>
      <c r="G40" s="10"/>
      <c r="H40" s="11">
        <f t="shared" si="1"/>
        <v>0</v>
      </c>
      <c r="I40" s="11">
        <f t="shared" si="2"/>
        <v>134970.4357</v>
      </c>
    </row>
    <row r="41" ht="15.75" customHeight="1">
      <c r="A41" s="13">
        <f>Budget!A42</f>
        <v>2062</v>
      </c>
      <c r="B41" s="11">
        <f>Budget!G42</f>
        <v>140405.2531</v>
      </c>
      <c r="C41" s="11"/>
      <c r="D41" s="10"/>
      <c r="E41" s="10"/>
      <c r="F41" s="11"/>
      <c r="G41" s="10"/>
      <c r="H41" s="11">
        <f t="shared" si="1"/>
        <v>0</v>
      </c>
      <c r="I41" s="11">
        <f t="shared" si="2"/>
        <v>140405.2531</v>
      </c>
    </row>
    <row r="42" ht="15.75" customHeight="1">
      <c r="A42" s="13">
        <f>Budget!A43</f>
        <v>2063</v>
      </c>
      <c r="B42" s="11">
        <f>Budget!G43</f>
        <v>146057.4633</v>
      </c>
      <c r="C42" s="11"/>
      <c r="D42" s="10"/>
      <c r="E42" s="10"/>
      <c r="F42" s="11"/>
      <c r="G42" s="10"/>
      <c r="H42" s="11">
        <f t="shared" si="1"/>
        <v>0</v>
      </c>
      <c r="I42" s="11">
        <f t="shared" si="2"/>
        <v>146057.4633</v>
      </c>
    </row>
    <row r="43" ht="15.75" customHeight="1">
      <c r="A43" s="13">
        <f>Budget!A44</f>
        <v>2064</v>
      </c>
      <c r="B43" s="11">
        <f>Budget!G44</f>
        <v>151935.7618</v>
      </c>
      <c r="C43" s="11"/>
      <c r="D43" s="10"/>
      <c r="E43" s="10"/>
      <c r="F43" s="11"/>
      <c r="G43" s="10"/>
      <c r="H43" s="11">
        <f t="shared" si="1"/>
        <v>0</v>
      </c>
      <c r="I43" s="11">
        <f t="shared" si="2"/>
        <v>151935.7618</v>
      </c>
    </row>
    <row r="44" ht="15.75" customHeight="1">
      <c r="A44" s="13">
        <f>Budget!A45</f>
        <v>2065</v>
      </c>
      <c r="B44" s="11">
        <f>Budget!G45</f>
        <v>158049.1923</v>
      </c>
      <c r="C44" s="11"/>
      <c r="D44" s="10"/>
      <c r="E44" s="10"/>
      <c r="F44" s="11"/>
      <c r="G44" s="10"/>
      <c r="H44" s="11">
        <f t="shared" si="1"/>
        <v>0</v>
      </c>
      <c r="I44" s="11">
        <f t="shared" si="2"/>
        <v>158049.1923</v>
      </c>
    </row>
    <row r="45" ht="15.75" customHeight="1">
      <c r="A45" s="13">
        <f>Budget!A46</f>
        <v>2066</v>
      </c>
      <c r="B45" s="11">
        <f>Budget!G46</f>
        <v>164407.16</v>
      </c>
      <c r="C45" s="11"/>
      <c r="D45" s="10"/>
      <c r="E45" s="10"/>
      <c r="F45" s="11"/>
      <c r="G45" s="10"/>
      <c r="H45" s="11">
        <f t="shared" si="1"/>
        <v>0</v>
      </c>
      <c r="I45" s="11">
        <f t="shared" si="2"/>
        <v>164407.16</v>
      </c>
    </row>
    <row r="46" ht="15.75" customHeight="1">
      <c r="A46" s="13">
        <f>Budget!A47</f>
        <v>2067</v>
      </c>
      <c r="B46" s="11">
        <f>Budget!G47</f>
        <v>171019.4463</v>
      </c>
      <c r="C46" s="11"/>
      <c r="D46" s="10"/>
      <c r="E46" s="10"/>
      <c r="F46" s="11"/>
      <c r="G46" s="10"/>
      <c r="H46" s="11">
        <f t="shared" si="1"/>
        <v>0</v>
      </c>
      <c r="I46" s="11">
        <f t="shared" si="2"/>
        <v>171019.4463</v>
      </c>
    </row>
    <row r="47" ht="15.75" customHeight="1">
      <c r="A47" s="13">
        <f>Budget!A48</f>
        <v>2068</v>
      </c>
      <c r="B47" s="11">
        <f>Budget!G48</f>
        <v>177896.2242</v>
      </c>
      <c r="C47" s="11"/>
      <c r="D47" s="10"/>
      <c r="E47" s="10"/>
      <c r="F47" s="11"/>
      <c r="G47" s="10"/>
      <c r="H47" s="11">
        <f t="shared" si="1"/>
        <v>0</v>
      </c>
      <c r="I47" s="11">
        <f t="shared" si="2"/>
        <v>177896.2242</v>
      </c>
    </row>
    <row r="48" ht="15.75" customHeight="1">
      <c r="A48" s="13">
        <f>Budget!A49</f>
        <v>2069</v>
      </c>
      <c r="B48" s="11">
        <f>Budget!G49</f>
        <v>185048.0732</v>
      </c>
      <c r="C48" s="11"/>
      <c r="D48" s="10"/>
      <c r="E48" s="10"/>
      <c r="F48" s="11"/>
      <c r="G48" s="10"/>
      <c r="H48" s="11">
        <f t="shared" si="1"/>
        <v>0</v>
      </c>
      <c r="I48" s="11">
        <f t="shared" si="2"/>
        <v>185048.0732</v>
      </c>
    </row>
    <row r="49" ht="15.75" customHeight="1">
      <c r="A49" s="13">
        <f>Budget!A50</f>
        <v>2070</v>
      </c>
      <c r="B49" s="11">
        <f>Budget!G50</f>
        <v>192485.9961</v>
      </c>
      <c r="C49" s="11"/>
      <c r="D49" s="10"/>
      <c r="E49" s="10"/>
      <c r="F49" s="11"/>
      <c r="G49" s="10"/>
      <c r="H49" s="11">
        <f t="shared" si="1"/>
        <v>0</v>
      </c>
      <c r="I49" s="11">
        <f t="shared" si="2"/>
        <v>192485.9961</v>
      </c>
    </row>
    <row r="50" ht="15.75" customHeight="1">
      <c r="A50" s="13">
        <f>Budget!A51</f>
        <v>2071</v>
      </c>
      <c r="B50" s="11">
        <f>Budget!G51</f>
        <v>200221.4359</v>
      </c>
      <c r="C50" s="11"/>
      <c r="D50" s="10"/>
      <c r="E50" s="10"/>
      <c r="F50" s="11"/>
      <c r="G50" s="10"/>
      <c r="H50" s="11">
        <f t="shared" si="1"/>
        <v>0</v>
      </c>
      <c r="I50" s="11">
        <f t="shared" si="2"/>
        <v>200221.4359</v>
      </c>
    </row>
    <row r="51" ht="15.75" customHeight="1">
      <c r="A51" s="13">
        <f>Budget!A52</f>
        <v>2072</v>
      </c>
      <c r="B51" s="11">
        <f>Budget!G52</f>
        <v>208266.2934</v>
      </c>
      <c r="C51" s="11"/>
      <c r="D51" s="10"/>
      <c r="E51" s="10"/>
      <c r="F51" s="11"/>
      <c r="G51" s="10"/>
      <c r="H51" s="11">
        <f t="shared" si="1"/>
        <v>0</v>
      </c>
      <c r="I51" s="11">
        <f t="shared" si="2"/>
        <v>208266.2934</v>
      </c>
    </row>
    <row r="52" ht="15.75" customHeight="1">
      <c r="A52" s="13">
        <f>Budget!A53</f>
        <v>2073</v>
      </c>
      <c r="B52" s="11">
        <f>Budget!G53</f>
        <v>216632.9451</v>
      </c>
      <c r="C52" s="11"/>
      <c r="D52" s="10"/>
      <c r="E52" s="10"/>
      <c r="F52" s="11"/>
      <c r="G52" s="10"/>
      <c r="H52" s="11">
        <f t="shared" si="1"/>
        <v>0</v>
      </c>
      <c r="I52" s="11">
        <f t="shared" si="2"/>
        <v>216632.9451</v>
      </c>
    </row>
    <row r="53" ht="15.75" customHeight="1">
      <c r="A53" s="13"/>
      <c r="B53" s="11"/>
      <c r="C53" s="11"/>
      <c r="D53" s="10"/>
      <c r="E53" s="10"/>
      <c r="F53" s="11"/>
      <c r="G53" s="10"/>
      <c r="H53" s="11"/>
      <c r="I53" s="11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14"/>
    <col customWidth="1" min="2" max="2" width="14.71"/>
    <col customWidth="1" min="3" max="3" width="18.57"/>
    <col customWidth="1" min="4" max="4" width="9.43"/>
  </cols>
  <sheetData>
    <row r="1">
      <c r="A1" s="14" t="s">
        <v>0</v>
      </c>
      <c r="B1" s="15">
        <f>Budget!E3/12</f>
        <v>30000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6" t="s">
        <v>30</v>
      </c>
      <c r="B2" s="15">
        <f>Budget!H3</f>
        <v>6000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/>
      <c r="B4" s="14" t="s">
        <v>31</v>
      </c>
      <c r="C4" s="16" t="s">
        <v>32</v>
      </c>
      <c r="D4" s="14" t="s">
        <v>33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 t="s">
        <v>34</v>
      </c>
      <c r="B5" s="17">
        <v>0.6</v>
      </c>
      <c r="C5" s="15">
        <f t="shared" ref="C5:C7" si="1">B5*$B$2</f>
        <v>3600</v>
      </c>
      <c r="D5" s="18">
        <v>0.12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 t="s">
        <v>35</v>
      </c>
      <c r="B6" s="17">
        <v>0.25</v>
      </c>
      <c r="C6" s="15">
        <f t="shared" si="1"/>
        <v>1500</v>
      </c>
      <c r="D6" s="18">
        <v>0.15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 t="s">
        <v>36</v>
      </c>
      <c r="B7" s="17">
        <v>0.15</v>
      </c>
      <c r="C7" s="15">
        <f t="shared" si="1"/>
        <v>900</v>
      </c>
      <c r="D7" s="18">
        <v>0.18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4"/>
      <c r="C8" s="19">
        <f>sum(C5:C7)</f>
        <v>6000</v>
      </c>
      <c r="D8" s="20">
        <f>SUMPRODUCT(D5:D7,B5:B7)</f>
        <v>0.1365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14"/>
      <c r="C9" s="14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 t="s">
        <v>11</v>
      </c>
      <c r="B10" s="18">
        <f>Setup!B18</f>
        <v>0.06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2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 t="s">
        <v>37</v>
      </c>
      <c r="B12" s="14" t="s">
        <v>16</v>
      </c>
      <c r="C12" s="14" t="s">
        <v>38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23">
        <v>10.0</v>
      </c>
      <c r="B13" s="15">
        <f>'Investment values'!L614</f>
        <v>2878143.695</v>
      </c>
      <c r="C13" s="15">
        <f t="shared" ref="C13:C19" si="2">B13/(1+$B$10)^A13</f>
        <v>1607140.406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23">
        <f t="shared" ref="A14:A19" si="3">A13+5</f>
        <v>15</v>
      </c>
      <c r="B14" s="15">
        <f>'Investment values'!R614</f>
        <v>7865692.167</v>
      </c>
      <c r="C14" s="15">
        <f t="shared" si="2"/>
        <v>3282078.52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23">
        <f t="shared" si="3"/>
        <v>20</v>
      </c>
      <c r="B15" s="15">
        <f>'Investment values'!X614</f>
        <v>19126709.88</v>
      </c>
      <c r="C15" s="15">
        <f t="shared" si="2"/>
        <v>5963798.55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23">
        <f t="shared" si="3"/>
        <v>25</v>
      </c>
      <c r="B16" s="15">
        <f>'Investment values'!AD614</f>
        <v>43666553.35</v>
      </c>
      <c r="C16" s="15">
        <f t="shared" si="2"/>
        <v>10174247.13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23">
        <f t="shared" si="3"/>
        <v>30</v>
      </c>
      <c r="B17" s="15">
        <f>'Investment values'!AJ614</f>
        <v>96444597</v>
      </c>
      <c r="C17" s="15">
        <f t="shared" si="2"/>
        <v>16791981.41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23">
        <f t="shared" si="3"/>
        <v>35</v>
      </c>
      <c r="B18" s="15">
        <f>'Investment values'!AP614</f>
        <v>201708724.5</v>
      </c>
      <c r="C18" s="15">
        <f t="shared" si="2"/>
        <v>26243357.63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23">
        <f t="shared" si="3"/>
        <v>40</v>
      </c>
      <c r="B19" s="15">
        <f>'Investment values'!AV614</f>
        <v>428487442.2</v>
      </c>
      <c r="C19" s="15">
        <f t="shared" si="2"/>
        <v>41658486.54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4.43" defaultRowHeight="15.0"/>
  <sheetData>
    <row r="1">
      <c r="A1" s="14"/>
      <c r="B1" s="14"/>
      <c r="C1" s="14"/>
      <c r="D1" s="22">
        <f>Investment!B5</f>
        <v>0.6</v>
      </c>
      <c r="E1" s="22">
        <f>Investment!B6</f>
        <v>0.25</v>
      </c>
      <c r="F1" s="22">
        <f>Investment!B7</f>
        <v>0.15</v>
      </c>
      <c r="G1" s="14"/>
      <c r="H1" s="23">
        <f>Investment!A13</f>
        <v>10</v>
      </c>
      <c r="I1" s="14"/>
      <c r="J1" s="14"/>
      <c r="K1" s="14"/>
      <c r="L1" s="14"/>
      <c r="M1" s="14"/>
      <c r="N1" s="23">
        <f>Investment!A14</f>
        <v>15</v>
      </c>
      <c r="O1" s="14"/>
      <c r="P1" s="14"/>
      <c r="Q1" s="14"/>
      <c r="R1" s="14"/>
      <c r="S1" s="14"/>
      <c r="T1" s="23">
        <f>Investment!A15</f>
        <v>20</v>
      </c>
      <c r="U1" s="14"/>
      <c r="V1" s="14"/>
      <c r="W1" s="14"/>
      <c r="X1" s="14"/>
      <c r="Y1" s="14"/>
      <c r="Z1" s="23">
        <f>Investment!A16</f>
        <v>25</v>
      </c>
      <c r="AA1" s="14"/>
      <c r="AB1" s="14"/>
      <c r="AC1" s="14"/>
      <c r="AD1" s="14"/>
      <c r="AE1" s="14"/>
      <c r="AF1" s="23">
        <f>Investment!A17</f>
        <v>30</v>
      </c>
      <c r="AG1" s="14"/>
      <c r="AH1" s="14"/>
      <c r="AI1" s="14"/>
      <c r="AJ1" s="14"/>
      <c r="AK1" s="14"/>
      <c r="AL1" s="23">
        <f>Investment!A18</f>
        <v>35</v>
      </c>
      <c r="AM1" s="14"/>
      <c r="AN1" s="14"/>
      <c r="AO1" s="14"/>
      <c r="AP1" s="14"/>
      <c r="AQ1" s="14"/>
      <c r="AR1" s="23">
        <f>Investment!A19</f>
        <v>40</v>
      </c>
      <c r="AS1" s="14"/>
      <c r="AT1" s="14"/>
      <c r="AU1" s="14"/>
      <c r="AV1" s="14"/>
      <c r="AW1" s="14"/>
      <c r="AX1" s="24">
        <v>45.0</v>
      </c>
      <c r="AY1" s="14"/>
      <c r="AZ1" s="14"/>
      <c r="BA1" s="14"/>
      <c r="BB1" s="14"/>
      <c r="BC1" s="14"/>
      <c r="BD1" s="24">
        <v>50.0</v>
      </c>
      <c r="BE1" s="14"/>
      <c r="BF1" s="14"/>
      <c r="BG1" s="14"/>
      <c r="BH1" s="14"/>
      <c r="BI1" s="14"/>
    </row>
    <row r="2">
      <c r="A2" s="16" t="s">
        <v>12</v>
      </c>
      <c r="B2" s="14" t="s">
        <v>39</v>
      </c>
      <c r="C2" s="25" t="s">
        <v>40</v>
      </c>
      <c r="D2" s="19" t="s">
        <v>34</v>
      </c>
      <c r="E2" s="19" t="s">
        <v>35</v>
      </c>
      <c r="F2" s="19" t="s">
        <v>36</v>
      </c>
      <c r="G2" s="14"/>
      <c r="H2" s="19" t="s">
        <v>34</v>
      </c>
      <c r="I2" s="19" t="s">
        <v>35</v>
      </c>
      <c r="J2" s="19" t="s">
        <v>36</v>
      </c>
      <c r="K2" s="19" t="s">
        <v>24</v>
      </c>
      <c r="L2" s="19" t="s">
        <v>41</v>
      </c>
      <c r="M2" s="14"/>
      <c r="N2" s="19" t="s">
        <v>34</v>
      </c>
      <c r="O2" s="19" t="s">
        <v>35</v>
      </c>
      <c r="P2" s="19" t="s">
        <v>36</v>
      </c>
      <c r="Q2" s="19" t="s">
        <v>24</v>
      </c>
      <c r="R2" s="19" t="s">
        <v>41</v>
      </c>
      <c r="S2" s="14"/>
      <c r="T2" s="19" t="s">
        <v>34</v>
      </c>
      <c r="U2" s="19" t="s">
        <v>35</v>
      </c>
      <c r="V2" s="19" t="s">
        <v>36</v>
      </c>
      <c r="W2" s="19" t="s">
        <v>24</v>
      </c>
      <c r="X2" s="19" t="s">
        <v>41</v>
      </c>
      <c r="Y2" s="14"/>
      <c r="Z2" s="19" t="s">
        <v>34</v>
      </c>
      <c r="AA2" s="19" t="s">
        <v>35</v>
      </c>
      <c r="AB2" s="19" t="s">
        <v>36</v>
      </c>
      <c r="AC2" s="19" t="s">
        <v>24</v>
      </c>
      <c r="AD2" s="19" t="s">
        <v>41</v>
      </c>
      <c r="AE2" s="14"/>
      <c r="AF2" s="19" t="s">
        <v>34</v>
      </c>
      <c r="AG2" s="19" t="s">
        <v>35</v>
      </c>
      <c r="AH2" s="19" t="s">
        <v>36</v>
      </c>
      <c r="AI2" s="19" t="s">
        <v>24</v>
      </c>
      <c r="AJ2" s="19" t="s">
        <v>41</v>
      </c>
      <c r="AK2" s="14"/>
      <c r="AL2" s="19" t="s">
        <v>34</v>
      </c>
      <c r="AM2" s="19" t="s">
        <v>35</v>
      </c>
      <c r="AN2" s="19" t="s">
        <v>36</v>
      </c>
      <c r="AO2" s="19" t="s">
        <v>24</v>
      </c>
      <c r="AP2" s="19" t="s">
        <v>41</v>
      </c>
      <c r="AQ2" s="14"/>
      <c r="AR2" s="19" t="s">
        <v>34</v>
      </c>
      <c r="AS2" s="19" t="s">
        <v>35</v>
      </c>
      <c r="AT2" s="19" t="s">
        <v>36</v>
      </c>
      <c r="AU2" s="19" t="s">
        <v>24</v>
      </c>
      <c r="AV2" s="19" t="s">
        <v>41</v>
      </c>
      <c r="AW2" s="19"/>
      <c r="AX2" s="19" t="s">
        <v>34</v>
      </c>
      <c r="AY2" s="19" t="s">
        <v>35</v>
      </c>
      <c r="AZ2" s="19" t="s">
        <v>36</v>
      </c>
      <c r="BA2" s="19" t="s">
        <v>24</v>
      </c>
      <c r="BB2" s="19" t="s">
        <v>41</v>
      </c>
      <c r="BC2" s="19"/>
      <c r="BD2" s="19" t="s">
        <v>34</v>
      </c>
      <c r="BE2" s="19" t="s">
        <v>35</v>
      </c>
      <c r="BF2" s="19" t="s">
        <v>36</v>
      </c>
      <c r="BG2" s="19" t="s">
        <v>24</v>
      </c>
      <c r="BH2" s="19" t="s">
        <v>41</v>
      </c>
      <c r="BI2" s="19"/>
    </row>
    <row r="3">
      <c r="A3" s="24">
        <f t="shared" ref="A3:A614" si="2">quotient(B3-1,12)</f>
        <v>0</v>
      </c>
      <c r="B3" s="23">
        <v>1.0</v>
      </c>
      <c r="C3" s="15">
        <f>vlookup(A3,Budget!$B$3:$H$53,7,0)</f>
        <v>6000</v>
      </c>
      <c r="D3" s="15">
        <f t="shared" ref="D3:F3" si="1">$C3*D$1</f>
        <v>3600</v>
      </c>
      <c r="E3" s="15">
        <f t="shared" si="1"/>
        <v>1500</v>
      </c>
      <c r="F3" s="15">
        <f t="shared" si="1"/>
        <v>900</v>
      </c>
      <c r="G3" s="14"/>
      <c r="H3" s="15">
        <f>if($A3&lt;=$H$1,D3*((1+Investment!$D$5/12)^($H$1*12-$B3)),0)</f>
        <v>11763.75527</v>
      </c>
      <c r="I3" s="15">
        <f>if($A3&lt;=$H$1,E3*((1+Investment!$D$6/12)^($H$1*12-$B3)),0)</f>
        <v>6578.093673</v>
      </c>
      <c r="J3" s="15">
        <f>if($A3&lt;=$H$1,F3*((1+Investment!$D$7/12)^($H$1*12-$B3)),0)</f>
        <v>5292.99565</v>
      </c>
      <c r="K3" s="15">
        <f t="shared" ref="K3:K614" si="4">SUM(H3:J3)</f>
        <v>23634.84459</v>
      </c>
      <c r="L3" s="15">
        <f>K3</f>
        <v>23634.84459</v>
      </c>
      <c r="M3" s="14"/>
      <c r="N3" s="15">
        <f>if($A3&lt;=$N$1,D3*((1+Investment!$D$5/12)^($N$1*12-$B3)),0)</f>
        <v>21371.17536</v>
      </c>
      <c r="O3" s="15">
        <f>if($A3&lt;=$N$1,E3*((1+Investment!$D$6/12)^($N$1*12-$B3)),0)</f>
        <v>13861.23629</v>
      </c>
      <c r="P3" s="15">
        <f>if($A3&lt;=$N$1,F3*((1+Investment!$D$7/12)^($N$1*12-$B3)),0)</f>
        <v>12931.95165</v>
      </c>
      <c r="Q3" s="15">
        <f t="shared" ref="Q3:Q614" si="5">SUM(N3:P3)</f>
        <v>48164.36329</v>
      </c>
      <c r="R3" s="15">
        <f>Q3</f>
        <v>48164.36329</v>
      </c>
      <c r="S3" s="14"/>
      <c r="T3" s="15">
        <f>if($A3&lt;=$T$1,D3*((1+Investment!$D$5/12)^($T$1*12-$B3)),0)</f>
        <v>38824.94372</v>
      </c>
      <c r="U3" s="15">
        <f>if($A3&lt;=$T$1,E3*((1+Investment!$D$6/12)^($T$1*12-$B3)),0)</f>
        <v>29208.13855</v>
      </c>
      <c r="V3" s="15">
        <f>if($A3&lt;=$T$1,F3*((1+Investment!$D$7/12)^($T$1*12-$B3)),0)</f>
        <v>31595.6</v>
      </c>
      <c r="W3" s="15">
        <f t="shared" ref="W3:W614" si="6">SUM(T3:V3)</f>
        <v>99628.68226</v>
      </c>
      <c r="X3" s="15">
        <f>W3</f>
        <v>99628.68226</v>
      </c>
      <c r="Y3" s="14"/>
      <c r="Z3" s="15">
        <f>if($A3&lt;=$Z$1,D3*((1+Investment!$D$5/12)^($Z$1*12-$B3)),0)</f>
        <v>70533.14707</v>
      </c>
      <c r="AA3" s="15">
        <f>if($A3&lt;=$Z$1,E3*((1+Investment!$D$6/12)^($Z$1*12-$B3)),0)</f>
        <v>61546.84472</v>
      </c>
      <c r="AB3" s="15">
        <f>if($A3&lt;=$Z$1,F3*((1+Investment!$D$7/12)^($Z$1*12-$B3)),0)</f>
        <v>77194.99474</v>
      </c>
      <c r="AC3" s="15">
        <f t="shared" ref="AC3:AC614" si="7">SUM(Z3:AB3)</f>
        <v>209274.9865</v>
      </c>
      <c r="AD3" s="15">
        <f>AC3</f>
        <v>209274.9865</v>
      </c>
      <c r="AE3" s="14"/>
      <c r="AF3" s="15">
        <f>if($A3&lt;=$AF$1,D3*((1+Investment!$D$5/12)^($AF$1*12-$B3)),0)</f>
        <v>128137.3354</v>
      </c>
      <c r="AG3" s="15">
        <f>if($A3&lt;=$AF$1,E3*((1+Investment!$D$6/12)^($AF$1*12-$B3)),0)</f>
        <v>129690.3632</v>
      </c>
      <c r="AH3" s="15">
        <f>if($A3&lt;=$AF$1,F3*((1+Investment!$D$7/12)^($AF$1*12-$B3)),0)</f>
        <v>188604.3377</v>
      </c>
      <c r="AI3" s="15">
        <f t="shared" ref="AI3:AI614" si="8">SUM(AF3:AH3)</f>
        <v>446432.0363</v>
      </c>
      <c r="AJ3" s="15">
        <f>AI3</f>
        <v>446432.0363</v>
      </c>
      <c r="AK3" s="14"/>
      <c r="AL3" s="15">
        <f>if($A3&lt;=$AF$1,D3*((1+Investment!$D$5/12)^($AL$1*12-$B3)),0)</f>
        <v>232786.6742</v>
      </c>
      <c r="AM3" s="15">
        <f>if($A3&lt;=$AF$1,E3*((1+Investment!$D$6/12)^($AL$1*12-$B3)),0)</f>
        <v>273281.1141</v>
      </c>
      <c r="AN3" s="15">
        <f>if($A3&lt;=$AF$1,F3*((1+Investment!$D$7/12)^($AL$1*12-$B3)),0)</f>
        <v>460801.8477</v>
      </c>
      <c r="AO3" s="15">
        <f t="shared" ref="AO3:AO614" si="9">SUM(AL3:AN3)</f>
        <v>966869.6361</v>
      </c>
      <c r="AP3" s="15">
        <f>AO3</f>
        <v>966869.6361</v>
      </c>
      <c r="AQ3" s="14"/>
      <c r="AR3" s="15">
        <f>if($A3&lt;=$AF$1,D3*((1+Investment!$D$5/12)^($AR$1*12-$B3)),0)</f>
        <v>422902.7825</v>
      </c>
      <c r="AS3" s="15">
        <f>if($A3&lt;=$AF$1,E3*((1+Investment!$D$6/12)^($AR$1*12-$B3)),0)</f>
        <v>575852.8662</v>
      </c>
      <c r="AT3" s="15">
        <f>if($A3&lt;=$AF$1,F3*((1+Investment!$D$7/12)^($AR$1*12-$B3)),0)</f>
        <v>1125840.187</v>
      </c>
      <c r="AU3" s="15">
        <f t="shared" ref="AU3:AU614" si="10">SUM(AR3:AT3)</f>
        <v>2124595.836</v>
      </c>
      <c r="AV3" s="15">
        <f>AU3</f>
        <v>2124595.836</v>
      </c>
      <c r="AW3" s="15"/>
      <c r="AX3" s="15">
        <f>if($A3&lt;=$AF$1,D3*((1+Investment!$D$5/12)^($AX$1*12-$B3)),0)</f>
        <v>768286.0889</v>
      </c>
      <c r="AY3" s="15">
        <f>if($A3&lt;=$AF$1,E3*((1+Investment!$D$6/12)^($AX$1*12-$B3)),0)</f>
        <v>1213426.418</v>
      </c>
      <c r="AZ3" s="15">
        <f>if($A3&lt;=$AF$1,F3*((1+Investment!$D$7/12)^($AX$1*12-$B3)),0)</f>
        <v>2750675.009</v>
      </c>
      <c r="BA3" s="15">
        <f t="shared" ref="BA3:BA614" si="11">SUM(AX3:AZ3)</f>
        <v>4732387.516</v>
      </c>
      <c r="BB3" s="15">
        <f>BA3</f>
        <v>4732387.516</v>
      </c>
      <c r="BC3" s="15"/>
      <c r="BD3" s="15">
        <f>if($A3&lt;=$AF$1,D3*((1+Investment!$D$5/12)^($BD$1*12-$B3)),0)</f>
        <v>1395742.801</v>
      </c>
      <c r="BE3" s="15">
        <f>if($A3&lt;=$AF$1,E3*((1+Investment!$D$6/12)^($BD$1*12-$B3)),0)</f>
        <v>2556909.514</v>
      </c>
      <c r="BF3" s="15">
        <f>if($A3&lt;=$AF$1,F3*((1+Investment!$D$7/12)^($BD$1*12-$B3)),0)</f>
        <v>6720503.579</v>
      </c>
      <c r="BG3" s="15">
        <f t="shared" ref="BG3:BG614" si="12">SUM(BD3:BF3)</f>
        <v>10673155.89</v>
      </c>
      <c r="BH3" s="15">
        <f>BG3</f>
        <v>10673155.89</v>
      </c>
      <c r="BI3" s="15"/>
    </row>
    <row r="4">
      <c r="A4" s="24">
        <f t="shared" si="2"/>
        <v>0</v>
      </c>
      <c r="B4" s="23">
        <f t="shared" ref="B4:B614" si="13">B3+1</f>
        <v>2</v>
      </c>
      <c r="C4" s="15">
        <f>vlookup(A4,Budget!$B$3:$H$53,7,0)</f>
        <v>6000</v>
      </c>
      <c r="D4" s="15">
        <f t="shared" ref="D4:F4" si="3">$C4*D$1</f>
        <v>3600</v>
      </c>
      <c r="E4" s="15">
        <f t="shared" si="3"/>
        <v>1500</v>
      </c>
      <c r="F4" s="15">
        <f t="shared" si="3"/>
        <v>900</v>
      </c>
      <c r="G4" s="14"/>
      <c r="H4" s="15">
        <f>if($A4&lt;=$H$1,D4*((1+Investment!$D$5/12)^($H$1*12-$B4)),0)</f>
        <v>11647.28244</v>
      </c>
      <c r="I4" s="15">
        <f>if($A4&lt;=$H$1,E4*((1+Investment!$D$6/12)^($H$1*12-$B4)),0)</f>
        <v>6496.88264</v>
      </c>
      <c r="J4" s="15">
        <f>if($A4&lt;=$H$1,F4*((1+Investment!$D$7/12)^($H$1*12-$B4)),0)</f>
        <v>5214.77404</v>
      </c>
      <c r="K4" s="15">
        <f t="shared" si="4"/>
        <v>23358.93912</v>
      </c>
      <c r="L4" s="15">
        <f t="shared" ref="L4:L614" si="15">L3+K4</f>
        <v>46993.78371</v>
      </c>
      <c r="M4" s="14"/>
      <c r="N4" s="15">
        <f>if($A4&lt;=$N$1,D4*((1+Investment!$D$5/12)^($N$1*12-$B4)),0)</f>
        <v>21159.57956</v>
      </c>
      <c r="O4" s="15">
        <f>if($A4&lt;=$N$1,E4*((1+Investment!$D$6/12)^($N$1*12-$B4)),0)</f>
        <v>13690.10991</v>
      </c>
      <c r="P4" s="15">
        <f>if($A4&lt;=$N$1,F4*((1+Investment!$D$7/12)^($N$1*12-$B4)),0)</f>
        <v>12740.83906</v>
      </c>
      <c r="Q4" s="15">
        <f t="shared" si="5"/>
        <v>47590.52853</v>
      </c>
      <c r="R4" s="15">
        <f t="shared" ref="R4:R614" si="16">R3+Q4</f>
        <v>95754.89182</v>
      </c>
      <c r="S4" s="14"/>
      <c r="T4" s="15">
        <f>if($A4&lt;=$T$1,D4*((1+Investment!$D$5/12)^($T$1*12-$B4)),0)</f>
        <v>38440.53833</v>
      </c>
      <c r="U4" s="15">
        <f>if($A4&lt;=$T$1,E4*((1+Investment!$D$6/12)^($T$1*12-$B4)),0)</f>
        <v>28847.54424</v>
      </c>
      <c r="V4" s="15">
        <f>if($A4&lt;=$T$1,F4*((1+Investment!$D$7/12)^($T$1*12-$B4)),0)</f>
        <v>31128.66995</v>
      </c>
      <c r="W4" s="15">
        <f t="shared" si="6"/>
        <v>98416.75253</v>
      </c>
      <c r="X4" s="15">
        <f t="shared" ref="X4:X614" si="17">X3+W4</f>
        <v>198045.4348</v>
      </c>
      <c r="Y4" s="14"/>
      <c r="Z4" s="15">
        <f>if($A4&lt;=$Z$1,D4*((1+Investment!$D$5/12)^($Z$1*12-$B4)),0)</f>
        <v>69834.79908</v>
      </c>
      <c r="AA4" s="15">
        <f>if($A4&lt;=$Z$1,E4*((1+Investment!$D$6/12)^($Z$1*12-$B4)),0)</f>
        <v>60787.00713</v>
      </c>
      <c r="AB4" s="15">
        <f>if($A4&lt;=$Z$1,F4*((1+Investment!$D$7/12)^($Z$1*12-$B4)),0)</f>
        <v>76054.18201</v>
      </c>
      <c r="AC4" s="15">
        <f t="shared" si="7"/>
        <v>206675.9882</v>
      </c>
      <c r="AD4" s="15">
        <f t="shared" ref="AD4:AD614" si="18">AD3+AC4</f>
        <v>415950.9748</v>
      </c>
      <c r="AE4" s="14"/>
      <c r="AF4" s="15">
        <f>if($A4&lt;=$AF$1,D4*((1+Investment!$D$5/12)^($AF$1*12-$B4)),0)</f>
        <v>126868.6489</v>
      </c>
      <c r="AG4" s="15">
        <f>if($A4&lt;=$AF$1,E4*((1+Investment!$D$6/12)^($AF$1*12-$B4)),0)</f>
        <v>128089.2476</v>
      </c>
      <c r="AH4" s="15">
        <f>if($A4&lt;=$AF$1,F4*((1+Investment!$D$7/12)^($AF$1*12-$B4)),0)</f>
        <v>185817.0815</v>
      </c>
      <c r="AI4" s="15">
        <f t="shared" si="8"/>
        <v>440774.978</v>
      </c>
      <c r="AJ4" s="15">
        <f t="shared" ref="AJ4:AJ614" si="19">AJ3+AI4</f>
        <v>887207.0143</v>
      </c>
      <c r="AK4" s="14"/>
      <c r="AL4" s="15">
        <f>if($A4&lt;=$AF$1,D4*((1+Investment!$D$5/12)^($AL$1*12-$B4)),0)</f>
        <v>230481.8557</v>
      </c>
      <c r="AM4" s="15">
        <f>if($A4&lt;=$AF$1,E4*((1+Investment!$D$6/12)^($AL$1*12-$B4)),0)</f>
        <v>269907.2732</v>
      </c>
      <c r="AN4" s="15">
        <f>if($A4&lt;=$AF$1,F4*((1+Investment!$D$7/12)^($AL$1*12-$B4)),0)</f>
        <v>453991.9682</v>
      </c>
      <c r="AO4" s="15">
        <f t="shared" si="9"/>
        <v>954381.0971</v>
      </c>
      <c r="AP4" s="15">
        <f t="shared" ref="AP4:AP614" si="20">AP3+AO4</f>
        <v>1921250.733</v>
      </c>
      <c r="AQ4" s="14"/>
      <c r="AR4" s="15">
        <f>if($A4&lt;=$AF$1,D4*((1+Investment!$D$5/12)^($AR$1*12-$B4)),0)</f>
        <v>418715.6263</v>
      </c>
      <c r="AS4" s="15">
        <f>if($A4&lt;=$AF$1,E4*((1+Investment!$D$6/12)^($AR$1*12-$B4)),0)</f>
        <v>568743.5715</v>
      </c>
      <c r="AT4" s="15">
        <f>if($A4&lt;=$AF$1,F4*((1+Investment!$D$7/12)^($AR$1*12-$B4)),0)</f>
        <v>1109202.155</v>
      </c>
      <c r="AU4" s="15">
        <f t="shared" si="10"/>
        <v>2096661.353</v>
      </c>
      <c r="AV4" s="15">
        <f t="shared" ref="AV4:AV614" si="21">AV3+AU4</f>
        <v>4221257.188</v>
      </c>
      <c r="AW4" s="15"/>
      <c r="AX4" s="15">
        <f>if($A4&lt;=$AF$1,D4*((1+Investment!$D$5/12)^($AX$1*12-$B4)),0)</f>
        <v>760679.2959</v>
      </c>
      <c r="AY4" s="15">
        <f>if($A4&lt;=$AF$1,E4*((1+Investment!$D$6/12)^($AX$1*12-$B4)),0)</f>
        <v>1198445.845</v>
      </c>
      <c r="AZ4" s="15">
        <f>if($A4&lt;=$AF$1,F4*((1+Investment!$D$7/12)^($AX$1*12-$B4)),0)</f>
        <v>2710024.64</v>
      </c>
      <c r="BA4" s="15">
        <f t="shared" si="11"/>
        <v>4669149.781</v>
      </c>
      <c r="BB4" s="15">
        <f t="shared" ref="BB4:BB614" si="22">BB3+BA4</f>
        <v>9401537.297</v>
      </c>
      <c r="BC4" s="15"/>
      <c r="BD4" s="15">
        <f>if($A4&lt;=$AF$1,D4*((1+Investment!$D$5/12)^($BD$1*12-$B4)),0)</f>
        <v>1381923.566</v>
      </c>
      <c r="BE4" s="15">
        <f>if($A4&lt;=$AF$1,E4*((1+Investment!$D$6/12)^($BD$1*12-$B4)),0)</f>
        <v>2525342.73</v>
      </c>
      <c r="BF4" s="15">
        <f>if($A4&lt;=$AF$1,F4*((1+Investment!$D$7/12)^($BD$1*12-$B4)),0)</f>
        <v>6621185.792</v>
      </c>
      <c r="BG4" s="15">
        <f t="shared" si="12"/>
        <v>10528452.09</v>
      </c>
      <c r="BH4" s="15">
        <f t="shared" ref="BH4:BH614" si="23">BH3+BG4</f>
        <v>21201607.98</v>
      </c>
      <c r="BI4" s="15"/>
    </row>
    <row r="5">
      <c r="A5" s="24">
        <f t="shared" si="2"/>
        <v>0</v>
      </c>
      <c r="B5" s="23">
        <f t="shared" si="13"/>
        <v>3</v>
      </c>
      <c r="C5" s="15">
        <f>vlookup(A5,Budget!$B$3:$H$53,7,0)</f>
        <v>6000</v>
      </c>
      <c r="D5" s="15">
        <f t="shared" ref="D5:F5" si="14">$C5*D$1</f>
        <v>3600</v>
      </c>
      <c r="E5" s="15">
        <f t="shared" si="14"/>
        <v>1500</v>
      </c>
      <c r="F5" s="15">
        <f t="shared" si="14"/>
        <v>900</v>
      </c>
      <c r="G5" s="14"/>
      <c r="H5" s="15">
        <f>if($A5&lt;=$H$1,D5*((1+Investment!$D$5/12)^($H$1*12-$B5)),0)</f>
        <v>11531.96282</v>
      </c>
      <c r="I5" s="15">
        <f>if($A5&lt;=$H$1,E5*((1+Investment!$D$6/12)^($H$1*12-$B5)),0)</f>
        <v>6416.674212</v>
      </c>
      <c r="J5" s="15">
        <f>if($A5&lt;=$H$1,F5*((1+Investment!$D$7/12)^($H$1*12-$B5)),0)</f>
        <v>5137.708414</v>
      </c>
      <c r="K5" s="15">
        <f t="shared" si="4"/>
        <v>23086.34544</v>
      </c>
      <c r="L5" s="15">
        <f t="shared" si="15"/>
        <v>70080.12915</v>
      </c>
      <c r="M5" s="14"/>
      <c r="N5" s="15">
        <f>if($A5&lt;=$N$1,D5*((1+Investment!$D$5/12)^($N$1*12-$B5)),0)</f>
        <v>20950.07877</v>
      </c>
      <c r="O5" s="15">
        <f>if($A5&lt;=$N$1,E5*((1+Investment!$D$6/12)^($N$1*12-$B5)),0)</f>
        <v>13521.09621</v>
      </c>
      <c r="P5" s="15">
        <f>if($A5&lt;=$N$1,F5*((1+Investment!$D$7/12)^($N$1*12-$B5)),0)</f>
        <v>12552.5508</v>
      </c>
      <c r="Q5" s="15">
        <f t="shared" si="5"/>
        <v>47023.72578</v>
      </c>
      <c r="R5" s="15">
        <f t="shared" si="16"/>
        <v>142778.6176</v>
      </c>
      <c r="S5" s="14"/>
      <c r="T5" s="15">
        <f>if($A5&lt;=$T$1,D5*((1+Investment!$D$5/12)^($T$1*12-$B5)),0)</f>
        <v>38059.93894</v>
      </c>
      <c r="U5" s="15">
        <f>if($A5&lt;=$T$1,E5*((1+Investment!$D$6/12)^($T$1*12-$B5)),0)</f>
        <v>28491.40172</v>
      </c>
      <c r="V5" s="15">
        <f>if($A5&lt;=$T$1,F5*((1+Investment!$D$7/12)^($T$1*12-$B5)),0)</f>
        <v>30668.64034</v>
      </c>
      <c r="W5" s="15">
        <f t="shared" si="6"/>
        <v>97219.98101</v>
      </c>
      <c r="X5" s="15">
        <f t="shared" si="17"/>
        <v>295265.4158</v>
      </c>
      <c r="Y5" s="14"/>
      <c r="Z5" s="15">
        <f>if($A5&lt;=$Z$1,D5*((1+Investment!$D$5/12)^($Z$1*12-$B5)),0)</f>
        <v>69143.36543</v>
      </c>
      <c r="AA5" s="15">
        <f>if($A5&lt;=$Z$1,E5*((1+Investment!$D$6/12)^($Z$1*12-$B5)),0)</f>
        <v>60036.55026</v>
      </c>
      <c r="AB5" s="15">
        <f>if($A5&lt;=$Z$1,F5*((1+Investment!$D$7/12)^($Z$1*12-$B5)),0)</f>
        <v>74930.22858</v>
      </c>
      <c r="AC5" s="15">
        <f t="shared" si="7"/>
        <v>204110.1443</v>
      </c>
      <c r="AD5" s="15">
        <f t="shared" si="18"/>
        <v>620061.119</v>
      </c>
      <c r="AE5" s="14"/>
      <c r="AF5" s="15">
        <f>if($A5&lt;=$AF$1,D5*((1+Investment!$D$5/12)^($AF$1*12-$B5)),0)</f>
        <v>125612.5237</v>
      </c>
      <c r="AG5" s="15">
        <f>if($A5&lt;=$AF$1,E5*((1+Investment!$D$6/12)^($AF$1*12-$B5)),0)</f>
        <v>126507.8988</v>
      </c>
      <c r="AH5" s="15">
        <f>if($A5&lt;=$AF$1,F5*((1+Investment!$D$7/12)^($AF$1*12-$B5)),0)</f>
        <v>183071.0163</v>
      </c>
      <c r="AI5" s="15">
        <f t="shared" si="8"/>
        <v>435191.4388</v>
      </c>
      <c r="AJ5" s="15">
        <f t="shared" si="19"/>
        <v>1322398.453</v>
      </c>
      <c r="AK5" s="14"/>
      <c r="AL5" s="15">
        <f>if($A5&lt;=$AF$1,D5*((1+Investment!$D$5/12)^($AL$1*12-$B5)),0)</f>
        <v>228199.8571</v>
      </c>
      <c r="AM5" s="15">
        <f>if($A5&lt;=$AF$1,E5*((1+Investment!$D$6/12)^($AL$1*12-$B5)),0)</f>
        <v>266575.0847</v>
      </c>
      <c r="AN5" s="15">
        <f>if($A5&lt;=$AF$1,F5*((1+Investment!$D$7/12)^($AL$1*12-$B5)),0)</f>
        <v>447282.7273</v>
      </c>
      <c r="AO5" s="15">
        <f t="shared" si="9"/>
        <v>942057.6691</v>
      </c>
      <c r="AP5" s="15">
        <f t="shared" si="20"/>
        <v>2863308.402</v>
      </c>
      <c r="AQ5" s="14"/>
      <c r="AR5" s="15">
        <f>if($A5&lt;=$AF$1,D5*((1+Investment!$D$5/12)^($AR$1*12-$B5)),0)</f>
        <v>414569.927</v>
      </c>
      <c r="AS5" s="15">
        <f>if($A5&lt;=$AF$1,E5*((1+Investment!$D$6/12)^($AR$1*12-$B5)),0)</f>
        <v>561722.046</v>
      </c>
      <c r="AT5" s="15">
        <f>if($A5&lt;=$AF$1,F5*((1+Investment!$D$7/12)^($AR$1*12-$B5)),0)</f>
        <v>1092810.005</v>
      </c>
      <c r="AU5" s="15">
        <f t="shared" si="10"/>
        <v>2069101.978</v>
      </c>
      <c r="AV5" s="15">
        <f t="shared" si="21"/>
        <v>6290359.166</v>
      </c>
      <c r="AW5" s="15"/>
      <c r="AX5" s="15">
        <f>if($A5&lt;=$AF$1,D5*((1+Investment!$D$5/12)^($AX$1*12-$B5)),0)</f>
        <v>753147.8177</v>
      </c>
      <c r="AY5" s="15">
        <f>if($A5&lt;=$AF$1,E5*((1+Investment!$D$6/12)^($AX$1*12-$B5)),0)</f>
        <v>1183650.217</v>
      </c>
      <c r="AZ5" s="15">
        <f>if($A5&lt;=$AF$1,F5*((1+Investment!$D$7/12)^($AX$1*12-$B5)),0)</f>
        <v>2669975.015</v>
      </c>
      <c r="BA5" s="15">
        <f t="shared" si="11"/>
        <v>4606773.05</v>
      </c>
      <c r="BB5" s="15">
        <f t="shared" si="22"/>
        <v>14008310.35</v>
      </c>
      <c r="BC5" s="15"/>
      <c r="BD5" s="15">
        <f>if($A5&lt;=$AF$1,D5*((1+Investment!$D$5/12)^($BD$1*12-$B5)),0)</f>
        <v>1368241.154</v>
      </c>
      <c r="BE5" s="15">
        <f>if($A5&lt;=$AF$1,E5*((1+Investment!$D$6/12)^($BD$1*12-$B5)),0)</f>
        <v>2494165.659</v>
      </c>
      <c r="BF5" s="15">
        <f>if($A5&lt;=$AF$1,F5*((1+Investment!$D$7/12)^($BD$1*12-$B5)),0)</f>
        <v>6523335.756</v>
      </c>
      <c r="BG5" s="15">
        <f t="shared" si="12"/>
        <v>10385742.57</v>
      </c>
      <c r="BH5" s="15">
        <f t="shared" si="23"/>
        <v>31587350.55</v>
      </c>
      <c r="BI5" s="15"/>
    </row>
    <row r="6">
      <c r="A6" s="24">
        <f t="shared" si="2"/>
        <v>0</v>
      </c>
      <c r="B6" s="23">
        <f t="shared" si="13"/>
        <v>4</v>
      </c>
      <c r="C6" s="15">
        <f>vlookup(A6,Budget!$B$3:$H$53,7,0)</f>
        <v>6000</v>
      </c>
      <c r="D6" s="15">
        <f t="shared" ref="D6:F6" si="24">$C6*D$1</f>
        <v>3600</v>
      </c>
      <c r="E6" s="15">
        <f t="shared" si="24"/>
        <v>1500</v>
      </c>
      <c r="F6" s="15">
        <f t="shared" si="24"/>
        <v>900</v>
      </c>
      <c r="G6" s="14"/>
      <c r="H6" s="15">
        <f>if($A6&lt;=$H$1,D6*((1+Investment!$D$5/12)^($H$1*12-$B6)),0)</f>
        <v>11417.78497</v>
      </c>
      <c r="I6" s="15">
        <f>if($A6&lt;=$H$1,E6*((1+Investment!$D$6/12)^($H$1*12-$B6)),0)</f>
        <v>6337.456012</v>
      </c>
      <c r="J6" s="15">
        <f>if($A6&lt;=$H$1,F6*((1+Investment!$D$7/12)^($H$1*12-$B6)),0)</f>
        <v>5061.781688</v>
      </c>
      <c r="K6" s="15">
        <f t="shared" si="4"/>
        <v>22817.02267</v>
      </c>
      <c r="L6" s="15">
        <f t="shared" si="15"/>
        <v>92897.15182</v>
      </c>
      <c r="M6" s="14"/>
      <c r="N6" s="15">
        <f>if($A6&lt;=$N$1,D6*((1+Investment!$D$5/12)^($N$1*12-$B6)),0)</f>
        <v>20742.65225</v>
      </c>
      <c r="O6" s="15">
        <f>if($A6&lt;=$N$1,E6*((1+Investment!$D$6/12)^($N$1*12-$B6)),0)</f>
        <v>13354.1691</v>
      </c>
      <c r="P6" s="15">
        <f>if($A6&lt;=$N$1,F6*((1+Investment!$D$7/12)^($N$1*12-$B6)),0)</f>
        <v>12367.04512</v>
      </c>
      <c r="Q6" s="15">
        <f t="shared" si="5"/>
        <v>46463.86647</v>
      </c>
      <c r="R6" s="15">
        <f t="shared" si="16"/>
        <v>189242.4841</v>
      </c>
      <c r="S6" s="14"/>
      <c r="T6" s="15">
        <f>if($A6&lt;=$T$1,D6*((1+Investment!$D$5/12)^($T$1*12-$B6)),0)</f>
        <v>37683.10787</v>
      </c>
      <c r="U6" s="15">
        <f>if($A6&lt;=$T$1,E6*((1+Investment!$D$6/12)^($T$1*12-$B6)),0)</f>
        <v>28139.65602</v>
      </c>
      <c r="V6" s="15">
        <f>if($A6&lt;=$T$1,F6*((1+Investment!$D$7/12)^($T$1*12-$B6)),0)</f>
        <v>30215.40921</v>
      </c>
      <c r="W6" s="15">
        <f t="shared" si="6"/>
        <v>96038.17309</v>
      </c>
      <c r="X6" s="15">
        <f t="shared" si="17"/>
        <v>391303.5889</v>
      </c>
      <c r="Y6" s="14"/>
      <c r="Z6" s="15">
        <f>if($A6&lt;=$Z$1,D6*((1+Investment!$D$5/12)^($Z$1*12-$B6)),0)</f>
        <v>68458.77765</v>
      </c>
      <c r="AA6" s="15">
        <f>if($A6&lt;=$Z$1,E6*((1+Investment!$D$6/12)^($Z$1*12-$B6)),0)</f>
        <v>59295.35828</v>
      </c>
      <c r="AB6" s="15">
        <f>if($A6&lt;=$Z$1,F6*((1+Investment!$D$7/12)^($Z$1*12-$B6)),0)</f>
        <v>73822.8853</v>
      </c>
      <c r="AC6" s="15">
        <f t="shared" si="7"/>
        <v>201577.0212</v>
      </c>
      <c r="AD6" s="15">
        <f t="shared" si="18"/>
        <v>821638.1403</v>
      </c>
      <c r="AE6" s="14"/>
      <c r="AF6" s="15">
        <f>if($A6&lt;=$AF$1,D6*((1+Investment!$D$5/12)^($AF$1*12-$B6)),0)</f>
        <v>124368.8353</v>
      </c>
      <c r="AG6" s="15">
        <f>if($A6&lt;=$AF$1,E6*((1+Investment!$D$6/12)^($AF$1*12-$B6)),0)</f>
        <v>124946.0729</v>
      </c>
      <c r="AH6" s="15">
        <f>if($A6&lt;=$AF$1,F6*((1+Investment!$D$7/12)^($AF$1*12-$B6)),0)</f>
        <v>180365.5333</v>
      </c>
      <c r="AI6" s="15">
        <f t="shared" si="8"/>
        <v>429680.4415</v>
      </c>
      <c r="AJ6" s="15">
        <f t="shared" si="19"/>
        <v>1752078.895</v>
      </c>
      <c r="AK6" s="14"/>
      <c r="AL6" s="15">
        <f>if($A6&lt;=$AF$1,D6*((1+Investment!$D$5/12)^($AL$1*12-$B6)),0)</f>
        <v>225940.4526</v>
      </c>
      <c r="AM6" s="15">
        <f>if($A6&lt;=$AF$1,E6*((1+Investment!$D$6/12)^($AL$1*12-$B6)),0)</f>
        <v>263284.0342</v>
      </c>
      <c r="AN6" s="15">
        <f>if($A6&lt;=$AF$1,F6*((1+Investment!$D$7/12)^($AL$1*12-$B6)),0)</f>
        <v>440672.6377</v>
      </c>
      <c r="AO6" s="15">
        <f t="shared" si="9"/>
        <v>929897.1246</v>
      </c>
      <c r="AP6" s="15">
        <f t="shared" si="20"/>
        <v>3793205.527</v>
      </c>
      <c r="AQ6" s="14"/>
      <c r="AR6" s="15">
        <f>if($A6&lt;=$AF$1,D6*((1+Investment!$D$5/12)^($AR$1*12-$B6)),0)</f>
        <v>410465.2743</v>
      </c>
      <c r="AS6" s="15">
        <f>if($A6&lt;=$AF$1,E6*((1+Investment!$D$6/12)^($AR$1*12-$B6)),0)</f>
        <v>554787.2059</v>
      </c>
      <c r="AT6" s="15">
        <f>if($A6&lt;=$AF$1,F6*((1+Investment!$D$7/12)^($AR$1*12-$B6)),0)</f>
        <v>1076660.103</v>
      </c>
      <c r="AU6" s="15">
        <f t="shared" si="10"/>
        <v>2041912.583</v>
      </c>
      <c r="AV6" s="15">
        <f t="shared" si="21"/>
        <v>8332271.749</v>
      </c>
      <c r="AW6" s="15"/>
      <c r="AX6" s="15">
        <f>if($A6&lt;=$AF$1,D6*((1+Investment!$D$5/12)^($AX$1*12-$B6)),0)</f>
        <v>745690.9086</v>
      </c>
      <c r="AY6" s="15">
        <f>if($A6&lt;=$AF$1,E6*((1+Investment!$D$6/12)^($AX$1*12-$B6)),0)</f>
        <v>1169037.252</v>
      </c>
      <c r="AZ6" s="15">
        <f>if($A6&lt;=$AF$1,F6*((1+Investment!$D$7/12)^($AX$1*12-$B6)),0)</f>
        <v>2630517.256</v>
      </c>
      <c r="BA6" s="15">
        <f t="shared" si="11"/>
        <v>4545245.416</v>
      </c>
      <c r="BB6" s="15">
        <f t="shared" si="22"/>
        <v>18553555.76</v>
      </c>
      <c r="BC6" s="15"/>
      <c r="BD6" s="15">
        <f>if($A6&lt;=$AF$1,D6*((1+Investment!$D$5/12)^($BD$1*12-$B6)),0)</f>
        <v>1354694.212</v>
      </c>
      <c r="BE6" s="15">
        <f>if($A6&lt;=$AF$1,E6*((1+Investment!$D$6/12)^($BD$1*12-$B6)),0)</f>
        <v>2463373.491</v>
      </c>
      <c r="BF6" s="15">
        <f>if($A6&lt;=$AF$1,F6*((1+Investment!$D$7/12)^($BD$1*12-$B6)),0)</f>
        <v>6426931.779</v>
      </c>
      <c r="BG6" s="15">
        <f t="shared" si="12"/>
        <v>10244999.48</v>
      </c>
      <c r="BH6" s="15">
        <f t="shared" si="23"/>
        <v>41832350.03</v>
      </c>
      <c r="BI6" s="15"/>
    </row>
    <row r="7">
      <c r="A7" s="24">
        <f t="shared" si="2"/>
        <v>0</v>
      </c>
      <c r="B7" s="23">
        <f t="shared" si="13"/>
        <v>5</v>
      </c>
      <c r="C7" s="15">
        <f>vlookup(A7,Budget!$B$3:$H$53,7,0)</f>
        <v>6000</v>
      </c>
      <c r="D7" s="15">
        <f t="shared" ref="D7:F7" si="25">$C7*D$1</f>
        <v>3600</v>
      </c>
      <c r="E7" s="15">
        <f t="shared" si="25"/>
        <v>1500</v>
      </c>
      <c r="F7" s="15">
        <f t="shared" si="25"/>
        <v>900</v>
      </c>
      <c r="G7" s="14"/>
      <c r="H7" s="15">
        <f>if($A7&lt;=$H$1,D7*((1+Investment!$D$5/12)^($H$1*12-$B7)),0)</f>
        <v>11304.73759</v>
      </c>
      <c r="I7" s="15">
        <f>if($A7&lt;=$H$1,E7*((1+Investment!$D$6/12)^($H$1*12-$B7)),0)</f>
        <v>6259.215814</v>
      </c>
      <c r="J7" s="15">
        <f>if($A7&lt;=$H$1,F7*((1+Investment!$D$7/12)^($H$1*12-$B7)),0)</f>
        <v>4986.977033</v>
      </c>
      <c r="K7" s="15">
        <f t="shared" si="4"/>
        <v>22550.93044</v>
      </c>
      <c r="L7" s="15">
        <f t="shared" si="15"/>
        <v>115448.0823</v>
      </c>
      <c r="M7" s="14"/>
      <c r="N7" s="15">
        <f>if($A7&lt;=$N$1,D7*((1+Investment!$D$5/12)^($N$1*12-$B7)),0)</f>
        <v>20537.27946</v>
      </c>
      <c r="O7" s="15">
        <f>if($A7&lt;=$N$1,E7*((1+Investment!$D$6/12)^($N$1*12-$B7)),0)</f>
        <v>13189.30281</v>
      </c>
      <c r="P7" s="15">
        <f>if($A7&lt;=$N$1,F7*((1+Investment!$D$7/12)^($N$1*12-$B7)),0)</f>
        <v>12184.28091</v>
      </c>
      <c r="Q7" s="15">
        <f t="shared" si="5"/>
        <v>45910.86317</v>
      </c>
      <c r="R7" s="15">
        <f t="shared" si="16"/>
        <v>235153.3472</v>
      </c>
      <c r="S7" s="14"/>
      <c r="T7" s="15">
        <f>if($A7&lt;=$T$1,D7*((1+Investment!$D$5/12)^($T$1*12-$B7)),0)</f>
        <v>37310.00779</v>
      </c>
      <c r="U7" s="15">
        <f>if($A7&lt;=$T$1,E7*((1+Investment!$D$6/12)^($T$1*12-$B7)),0)</f>
        <v>27792.25286</v>
      </c>
      <c r="V7" s="15">
        <f>if($A7&lt;=$T$1,F7*((1+Investment!$D$7/12)^($T$1*12-$B7)),0)</f>
        <v>29768.87607</v>
      </c>
      <c r="W7" s="15">
        <f t="shared" si="6"/>
        <v>94871.13671</v>
      </c>
      <c r="X7" s="15">
        <f t="shared" si="17"/>
        <v>486174.7256</v>
      </c>
      <c r="Y7" s="14"/>
      <c r="Z7" s="15">
        <f>if($A7&lt;=$Z$1,D7*((1+Investment!$D$5/12)^($Z$1*12-$B7)),0)</f>
        <v>67780.96797</v>
      </c>
      <c r="AA7" s="15">
        <f>if($A7&lt;=$Z$1,E7*((1+Investment!$D$6/12)^($Z$1*12-$B7)),0)</f>
        <v>58563.31682</v>
      </c>
      <c r="AB7" s="15">
        <f>if($A7&lt;=$Z$1,F7*((1+Investment!$D$7/12)^($Z$1*12-$B7)),0)</f>
        <v>72731.9067</v>
      </c>
      <c r="AC7" s="15">
        <f t="shared" si="7"/>
        <v>199076.1915</v>
      </c>
      <c r="AD7" s="15">
        <f t="shared" si="18"/>
        <v>1020714.332</v>
      </c>
      <c r="AE7" s="14"/>
      <c r="AF7" s="15">
        <f>if($A7&lt;=$AF$1,D7*((1+Investment!$D$5/12)^($AF$1*12-$B7)),0)</f>
        <v>123137.4607</v>
      </c>
      <c r="AG7" s="15">
        <f>if($A7&lt;=$AF$1,E7*((1+Investment!$D$6/12)^($AF$1*12-$B7)),0)</f>
        <v>123403.5288</v>
      </c>
      <c r="AH7" s="15">
        <f>if($A7&lt;=$AF$1,F7*((1+Investment!$D$7/12)^($AF$1*12-$B7)),0)</f>
        <v>177700.0328</v>
      </c>
      <c r="AI7" s="15">
        <f t="shared" si="8"/>
        <v>424241.0223</v>
      </c>
      <c r="AJ7" s="15">
        <f t="shared" si="19"/>
        <v>2176319.917</v>
      </c>
      <c r="AK7" s="14"/>
      <c r="AL7" s="15">
        <f>if($A7&lt;=$AF$1,D7*((1+Investment!$D$5/12)^($AL$1*12-$B7)),0)</f>
        <v>223703.4184</v>
      </c>
      <c r="AM7" s="15">
        <f>if($A7&lt;=$AF$1,E7*((1+Investment!$D$6/12)^($AL$1*12-$B7)),0)</f>
        <v>260033.6141</v>
      </c>
      <c r="AN7" s="15">
        <f>if($A7&lt;=$AF$1,F7*((1+Investment!$D$7/12)^($AL$1*12-$B7)),0)</f>
        <v>434160.2342</v>
      </c>
      <c r="AO7" s="15">
        <f t="shared" si="9"/>
        <v>917897.2667</v>
      </c>
      <c r="AP7" s="15">
        <f t="shared" si="20"/>
        <v>4711102.794</v>
      </c>
      <c r="AQ7" s="14"/>
      <c r="AR7" s="15">
        <f>if($A7&lt;=$AF$1,D7*((1+Investment!$D$5/12)^($AR$1*12-$B7)),0)</f>
        <v>406401.2617</v>
      </c>
      <c r="AS7" s="15">
        <f>if($A7&lt;=$AF$1,E7*((1+Investment!$D$6/12)^($AR$1*12-$B7)),0)</f>
        <v>547937.9811</v>
      </c>
      <c r="AT7" s="15">
        <f>if($A7&lt;=$AF$1,F7*((1+Investment!$D$7/12)^($AR$1*12-$B7)),0)</f>
        <v>1060748.87</v>
      </c>
      <c r="AU7" s="15">
        <f t="shared" si="10"/>
        <v>2015088.113</v>
      </c>
      <c r="AV7" s="15">
        <f t="shared" si="21"/>
        <v>10347359.86</v>
      </c>
      <c r="AW7" s="15"/>
      <c r="AX7" s="15">
        <f>if($A7&lt;=$AF$1,D7*((1+Investment!$D$5/12)^($AX$1*12-$B7)),0)</f>
        <v>738307.8303</v>
      </c>
      <c r="AY7" s="15">
        <f>if($A7&lt;=$AF$1,E7*((1+Investment!$D$6/12)^($AX$1*12-$B7)),0)</f>
        <v>1154604.693</v>
      </c>
      <c r="AZ7" s="15">
        <f>if($A7&lt;=$AF$1,F7*((1+Investment!$D$7/12)^($AX$1*12-$B7)),0)</f>
        <v>2591642.616</v>
      </c>
      <c r="BA7" s="15">
        <f t="shared" si="11"/>
        <v>4484555.14</v>
      </c>
      <c r="BB7" s="15">
        <f t="shared" si="22"/>
        <v>23038110.9</v>
      </c>
      <c r="BC7" s="15"/>
      <c r="BD7" s="15">
        <f>if($A7&lt;=$AF$1,D7*((1+Investment!$D$5/12)^($BD$1*12-$B7)),0)</f>
        <v>1341281.398</v>
      </c>
      <c r="BE7" s="15">
        <f>if($A7&lt;=$AF$1,E7*((1+Investment!$D$6/12)^($BD$1*12-$B7)),0)</f>
        <v>2432961.472</v>
      </c>
      <c r="BF7" s="15">
        <f>if($A7&lt;=$AF$1,F7*((1+Investment!$D$7/12)^($BD$1*12-$B7)),0)</f>
        <v>6331952.492</v>
      </c>
      <c r="BG7" s="15">
        <f t="shared" si="12"/>
        <v>10106195.36</v>
      </c>
      <c r="BH7" s="15">
        <f t="shared" si="23"/>
        <v>51938545.4</v>
      </c>
      <c r="BI7" s="15"/>
    </row>
    <row r="8">
      <c r="A8" s="24">
        <f t="shared" si="2"/>
        <v>0</v>
      </c>
      <c r="B8" s="23">
        <f t="shared" si="13"/>
        <v>6</v>
      </c>
      <c r="C8" s="15">
        <f>vlookup(A8,Budget!$B$3:$H$53,7,0)</f>
        <v>6000</v>
      </c>
      <c r="D8" s="15">
        <f t="shared" ref="D8:F8" si="26">$C8*D$1</f>
        <v>3600</v>
      </c>
      <c r="E8" s="15">
        <f t="shared" si="26"/>
        <v>1500</v>
      </c>
      <c r="F8" s="15">
        <f t="shared" si="26"/>
        <v>900</v>
      </c>
      <c r="G8" s="14"/>
      <c r="H8" s="15">
        <f>if($A8&lt;=$H$1,D8*((1+Investment!$D$5/12)^($H$1*12-$B8)),0)</f>
        <v>11192.80949</v>
      </c>
      <c r="I8" s="15">
        <f>if($A8&lt;=$H$1,E8*((1+Investment!$D$6/12)^($H$1*12-$B8)),0)</f>
        <v>6181.941545</v>
      </c>
      <c r="J8" s="15">
        <f>if($A8&lt;=$H$1,F8*((1+Investment!$D$7/12)^($H$1*12-$B8)),0)</f>
        <v>4913.277865</v>
      </c>
      <c r="K8" s="15">
        <f t="shared" si="4"/>
        <v>22288.0289</v>
      </c>
      <c r="L8" s="15">
        <f t="shared" si="15"/>
        <v>137736.1112</v>
      </c>
      <c r="M8" s="14"/>
      <c r="N8" s="15">
        <f>if($A8&lt;=$N$1,D8*((1+Investment!$D$5/12)^($N$1*12-$B8)),0)</f>
        <v>20333.94006</v>
      </c>
      <c r="O8" s="15">
        <f>if($A8&lt;=$N$1,E8*((1+Investment!$D$6/12)^($N$1*12-$B8)),0)</f>
        <v>13026.47191</v>
      </c>
      <c r="P8" s="15">
        <f>if($A8&lt;=$N$1,F8*((1+Investment!$D$7/12)^($N$1*12-$B8)),0)</f>
        <v>12004.21764</v>
      </c>
      <c r="Q8" s="15">
        <f t="shared" si="5"/>
        <v>45364.62961</v>
      </c>
      <c r="R8" s="15">
        <f t="shared" si="16"/>
        <v>280517.9769</v>
      </c>
      <c r="S8" s="14"/>
      <c r="T8" s="15">
        <f>if($A8&lt;=$T$1,D8*((1+Investment!$D$5/12)^($T$1*12-$B8)),0)</f>
        <v>36940.60177</v>
      </c>
      <c r="U8" s="15">
        <f>if($A8&lt;=$T$1,E8*((1+Investment!$D$6/12)^($T$1*12-$B8)),0)</f>
        <v>27449.13863</v>
      </c>
      <c r="V8" s="15">
        <f>if($A8&lt;=$T$1,F8*((1+Investment!$D$7/12)^($T$1*12-$B8)),0)</f>
        <v>29328.94194</v>
      </c>
      <c r="W8" s="15">
        <f t="shared" si="6"/>
        <v>93718.68233</v>
      </c>
      <c r="X8" s="15">
        <f t="shared" si="17"/>
        <v>579893.4079</v>
      </c>
      <c r="Y8" s="14"/>
      <c r="Z8" s="15">
        <f>if($A8&lt;=$Z$1,D8*((1+Investment!$D$5/12)^($Z$1*12-$B8)),0)</f>
        <v>67109.86928</v>
      </c>
      <c r="AA8" s="15">
        <f>if($A8&lt;=$Z$1,E8*((1+Investment!$D$6/12)^($Z$1*12-$B8)),0)</f>
        <v>57840.31291</v>
      </c>
      <c r="AB8" s="15">
        <f>if($A8&lt;=$Z$1,F8*((1+Investment!$D$7/12)^($Z$1*12-$B8)),0)</f>
        <v>71657.05094</v>
      </c>
      <c r="AC8" s="15">
        <f t="shared" si="7"/>
        <v>196607.2331</v>
      </c>
      <c r="AD8" s="15">
        <f t="shared" si="18"/>
        <v>1217321.565</v>
      </c>
      <c r="AE8" s="14"/>
      <c r="AF8" s="15">
        <f>if($A8&lt;=$AF$1,D8*((1+Investment!$D$5/12)^($AF$1*12-$B8)),0)</f>
        <v>121918.278</v>
      </c>
      <c r="AG8" s="15">
        <f>if($A8&lt;=$AF$1,E8*((1+Investment!$D$6/12)^($AF$1*12-$B8)),0)</f>
        <v>121880.0285</v>
      </c>
      <c r="AH8" s="15">
        <f>if($A8&lt;=$AF$1,F8*((1+Investment!$D$7/12)^($AF$1*12-$B8)),0)</f>
        <v>175073.9239</v>
      </c>
      <c r="AI8" s="15">
        <f t="shared" si="8"/>
        <v>418872.2303</v>
      </c>
      <c r="AJ8" s="15">
        <f t="shared" si="19"/>
        <v>2595192.147</v>
      </c>
      <c r="AK8" s="14"/>
      <c r="AL8" s="15">
        <f>if($A8&lt;=$AF$1,D8*((1+Investment!$D$5/12)^($AL$1*12-$B8)),0)</f>
        <v>221488.5331</v>
      </c>
      <c r="AM8" s="15">
        <f>if($A8&lt;=$AF$1,E8*((1+Investment!$D$6/12)^($AL$1*12-$B8)),0)</f>
        <v>256823.3225</v>
      </c>
      <c r="AN8" s="15">
        <f>if($A8&lt;=$AF$1,F8*((1+Investment!$D$7/12)^($AL$1*12-$B8)),0)</f>
        <v>427744.0731</v>
      </c>
      <c r="AO8" s="15">
        <f t="shared" si="9"/>
        <v>906055.9287</v>
      </c>
      <c r="AP8" s="15">
        <f t="shared" si="20"/>
        <v>5617158.722</v>
      </c>
      <c r="AQ8" s="14"/>
      <c r="AR8" s="15">
        <f>if($A8&lt;=$AF$1,D8*((1+Investment!$D$5/12)^($AR$1*12-$B8)),0)</f>
        <v>402377.4868</v>
      </c>
      <c r="AS8" s="15">
        <f>if($A8&lt;=$AF$1,E8*((1+Investment!$D$6/12)^($AR$1*12-$B8)),0)</f>
        <v>541173.3147</v>
      </c>
      <c r="AT8" s="15">
        <f>if($A8&lt;=$AF$1,F8*((1+Investment!$D$7/12)^($AR$1*12-$B8)),0)</f>
        <v>1045072.778</v>
      </c>
      <c r="AU8" s="15">
        <f t="shared" si="10"/>
        <v>1988623.58</v>
      </c>
      <c r="AV8" s="15">
        <f t="shared" si="21"/>
        <v>12335983.44</v>
      </c>
      <c r="AW8" s="15"/>
      <c r="AX8" s="15">
        <f>if($A8&lt;=$AF$1,D8*((1+Investment!$D$5/12)^($AX$1*12-$B8)),0)</f>
        <v>730997.8518</v>
      </c>
      <c r="AY8" s="15">
        <f>if($A8&lt;=$AF$1,E8*((1+Investment!$D$6/12)^($AX$1*12-$B8)),0)</f>
        <v>1140350.314</v>
      </c>
      <c r="AZ8" s="15">
        <f>if($A8&lt;=$AF$1,F8*((1+Investment!$D$7/12)^($AX$1*12-$B8)),0)</f>
        <v>2553342.479</v>
      </c>
      <c r="BA8" s="15">
        <f t="shared" si="11"/>
        <v>4424690.645</v>
      </c>
      <c r="BB8" s="15">
        <f t="shared" si="22"/>
        <v>27462801.55</v>
      </c>
      <c r="BC8" s="15"/>
      <c r="BD8" s="15">
        <f>if($A8&lt;=$AF$1,D8*((1+Investment!$D$5/12)^($BD$1*12-$B8)),0)</f>
        <v>1328001.384</v>
      </c>
      <c r="BE8" s="15">
        <f>if($A8&lt;=$AF$1,E8*((1+Investment!$D$6/12)^($BD$1*12-$B8)),0)</f>
        <v>2402924.911</v>
      </c>
      <c r="BF8" s="15">
        <f>if($A8&lt;=$AF$1,F8*((1+Investment!$D$7/12)^($BD$1*12-$B8)),0)</f>
        <v>6238376.839</v>
      </c>
      <c r="BG8" s="15">
        <f t="shared" si="12"/>
        <v>9969303.134</v>
      </c>
      <c r="BH8" s="15">
        <f t="shared" si="23"/>
        <v>61907848.53</v>
      </c>
      <c r="BI8" s="15"/>
    </row>
    <row r="9">
      <c r="A9" s="24">
        <f t="shared" si="2"/>
        <v>0</v>
      </c>
      <c r="B9" s="23">
        <f t="shared" si="13"/>
        <v>7</v>
      </c>
      <c r="C9" s="15">
        <f>vlookup(A9,Budget!$B$3:$H$53,7,0)</f>
        <v>6000</v>
      </c>
      <c r="D9" s="15">
        <f t="shared" ref="D9:F9" si="27">$C9*D$1</f>
        <v>3600</v>
      </c>
      <c r="E9" s="15">
        <f t="shared" si="27"/>
        <v>1500</v>
      </c>
      <c r="F9" s="15">
        <f t="shared" si="27"/>
        <v>900</v>
      </c>
      <c r="G9" s="14"/>
      <c r="H9" s="15">
        <f>if($A9&lt;=$H$1,D9*((1+Investment!$D$5/12)^($H$1*12-$B9)),0)</f>
        <v>11081.9896</v>
      </c>
      <c r="I9" s="15">
        <f>if($A9&lt;=$H$1,E9*((1+Investment!$D$6/12)^($H$1*12-$B9)),0)</f>
        <v>6105.621279</v>
      </c>
      <c r="J9" s="15">
        <f>if($A9&lt;=$H$1,F9*((1+Investment!$D$7/12)^($H$1*12-$B9)),0)</f>
        <v>4840.667847</v>
      </c>
      <c r="K9" s="15">
        <f t="shared" si="4"/>
        <v>22028.27872</v>
      </c>
      <c r="L9" s="15">
        <f t="shared" si="15"/>
        <v>159764.3899</v>
      </c>
      <c r="M9" s="14"/>
      <c r="N9" s="15">
        <f>if($A9&lt;=$N$1,D9*((1+Investment!$D$5/12)^($N$1*12-$B9)),0)</f>
        <v>20132.61392</v>
      </c>
      <c r="O9" s="15">
        <f>if($A9&lt;=$N$1,E9*((1+Investment!$D$6/12)^($N$1*12-$B9)),0)</f>
        <v>12865.65127</v>
      </c>
      <c r="P9" s="15">
        <f>if($A9&lt;=$N$1,F9*((1+Investment!$D$7/12)^($N$1*12-$B9)),0)</f>
        <v>11826.81541</v>
      </c>
      <c r="Q9" s="15">
        <f t="shared" si="5"/>
        <v>44825.0806</v>
      </c>
      <c r="R9" s="15">
        <f t="shared" si="16"/>
        <v>325343.0575</v>
      </c>
      <c r="S9" s="14"/>
      <c r="T9" s="15">
        <f>if($A9&lt;=$T$1,D9*((1+Investment!$D$5/12)^($T$1*12-$B9)),0)</f>
        <v>36574.85324</v>
      </c>
      <c r="U9" s="15">
        <f>if($A9&lt;=$T$1,E9*((1+Investment!$D$6/12)^($T$1*12-$B9)),0)</f>
        <v>27110.26037</v>
      </c>
      <c r="V9" s="15">
        <f>if($A9&lt;=$T$1,F9*((1+Investment!$D$7/12)^($T$1*12-$B9)),0)</f>
        <v>28895.5093</v>
      </c>
      <c r="W9" s="15">
        <f t="shared" si="6"/>
        <v>92580.62291</v>
      </c>
      <c r="X9" s="15">
        <f t="shared" si="17"/>
        <v>672474.0308</v>
      </c>
      <c r="Y9" s="14"/>
      <c r="Z9" s="15">
        <f>if($A9&lt;=$Z$1,D9*((1+Investment!$D$5/12)^($Z$1*12-$B9)),0)</f>
        <v>66445.41513</v>
      </c>
      <c r="AA9" s="15">
        <f>if($A9&lt;=$Z$1,E9*((1+Investment!$D$6/12)^($Z$1*12-$B9)),0)</f>
        <v>57126.23497</v>
      </c>
      <c r="AB9" s="15">
        <f>if($A9&lt;=$Z$1,F9*((1+Investment!$D$7/12)^($Z$1*12-$B9)),0)</f>
        <v>70598.07974</v>
      </c>
      <c r="AC9" s="15">
        <f t="shared" si="7"/>
        <v>194169.7298</v>
      </c>
      <c r="AD9" s="15">
        <f t="shared" si="18"/>
        <v>1411491.295</v>
      </c>
      <c r="AE9" s="14"/>
      <c r="AF9" s="15">
        <f>if($A9&lt;=$AF$1,D9*((1+Investment!$D$5/12)^($AF$1*12-$B9)),0)</f>
        <v>120711.1663</v>
      </c>
      <c r="AG9" s="15">
        <f>if($A9&lt;=$AF$1,E9*((1+Investment!$D$6/12)^($AF$1*12-$B9)),0)</f>
        <v>120375.3367</v>
      </c>
      <c r="AH9" s="15">
        <f>if($A9&lt;=$AF$1,F9*((1+Investment!$D$7/12)^($AF$1*12-$B9)),0)</f>
        <v>172486.6246</v>
      </c>
      <c r="AI9" s="15">
        <f t="shared" si="8"/>
        <v>413573.1276</v>
      </c>
      <c r="AJ9" s="15">
        <f t="shared" si="19"/>
        <v>3008765.275</v>
      </c>
      <c r="AK9" s="14"/>
      <c r="AL9" s="15">
        <f>if($A9&lt;=$AF$1,D9*((1+Investment!$D$5/12)^($AL$1*12-$B9)),0)</f>
        <v>219295.5773</v>
      </c>
      <c r="AM9" s="15">
        <f>if($A9&lt;=$AF$1,E9*((1+Investment!$D$6/12)^($AL$1*12-$B9)),0)</f>
        <v>253652.6642</v>
      </c>
      <c r="AN9" s="15">
        <f>if($A9&lt;=$AF$1,F9*((1+Investment!$D$7/12)^($AL$1*12-$B9)),0)</f>
        <v>421422.7321</v>
      </c>
      <c r="AO9" s="15">
        <f t="shared" si="9"/>
        <v>894370.9737</v>
      </c>
      <c r="AP9" s="15">
        <f t="shared" si="20"/>
        <v>6511529.696</v>
      </c>
      <c r="AQ9" s="14"/>
      <c r="AR9" s="15">
        <f>if($A9&lt;=$AF$1,D9*((1+Investment!$D$5/12)^($AR$1*12-$B9)),0)</f>
        <v>398393.5513</v>
      </c>
      <c r="AS9" s="15">
        <f>if($A9&lt;=$AF$1,E9*((1+Investment!$D$6/12)^($AR$1*12-$B9)),0)</f>
        <v>534492.1627</v>
      </c>
      <c r="AT9" s="15">
        <f>if($A9&lt;=$AF$1,F9*((1+Investment!$D$7/12)^($AR$1*12-$B9)),0)</f>
        <v>1029628.353</v>
      </c>
      <c r="AU9" s="15">
        <f t="shared" si="10"/>
        <v>1962514.067</v>
      </c>
      <c r="AV9" s="15">
        <f t="shared" si="21"/>
        <v>14298497.51</v>
      </c>
      <c r="AW9" s="15"/>
      <c r="AX9" s="15">
        <f>if($A9&lt;=$AF$1,D9*((1+Investment!$D$5/12)^($AX$1*12-$B9)),0)</f>
        <v>723760.2493</v>
      </c>
      <c r="AY9" s="15">
        <f>if($A9&lt;=$AF$1,E9*((1+Investment!$D$6/12)^($AX$1*12-$B9)),0)</f>
        <v>1126271.915</v>
      </c>
      <c r="AZ9" s="15">
        <f>if($A9&lt;=$AF$1,F9*((1+Investment!$D$7/12)^($AX$1*12-$B9)),0)</f>
        <v>2515608.354</v>
      </c>
      <c r="BA9" s="15">
        <f t="shared" si="11"/>
        <v>4365640.519</v>
      </c>
      <c r="BB9" s="15">
        <f t="shared" si="22"/>
        <v>31828442.07</v>
      </c>
      <c r="BC9" s="15"/>
      <c r="BD9" s="15">
        <f>if($A9&lt;=$AF$1,D9*((1+Investment!$D$5/12)^($BD$1*12-$B9)),0)</f>
        <v>1314852.855</v>
      </c>
      <c r="BE9" s="15">
        <f>if($A9&lt;=$AF$1,E9*((1+Investment!$D$6/12)^($BD$1*12-$B9)),0)</f>
        <v>2373259.171</v>
      </c>
      <c r="BF9" s="15">
        <f>if($A9&lt;=$AF$1,F9*((1+Investment!$D$7/12)^($BD$1*12-$B9)),0)</f>
        <v>6146184.078</v>
      </c>
      <c r="BG9" s="15">
        <f t="shared" si="12"/>
        <v>9834296.105</v>
      </c>
      <c r="BH9" s="15">
        <f t="shared" si="23"/>
        <v>71742144.64</v>
      </c>
      <c r="BI9" s="15"/>
    </row>
    <row r="10">
      <c r="A10" s="24">
        <f t="shared" si="2"/>
        <v>0</v>
      </c>
      <c r="B10" s="23">
        <f t="shared" si="13"/>
        <v>8</v>
      </c>
      <c r="C10" s="15">
        <f>vlookup(A10,Budget!$B$3:$H$53,7,0)</f>
        <v>6000</v>
      </c>
      <c r="D10" s="15">
        <f t="shared" ref="D10:F10" si="28">$C10*D$1</f>
        <v>3600</v>
      </c>
      <c r="E10" s="15">
        <f t="shared" si="28"/>
        <v>1500</v>
      </c>
      <c r="F10" s="15">
        <f t="shared" si="28"/>
        <v>900</v>
      </c>
      <c r="G10" s="14"/>
      <c r="H10" s="15">
        <f>if($A10&lt;=$H$1,D10*((1+Investment!$D$5/12)^($H$1*12-$B10)),0)</f>
        <v>10972.26693</v>
      </c>
      <c r="I10" s="15">
        <f>if($A10&lt;=$H$1,E10*((1+Investment!$D$6/12)^($H$1*12-$B10)),0)</f>
        <v>6030.243238</v>
      </c>
      <c r="J10" s="15">
        <f>if($A10&lt;=$H$1,F10*((1+Investment!$D$7/12)^($H$1*12-$B10)),0)</f>
        <v>4769.130884</v>
      </c>
      <c r="K10" s="15">
        <f t="shared" si="4"/>
        <v>21771.64105</v>
      </c>
      <c r="L10" s="15">
        <f t="shared" si="15"/>
        <v>181536.0309</v>
      </c>
      <c r="M10" s="14"/>
      <c r="N10" s="15">
        <f>if($A10&lt;=$N$1,D10*((1+Investment!$D$5/12)^($N$1*12-$B10)),0)</f>
        <v>19933.28111</v>
      </c>
      <c r="O10" s="15">
        <f>if($A10&lt;=$N$1,E10*((1+Investment!$D$6/12)^($N$1*12-$B10)),0)</f>
        <v>12706.81607</v>
      </c>
      <c r="P10" s="15">
        <f>if($A10&lt;=$N$1,F10*((1+Investment!$D$7/12)^($N$1*12-$B10)),0)</f>
        <v>11652.03489</v>
      </c>
      <c r="Q10" s="15">
        <f t="shared" si="5"/>
        <v>44292.13206</v>
      </c>
      <c r="R10" s="15">
        <f t="shared" si="16"/>
        <v>369635.1895</v>
      </c>
      <c r="S10" s="14"/>
      <c r="T10" s="15">
        <f>if($A10&lt;=$T$1,D10*((1+Investment!$D$5/12)^($T$1*12-$B10)),0)</f>
        <v>36212.72598</v>
      </c>
      <c r="U10" s="15">
        <f>if($A10&lt;=$T$1,E10*((1+Investment!$D$6/12)^($T$1*12-$B10)),0)</f>
        <v>26775.5658</v>
      </c>
      <c r="V10" s="15">
        <f>if($A10&lt;=$T$1,F10*((1+Investment!$D$7/12)^($T$1*12-$B10)),0)</f>
        <v>28468.48207</v>
      </c>
      <c r="W10" s="15">
        <f t="shared" si="6"/>
        <v>91456.77384</v>
      </c>
      <c r="X10" s="15">
        <f t="shared" si="17"/>
        <v>763930.8047</v>
      </c>
      <c r="Y10" s="14"/>
      <c r="Z10" s="15">
        <f>if($A10&lt;=$Z$1,D10*((1+Investment!$D$5/12)^($Z$1*12-$B10)),0)</f>
        <v>65787.53973</v>
      </c>
      <c r="AA10" s="15">
        <f>if($A10&lt;=$Z$1,E10*((1+Investment!$D$6/12)^($Z$1*12-$B10)),0)</f>
        <v>56420.97281</v>
      </c>
      <c r="AB10" s="15">
        <f>if($A10&lt;=$Z$1,F10*((1+Investment!$D$7/12)^($Z$1*12-$B10)),0)</f>
        <v>69554.75837</v>
      </c>
      <c r="AC10" s="15">
        <f t="shared" si="7"/>
        <v>191763.2709</v>
      </c>
      <c r="AD10" s="15">
        <f t="shared" si="18"/>
        <v>1603254.566</v>
      </c>
      <c r="AE10" s="14"/>
      <c r="AF10" s="15">
        <f>if($A10&lt;=$AF$1,D10*((1+Investment!$D$5/12)^($AF$1*12-$B10)),0)</f>
        <v>119516.0062</v>
      </c>
      <c r="AG10" s="15">
        <f>if($A10&lt;=$AF$1,E10*((1+Investment!$D$6/12)^($AF$1*12-$B10)),0)</f>
        <v>118889.2215</v>
      </c>
      <c r="AH10" s="15">
        <f>if($A10&lt;=$AF$1,F10*((1+Investment!$D$7/12)^($AF$1*12-$B10)),0)</f>
        <v>169937.5611</v>
      </c>
      <c r="AI10" s="15">
        <f t="shared" si="8"/>
        <v>408342.7888</v>
      </c>
      <c r="AJ10" s="15">
        <f t="shared" si="19"/>
        <v>3417108.064</v>
      </c>
      <c r="AK10" s="14"/>
      <c r="AL10" s="15">
        <f>if($A10&lt;=$AF$1,D10*((1+Investment!$D$5/12)^($AL$1*12-$B10)),0)</f>
        <v>217124.3339</v>
      </c>
      <c r="AM10" s="15">
        <f>if($A10&lt;=$AF$1,E10*((1+Investment!$D$6/12)^($AL$1*12-$B10)),0)</f>
        <v>250521.1499</v>
      </c>
      <c r="AN10" s="15">
        <f>if($A10&lt;=$AF$1,F10*((1+Investment!$D$7/12)^($AL$1*12-$B10)),0)</f>
        <v>415194.81</v>
      </c>
      <c r="AO10" s="15">
        <f t="shared" si="9"/>
        <v>882840.2938</v>
      </c>
      <c r="AP10" s="15">
        <f t="shared" si="20"/>
        <v>7394369.99</v>
      </c>
      <c r="AQ10" s="14"/>
      <c r="AR10" s="15">
        <f>if($A10&lt;=$AF$1,D10*((1+Investment!$D$5/12)^($AR$1*12-$B10)),0)</f>
        <v>394449.0607</v>
      </c>
      <c r="AS10" s="15">
        <f>if($A10&lt;=$AF$1,E10*((1+Investment!$D$6/12)^($AR$1*12-$B10)),0)</f>
        <v>527893.494</v>
      </c>
      <c r="AT10" s="15">
        <f>if($A10&lt;=$AF$1,F10*((1+Investment!$D$7/12)^($AR$1*12-$B10)),0)</f>
        <v>1014412.171</v>
      </c>
      <c r="AU10" s="15">
        <f t="shared" si="10"/>
        <v>1936754.725</v>
      </c>
      <c r="AV10" s="15">
        <f t="shared" si="21"/>
        <v>16235252.23</v>
      </c>
      <c r="AW10" s="15"/>
      <c r="AX10" s="15">
        <f>if($A10&lt;=$AF$1,D10*((1+Investment!$D$5/12)^($AX$1*12-$B10)),0)</f>
        <v>716594.3063</v>
      </c>
      <c r="AY10" s="15">
        <f>if($A10&lt;=$AF$1,E10*((1+Investment!$D$6/12)^($AX$1*12-$B10)),0)</f>
        <v>1112367.324</v>
      </c>
      <c r="AZ10" s="15">
        <f>if($A10&lt;=$AF$1,F10*((1+Investment!$D$7/12)^($AX$1*12-$B10)),0)</f>
        <v>2478431.876</v>
      </c>
      <c r="BA10" s="15">
        <f t="shared" si="11"/>
        <v>4307393.506</v>
      </c>
      <c r="BB10" s="15">
        <f t="shared" si="22"/>
        <v>36135835.57</v>
      </c>
      <c r="BC10" s="15"/>
      <c r="BD10" s="15">
        <f>if($A10&lt;=$AF$1,D10*((1+Investment!$D$5/12)^($BD$1*12-$B10)),0)</f>
        <v>1301834.51</v>
      </c>
      <c r="BE10" s="15">
        <f>if($A10&lt;=$AF$1,E10*((1+Investment!$D$6/12)^($BD$1*12-$B10)),0)</f>
        <v>2343959.675</v>
      </c>
      <c r="BF10" s="15">
        <f>if($A10&lt;=$AF$1,F10*((1+Investment!$D$7/12)^($BD$1*12-$B10)),0)</f>
        <v>6055353.772</v>
      </c>
      <c r="BG10" s="15">
        <f t="shared" si="12"/>
        <v>9701147.957</v>
      </c>
      <c r="BH10" s="15">
        <f t="shared" si="23"/>
        <v>81443292.59</v>
      </c>
      <c r="BI10" s="15"/>
    </row>
    <row r="11">
      <c r="A11" s="24">
        <f t="shared" si="2"/>
        <v>0</v>
      </c>
      <c r="B11" s="23">
        <f t="shared" si="13"/>
        <v>9</v>
      </c>
      <c r="C11" s="15">
        <f>vlookup(A11,Budget!$B$3:$H$53,7,0)</f>
        <v>6000</v>
      </c>
      <c r="D11" s="15">
        <f t="shared" ref="D11:F11" si="29">$C11*D$1</f>
        <v>3600</v>
      </c>
      <c r="E11" s="15">
        <f t="shared" si="29"/>
        <v>1500</v>
      </c>
      <c r="F11" s="15">
        <f t="shared" si="29"/>
        <v>900</v>
      </c>
      <c r="G11" s="14"/>
      <c r="H11" s="15">
        <f>if($A11&lt;=$H$1,D11*((1+Investment!$D$5/12)^($H$1*12-$B11)),0)</f>
        <v>10863.63062</v>
      </c>
      <c r="I11" s="15">
        <f>if($A11&lt;=$H$1,E11*((1+Investment!$D$6/12)^($H$1*12-$B11)),0)</f>
        <v>5955.795791</v>
      </c>
      <c r="J11" s="15">
        <f>if($A11&lt;=$H$1,F11*((1+Investment!$D$7/12)^($H$1*12-$B11)),0)</f>
        <v>4698.651117</v>
      </c>
      <c r="K11" s="15">
        <f t="shared" si="4"/>
        <v>21518.07753</v>
      </c>
      <c r="L11" s="15">
        <f t="shared" si="15"/>
        <v>203054.1085</v>
      </c>
      <c r="M11" s="14"/>
      <c r="N11" s="15">
        <f>if($A11&lt;=$N$1,D11*((1+Investment!$D$5/12)^($N$1*12-$B11)),0)</f>
        <v>19735.92189</v>
      </c>
      <c r="O11" s="15">
        <f>if($A11&lt;=$N$1,E11*((1+Investment!$D$6/12)^($N$1*12-$B11)),0)</f>
        <v>12549.9418</v>
      </c>
      <c r="P11" s="15">
        <f>if($A11&lt;=$N$1,F11*((1+Investment!$D$7/12)^($N$1*12-$B11)),0)</f>
        <v>11479.83733</v>
      </c>
      <c r="Q11" s="15">
        <f t="shared" si="5"/>
        <v>43765.70101</v>
      </c>
      <c r="R11" s="15">
        <f t="shared" si="16"/>
        <v>413400.8905</v>
      </c>
      <c r="S11" s="14"/>
      <c r="T11" s="15">
        <f>if($A11&lt;=$T$1,D11*((1+Investment!$D$5/12)^($T$1*12-$B11)),0)</f>
        <v>35854.18414</v>
      </c>
      <c r="U11" s="15">
        <f>if($A11&lt;=$T$1,E11*((1+Investment!$D$6/12)^($T$1*12-$B11)),0)</f>
        <v>26445.00326</v>
      </c>
      <c r="V11" s="15">
        <f>if($A11&lt;=$T$1,F11*((1+Investment!$D$7/12)^($T$1*12-$B11)),0)</f>
        <v>28047.76558</v>
      </c>
      <c r="W11" s="15">
        <f t="shared" si="6"/>
        <v>90346.95298</v>
      </c>
      <c r="X11" s="15">
        <f t="shared" si="17"/>
        <v>854277.7577</v>
      </c>
      <c r="Y11" s="14"/>
      <c r="Z11" s="15">
        <f>if($A11&lt;=$Z$1,D11*((1+Investment!$D$5/12)^($Z$1*12-$B11)),0)</f>
        <v>65136.17795</v>
      </c>
      <c r="AA11" s="15">
        <f>if($A11&lt;=$Z$1,E11*((1+Investment!$D$6/12)^($Z$1*12-$B11)),0)</f>
        <v>55724.41759</v>
      </c>
      <c r="AB11" s="15">
        <f>if($A11&lt;=$Z$1,F11*((1+Investment!$D$7/12)^($Z$1*12-$B11)),0)</f>
        <v>68526.85553</v>
      </c>
      <c r="AC11" s="15">
        <f t="shared" si="7"/>
        <v>189387.4511</v>
      </c>
      <c r="AD11" s="15">
        <f t="shared" si="18"/>
        <v>1792642.017</v>
      </c>
      <c r="AE11" s="14"/>
      <c r="AF11" s="15">
        <f>if($A11&lt;=$AF$1,D11*((1+Investment!$D$5/12)^($AF$1*12-$B11)),0)</f>
        <v>118332.6794</v>
      </c>
      <c r="AG11" s="15">
        <f>if($A11&lt;=$AF$1,E11*((1+Investment!$D$6/12)^($AF$1*12-$B11)),0)</f>
        <v>117421.4533</v>
      </c>
      <c r="AH11" s="15">
        <f>if($A11&lt;=$AF$1,F11*((1+Investment!$D$7/12)^($AF$1*12-$B11)),0)</f>
        <v>167426.1686</v>
      </c>
      <c r="AI11" s="15">
        <f t="shared" si="8"/>
        <v>403180.3014</v>
      </c>
      <c r="AJ11" s="15">
        <f t="shared" si="19"/>
        <v>3820288.365</v>
      </c>
      <c r="AK11" s="14"/>
      <c r="AL11" s="15">
        <f>if($A11&lt;=$AF$1,D11*((1+Investment!$D$5/12)^($AL$1*12-$B11)),0)</f>
        <v>214974.5881</v>
      </c>
      <c r="AM11" s="15">
        <f>if($A11&lt;=$AF$1,E11*((1+Investment!$D$6/12)^($AL$1*12-$B11)),0)</f>
        <v>247428.2962</v>
      </c>
      <c r="AN11" s="15">
        <f>if($A11&lt;=$AF$1,F11*((1+Investment!$D$7/12)^($AL$1*12-$B11)),0)</f>
        <v>409058.9261</v>
      </c>
      <c r="AO11" s="15">
        <f t="shared" si="9"/>
        <v>871461.8103</v>
      </c>
      <c r="AP11" s="15">
        <f t="shared" si="20"/>
        <v>8265831.8</v>
      </c>
      <c r="AQ11" s="14"/>
      <c r="AR11" s="15">
        <f>if($A11&lt;=$AF$1,D11*((1+Investment!$D$5/12)^($AR$1*12-$B11)),0)</f>
        <v>390543.6244</v>
      </c>
      <c r="AS11" s="15">
        <f>if($A11&lt;=$AF$1,E11*((1+Investment!$D$6/12)^($AR$1*12-$B11)),0)</f>
        <v>521376.2904</v>
      </c>
      <c r="AT11" s="15">
        <f>if($A11&lt;=$AF$1,F11*((1+Investment!$D$7/12)^($AR$1*12-$B11)),0)</f>
        <v>999420.8577</v>
      </c>
      <c r="AU11" s="15">
        <f t="shared" si="10"/>
        <v>1911340.772</v>
      </c>
      <c r="AV11" s="15">
        <f t="shared" si="21"/>
        <v>18146593.01</v>
      </c>
      <c r="AW11" s="15"/>
      <c r="AX11" s="15">
        <f>if($A11&lt;=$AF$1,D11*((1+Investment!$D$5/12)^($AX$1*12-$B11)),0)</f>
        <v>709499.3131</v>
      </c>
      <c r="AY11" s="15">
        <f>if($A11&lt;=$AF$1,E11*((1+Investment!$D$6/12)^($AX$1*12-$B11)),0)</f>
        <v>1098634.394</v>
      </c>
      <c r="AZ11" s="15">
        <f>if($A11&lt;=$AF$1,F11*((1+Investment!$D$7/12)^($AX$1*12-$B11)),0)</f>
        <v>2441804.804</v>
      </c>
      <c r="BA11" s="15">
        <f t="shared" si="11"/>
        <v>4249938.511</v>
      </c>
      <c r="BB11" s="15">
        <f t="shared" si="22"/>
        <v>40385774.08</v>
      </c>
      <c r="BC11" s="15"/>
      <c r="BD11" s="15">
        <f>if($A11&lt;=$AF$1,D11*((1+Investment!$D$5/12)^($BD$1*12-$B11)),0)</f>
        <v>1288945.06</v>
      </c>
      <c r="BE11" s="15">
        <f>if($A11&lt;=$AF$1,E11*((1+Investment!$D$6/12)^($BD$1*12-$B11)),0)</f>
        <v>2315021.902</v>
      </c>
      <c r="BF11" s="15">
        <f>if($A11&lt;=$AF$1,F11*((1+Investment!$D$7/12)^($BD$1*12-$B11)),0)</f>
        <v>5965865.785</v>
      </c>
      <c r="BG11" s="15">
        <f t="shared" si="12"/>
        <v>9569832.746</v>
      </c>
      <c r="BH11" s="15">
        <f t="shared" si="23"/>
        <v>91013125.34</v>
      </c>
      <c r="BI11" s="15"/>
    </row>
    <row r="12">
      <c r="A12" s="24">
        <f t="shared" si="2"/>
        <v>0</v>
      </c>
      <c r="B12" s="23">
        <f t="shared" si="13"/>
        <v>10</v>
      </c>
      <c r="C12" s="15">
        <f>vlookup(A12,Budget!$B$3:$H$53,7,0)</f>
        <v>6000</v>
      </c>
      <c r="D12" s="15">
        <f t="shared" ref="D12:F12" si="30">$C12*D$1</f>
        <v>3600</v>
      </c>
      <c r="E12" s="15">
        <f t="shared" si="30"/>
        <v>1500</v>
      </c>
      <c r="F12" s="15">
        <f t="shared" si="30"/>
        <v>900</v>
      </c>
      <c r="G12" s="14"/>
      <c r="H12" s="15">
        <f>if($A12&lt;=$H$1,D12*((1+Investment!$D$5/12)^($H$1*12-$B12)),0)</f>
        <v>10756.06992</v>
      </c>
      <c r="I12" s="15">
        <f>if($A12&lt;=$H$1,E12*((1+Investment!$D$6/12)^($H$1*12-$B12)),0)</f>
        <v>5882.267448</v>
      </c>
      <c r="J12" s="15">
        <f>if($A12&lt;=$H$1,F12*((1+Investment!$D$7/12)^($H$1*12-$B12)),0)</f>
        <v>4629.212923</v>
      </c>
      <c r="K12" s="15">
        <f t="shared" si="4"/>
        <v>21267.55029</v>
      </c>
      <c r="L12" s="15">
        <f t="shared" si="15"/>
        <v>224321.6588</v>
      </c>
      <c r="M12" s="14"/>
      <c r="N12" s="15">
        <f>if($A12&lt;=$N$1,D12*((1+Investment!$D$5/12)^($N$1*12-$B12)),0)</f>
        <v>19540.51672</v>
      </c>
      <c r="O12" s="15">
        <f>if($A12&lt;=$N$1,E12*((1+Investment!$D$6/12)^($N$1*12-$B12)),0)</f>
        <v>12395.00424</v>
      </c>
      <c r="P12" s="15">
        <f>if($A12&lt;=$N$1,F12*((1+Investment!$D$7/12)^($N$1*12-$B12)),0)</f>
        <v>11310.18456</v>
      </c>
      <c r="Q12" s="15">
        <f t="shared" si="5"/>
        <v>43245.70552</v>
      </c>
      <c r="R12" s="15">
        <f t="shared" si="16"/>
        <v>456646.5961</v>
      </c>
      <c r="S12" s="14"/>
      <c r="T12" s="15">
        <f>if($A12&lt;=$T$1,D12*((1+Investment!$D$5/12)^($T$1*12-$B12)),0)</f>
        <v>35499.19221</v>
      </c>
      <c r="U12" s="15">
        <f>if($A12&lt;=$T$1,E12*((1+Investment!$D$6/12)^($T$1*12-$B12)),0)</f>
        <v>26118.52174</v>
      </c>
      <c r="V12" s="15">
        <f>if($A12&lt;=$T$1,F12*((1+Investment!$D$7/12)^($T$1*12-$B12)),0)</f>
        <v>27633.26658</v>
      </c>
      <c r="W12" s="15">
        <f t="shared" si="6"/>
        <v>89250.98054</v>
      </c>
      <c r="X12" s="15">
        <f t="shared" si="17"/>
        <v>943528.7382</v>
      </c>
      <c r="Y12" s="14"/>
      <c r="Z12" s="15">
        <f>if($A12&lt;=$Z$1,D12*((1+Investment!$D$5/12)^($Z$1*12-$B12)),0)</f>
        <v>64491.2653</v>
      </c>
      <c r="AA12" s="15">
        <f>if($A12&lt;=$Z$1,E12*((1+Investment!$D$6/12)^($Z$1*12-$B12)),0)</f>
        <v>55036.46182</v>
      </c>
      <c r="AB12" s="15">
        <f>if($A12&lt;=$Z$1,F12*((1+Investment!$D$7/12)^($Z$1*12-$B12)),0)</f>
        <v>67514.14338</v>
      </c>
      <c r="AC12" s="15">
        <f t="shared" si="7"/>
        <v>187041.8705</v>
      </c>
      <c r="AD12" s="15">
        <f t="shared" si="18"/>
        <v>1979683.887</v>
      </c>
      <c r="AE12" s="14"/>
      <c r="AF12" s="15">
        <f>if($A12&lt;=$AF$1,D12*((1+Investment!$D$5/12)^($AF$1*12-$B12)),0)</f>
        <v>117161.0688</v>
      </c>
      <c r="AG12" s="15">
        <f>if($A12&lt;=$AF$1,E12*((1+Investment!$D$6/12)^($AF$1*12-$B12)),0)</f>
        <v>115971.8057</v>
      </c>
      <c r="AH12" s="15">
        <f>if($A12&lt;=$AF$1,F12*((1+Investment!$D$7/12)^($AF$1*12-$B12)),0)</f>
        <v>164951.8903</v>
      </c>
      <c r="AI12" s="15">
        <f t="shared" si="8"/>
        <v>398084.7647</v>
      </c>
      <c r="AJ12" s="15">
        <f t="shared" si="19"/>
        <v>4218373.13</v>
      </c>
      <c r="AK12" s="14"/>
      <c r="AL12" s="15">
        <f>if($A12&lt;=$AF$1,D12*((1+Investment!$D$5/12)^($AL$1*12-$B12)),0)</f>
        <v>212846.1268</v>
      </c>
      <c r="AM12" s="15">
        <f>if($A12&lt;=$AF$1,E12*((1+Investment!$D$6/12)^($AL$1*12-$B12)),0)</f>
        <v>244373.6258</v>
      </c>
      <c r="AN12" s="15">
        <f>if($A12&lt;=$AF$1,F12*((1+Investment!$D$7/12)^($AL$1*12-$B12)),0)</f>
        <v>403013.7203</v>
      </c>
      <c r="AO12" s="15">
        <f t="shared" si="9"/>
        <v>860233.4729</v>
      </c>
      <c r="AP12" s="15">
        <f t="shared" si="20"/>
        <v>9126065.273</v>
      </c>
      <c r="AQ12" s="14"/>
      <c r="AR12" s="15">
        <f>if($A12&lt;=$AF$1,D12*((1+Investment!$D$5/12)^($AR$1*12-$B12)),0)</f>
        <v>386676.8559</v>
      </c>
      <c r="AS12" s="15">
        <f>if($A12&lt;=$AF$1,E12*((1+Investment!$D$6/12)^($AR$1*12-$B12)),0)</f>
        <v>514939.546</v>
      </c>
      <c r="AT12" s="15">
        <f>if($A12&lt;=$AF$1,F12*((1+Investment!$D$7/12)^($AR$1*12-$B12)),0)</f>
        <v>984651.0913</v>
      </c>
      <c r="AU12" s="15">
        <f t="shared" si="10"/>
        <v>1886267.493</v>
      </c>
      <c r="AV12" s="15">
        <f t="shared" si="21"/>
        <v>20032860.5</v>
      </c>
      <c r="AW12" s="15"/>
      <c r="AX12" s="15">
        <f>if($A12&lt;=$AF$1,D12*((1+Investment!$D$5/12)^($AX$1*12-$B12)),0)</f>
        <v>702474.5675</v>
      </c>
      <c r="AY12" s="15">
        <f>if($A12&lt;=$AF$1,E12*((1+Investment!$D$6/12)^($AX$1*12-$B12)),0)</f>
        <v>1085071.006</v>
      </c>
      <c r="AZ12" s="15">
        <f>if($A12&lt;=$AF$1,F12*((1+Investment!$D$7/12)^($AX$1*12-$B12)),0)</f>
        <v>2405719.018</v>
      </c>
      <c r="BA12" s="15">
        <f t="shared" si="11"/>
        <v>4193264.592</v>
      </c>
      <c r="BB12" s="15">
        <f t="shared" si="22"/>
        <v>44579038.68</v>
      </c>
      <c r="BC12" s="15"/>
      <c r="BD12" s="15">
        <f>if($A12&lt;=$AF$1,D12*((1+Investment!$D$5/12)^($BD$1*12-$B12)),0)</f>
        <v>1276183.228</v>
      </c>
      <c r="BE12" s="15">
        <f>if($A12&lt;=$AF$1,E12*((1+Investment!$D$6/12)^($BD$1*12-$B12)),0)</f>
        <v>2286441.384</v>
      </c>
      <c r="BF12" s="15">
        <f>if($A12&lt;=$AF$1,F12*((1+Investment!$D$7/12)^($BD$1*12-$B12)),0)</f>
        <v>5877700.281</v>
      </c>
      <c r="BG12" s="15">
        <f t="shared" si="12"/>
        <v>9440324.893</v>
      </c>
      <c r="BH12" s="15">
        <f t="shared" si="23"/>
        <v>100453450.2</v>
      </c>
      <c r="BI12" s="15"/>
    </row>
    <row r="13">
      <c r="A13" s="24">
        <f t="shared" si="2"/>
        <v>0</v>
      </c>
      <c r="B13" s="23">
        <f t="shared" si="13"/>
        <v>11</v>
      </c>
      <c r="C13" s="15">
        <f>vlookup(A13,Budget!$B$3:$H$53,7,0)</f>
        <v>6000</v>
      </c>
      <c r="D13" s="15">
        <f t="shared" ref="D13:F13" si="31">$C13*D$1</f>
        <v>3600</v>
      </c>
      <c r="E13" s="15">
        <f t="shared" si="31"/>
        <v>1500</v>
      </c>
      <c r="F13" s="15">
        <f t="shared" si="31"/>
        <v>900</v>
      </c>
      <c r="G13" s="14"/>
      <c r="H13" s="15">
        <f>if($A13&lt;=$H$1,D13*((1+Investment!$D$5/12)^($H$1*12-$B13)),0)</f>
        <v>10649.57418</v>
      </c>
      <c r="I13" s="15">
        <f>if($A13&lt;=$H$1,E13*((1+Investment!$D$6/12)^($H$1*12-$B13)),0)</f>
        <v>5809.646862</v>
      </c>
      <c r="J13" s="15">
        <f>if($A13&lt;=$H$1,F13*((1+Investment!$D$7/12)^($H$1*12-$B13)),0)</f>
        <v>4560.80091</v>
      </c>
      <c r="K13" s="15">
        <f t="shared" si="4"/>
        <v>21020.02195</v>
      </c>
      <c r="L13" s="15">
        <f t="shared" si="15"/>
        <v>245341.6807</v>
      </c>
      <c r="M13" s="14"/>
      <c r="N13" s="15">
        <f>if($A13&lt;=$N$1,D13*((1+Investment!$D$5/12)^($N$1*12-$B13)),0)</f>
        <v>19347.04626</v>
      </c>
      <c r="O13" s="15">
        <f>if($A13&lt;=$N$1,E13*((1+Investment!$D$6/12)^($N$1*12-$B13)),0)</f>
        <v>12241.9795</v>
      </c>
      <c r="P13" s="15">
        <f>if($A13&lt;=$N$1,F13*((1+Investment!$D$7/12)^($N$1*12-$B13)),0)</f>
        <v>11143.03898</v>
      </c>
      <c r="Q13" s="15">
        <f t="shared" si="5"/>
        <v>42732.06473</v>
      </c>
      <c r="R13" s="15">
        <f t="shared" si="16"/>
        <v>499378.6608</v>
      </c>
      <c r="S13" s="14"/>
      <c r="T13" s="15">
        <f>if($A13&lt;=$T$1,D13*((1+Investment!$D$5/12)^($T$1*12-$B13)),0)</f>
        <v>35147.71506</v>
      </c>
      <c r="U13" s="15">
        <f>if($A13&lt;=$T$1,E13*((1+Investment!$D$6/12)^($T$1*12-$B13)),0)</f>
        <v>25796.07085</v>
      </c>
      <c r="V13" s="15">
        <f>if($A13&lt;=$T$1,F13*((1+Investment!$D$7/12)^($T$1*12-$B13)),0)</f>
        <v>27224.89319</v>
      </c>
      <c r="W13" s="15">
        <f t="shared" si="6"/>
        <v>88168.6791</v>
      </c>
      <c r="X13" s="15">
        <f t="shared" si="17"/>
        <v>1031697.417</v>
      </c>
      <c r="Y13" s="14"/>
      <c r="Z13" s="15">
        <f>if($A13&lt;=$Z$1,D13*((1+Investment!$D$5/12)^($Z$1*12-$B13)),0)</f>
        <v>63852.73792</v>
      </c>
      <c r="AA13" s="15">
        <f>if($A13&lt;=$Z$1,E13*((1+Investment!$D$6/12)^($Z$1*12-$B13)),0)</f>
        <v>54356.99932</v>
      </c>
      <c r="AB13" s="15">
        <f>if($A13&lt;=$Z$1,F13*((1+Investment!$D$7/12)^($Z$1*12-$B13)),0)</f>
        <v>66516.39742</v>
      </c>
      <c r="AC13" s="15">
        <f t="shared" si="7"/>
        <v>184726.1347</v>
      </c>
      <c r="AD13" s="15">
        <f t="shared" si="18"/>
        <v>2164410.022</v>
      </c>
      <c r="AE13" s="14"/>
      <c r="AF13" s="15">
        <f>if($A13&lt;=$AF$1,D13*((1+Investment!$D$5/12)^($AF$1*12-$B13)),0)</f>
        <v>116001.0582</v>
      </c>
      <c r="AG13" s="15">
        <f>if($A13&lt;=$AF$1,E13*((1+Investment!$D$6/12)^($AF$1*12-$B13)),0)</f>
        <v>114540.0551</v>
      </c>
      <c r="AH13" s="15">
        <f>if($A13&lt;=$AF$1,F13*((1+Investment!$D$7/12)^($AF$1*12-$B13)),0)</f>
        <v>162514.1776</v>
      </c>
      <c r="AI13" s="15">
        <f t="shared" si="8"/>
        <v>393055.2908</v>
      </c>
      <c r="AJ13" s="15">
        <f t="shared" si="19"/>
        <v>4611428.421</v>
      </c>
      <c r="AK13" s="14"/>
      <c r="AL13" s="15">
        <f>if($A13&lt;=$AF$1,D13*((1+Investment!$D$5/12)^($AL$1*12-$B13)),0)</f>
        <v>210738.7394</v>
      </c>
      <c r="AM13" s="15">
        <f>if($A13&lt;=$AF$1,E13*((1+Investment!$D$6/12)^($AL$1*12-$B13)),0)</f>
        <v>241356.6675</v>
      </c>
      <c r="AN13" s="15">
        <f>if($A13&lt;=$AF$1,F13*((1+Investment!$D$7/12)^($AL$1*12-$B13)),0)</f>
        <v>397057.8525</v>
      </c>
      <c r="AO13" s="15">
        <f t="shared" si="9"/>
        <v>849153.2594</v>
      </c>
      <c r="AP13" s="15">
        <f t="shared" si="20"/>
        <v>9975218.532</v>
      </c>
      <c r="AQ13" s="14"/>
      <c r="AR13" s="15">
        <f>if($A13&lt;=$AF$1,D13*((1+Investment!$D$5/12)^($AR$1*12-$B13)),0)</f>
        <v>382848.3721</v>
      </c>
      <c r="AS13" s="15">
        <f>if($A13&lt;=$AF$1,E13*((1+Investment!$D$6/12)^($AR$1*12-$B13)),0)</f>
        <v>508582.2677</v>
      </c>
      <c r="AT13" s="15">
        <f>if($A13&lt;=$AF$1,F13*((1+Investment!$D$7/12)^($AR$1*12-$B13)),0)</f>
        <v>970099.5974</v>
      </c>
      <c r="AU13" s="15">
        <f t="shared" si="10"/>
        <v>1861530.237</v>
      </c>
      <c r="AV13" s="15">
        <f t="shared" si="21"/>
        <v>21894390.74</v>
      </c>
      <c r="AW13" s="15"/>
      <c r="AX13" s="15">
        <f>if($A13&lt;=$AF$1,D13*((1+Investment!$D$5/12)^($AX$1*12-$B13)),0)</f>
        <v>695519.3737</v>
      </c>
      <c r="AY13" s="15">
        <f>if($A13&lt;=$AF$1,E13*((1+Investment!$D$6/12)^($AX$1*12-$B13)),0)</f>
        <v>1071675.068</v>
      </c>
      <c r="AZ13" s="15">
        <f>if($A13&lt;=$AF$1,F13*((1+Investment!$D$7/12)^($AX$1*12-$B13)),0)</f>
        <v>2370166.521</v>
      </c>
      <c r="BA13" s="15">
        <f t="shared" si="11"/>
        <v>4137360.962</v>
      </c>
      <c r="BB13" s="15">
        <f t="shared" si="22"/>
        <v>48716399.64</v>
      </c>
      <c r="BC13" s="15"/>
      <c r="BD13" s="15">
        <f>if($A13&lt;=$AF$1,D13*((1+Investment!$D$5/12)^($BD$1*12-$B13)),0)</f>
        <v>1263547.75</v>
      </c>
      <c r="BE13" s="15">
        <f>if($A13&lt;=$AF$1,E13*((1+Investment!$D$6/12)^($BD$1*12-$B13)),0)</f>
        <v>2258213.713</v>
      </c>
      <c r="BF13" s="15">
        <f>if($A13&lt;=$AF$1,F13*((1+Investment!$D$7/12)^($BD$1*12-$B13)),0)</f>
        <v>5790837.715</v>
      </c>
      <c r="BG13" s="15">
        <f t="shared" si="12"/>
        <v>9312599.178</v>
      </c>
      <c r="BH13" s="15">
        <f t="shared" si="23"/>
        <v>109766049.4</v>
      </c>
      <c r="BI13" s="15"/>
    </row>
    <row r="14">
      <c r="A14" s="24">
        <f t="shared" si="2"/>
        <v>0</v>
      </c>
      <c r="B14" s="23">
        <f t="shared" si="13"/>
        <v>12</v>
      </c>
      <c r="C14" s="15">
        <f>vlookup(A14,Budget!$B$3:$H$53,7,0)</f>
        <v>6000</v>
      </c>
      <c r="D14" s="15">
        <f t="shared" ref="D14:F14" si="32">$C14*D$1</f>
        <v>3600</v>
      </c>
      <c r="E14" s="15">
        <f t="shared" si="32"/>
        <v>1500</v>
      </c>
      <c r="F14" s="15">
        <f t="shared" si="32"/>
        <v>900</v>
      </c>
      <c r="G14" s="14"/>
      <c r="H14" s="15">
        <f>if($A14&lt;=$H$1,D14*((1+Investment!$D$5/12)^($H$1*12-$B14)),0)</f>
        <v>10544.13285</v>
      </c>
      <c r="I14" s="15">
        <f>if($A14&lt;=$H$1,E14*((1+Investment!$D$6/12)^($H$1*12-$B14)),0)</f>
        <v>5737.922827</v>
      </c>
      <c r="J14" s="15">
        <f>if($A14&lt;=$H$1,F14*((1+Investment!$D$7/12)^($H$1*12-$B14)),0)</f>
        <v>4493.399911</v>
      </c>
      <c r="K14" s="15">
        <f t="shared" si="4"/>
        <v>20775.45559</v>
      </c>
      <c r="L14" s="15">
        <f t="shared" si="15"/>
        <v>266117.1363</v>
      </c>
      <c r="M14" s="14"/>
      <c r="N14" s="15">
        <f>if($A14&lt;=$N$1,D14*((1+Investment!$D$5/12)^($N$1*12-$B14)),0)</f>
        <v>19155.49134</v>
      </c>
      <c r="O14" s="15">
        <f>if($A14&lt;=$N$1,E14*((1+Investment!$D$6/12)^($N$1*12-$B14)),0)</f>
        <v>12090.84395</v>
      </c>
      <c r="P14" s="15">
        <f>if($A14&lt;=$N$1,F14*((1+Investment!$D$7/12)^($N$1*12-$B14)),0)</f>
        <v>10978.36352</v>
      </c>
      <c r="Q14" s="15">
        <f t="shared" si="5"/>
        <v>42224.69882</v>
      </c>
      <c r="R14" s="15">
        <f t="shared" si="16"/>
        <v>541603.3596</v>
      </c>
      <c r="S14" s="14"/>
      <c r="T14" s="15">
        <f>if($A14&lt;=$T$1,D14*((1+Investment!$D$5/12)^($T$1*12-$B14)),0)</f>
        <v>34799.71788</v>
      </c>
      <c r="U14" s="15">
        <f>if($A14&lt;=$T$1,E14*((1+Investment!$D$6/12)^($T$1*12-$B14)),0)</f>
        <v>25477.60084</v>
      </c>
      <c r="V14" s="15">
        <f>if($A14&lt;=$T$1,F14*((1+Investment!$D$7/12)^($T$1*12-$B14)),0)</f>
        <v>26822.55486</v>
      </c>
      <c r="W14" s="15">
        <f t="shared" si="6"/>
        <v>87099.87359</v>
      </c>
      <c r="X14" s="15">
        <f t="shared" si="17"/>
        <v>1118797.291</v>
      </c>
      <c r="Y14" s="14"/>
      <c r="Z14" s="15">
        <f>if($A14&lt;=$Z$1,D14*((1+Investment!$D$5/12)^($Z$1*12-$B14)),0)</f>
        <v>63220.53259</v>
      </c>
      <c r="AA14" s="15">
        <f>if($A14&lt;=$Z$1,E14*((1+Investment!$D$6/12)^($Z$1*12-$B14)),0)</f>
        <v>53685.92526</v>
      </c>
      <c r="AB14" s="15">
        <f>if($A14&lt;=$Z$1,F14*((1+Investment!$D$7/12)^($Z$1*12-$B14)),0)</f>
        <v>65533.39647</v>
      </c>
      <c r="AC14" s="15">
        <f t="shared" si="7"/>
        <v>182439.8543</v>
      </c>
      <c r="AD14" s="15">
        <f t="shared" si="18"/>
        <v>2346849.876</v>
      </c>
      <c r="AE14" s="14"/>
      <c r="AF14" s="15">
        <f>if($A14&lt;=$AF$1,D14*((1+Investment!$D$5/12)^($AF$1*12-$B14)),0)</f>
        <v>114852.5328</v>
      </c>
      <c r="AG14" s="15">
        <f>if($A14&lt;=$AF$1,E14*((1+Investment!$D$6/12)^($AF$1*12-$B14)),0)</f>
        <v>113125.9803</v>
      </c>
      <c r="AH14" s="15">
        <f>if($A14&lt;=$AF$1,F14*((1+Investment!$D$7/12)^($AF$1*12-$B14)),0)</f>
        <v>160112.4902</v>
      </c>
      <c r="AI14" s="15">
        <f t="shared" si="8"/>
        <v>388091.0034</v>
      </c>
      <c r="AJ14" s="15">
        <f t="shared" si="19"/>
        <v>4999519.424</v>
      </c>
      <c r="AK14" s="14"/>
      <c r="AL14" s="15">
        <f>if($A14&lt;=$AF$1,D14*((1+Investment!$D$5/12)^($AL$1*12-$B14)),0)</f>
        <v>208652.2172</v>
      </c>
      <c r="AM14" s="15">
        <f>if($A14&lt;=$AF$1,E14*((1+Investment!$D$6/12)^($AL$1*12-$B14)),0)</f>
        <v>238376.9555</v>
      </c>
      <c r="AN14" s="15">
        <f>if($A14&lt;=$AF$1,F14*((1+Investment!$D$7/12)^($AL$1*12-$B14)),0)</f>
        <v>391190.0025</v>
      </c>
      <c r="AO14" s="15">
        <f t="shared" si="9"/>
        <v>838219.1753</v>
      </c>
      <c r="AP14" s="15">
        <f t="shared" si="20"/>
        <v>10813437.71</v>
      </c>
      <c r="AQ14" s="14"/>
      <c r="AR14" s="15">
        <f>if($A14&lt;=$AF$1,D14*((1+Investment!$D$5/12)^($AR$1*12-$B14)),0)</f>
        <v>379057.7942</v>
      </c>
      <c r="AS14" s="15">
        <f>if($A14&lt;=$AF$1,E14*((1+Investment!$D$6/12)^($AR$1*12-$B14)),0)</f>
        <v>502303.4743</v>
      </c>
      <c r="AT14" s="15">
        <f>if($A14&lt;=$AF$1,F14*((1+Investment!$D$7/12)^($AR$1*12-$B14)),0)</f>
        <v>955763.1501</v>
      </c>
      <c r="AU14" s="15">
        <f t="shared" si="10"/>
        <v>1837124.419</v>
      </c>
      <c r="AV14" s="15">
        <f t="shared" si="21"/>
        <v>23731515.16</v>
      </c>
      <c r="AW14" s="15"/>
      <c r="AX14" s="15">
        <f>if($A14&lt;=$AF$1,D14*((1+Investment!$D$5/12)^($AX$1*12-$B14)),0)</f>
        <v>688633.0433</v>
      </c>
      <c r="AY14" s="15">
        <f>if($A14&lt;=$AF$1,E14*((1+Investment!$D$6/12)^($AX$1*12-$B14)),0)</f>
        <v>1058444.511</v>
      </c>
      <c r="AZ14" s="15">
        <f>if($A14&lt;=$AF$1,F14*((1+Investment!$D$7/12)^($AX$1*12-$B14)),0)</f>
        <v>2335139.429</v>
      </c>
      <c r="BA14" s="15">
        <f t="shared" si="11"/>
        <v>4082216.984</v>
      </c>
      <c r="BB14" s="15">
        <f t="shared" si="22"/>
        <v>52798616.62</v>
      </c>
      <c r="BC14" s="15"/>
      <c r="BD14" s="15">
        <f>if($A14&lt;=$AF$1,D14*((1+Investment!$D$5/12)^($BD$1*12-$B14)),0)</f>
        <v>1251037.376</v>
      </c>
      <c r="BE14" s="15">
        <f>if($A14&lt;=$AF$1,E14*((1+Investment!$D$6/12)^($BD$1*12-$B14)),0)</f>
        <v>2230334.531</v>
      </c>
      <c r="BF14" s="15">
        <f>if($A14&lt;=$AF$1,F14*((1+Investment!$D$7/12)^($BD$1*12-$B14)),0)</f>
        <v>5705258.832</v>
      </c>
      <c r="BG14" s="15">
        <f t="shared" si="12"/>
        <v>9186630.74</v>
      </c>
      <c r="BH14" s="15">
        <f t="shared" si="23"/>
        <v>118952680.2</v>
      </c>
      <c r="BI14" s="15"/>
    </row>
    <row r="15">
      <c r="A15" s="24">
        <f t="shared" si="2"/>
        <v>1</v>
      </c>
      <c r="B15" s="23">
        <f t="shared" si="13"/>
        <v>13</v>
      </c>
      <c r="C15" s="15">
        <f>vlookup(A15,Budget!$B$3:$H$53,7,0)</f>
        <v>6990</v>
      </c>
      <c r="D15" s="15">
        <f t="shared" ref="D15:F15" si="33">$C15*D$1</f>
        <v>4194</v>
      </c>
      <c r="E15" s="15">
        <f t="shared" si="33"/>
        <v>1747.5</v>
      </c>
      <c r="F15" s="15">
        <f t="shared" si="33"/>
        <v>1048.5</v>
      </c>
      <c r="G15" s="14"/>
      <c r="H15" s="15">
        <f>if($A15&lt;=$H$1,D15*((1+Investment!$D$5/12)^($H$1*12-$B15)),0)</f>
        <v>12162.29186</v>
      </c>
      <c r="I15" s="15">
        <f>if($A15&lt;=$H$1,E15*((1+Investment!$D$6/12)^($H$1*12-$B15)),0)</f>
        <v>6602.153178</v>
      </c>
      <c r="J15" s="15">
        <f>if($A15&lt;=$H$1,F15*((1+Investment!$D$7/12)^($H$1*12-$B15)),0)</f>
        <v>5157.449159</v>
      </c>
      <c r="K15" s="15">
        <f t="shared" si="4"/>
        <v>23921.89419</v>
      </c>
      <c r="L15" s="15">
        <f t="shared" si="15"/>
        <v>290039.0305</v>
      </c>
      <c r="M15" s="14"/>
      <c r="N15" s="15">
        <f>if($A15&lt;=$N$1,D15*((1+Investment!$D$5/12)^($N$1*12-$B15)),0)</f>
        <v>22095.19546</v>
      </c>
      <c r="O15" s="15">
        <f>if($A15&lt;=$N$1,E15*((1+Investment!$D$6/12)^($N$1*12-$B15)),0)</f>
        <v>13911.93403</v>
      </c>
      <c r="P15" s="15">
        <f>if($A15&lt;=$N$1,F15*((1+Investment!$D$7/12)^($N$1*12-$B15)),0)</f>
        <v>12600.78178</v>
      </c>
      <c r="Q15" s="15">
        <f t="shared" si="5"/>
        <v>48607.91127</v>
      </c>
      <c r="R15" s="15">
        <f t="shared" si="16"/>
        <v>590211.2709</v>
      </c>
      <c r="S15" s="14"/>
      <c r="T15" s="15">
        <f>if($A15&lt;=$T$1,D15*((1+Investment!$D$5/12)^($T$1*12-$B15)),0)</f>
        <v>40140.26865</v>
      </c>
      <c r="U15" s="15">
        <f>if($A15&lt;=$T$1,E15*((1+Investment!$D$6/12)^($T$1*12-$B15)),0)</f>
        <v>29314.96788</v>
      </c>
      <c r="V15" s="15">
        <f>if($A15&lt;=$T$1,F15*((1+Investment!$D$7/12)^($T$1*12-$B15)),0)</f>
        <v>30786.47923</v>
      </c>
      <c r="W15" s="15">
        <f t="shared" si="6"/>
        <v>100241.7158</v>
      </c>
      <c r="X15" s="15">
        <f t="shared" si="17"/>
        <v>1219039.007</v>
      </c>
      <c r="Y15" s="14"/>
      <c r="Z15" s="15">
        <f>if($A15&lt;=$Z$1,D15*((1+Investment!$D$5/12)^($Z$1*12-$B15)),0)</f>
        <v>72922.69353</v>
      </c>
      <c r="AA15" s="15">
        <f>if($A15&lt;=$Z$1,E15*((1+Investment!$D$6/12)^($Z$1*12-$B15)),0)</f>
        <v>61771.95351</v>
      </c>
      <c r="AB15" s="15">
        <f>if($A15&lt;=$Z$1,F15*((1+Investment!$D$7/12)^($Z$1*12-$B15)),0)</f>
        <v>75218.13487</v>
      </c>
      <c r="AC15" s="15">
        <f t="shared" si="7"/>
        <v>209912.7819</v>
      </c>
      <c r="AD15" s="15">
        <f t="shared" si="18"/>
        <v>2556762.658</v>
      </c>
      <c r="AE15" s="14"/>
      <c r="AF15" s="15">
        <f>if($A15&lt;=$AF$1,D15*((1+Investment!$D$5/12)^($AF$1*12-$B15)),0)</f>
        <v>132478.4166</v>
      </c>
      <c r="AG15" s="15">
        <f>if($A15&lt;=$AF$1,E15*((1+Investment!$D$6/12)^($AF$1*12-$B15)),0)</f>
        <v>130164.7082</v>
      </c>
      <c r="AH15" s="15">
        <f>if($A15&lt;=$AF$1,F15*((1+Investment!$D$7/12)^($AF$1*12-$B15)),0)</f>
        <v>183774.4346</v>
      </c>
      <c r="AI15" s="15">
        <f t="shared" si="8"/>
        <v>446417.5594</v>
      </c>
      <c r="AJ15" s="15">
        <f t="shared" si="19"/>
        <v>5445936.983</v>
      </c>
      <c r="AK15" s="14"/>
      <c r="AL15" s="15">
        <f>if($A15&lt;=$AF$1,D15*((1+Investment!$D$5/12)^($AL$1*12-$B15)),0)</f>
        <v>240673.1021</v>
      </c>
      <c r="AM15" s="15">
        <f>if($A15&lt;=$AF$1,E15*((1+Investment!$D$6/12)^($AL$1*12-$B15)),0)</f>
        <v>274280.6451</v>
      </c>
      <c r="AN15" s="15">
        <f>if($A15&lt;=$AF$1,F15*((1+Investment!$D$7/12)^($AL$1*12-$B15)),0)</f>
        <v>449001.3329</v>
      </c>
      <c r="AO15" s="15">
        <f t="shared" si="9"/>
        <v>963955.0801</v>
      </c>
      <c r="AP15" s="15">
        <f t="shared" si="20"/>
        <v>11777392.79</v>
      </c>
      <c r="AQ15" s="14"/>
      <c r="AR15" s="15">
        <f>if($A15&lt;=$AF$1,D15*((1+Investment!$D$5/12)^($AR$1*12-$B15)),0)</f>
        <v>437230.0299</v>
      </c>
      <c r="AS15" s="15">
        <f>if($A15&lt;=$AF$1,E15*((1+Investment!$D$6/12)^($AR$1*12-$B15)),0)</f>
        <v>577959.0593</v>
      </c>
      <c r="AT15" s="15">
        <f>if($A15&lt;=$AF$1,F15*((1+Investment!$D$7/12)^($AR$1*12-$B15)),0)</f>
        <v>1097008.936</v>
      </c>
      <c r="AU15" s="15">
        <f t="shared" si="10"/>
        <v>2112198.025</v>
      </c>
      <c r="AV15" s="15">
        <f t="shared" si="21"/>
        <v>25843713.18</v>
      </c>
      <c r="AW15" s="15"/>
      <c r="AX15" s="15">
        <f>if($A15&lt;=$AF$1,D15*((1+Investment!$D$5/12)^($AX$1*12-$B15)),0)</f>
        <v>794314.3519</v>
      </c>
      <c r="AY15" s="15">
        <f>if($A15&lt;=$AF$1,E15*((1+Investment!$D$6/12)^($AX$1*12-$B15)),0)</f>
        <v>1217864.549</v>
      </c>
      <c r="AZ15" s="15">
        <f>if($A15&lt;=$AF$1,F15*((1+Investment!$D$7/12)^($AX$1*12-$B15)),0)</f>
        <v>2680233.926</v>
      </c>
      <c r="BA15" s="15">
        <f t="shared" si="11"/>
        <v>4692412.827</v>
      </c>
      <c r="BB15" s="15">
        <f t="shared" si="22"/>
        <v>57491029.45</v>
      </c>
      <c r="BC15" s="15"/>
      <c r="BD15" s="15">
        <f>if($A15&lt;=$AF$1,D15*((1+Investment!$D$5/12)^($BD$1*12-$B15)),0)</f>
        <v>1443028.261</v>
      </c>
      <c r="BE15" s="15">
        <f>if($A15&lt;=$AF$1,E15*((1+Investment!$D$6/12)^($BD$1*12-$B15)),0)</f>
        <v>2566261.461</v>
      </c>
      <c r="BF15" s="15">
        <f>if($A15&lt;=$AF$1,F15*((1+Investment!$D$7/12)^($BD$1*12-$B15)),0)</f>
        <v>6548400.532</v>
      </c>
      <c r="BG15" s="15">
        <f t="shared" si="12"/>
        <v>10557690.25</v>
      </c>
      <c r="BH15" s="15">
        <f t="shared" si="23"/>
        <v>129510370.4</v>
      </c>
      <c r="BI15" s="15"/>
    </row>
    <row r="16">
      <c r="A16" s="24">
        <f t="shared" si="2"/>
        <v>1</v>
      </c>
      <c r="B16" s="23">
        <f t="shared" si="13"/>
        <v>14</v>
      </c>
      <c r="C16" s="15">
        <f>vlookup(A16,Budget!$B$3:$H$53,7,0)</f>
        <v>6990</v>
      </c>
      <c r="D16" s="15">
        <f t="shared" ref="D16:F16" si="34">$C16*D$1</f>
        <v>4194</v>
      </c>
      <c r="E16" s="15">
        <f t="shared" si="34"/>
        <v>1747.5</v>
      </c>
      <c r="F16" s="15">
        <f t="shared" si="34"/>
        <v>1048.5</v>
      </c>
      <c r="G16" s="14"/>
      <c r="H16" s="15">
        <f>if($A16&lt;=$H$1,D16*((1+Investment!$D$5/12)^($H$1*12-$B16)),0)</f>
        <v>12041.87312</v>
      </c>
      <c r="I16" s="15">
        <f>if($A16&lt;=$H$1,E16*((1+Investment!$D$6/12)^($H$1*12-$B16)),0)</f>
        <v>6520.645114</v>
      </c>
      <c r="J16" s="15">
        <f>if($A16&lt;=$H$1,F16*((1+Investment!$D$7/12)^($H$1*12-$B16)),0)</f>
        <v>5081.230698</v>
      </c>
      <c r="K16" s="15">
        <f t="shared" si="4"/>
        <v>23643.74894</v>
      </c>
      <c r="L16" s="15">
        <f t="shared" si="15"/>
        <v>313682.7794</v>
      </c>
      <c r="M16" s="14"/>
      <c r="N16" s="15">
        <f>if($A16&lt;=$N$1,D16*((1+Investment!$D$5/12)^($N$1*12-$B16)),0)</f>
        <v>21876.43115</v>
      </c>
      <c r="O16" s="15">
        <f>if($A16&lt;=$N$1,E16*((1+Investment!$D$6/12)^($N$1*12-$B16)),0)</f>
        <v>13740.18176</v>
      </c>
      <c r="P16" s="15">
        <f>if($A16&lt;=$N$1,F16*((1+Investment!$D$7/12)^($N$1*12-$B16)),0)</f>
        <v>12414.56333</v>
      </c>
      <c r="Q16" s="15">
        <f t="shared" si="5"/>
        <v>48031.17623</v>
      </c>
      <c r="R16" s="15">
        <f t="shared" si="16"/>
        <v>638242.4471</v>
      </c>
      <c r="S16" s="14"/>
      <c r="T16" s="15">
        <f>if($A16&lt;=$T$1,D16*((1+Investment!$D$5/12)^($T$1*12-$B16)),0)</f>
        <v>39742.84025</v>
      </c>
      <c r="U16" s="15">
        <f>if($A16&lt;=$T$1,E16*((1+Investment!$D$6/12)^($T$1*12-$B16)),0)</f>
        <v>28953.0547</v>
      </c>
      <c r="V16" s="15">
        <f>if($A16&lt;=$T$1,F16*((1+Investment!$D$7/12)^($T$1*12-$B16)),0)</f>
        <v>30331.50663</v>
      </c>
      <c r="W16" s="15">
        <f t="shared" si="6"/>
        <v>99027.40157</v>
      </c>
      <c r="X16" s="15">
        <f t="shared" si="17"/>
        <v>1318066.408</v>
      </c>
      <c r="Y16" s="14"/>
      <c r="Z16" s="15">
        <f>if($A16&lt;=$Z$1,D16*((1+Investment!$D$5/12)^($Z$1*12-$B16)),0)</f>
        <v>72200.68667</v>
      </c>
      <c r="AA16" s="15">
        <f>if($A16&lt;=$Z$1,E16*((1+Investment!$D$6/12)^($Z$1*12-$B16)),0)</f>
        <v>61009.3368</v>
      </c>
      <c r="AB16" s="15">
        <f>if($A16&lt;=$Z$1,F16*((1+Investment!$D$7/12)^($Z$1*12-$B16)),0)</f>
        <v>74106.53682</v>
      </c>
      <c r="AC16" s="15">
        <f t="shared" si="7"/>
        <v>207316.5603</v>
      </c>
      <c r="AD16" s="15">
        <f t="shared" si="18"/>
        <v>2764079.218</v>
      </c>
      <c r="AE16" s="14"/>
      <c r="AF16" s="15">
        <f>if($A16&lt;=$AF$1,D16*((1+Investment!$D$5/12)^($AF$1*12-$B16)),0)</f>
        <v>131166.7491</v>
      </c>
      <c r="AG16" s="15">
        <f>if($A16&lt;=$AF$1,E16*((1+Investment!$D$6/12)^($AF$1*12-$B16)),0)</f>
        <v>128557.7365</v>
      </c>
      <c r="AH16" s="15">
        <f>if($A16&lt;=$AF$1,F16*((1+Investment!$D$7/12)^($AF$1*12-$B16)),0)</f>
        <v>181058.5563</v>
      </c>
      <c r="AI16" s="15">
        <f t="shared" si="8"/>
        <v>440783.0419</v>
      </c>
      <c r="AJ16" s="15">
        <f t="shared" si="19"/>
        <v>5886720.025</v>
      </c>
      <c r="AK16" s="14"/>
      <c r="AL16" s="15">
        <f>if($A16&lt;=$AF$1,D16*((1+Investment!$D$5/12)^($AL$1*12-$B16)),0)</f>
        <v>238290.2001</v>
      </c>
      <c r="AM16" s="15">
        <f>if($A16&lt;=$AF$1,E16*((1+Investment!$D$6/12)^($AL$1*12-$B16)),0)</f>
        <v>270894.4643</v>
      </c>
      <c r="AN16" s="15">
        <f>if($A16&lt;=$AF$1,F16*((1+Investment!$D$7/12)^($AL$1*12-$B16)),0)</f>
        <v>442365.8452</v>
      </c>
      <c r="AO16" s="15">
        <f t="shared" si="9"/>
        <v>951550.5096</v>
      </c>
      <c r="AP16" s="15">
        <f t="shared" si="20"/>
        <v>12728943.3</v>
      </c>
      <c r="AQ16" s="14"/>
      <c r="AR16" s="15">
        <f>if($A16&lt;=$AF$1,D16*((1+Investment!$D$5/12)^($AR$1*12-$B16)),0)</f>
        <v>432901.0197</v>
      </c>
      <c r="AS16" s="15">
        <f>if($A16&lt;=$AF$1,E16*((1+Investment!$D$6/12)^($AR$1*12-$B16)),0)</f>
        <v>570823.7622</v>
      </c>
      <c r="AT16" s="15">
        <f>if($A16&lt;=$AF$1,F16*((1+Investment!$D$7/12)^($AR$1*12-$B16)),0)</f>
        <v>1080796.981</v>
      </c>
      <c r="AU16" s="15">
        <f t="shared" si="10"/>
        <v>2084521.763</v>
      </c>
      <c r="AV16" s="15">
        <f t="shared" si="21"/>
        <v>27928234.94</v>
      </c>
      <c r="AW16" s="15"/>
      <c r="AX16" s="15">
        <f>if($A16&lt;=$AF$1,D16*((1+Investment!$D$5/12)^($AX$1*12-$B16)),0)</f>
        <v>786449.8534</v>
      </c>
      <c r="AY16" s="15">
        <f>if($A16&lt;=$AF$1,E16*((1+Investment!$D$6/12)^($AX$1*12-$B16)),0)</f>
        <v>1202829.184</v>
      </c>
      <c r="AZ16" s="15">
        <f>if($A16&lt;=$AF$1,F16*((1+Investment!$D$7/12)^($AX$1*12-$B16)),0)</f>
        <v>2640624.558</v>
      </c>
      <c r="BA16" s="15">
        <f t="shared" si="11"/>
        <v>4629903.595</v>
      </c>
      <c r="BB16" s="15">
        <f t="shared" si="22"/>
        <v>62120933.04</v>
      </c>
      <c r="BC16" s="15"/>
      <c r="BD16" s="15">
        <f>if($A16&lt;=$AF$1,D16*((1+Investment!$D$5/12)^($BD$1*12-$B16)),0)</f>
        <v>1428740.852</v>
      </c>
      <c r="BE16" s="15">
        <f>if($A16&lt;=$AF$1,E16*((1+Investment!$D$6/12)^($BD$1*12-$B16)),0)</f>
        <v>2534579.221</v>
      </c>
      <c r="BF16" s="15">
        <f>if($A16&lt;=$AF$1,F16*((1+Investment!$D$7/12)^($BD$1*12-$B16)),0)</f>
        <v>6451626.14</v>
      </c>
      <c r="BG16" s="15">
        <f t="shared" si="12"/>
        <v>10414946.21</v>
      </c>
      <c r="BH16" s="15">
        <f t="shared" si="23"/>
        <v>139925316.6</v>
      </c>
      <c r="BI16" s="15"/>
    </row>
    <row r="17">
      <c r="A17" s="24">
        <f t="shared" si="2"/>
        <v>1</v>
      </c>
      <c r="B17" s="23">
        <f t="shared" si="13"/>
        <v>15</v>
      </c>
      <c r="C17" s="15">
        <f>vlookup(A17,Budget!$B$3:$H$53,7,0)</f>
        <v>6990</v>
      </c>
      <c r="D17" s="15">
        <f t="shared" ref="D17:F17" si="35">$C17*D$1</f>
        <v>4194</v>
      </c>
      <c r="E17" s="15">
        <f t="shared" si="35"/>
        <v>1747.5</v>
      </c>
      <c r="F17" s="15">
        <f t="shared" si="35"/>
        <v>1048.5</v>
      </c>
      <c r="G17" s="14"/>
      <c r="H17" s="15">
        <f>if($A17&lt;=$H$1,D17*((1+Investment!$D$5/12)^($H$1*12-$B17)),0)</f>
        <v>11922.64666</v>
      </c>
      <c r="I17" s="15">
        <f>if($A17&lt;=$H$1,E17*((1+Investment!$D$6/12)^($H$1*12-$B17)),0)</f>
        <v>6440.143323</v>
      </c>
      <c r="J17" s="15">
        <f>if($A17&lt;=$H$1,F17*((1+Investment!$D$7/12)^($H$1*12-$B17)),0)</f>
        <v>5006.138619</v>
      </c>
      <c r="K17" s="15">
        <f t="shared" si="4"/>
        <v>23368.9286</v>
      </c>
      <c r="L17" s="15">
        <f t="shared" si="15"/>
        <v>337051.708</v>
      </c>
      <c r="M17" s="14"/>
      <c r="N17" s="15">
        <f>if($A17&lt;=$N$1,D17*((1+Investment!$D$5/12)^($N$1*12-$B17)),0)</f>
        <v>21659.83282</v>
      </c>
      <c r="O17" s="15">
        <f>if($A17&lt;=$N$1,E17*((1+Investment!$D$6/12)^($N$1*12-$B17)),0)</f>
        <v>13570.54988</v>
      </c>
      <c r="P17" s="15">
        <f>if($A17&lt;=$N$1,F17*((1+Investment!$D$7/12)^($N$1*12-$B17)),0)</f>
        <v>12231.09687</v>
      </c>
      <c r="Q17" s="15">
        <f t="shared" si="5"/>
        <v>47461.47958</v>
      </c>
      <c r="R17" s="15">
        <f t="shared" si="16"/>
        <v>685703.9267</v>
      </c>
      <c r="S17" s="14"/>
      <c r="T17" s="15">
        <f>if($A17&lt;=$T$1,D17*((1+Investment!$D$5/12)^($T$1*12-$B17)),0)</f>
        <v>39349.34678</v>
      </c>
      <c r="U17" s="15">
        <f>if($A17&lt;=$T$1,E17*((1+Investment!$D$6/12)^($T$1*12-$B17)),0)</f>
        <v>28595.60958</v>
      </c>
      <c r="V17" s="15">
        <f>if($A17&lt;=$T$1,F17*((1+Investment!$D$7/12)^($T$1*12-$B17)),0)</f>
        <v>29883.25776</v>
      </c>
      <c r="W17" s="15">
        <f t="shared" si="6"/>
        <v>97828.21412</v>
      </c>
      <c r="X17" s="15">
        <f t="shared" si="17"/>
        <v>1415894.622</v>
      </c>
      <c r="Y17" s="14"/>
      <c r="Z17" s="15">
        <f>if($A17&lt;=$Z$1,D17*((1+Investment!$D$5/12)^($Z$1*12-$B17)),0)</f>
        <v>71485.82838</v>
      </c>
      <c r="AA17" s="15">
        <f>if($A17&lt;=$Z$1,E17*((1+Investment!$D$6/12)^($Z$1*12-$B17)),0)</f>
        <v>60256.13511</v>
      </c>
      <c r="AB17" s="15">
        <f>if($A17&lt;=$Z$1,F17*((1+Investment!$D$7/12)^($Z$1*12-$B17)),0)</f>
        <v>73011.36632</v>
      </c>
      <c r="AC17" s="15">
        <f t="shared" si="7"/>
        <v>204753.3298</v>
      </c>
      <c r="AD17" s="15">
        <f t="shared" si="18"/>
        <v>2968832.548</v>
      </c>
      <c r="AE17" s="14"/>
      <c r="AF17" s="15">
        <f>if($A17&lt;=$AF$1,D17*((1+Investment!$D$5/12)^($AF$1*12-$B17)),0)</f>
        <v>129868.0684</v>
      </c>
      <c r="AG17" s="15">
        <f>if($A17&lt;=$AF$1,E17*((1+Investment!$D$6/12)^($AF$1*12-$B17)),0)</f>
        <v>126970.6039</v>
      </c>
      <c r="AH17" s="15">
        <f>if($A17&lt;=$AF$1,F17*((1+Investment!$D$7/12)^($AF$1*12-$B17)),0)</f>
        <v>178382.814</v>
      </c>
      <c r="AI17" s="15">
        <f t="shared" si="8"/>
        <v>435221.4864</v>
      </c>
      <c r="AJ17" s="15">
        <f t="shared" si="19"/>
        <v>6321941.512</v>
      </c>
      <c r="AK17" s="14"/>
      <c r="AL17" s="15">
        <f>if($A17&lt;=$AF$1,D17*((1+Investment!$D$5/12)^($AL$1*12-$B17)),0)</f>
        <v>235930.8911</v>
      </c>
      <c r="AM17" s="15">
        <f>if($A17&lt;=$AF$1,E17*((1+Investment!$D$6/12)^($AL$1*12-$B17)),0)</f>
        <v>267550.0882</v>
      </c>
      <c r="AN17" s="15">
        <f>if($A17&lt;=$AF$1,F17*((1+Investment!$D$7/12)^($AL$1*12-$B17)),0)</f>
        <v>435828.4189</v>
      </c>
      <c r="AO17" s="15">
        <f t="shared" si="9"/>
        <v>939309.3983</v>
      </c>
      <c r="AP17" s="15">
        <f t="shared" si="20"/>
        <v>13668252.7</v>
      </c>
      <c r="AQ17" s="14"/>
      <c r="AR17" s="15">
        <f>if($A17&lt;=$AF$1,D17*((1+Investment!$D$5/12)^($AR$1*12-$B17)),0)</f>
        <v>428614.871</v>
      </c>
      <c r="AS17" s="15">
        <f>if($A17&lt;=$AF$1,E17*((1+Investment!$D$6/12)^($AR$1*12-$B17)),0)</f>
        <v>563776.5553</v>
      </c>
      <c r="AT17" s="15">
        <f>if($A17&lt;=$AF$1,F17*((1+Investment!$D$7/12)^($AR$1*12-$B17)),0)</f>
        <v>1064824.612</v>
      </c>
      <c r="AU17" s="15">
        <f t="shared" si="10"/>
        <v>2057216.038</v>
      </c>
      <c r="AV17" s="15">
        <f t="shared" si="21"/>
        <v>29985450.98</v>
      </c>
      <c r="AW17" s="15"/>
      <c r="AX17" s="15">
        <f>if($A17&lt;=$AF$1,D17*((1+Investment!$D$5/12)^($AX$1*12-$B17)),0)</f>
        <v>778663.2212</v>
      </c>
      <c r="AY17" s="15">
        <f>if($A17&lt;=$AF$1,E17*((1+Investment!$D$6/12)^($AX$1*12-$B17)),0)</f>
        <v>1187979.441</v>
      </c>
      <c r="AZ17" s="15">
        <f>if($A17&lt;=$AF$1,F17*((1+Investment!$D$7/12)^($AX$1*12-$B17)),0)</f>
        <v>2601600.55</v>
      </c>
      <c r="BA17" s="15">
        <f t="shared" si="11"/>
        <v>4568243.212</v>
      </c>
      <c r="BB17" s="15">
        <f t="shared" si="22"/>
        <v>66689176.26</v>
      </c>
      <c r="BC17" s="15"/>
      <c r="BD17" s="15">
        <f>if($A17&lt;=$AF$1,D17*((1+Investment!$D$5/12)^($BD$1*12-$B17)),0)</f>
        <v>1414594.903</v>
      </c>
      <c r="BE17" s="15">
        <f>if($A17&lt;=$AF$1,E17*((1+Investment!$D$6/12)^($BD$1*12-$B17)),0)</f>
        <v>2503288.119</v>
      </c>
      <c r="BF17" s="15">
        <f>if($A17&lt;=$AF$1,F17*((1+Investment!$D$7/12)^($BD$1*12-$B17)),0)</f>
        <v>6356281.911</v>
      </c>
      <c r="BG17" s="15">
        <f t="shared" si="12"/>
        <v>10274164.93</v>
      </c>
      <c r="BH17" s="15">
        <f t="shared" si="23"/>
        <v>150199481.5</v>
      </c>
      <c r="BI17" s="15"/>
    </row>
    <row r="18">
      <c r="A18" s="24">
        <f t="shared" si="2"/>
        <v>1</v>
      </c>
      <c r="B18" s="23">
        <f t="shared" si="13"/>
        <v>16</v>
      </c>
      <c r="C18" s="15">
        <f>vlookup(A18,Budget!$B$3:$H$53,7,0)</f>
        <v>6990</v>
      </c>
      <c r="D18" s="15">
        <f t="shared" ref="D18:F18" si="36">$C18*D$1</f>
        <v>4194</v>
      </c>
      <c r="E18" s="15">
        <f t="shared" si="36"/>
        <v>1747.5</v>
      </c>
      <c r="F18" s="15">
        <f t="shared" si="36"/>
        <v>1048.5</v>
      </c>
      <c r="G18" s="14"/>
      <c r="H18" s="15">
        <f>if($A18&lt;=$H$1,D18*((1+Investment!$D$5/12)^($H$1*12-$B18)),0)</f>
        <v>11804.60065</v>
      </c>
      <c r="I18" s="15">
        <f>if($A18&lt;=$H$1,E18*((1+Investment!$D$6/12)^($H$1*12-$B18)),0)</f>
        <v>6360.635381</v>
      </c>
      <c r="J18" s="15">
        <f>if($A18&lt;=$H$1,F18*((1+Investment!$D$7/12)^($H$1*12-$B18)),0)</f>
        <v>4932.156275</v>
      </c>
      <c r="K18" s="15">
        <f t="shared" si="4"/>
        <v>23097.39231</v>
      </c>
      <c r="L18" s="15">
        <f t="shared" si="15"/>
        <v>360149.1003</v>
      </c>
      <c r="M18" s="14"/>
      <c r="N18" s="15">
        <f>if($A18&lt;=$N$1,D18*((1+Investment!$D$5/12)^($N$1*12-$B18)),0)</f>
        <v>21445.37903</v>
      </c>
      <c r="O18" s="15">
        <f>if($A18&lt;=$N$1,E18*((1+Investment!$D$6/12)^($N$1*12-$B18)),0)</f>
        <v>13403.01223</v>
      </c>
      <c r="P18" s="15">
        <f>if($A18&lt;=$N$1,F18*((1+Investment!$D$7/12)^($N$1*12-$B18)),0)</f>
        <v>12050.34175</v>
      </c>
      <c r="Q18" s="15">
        <f t="shared" si="5"/>
        <v>46898.73301</v>
      </c>
      <c r="R18" s="15">
        <f t="shared" si="16"/>
        <v>732602.6597</v>
      </c>
      <c r="S18" s="14"/>
      <c r="T18" s="15">
        <f>if($A18&lt;=$T$1,D18*((1+Investment!$D$5/12)^($T$1*12-$B18)),0)</f>
        <v>38959.74929</v>
      </c>
      <c r="U18" s="15">
        <f>if($A18&lt;=$T$1,E18*((1+Investment!$D$6/12)^($T$1*12-$B18)),0)</f>
        <v>28242.57736</v>
      </c>
      <c r="V18" s="15">
        <f>if($A18&lt;=$T$1,F18*((1+Investment!$D$7/12)^($T$1*12-$B18)),0)</f>
        <v>29441.63326</v>
      </c>
      <c r="W18" s="15">
        <f t="shared" si="6"/>
        <v>96643.95991</v>
      </c>
      <c r="X18" s="15">
        <f t="shared" si="17"/>
        <v>1512538.582</v>
      </c>
      <c r="Y18" s="14"/>
      <c r="Z18" s="15">
        <f>if($A18&lt;=$Z$1,D18*((1+Investment!$D$5/12)^($Z$1*12-$B18)),0)</f>
        <v>70778.0479</v>
      </c>
      <c r="AA18" s="15">
        <f>if($A18&lt;=$Z$1,E18*((1+Investment!$D$6/12)^($Z$1*12-$B18)),0)</f>
        <v>59512.23221</v>
      </c>
      <c r="AB18" s="15">
        <f>if($A18&lt;=$Z$1,F18*((1+Investment!$D$7/12)^($Z$1*12-$B18)),0)</f>
        <v>71932.38061</v>
      </c>
      <c r="AC18" s="15">
        <f t="shared" si="7"/>
        <v>202222.6607</v>
      </c>
      <c r="AD18" s="15">
        <f t="shared" si="18"/>
        <v>3171055.209</v>
      </c>
      <c r="AE18" s="14"/>
      <c r="AF18" s="15">
        <f>if($A18&lt;=$AF$1,D18*((1+Investment!$D$5/12)^($AF$1*12-$B18)),0)</f>
        <v>128582.246</v>
      </c>
      <c r="AG18" s="15">
        <f>if($A18&lt;=$AF$1,E18*((1+Investment!$D$6/12)^($AF$1*12-$B18)),0)</f>
        <v>125403.0656</v>
      </c>
      <c r="AH18" s="15">
        <f>if($A18&lt;=$AF$1,F18*((1+Investment!$D$7/12)^($AF$1*12-$B18)),0)</f>
        <v>175746.6148</v>
      </c>
      <c r="AI18" s="15">
        <f t="shared" si="8"/>
        <v>429731.9264</v>
      </c>
      <c r="AJ18" s="15">
        <f t="shared" si="19"/>
        <v>6751673.438</v>
      </c>
      <c r="AK18" s="14"/>
      <c r="AL18" s="15">
        <f>if($A18&lt;=$AF$1,D18*((1+Investment!$D$5/12)^($AL$1*12-$B18)),0)</f>
        <v>233594.9417</v>
      </c>
      <c r="AM18" s="15">
        <f>if($A18&lt;=$AF$1,E18*((1+Investment!$D$6/12)^($AL$1*12-$B18)),0)</f>
        <v>264247.0007</v>
      </c>
      <c r="AN18" s="15">
        <f>if($A18&lt;=$AF$1,F18*((1+Investment!$D$7/12)^($AL$1*12-$B18)),0)</f>
        <v>429387.6049</v>
      </c>
      <c r="AO18" s="15">
        <f t="shared" si="9"/>
        <v>927229.5473</v>
      </c>
      <c r="AP18" s="15">
        <f t="shared" si="20"/>
        <v>14595482.24</v>
      </c>
      <c r="AQ18" s="14"/>
      <c r="AR18" s="15">
        <f>if($A18&lt;=$AF$1,D18*((1+Investment!$D$5/12)^($AR$1*12-$B18)),0)</f>
        <v>424371.1594</v>
      </c>
      <c r="AS18" s="15">
        <f>if($A18&lt;=$AF$1,E18*((1+Investment!$D$6/12)^($AR$1*12-$B18)),0)</f>
        <v>556816.3509</v>
      </c>
      <c r="AT18" s="15">
        <f>if($A18&lt;=$AF$1,F18*((1+Investment!$D$7/12)^($AR$1*12-$B18)),0)</f>
        <v>1049088.288</v>
      </c>
      <c r="AU18" s="15">
        <f t="shared" si="10"/>
        <v>2030275.798</v>
      </c>
      <c r="AV18" s="15">
        <f t="shared" si="21"/>
        <v>32015726.78</v>
      </c>
      <c r="AW18" s="15"/>
      <c r="AX18" s="15">
        <f>if($A18&lt;=$AF$1,D18*((1+Investment!$D$5/12)^($AX$1*12-$B18)),0)</f>
        <v>770953.6843</v>
      </c>
      <c r="AY18" s="15">
        <f>if($A18&lt;=$AF$1,E18*((1+Investment!$D$6/12)^($AX$1*12-$B18)),0)</f>
        <v>1173313.028</v>
      </c>
      <c r="AZ18" s="15">
        <f>if($A18&lt;=$AF$1,F18*((1+Investment!$D$7/12)^($AX$1*12-$B18)),0)</f>
        <v>2563153.251</v>
      </c>
      <c r="BA18" s="15">
        <f t="shared" si="11"/>
        <v>4507419.963</v>
      </c>
      <c r="BB18" s="15">
        <f t="shared" si="22"/>
        <v>71196596.22</v>
      </c>
      <c r="BC18" s="15"/>
      <c r="BD18" s="15">
        <f>if($A18&lt;=$AF$1,D18*((1+Investment!$D$5/12)^($BD$1*12-$B18)),0)</f>
        <v>1400589.013</v>
      </c>
      <c r="BE18" s="15">
        <f>if($A18&lt;=$AF$1,E18*((1+Investment!$D$6/12)^($BD$1*12-$B18)),0)</f>
        <v>2472383.327</v>
      </c>
      <c r="BF18" s="15">
        <f>if($A18&lt;=$AF$1,F18*((1+Investment!$D$7/12)^($BD$1*12-$B18)),0)</f>
        <v>6262346.71</v>
      </c>
      <c r="BG18" s="15">
        <f t="shared" si="12"/>
        <v>10135319.05</v>
      </c>
      <c r="BH18" s="15">
        <f t="shared" si="23"/>
        <v>160334800.6</v>
      </c>
      <c r="BI18" s="15"/>
    </row>
    <row r="19">
      <c r="A19" s="24">
        <f t="shared" si="2"/>
        <v>1</v>
      </c>
      <c r="B19" s="23">
        <f t="shared" si="13"/>
        <v>17</v>
      </c>
      <c r="C19" s="15">
        <f>vlookup(A19,Budget!$B$3:$H$53,7,0)</f>
        <v>6990</v>
      </c>
      <c r="D19" s="15">
        <f t="shared" ref="D19:F19" si="37">$C19*D$1</f>
        <v>4194</v>
      </c>
      <c r="E19" s="15">
        <f t="shared" si="37"/>
        <v>1747.5</v>
      </c>
      <c r="F19" s="15">
        <f t="shared" si="37"/>
        <v>1048.5</v>
      </c>
      <c r="G19" s="14"/>
      <c r="H19" s="15">
        <f>if($A19&lt;=$H$1,D19*((1+Investment!$D$5/12)^($H$1*12-$B19)),0)</f>
        <v>11687.72342</v>
      </c>
      <c r="I19" s="15">
        <f>if($A19&lt;=$H$1,E19*((1+Investment!$D$6/12)^($H$1*12-$B19)),0)</f>
        <v>6282.109018</v>
      </c>
      <c r="J19" s="15">
        <f>if($A19&lt;=$H$1,F19*((1+Investment!$D$7/12)^($H$1*12-$B19)),0)</f>
        <v>4859.267266</v>
      </c>
      <c r="K19" s="15">
        <f t="shared" si="4"/>
        <v>22829.0997</v>
      </c>
      <c r="L19" s="15">
        <f t="shared" si="15"/>
        <v>382978.2</v>
      </c>
      <c r="M19" s="14"/>
      <c r="N19" s="15">
        <f>if($A19&lt;=$N$1,D19*((1+Investment!$D$5/12)^($N$1*12-$B19)),0)</f>
        <v>21233.04855</v>
      </c>
      <c r="O19" s="15">
        <f>if($A19&lt;=$N$1,E19*((1+Investment!$D$6/12)^($N$1*12-$B19)),0)</f>
        <v>13237.54294</v>
      </c>
      <c r="P19" s="15">
        <f>if($A19&lt;=$N$1,F19*((1+Investment!$D$7/12)^($N$1*12-$B19)),0)</f>
        <v>11872.25788</v>
      </c>
      <c r="Q19" s="15">
        <f t="shared" si="5"/>
        <v>46342.84937</v>
      </c>
      <c r="R19" s="15">
        <f t="shared" si="16"/>
        <v>778945.5091</v>
      </c>
      <c r="S19" s="14"/>
      <c r="T19" s="15">
        <f>if($A19&lt;=$T$1,D19*((1+Investment!$D$5/12)^($T$1*12-$B19)),0)</f>
        <v>38574.00919</v>
      </c>
      <c r="U19" s="15">
        <f>if($A19&lt;=$T$1,E19*((1+Investment!$D$6/12)^($T$1*12-$B19)),0)</f>
        <v>27893.90357</v>
      </c>
      <c r="V19" s="15">
        <f>if($A19&lt;=$T$1,F19*((1+Investment!$D$7/12)^($T$1*12-$B19)),0)</f>
        <v>29006.53523</v>
      </c>
      <c r="W19" s="15">
        <f t="shared" si="6"/>
        <v>95474.44799</v>
      </c>
      <c r="X19" s="15">
        <f t="shared" si="17"/>
        <v>1608013.03</v>
      </c>
      <c r="Y19" s="14"/>
      <c r="Z19" s="15">
        <f>if($A19&lt;=$Z$1,D19*((1+Investment!$D$5/12)^($Z$1*12-$B19)),0)</f>
        <v>70077.27515</v>
      </c>
      <c r="AA19" s="15">
        <f>if($A19&lt;=$Z$1,E19*((1+Investment!$D$6/12)^($Z$1*12-$B19)),0)</f>
        <v>58777.51329</v>
      </c>
      <c r="AB19" s="15">
        <f>if($A19&lt;=$Z$1,F19*((1+Investment!$D$7/12)^($Z$1*12-$B19)),0)</f>
        <v>70869.34051</v>
      </c>
      <c r="AC19" s="15">
        <f t="shared" si="7"/>
        <v>199724.1289</v>
      </c>
      <c r="AD19" s="15">
        <f t="shared" si="18"/>
        <v>3370779.338</v>
      </c>
      <c r="AE19" s="14"/>
      <c r="AF19" s="15">
        <f>if($A19&lt;=$AF$1,D19*((1+Investment!$D$5/12)^($AF$1*12-$B19)),0)</f>
        <v>127309.1544</v>
      </c>
      <c r="AG19" s="15">
        <f>if($A19&lt;=$AF$1,E19*((1+Investment!$D$6/12)^($AF$1*12-$B19)),0)</f>
        <v>123854.8796</v>
      </c>
      <c r="AH19" s="15">
        <f>if($A19&lt;=$AF$1,F19*((1+Investment!$D$7/12)^($AF$1*12-$B19)),0)</f>
        <v>173149.3742</v>
      </c>
      <c r="AI19" s="15">
        <f t="shared" si="8"/>
        <v>424313.4083</v>
      </c>
      <c r="AJ19" s="15">
        <f t="shared" si="19"/>
        <v>7175986.846</v>
      </c>
      <c r="AK19" s="14"/>
      <c r="AL19" s="15">
        <f>if($A19&lt;=$AF$1,D19*((1+Investment!$D$5/12)^($AL$1*12-$B19)),0)</f>
        <v>231282.1205</v>
      </c>
      <c r="AM19" s="15">
        <f>if($A19&lt;=$AF$1,E19*((1+Investment!$D$6/12)^($AL$1*12-$B19)),0)</f>
        <v>260984.6921</v>
      </c>
      <c r="AN19" s="15">
        <f>if($A19&lt;=$AF$1,F19*((1+Investment!$D$7/12)^($AL$1*12-$B19)),0)</f>
        <v>423041.9752</v>
      </c>
      <c r="AO19" s="15">
        <f t="shared" si="9"/>
        <v>915308.7878</v>
      </c>
      <c r="AP19" s="15">
        <f t="shared" si="20"/>
        <v>15510791.03</v>
      </c>
      <c r="AQ19" s="14"/>
      <c r="AR19" s="15">
        <f>if($A19&lt;=$AF$1,D19*((1+Investment!$D$5/12)^($AR$1*12-$B19)),0)</f>
        <v>420169.4648</v>
      </c>
      <c r="AS19" s="15">
        <f>if($A19&lt;=$AF$1,E19*((1+Investment!$D$6/12)^($AR$1*12-$B19)),0)</f>
        <v>549942.075</v>
      </c>
      <c r="AT19" s="15">
        <f>if($A19&lt;=$AF$1,F19*((1+Investment!$D$7/12)^($AR$1*12-$B19)),0)</f>
        <v>1033584.52</v>
      </c>
      <c r="AU19" s="15">
        <f t="shared" si="10"/>
        <v>2003696.06</v>
      </c>
      <c r="AV19" s="15">
        <f t="shared" si="21"/>
        <v>34019422.84</v>
      </c>
      <c r="AW19" s="15"/>
      <c r="AX19" s="15">
        <f>if($A19&lt;=$AF$1,D19*((1+Investment!$D$5/12)^($AX$1*12-$B19)),0)</f>
        <v>763320.4795</v>
      </c>
      <c r="AY19" s="15">
        <f>if($A19&lt;=$AF$1,E19*((1+Investment!$D$6/12)^($AX$1*12-$B19)),0)</f>
        <v>1158827.682</v>
      </c>
      <c r="AZ19" s="15">
        <f>if($A19&lt;=$AF$1,F19*((1+Investment!$D$7/12)^($AX$1*12-$B19)),0)</f>
        <v>2525274.139</v>
      </c>
      <c r="BA19" s="15">
        <f t="shared" si="11"/>
        <v>4447422.301</v>
      </c>
      <c r="BB19" s="15">
        <f t="shared" si="22"/>
        <v>75644018.52</v>
      </c>
      <c r="BC19" s="15"/>
      <c r="BD19" s="15">
        <f>if($A19&lt;=$AF$1,D19*((1+Investment!$D$5/12)^($BD$1*12-$B19)),0)</f>
        <v>1386721.795</v>
      </c>
      <c r="BE19" s="15">
        <f>if($A19&lt;=$AF$1,E19*((1+Investment!$D$6/12)^($BD$1*12-$B19)),0)</f>
        <v>2441860.076</v>
      </c>
      <c r="BF19" s="15">
        <f>if($A19&lt;=$AF$1,F19*((1+Investment!$D$7/12)^($BD$1*12-$B19)),0)</f>
        <v>6169799.715</v>
      </c>
      <c r="BG19" s="15">
        <f t="shared" si="12"/>
        <v>9998381.586</v>
      </c>
      <c r="BH19" s="15">
        <f t="shared" si="23"/>
        <v>170333182.2</v>
      </c>
      <c r="BI19" s="15"/>
    </row>
    <row r="20">
      <c r="A20" s="24">
        <f t="shared" si="2"/>
        <v>1</v>
      </c>
      <c r="B20" s="23">
        <f t="shared" si="13"/>
        <v>18</v>
      </c>
      <c r="C20" s="15">
        <f>vlookup(A20,Budget!$B$3:$H$53,7,0)</f>
        <v>6990</v>
      </c>
      <c r="D20" s="15">
        <f t="shared" ref="D20:F20" si="38">$C20*D$1</f>
        <v>4194</v>
      </c>
      <c r="E20" s="15">
        <f t="shared" si="38"/>
        <v>1747.5</v>
      </c>
      <c r="F20" s="15">
        <f t="shared" si="38"/>
        <v>1048.5</v>
      </c>
      <c r="G20" s="14"/>
      <c r="H20" s="15">
        <f>if($A20&lt;=$H$1,D20*((1+Investment!$D$5/12)^($H$1*12-$B20)),0)</f>
        <v>11572.00338</v>
      </c>
      <c r="I20" s="15">
        <f>if($A20&lt;=$H$1,E20*((1+Investment!$D$6/12)^($H$1*12-$B20)),0)</f>
        <v>6204.552116</v>
      </c>
      <c r="J20" s="15">
        <f>if($A20&lt;=$H$1,F20*((1+Investment!$D$7/12)^($H$1*12-$B20)),0)</f>
        <v>4787.455434</v>
      </c>
      <c r="K20" s="15">
        <f t="shared" si="4"/>
        <v>22564.01093</v>
      </c>
      <c r="L20" s="15">
        <f t="shared" si="15"/>
        <v>405542.211</v>
      </c>
      <c r="M20" s="14"/>
      <c r="N20" s="15">
        <f>if($A20&lt;=$N$1,D20*((1+Investment!$D$5/12)^($N$1*12-$B20)),0)</f>
        <v>21022.82034</v>
      </c>
      <c r="O20" s="15">
        <f>if($A20&lt;=$N$1,E20*((1+Investment!$D$6/12)^($N$1*12-$B20)),0)</f>
        <v>13074.11649</v>
      </c>
      <c r="P20" s="15">
        <f>if($A20&lt;=$N$1,F20*((1+Investment!$D$7/12)^($N$1*12-$B20)),0)</f>
        <v>11696.80579</v>
      </c>
      <c r="Q20" s="15">
        <f t="shared" si="5"/>
        <v>45793.74262</v>
      </c>
      <c r="R20" s="15">
        <f t="shared" si="16"/>
        <v>824739.2517</v>
      </c>
      <c r="S20" s="14"/>
      <c r="T20" s="15">
        <f>if($A20&lt;=$T$1,D20*((1+Investment!$D$5/12)^($T$1*12-$B20)),0)</f>
        <v>38192.08831</v>
      </c>
      <c r="U20" s="15">
        <f>if($A20&lt;=$T$1,E20*((1+Investment!$D$6/12)^($T$1*12-$B20)),0)</f>
        <v>27549.53439</v>
      </c>
      <c r="V20" s="15">
        <f>if($A20&lt;=$T$1,F20*((1+Investment!$D$7/12)^($T$1*12-$B20)),0)</f>
        <v>28577.86722</v>
      </c>
      <c r="W20" s="15">
        <f t="shared" si="6"/>
        <v>94319.48992</v>
      </c>
      <c r="X20" s="15">
        <f t="shared" si="17"/>
        <v>1702332.52</v>
      </c>
      <c r="Y20" s="14"/>
      <c r="Z20" s="15">
        <f>if($A20&lt;=$Z$1,D20*((1+Investment!$D$5/12)^($Z$1*12-$B20)),0)</f>
        <v>69383.44075</v>
      </c>
      <c r="AA20" s="15">
        <f>if($A20&lt;=$Z$1,E20*((1+Investment!$D$6/12)^($Z$1*12-$B20)),0)</f>
        <v>58051.86498</v>
      </c>
      <c r="AB20" s="15">
        <f>if($A20&lt;=$Z$1,F20*((1+Investment!$D$7/12)^($Z$1*12-$B20)),0)</f>
        <v>69822.01035</v>
      </c>
      <c r="AC20" s="15">
        <f t="shared" si="7"/>
        <v>197257.3161</v>
      </c>
      <c r="AD20" s="15">
        <f t="shared" si="18"/>
        <v>3568036.654</v>
      </c>
      <c r="AE20" s="14"/>
      <c r="AF20" s="15">
        <f>if($A20&lt;=$AF$1,D20*((1+Investment!$D$5/12)^($AF$1*12-$B20)),0)</f>
        <v>126048.6677</v>
      </c>
      <c r="AG20" s="15">
        <f>if($A20&lt;=$AF$1,E20*((1+Investment!$D$6/12)^($AF$1*12-$B20)),0)</f>
        <v>122325.807</v>
      </c>
      <c r="AH20" s="15">
        <f>if($A20&lt;=$AF$1,F20*((1+Investment!$D$7/12)^($AF$1*12-$B20)),0)</f>
        <v>170590.5165</v>
      </c>
      <c r="AI20" s="15">
        <f t="shared" si="8"/>
        <v>418964.9912</v>
      </c>
      <c r="AJ20" s="15">
        <f t="shared" si="19"/>
        <v>7594951.838</v>
      </c>
      <c r="AK20" s="14"/>
      <c r="AL20" s="15">
        <f>if($A20&lt;=$AF$1,D20*((1+Investment!$D$5/12)^($AL$1*12-$B20)),0)</f>
        <v>228992.1985</v>
      </c>
      <c r="AM20" s="15">
        <f>if($A20&lt;=$AF$1,E20*((1+Investment!$D$6/12)^($AL$1*12-$B20)),0)</f>
        <v>257762.6588</v>
      </c>
      <c r="AN20" s="15">
        <f>if($A20&lt;=$AF$1,F20*((1+Investment!$D$7/12)^($AL$1*12-$B20)),0)</f>
        <v>416790.1234</v>
      </c>
      <c r="AO20" s="15">
        <f t="shared" si="9"/>
        <v>903544.9808</v>
      </c>
      <c r="AP20" s="15">
        <f t="shared" si="20"/>
        <v>16414336.01</v>
      </c>
      <c r="AQ20" s="14"/>
      <c r="AR20" s="15">
        <f>if($A20&lt;=$AF$1,D20*((1+Investment!$D$5/12)^($AR$1*12-$B20)),0)</f>
        <v>416009.3711</v>
      </c>
      <c r="AS20" s="15">
        <f>if($A20&lt;=$AF$1,E20*((1+Investment!$D$6/12)^($AR$1*12-$B20)),0)</f>
        <v>543152.6666</v>
      </c>
      <c r="AT20" s="15">
        <f>if($A20&lt;=$AF$1,F20*((1+Investment!$D$7/12)^($AR$1*12-$B20)),0)</f>
        <v>1018309.872</v>
      </c>
      <c r="AU20" s="15">
        <f t="shared" si="10"/>
        <v>1977471.909</v>
      </c>
      <c r="AV20" s="15">
        <f t="shared" si="21"/>
        <v>35996894.75</v>
      </c>
      <c r="AW20" s="15"/>
      <c r="AX20" s="15">
        <f>if($A20&lt;=$AF$1,D20*((1+Investment!$D$5/12)^($AX$1*12-$B20)),0)</f>
        <v>755762.851</v>
      </c>
      <c r="AY20" s="15">
        <f>if($A20&lt;=$AF$1,E20*((1+Investment!$D$6/12)^($AX$1*12-$B20)),0)</f>
        <v>1144521.168</v>
      </c>
      <c r="AZ20" s="15">
        <f>if($A20&lt;=$AF$1,F20*((1+Investment!$D$7/12)^($AX$1*12-$B20)),0)</f>
        <v>2487954.816</v>
      </c>
      <c r="BA20" s="15">
        <f t="shared" si="11"/>
        <v>4388238.835</v>
      </c>
      <c r="BB20" s="15">
        <f t="shared" si="22"/>
        <v>80032257.35</v>
      </c>
      <c r="BC20" s="15"/>
      <c r="BD20" s="15">
        <f>if($A20&lt;=$AF$1,D20*((1+Investment!$D$5/12)^($BD$1*12-$B20)),0)</f>
        <v>1372991.876</v>
      </c>
      <c r="BE20" s="15">
        <f>if($A20&lt;=$AF$1,E20*((1+Investment!$D$6/12)^($BD$1*12-$B20)),0)</f>
        <v>2411713.656</v>
      </c>
      <c r="BF20" s="15">
        <f>if($A20&lt;=$AF$1,F20*((1+Investment!$D$7/12)^($BD$1*12-$B20)),0)</f>
        <v>6078620.409</v>
      </c>
      <c r="BG20" s="15">
        <f t="shared" si="12"/>
        <v>9863325.941</v>
      </c>
      <c r="BH20" s="15">
        <f t="shared" si="23"/>
        <v>180196508.1</v>
      </c>
      <c r="BI20" s="15"/>
    </row>
    <row r="21">
      <c r="A21" s="24">
        <f t="shared" si="2"/>
        <v>1</v>
      </c>
      <c r="B21" s="23">
        <f t="shared" si="13"/>
        <v>19</v>
      </c>
      <c r="C21" s="15">
        <f>vlookup(A21,Budget!$B$3:$H$53,7,0)</f>
        <v>6990</v>
      </c>
      <c r="D21" s="15">
        <f t="shared" ref="D21:F21" si="39">$C21*D$1</f>
        <v>4194</v>
      </c>
      <c r="E21" s="15">
        <f t="shared" si="39"/>
        <v>1747.5</v>
      </c>
      <c r="F21" s="15">
        <f t="shared" si="39"/>
        <v>1048.5</v>
      </c>
      <c r="G21" s="14"/>
      <c r="H21" s="15">
        <f>if($A21&lt;=$H$1,D21*((1+Investment!$D$5/12)^($H$1*12-$B21)),0)</f>
        <v>11457.42909</v>
      </c>
      <c r="I21" s="15">
        <f>if($A21&lt;=$H$1,E21*((1+Investment!$D$6/12)^($H$1*12-$B21)),0)</f>
        <v>6127.952708</v>
      </c>
      <c r="J21" s="15">
        <f>if($A21&lt;=$H$1,F21*((1+Investment!$D$7/12)^($H$1*12-$B21)),0)</f>
        <v>4716.704861</v>
      </c>
      <c r="K21" s="15">
        <f t="shared" si="4"/>
        <v>22302.08666</v>
      </c>
      <c r="L21" s="15">
        <f t="shared" si="15"/>
        <v>427844.2976</v>
      </c>
      <c r="M21" s="14"/>
      <c r="N21" s="15">
        <f>if($A21&lt;=$N$1,D21*((1+Investment!$D$5/12)^($N$1*12-$B21)),0)</f>
        <v>20814.67361</v>
      </c>
      <c r="O21" s="15">
        <f>if($A21&lt;=$N$1,E21*((1+Investment!$D$6/12)^($N$1*12-$B21)),0)</f>
        <v>12912.70764</v>
      </c>
      <c r="P21" s="15">
        <f>if($A21&lt;=$N$1,F21*((1+Investment!$D$7/12)^($N$1*12-$B21)),0)</f>
        <v>11523.94659</v>
      </c>
      <c r="Q21" s="15">
        <f t="shared" si="5"/>
        <v>45251.32784</v>
      </c>
      <c r="R21" s="15">
        <f t="shared" si="16"/>
        <v>869990.5795</v>
      </c>
      <c r="S21" s="14"/>
      <c r="T21" s="15">
        <f>if($A21&lt;=$T$1,D21*((1+Investment!$D$5/12)^($T$1*12-$B21)),0)</f>
        <v>37813.94882</v>
      </c>
      <c r="U21" s="15">
        <f>if($A21&lt;=$T$1,E21*((1+Investment!$D$6/12)^($T$1*12-$B21)),0)</f>
        <v>27209.41668</v>
      </c>
      <c r="V21" s="15">
        <f>if($A21&lt;=$T$1,F21*((1+Investment!$D$7/12)^($T$1*12-$B21)),0)</f>
        <v>28155.53421</v>
      </c>
      <c r="W21" s="15">
        <f t="shared" si="6"/>
        <v>93178.89971</v>
      </c>
      <c r="X21" s="15">
        <f t="shared" si="17"/>
        <v>1795511.42</v>
      </c>
      <c r="Y21" s="14"/>
      <c r="Z21" s="15">
        <f>if($A21&lt;=$Z$1,D21*((1+Investment!$D$5/12)^($Z$1*12-$B21)),0)</f>
        <v>68696.47599</v>
      </c>
      <c r="AA21" s="15">
        <f>if($A21&lt;=$Z$1,E21*((1+Investment!$D$6/12)^($Z$1*12-$B21)),0)</f>
        <v>57335.17529</v>
      </c>
      <c r="AB21" s="15">
        <f>if($A21&lt;=$Z$1,F21*((1+Investment!$D$7/12)^($Z$1*12-$B21)),0)</f>
        <v>68790.15798</v>
      </c>
      <c r="AC21" s="15">
        <f t="shared" si="7"/>
        <v>194821.8093</v>
      </c>
      <c r="AD21" s="15">
        <f t="shared" si="18"/>
        <v>3762858.463</v>
      </c>
      <c r="AE21" s="14"/>
      <c r="AF21" s="15">
        <f>if($A21&lt;=$AF$1,D21*((1+Investment!$D$5/12)^($AF$1*12-$B21)),0)</f>
        <v>124800.6611</v>
      </c>
      <c r="AG21" s="15">
        <f>if($A21&lt;=$AF$1,E21*((1+Investment!$D$6/12)^($AF$1*12-$B21)),0)</f>
        <v>120815.6119</v>
      </c>
      <c r="AH21" s="15">
        <f>if($A21&lt;=$AF$1,F21*((1+Investment!$D$7/12)^($AF$1*12-$B21)),0)</f>
        <v>168069.4744</v>
      </c>
      <c r="AI21" s="15">
        <f t="shared" si="8"/>
        <v>413685.7474</v>
      </c>
      <c r="AJ21" s="15">
        <f t="shared" si="19"/>
        <v>8008637.585</v>
      </c>
      <c r="AK21" s="14"/>
      <c r="AL21" s="15">
        <f>if($A21&lt;=$AF$1,D21*((1+Investment!$D$5/12)^($AL$1*12-$B21)),0)</f>
        <v>226724.949</v>
      </c>
      <c r="AM21" s="15">
        <f>if($A21&lt;=$AF$1,E21*((1+Investment!$D$6/12)^($AL$1*12-$B21)),0)</f>
        <v>254580.4038</v>
      </c>
      <c r="AN21" s="15">
        <f>if($A21&lt;=$AF$1,F21*((1+Investment!$D$7/12)^($AL$1*12-$B21)),0)</f>
        <v>410630.6634</v>
      </c>
      <c r="AO21" s="15">
        <f t="shared" si="9"/>
        <v>891936.0163</v>
      </c>
      <c r="AP21" s="15">
        <f t="shared" si="20"/>
        <v>17306272.03</v>
      </c>
      <c r="AQ21" s="14"/>
      <c r="AR21" s="15">
        <f>if($A21&lt;=$AF$1,D21*((1+Investment!$D$5/12)^($AR$1*12-$B21)),0)</f>
        <v>411890.4664</v>
      </c>
      <c r="AS21" s="15">
        <f>if($A21&lt;=$AF$1,E21*((1+Investment!$D$6/12)^($AR$1*12-$B21)),0)</f>
        <v>536447.0782</v>
      </c>
      <c r="AT21" s="15">
        <f>if($A21&lt;=$AF$1,F21*((1+Investment!$D$7/12)^($AR$1*12-$B21)),0)</f>
        <v>1003260.957</v>
      </c>
      <c r="AU21" s="15">
        <f t="shared" si="10"/>
        <v>1951598.502</v>
      </c>
      <c r="AV21" s="15">
        <f t="shared" si="21"/>
        <v>37948493.25</v>
      </c>
      <c r="AW21" s="15"/>
      <c r="AX21" s="15">
        <f>if($A21&lt;=$AF$1,D21*((1+Investment!$D$5/12)^($AX$1*12-$B21)),0)</f>
        <v>748280.0505</v>
      </c>
      <c r="AY21" s="15">
        <f>if($A21&lt;=$AF$1,E21*((1+Investment!$D$6/12)^($AX$1*12-$B21)),0)</f>
        <v>1130391.277</v>
      </c>
      <c r="AZ21" s="15">
        <f>if($A21&lt;=$AF$1,F21*((1+Investment!$D$7/12)^($AX$1*12-$B21)),0)</f>
        <v>2451187.011</v>
      </c>
      <c r="BA21" s="15">
        <f t="shared" si="11"/>
        <v>4329858.339</v>
      </c>
      <c r="BB21" s="15">
        <f t="shared" si="22"/>
        <v>84362115.69</v>
      </c>
      <c r="BC21" s="15"/>
      <c r="BD21" s="15">
        <f>if($A21&lt;=$AF$1,D21*((1+Investment!$D$5/12)^($BD$1*12-$B21)),0)</f>
        <v>1359397.897</v>
      </c>
      <c r="BE21" s="15">
        <f>if($A21&lt;=$AF$1,E21*((1+Investment!$D$6/12)^($BD$1*12-$B21)),0)</f>
        <v>2381939.413</v>
      </c>
      <c r="BF21" s="15">
        <f>if($A21&lt;=$AF$1,F21*((1+Investment!$D$7/12)^($BD$1*12-$B21)),0)</f>
        <v>5988788.58</v>
      </c>
      <c r="BG21" s="15">
        <f t="shared" si="12"/>
        <v>9730125.89</v>
      </c>
      <c r="BH21" s="15">
        <f t="shared" si="23"/>
        <v>189926634</v>
      </c>
      <c r="BI21" s="15"/>
    </row>
    <row r="22">
      <c r="A22" s="24">
        <f t="shared" si="2"/>
        <v>1</v>
      </c>
      <c r="B22" s="23">
        <f t="shared" si="13"/>
        <v>20</v>
      </c>
      <c r="C22" s="15">
        <f>vlookup(A22,Budget!$B$3:$H$53,7,0)</f>
        <v>6990</v>
      </c>
      <c r="D22" s="15">
        <f t="shared" ref="D22:F22" si="40">$C22*D$1</f>
        <v>4194</v>
      </c>
      <c r="E22" s="15">
        <f t="shared" si="40"/>
        <v>1747.5</v>
      </c>
      <c r="F22" s="15">
        <f t="shared" si="40"/>
        <v>1048.5</v>
      </c>
      <c r="G22" s="14"/>
      <c r="H22" s="15">
        <f>if($A22&lt;=$H$1,D22*((1+Investment!$D$5/12)^($H$1*12-$B22)),0)</f>
        <v>11343.9892</v>
      </c>
      <c r="I22" s="15">
        <f>if($A22&lt;=$H$1,E22*((1+Investment!$D$6/12)^($H$1*12-$B22)),0)</f>
        <v>6052.29897</v>
      </c>
      <c r="J22" s="15">
        <f>if($A22&lt;=$H$1,F22*((1+Investment!$D$7/12)^($H$1*12-$B22)),0)</f>
        <v>4646.999864</v>
      </c>
      <c r="K22" s="15">
        <f t="shared" si="4"/>
        <v>22043.28803</v>
      </c>
      <c r="L22" s="15">
        <f t="shared" si="15"/>
        <v>449887.5857</v>
      </c>
      <c r="M22" s="14"/>
      <c r="N22" s="15">
        <f>if($A22&lt;=$N$1,D22*((1+Investment!$D$5/12)^($N$1*12-$B22)),0)</f>
        <v>20608.58773</v>
      </c>
      <c r="O22" s="15">
        <f>if($A22&lt;=$N$1,E22*((1+Investment!$D$6/12)^($N$1*12-$B22)),0)</f>
        <v>12753.2915</v>
      </c>
      <c r="P22" s="15">
        <f>if($A22&lt;=$N$1,F22*((1+Investment!$D$7/12)^($N$1*12-$B22)),0)</f>
        <v>11353.64196</v>
      </c>
      <c r="Q22" s="15">
        <f t="shared" si="5"/>
        <v>44715.52119</v>
      </c>
      <c r="R22" s="15">
        <f t="shared" si="16"/>
        <v>914706.1007</v>
      </c>
      <c r="S22" s="14"/>
      <c r="T22" s="15">
        <f>if($A22&lt;=$T$1,D22*((1+Investment!$D$5/12)^($T$1*12-$B22)),0)</f>
        <v>37439.55329</v>
      </c>
      <c r="U22" s="15">
        <f>if($A22&lt;=$T$1,E22*((1+Investment!$D$6/12)^($T$1*12-$B22)),0)</f>
        <v>26873.49795</v>
      </c>
      <c r="V22" s="15">
        <f>if($A22&lt;=$T$1,F22*((1+Investment!$D$7/12)^($T$1*12-$B22)),0)</f>
        <v>27739.44257</v>
      </c>
      <c r="W22" s="15">
        <f t="shared" si="6"/>
        <v>92052.49382</v>
      </c>
      <c r="X22" s="15">
        <f t="shared" si="17"/>
        <v>1887563.914</v>
      </c>
      <c r="Y22" s="14"/>
      <c r="Z22" s="15">
        <f>if($A22&lt;=$Z$1,D22*((1+Investment!$D$5/12)^($Z$1*12-$B22)),0)</f>
        <v>68016.31286</v>
      </c>
      <c r="AA22" s="15">
        <f>if($A22&lt;=$Z$1,E22*((1+Investment!$D$6/12)^($Z$1*12-$B22)),0)</f>
        <v>56627.33362</v>
      </c>
      <c r="AB22" s="15">
        <f>if($A22&lt;=$Z$1,F22*((1+Investment!$D$7/12)^($Z$1*12-$B22)),0)</f>
        <v>67773.55466</v>
      </c>
      <c r="AC22" s="15">
        <f t="shared" si="7"/>
        <v>192417.2011</v>
      </c>
      <c r="AD22" s="15">
        <f t="shared" si="18"/>
        <v>3955275.664</v>
      </c>
      <c r="AE22" s="14"/>
      <c r="AF22" s="15">
        <f>if($A22&lt;=$AF$1,D22*((1+Investment!$D$5/12)^($AF$1*12-$B22)),0)</f>
        <v>123565.011</v>
      </c>
      <c r="AG22" s="15">
        <f>if($A22&lt;=$AF$1,E22*((1+Investment!$D$6/12)^($AF$1*12-$B22)),0)</f>
        <v>119324.0611</v>
      </c>
      <c r="AH22" s="15">
        <f>if($A22&lt;=$AF$1,F22*((1+Investment!$D$7/12)^($AF$1*12-$B22)),0)</f>
        <v>165585.689</v>
      </c>
      <c r="AI22" s="15">
        <f t="shared" si="8"/>
        <v>408474.7612</v>
      </c>
      <c r="AJ22" s="15">
        <f t="shared" si="19"/>
        <v>8417112.346</v>
      </c>
      <c r="AK22" s="14"/>
      <c r="AL22" s="15">
        <f>if($A22&lt;=$AF$1,D22*((1+Investment!$D$5/12)^($AL$1*12-$B22)),0)</f>
        <v>224480.1476</v>
      </c>
      <c r="AM22" s="15">
        <f>if($A22&lt;=$AF$1,E22*((1+Investment!$D$6/12)^($AL$1*12-$B22)),0)</f>
        <v>251437.4358</v>
      </c>
      <c r="AN22" s="15">
        <f>if($A22&lt;=$AF$1,F22*((1+Investment!$D$7/12)^($AL$1*12-$B22)),0)</f>
        <v>404562.23</v>
      </c>
      <c r="AO22" s="15">
        <f t="shared" si="9"/>
        <v>880479.8134</v>
      </c>
      <c r="AP22" s="15">
        <f t="shared" si="20"/>
        <v>18186751.84</v>
      </c>
      <c r="AQ22" s="14"/>
      <c r="AR22" s="15">
        <f>if($A22&lt;=$AF$1,D22*((1+Investment!$D$5/12)^($AR$1*12-$B22)),0)</f>
        <v>407812.343</v>
      </c>
      <c r="AS22" s="15">
        <f>if($A22&lt;=$AF$1,E22*((1+Investment!$D$6/12)^($AR$1*12-$B22)),0)</f>
        <v>529824.2747</v>
      </c>
      <c r="AT22" s="15">
        <f>if($A22&lt;=$AF$1,F22*((1+Investment!$D$7/12)^($AR$1*12-$B22)),0)</f>
        <v>988434.4408</v>
      </c>
      <c r="AU22" s="15">
        <f t="shared" si="10"/>
        <v>1926071.058</v>
      </c>
      <c r="AV22" s="15">
        <f t="shared" si="21"/>
        <v>39874564.31</v>
      </c>
      <c r="AW22" s="15"/>
      <c r="AX22" s="15">
        <f>if($A22&lt;=$AF$1,D22*((1+Investment!$D$5/12)^($AX$1*12-$B22)),0)</f>
        <v>740871.3371</v>
      </c>
      <c r="AY22" s="15">
        <f>if($A22&lt;=$AF$1,E22*((1+Investment!$D$6/12)^($AX$1*12-$B22)),0)</f>
        <v>1116435.829</v>
      </c>
      <c r="AZ22" s="15">
        <f>if($A22&lt;=$AF$1,F22*((1+Investment!$D$7/12)^($AX$1*12-$B22)),0)</f>
        <v>2414962.573</v>
      </c>
      <c r="BA22" s="15">
        <f t="shared" si="11"/>
        <v>4272269.739</v>
      </c>
      <c r="BB22" s="15">
        <f t="shared" si="22"/>
        <v>88634385.43</v>
      </c>
      <c r="BC22" s="15"/>
      <c r="BD22" s="15">
        <f>if($A22&lt;=$AF$1,D22*((1+Investment!$D$5/12)^($BD$1*12-$B22)),0)</f>
        <v>1345938.512</v>
      </c>
      <c r="BE22" s="15">
        <f>if($A22&lt;=$AF$1,E22*((1+Investment!$D$6/12)^($BD$1*12-$B22)),0)</f>
        <v>2352532.754</v>
      </c>
      <c r="BF22" s="15">
        <f>if($A22&lt;=$AF$1,F22*((1+Investment!$D$7/12)^($BD$1*12-$B22)),0)</f>
        <v>5900284.315</v>
      </c>
      <c r="BG22" s="15">
        <f t="shared" si="12"/>
        <v>9598755.581</v>
      </c>
      <c r="BH22" s="15">
        <f t="shared" si="23"/>
        <v>199525389.6</v>
      </c>
      <c r="BI22" s="15"/>
    </row>
    <row r="23">
      <c r="A23" s="24">
        <f t="shared" si="2"/>
        <v>1</v>
      </c>
      <c r="B23" s="23">
        <f t="shared" si="13"/>
        <v>21</v>
      </c>
      <c r="C23" s="15">
        <f>vlookup(A23,Budget!$B$3:$H$53,7,0)</f>
        <v>6990</v>
      </c>
      <c r="D23" s="15">
        <f t="shared" ref="D23:F23" si="41">$C23*D$1</f>
        <v>4194</v>
      </c>
      <c r="E23" s="15">
        <f t="shared" si="41"/>
        <v>1747.5</v>
      </c>
      <c r="F23" s="15">
        <f t="shared" si="41"/>
        <v>1048.5</v>
      </c>
      <c r="G23" s="14"/>
      <c r="H23" s="15">
        <f>if($A23&lt;=$H$1,D23*((1+Investment!$D$5/12)^($H$1*12-$B23)),0)</f>
        <v>11231.67248</v>
      </c>
      <c r="I23" s="15">
        <f>if($A23&lt;=$H$1,E23*((1+Investment!$D$6/12)^($H$1*12-$B23)),0)</f>
        <v>5977.57923</v>
      </c>
      <c r="J23" s="15">
        <f>if($A23&lt;=$H$1,F23*((1+Investment!$D$7/12)^($H$1*12-$B23)),0)</f>
        <v>4578.324989</v>
      </c>
      <c r="K23" s="15">
        <f t="shared" si="4"/>
        <v>21787.57669</v>
      </c>
      <c r="L23" s="15">
        <f t="shared" si="15"/>
        <v>471675.1624</v>
      </c>
      <c r="M23" s="14"/>
      <c r="N23" s="15">
        <f>if($A23&lt;=$N$1,D23*((1+Investment!$D$5/12)^($N$1*12-$B23)),0)</f>
        <v>20404.54231</v>
      </c>
      <c r="O23" s="15">
        <f>if($A23&lt;=$N$1,E23*((1+Investment!$D$6/12)^($N$1*12-$B23)),0)</f>
        <v>12595.84345</v>
      </c>
      <c r="P23" s="15">
        <f>if($A23&lt;=$N$1,F23*((1+Investment!$D$7/12)^($N$1*12-$B23)),0)</f>
        <v>11185.85415</v>
      </c>
      <c r="Q23" s="15">
        <f t="shared" si="5"/>
        <v>44186.23991</v>
      </c>
      <c r="R23" s="15">
        <f t="shared" si="16"/>
        <v>958892.3406</v>
      </c>
      <c r="S23" s="14"/>
      <c r="T23" s="15">
        <f>if($A23&lt;=$T$1,D23*((1+Investment!$D$5/12)^($T$1*12-$B23)),0)</f>
        <v>37068.86464</v>
      </c>
      <c r="U23" s="15">
        <f>if($A23&lt;=$T$1,E23*((1+Investment!$D$6/12)^($T$1*12-$B23)),0)</f>
        <v>26541.72637</v>
      </c>
      <c r="V23" s="15">
        <f>if($A23&lt;=$T$1,F23*((1+Investment!$D$7/12)^($T$1*12-$B23)),0)</f>
        <v>27329.50007</v>
      </c>
      <c r="W23" s="15">
        <f t="shared" si="6"/>
        <v>90940.09109</v>
      </c>
      <c r="X23" s="15">
        <f t="shared" si="17"/>
        <v>1978504.005</v>
      </c>
      <c r="Y23" s="14"/>
      <c r="Z23" s="15">
        <f>if($A23&lt;=$Z$1,D23*((1+Investment!$D$5/12)^($Z$1*12-$B23)),0)</f>
        <v>67342.88402</v>
      </c>
      <c r="AA23" s="15">
        <f>if($A23&lt;=$Z$1,E23*((1+Investment!$D$6/12)^($Z$1*12-$B23)),0)</f>
        <v>55928.23073</v>
      </c>
      <c r="AB23" s="15">
        <f>if($A23&lt;=$Z$1,F23*((1+Investment!$D$7/12)^($Z$1*12-$B23)),0)</f>
        <v>66771.97504</v>
      </c>
      <c r="AC23" s="15">
        <f t="shared" si="7"/>
        <v>190043.0898</v>
      </c>
      <c r="AD23" s="15">
        <f t="shared" si="18"/>
        <v>4145318.754</v>
      </c>
      <c r="AE23" s="14"/>
      <c r="AF23" s="15">
        <f>if($A23&lt;=$AF$1,D23*((1+Investment!$D$5/12)^($AF$1*12-$B23)),0)</f>
        <v>122341.5951</v>
      </c>
      <c r="AG23" s="15">
        <f>if($A23&lt;=$AF$1,E23*((1+Investment!$D$6/12)^($AF$1*12-$B23)),0)</f>
        <v>117850.9246</v>
      </c>
      <c r="AH23" s="15">
        <f>if($A23&lt;=$AF$1,F23*((1+Investment!$D$7/12)^($AF$1*12-$B23)),0)</f>
        <v>163138.6099</v>
      </c>
      <c r="AI23" s="15">
        <f t="shared" si="8"/>
        <v>403331.1295</v>
      </c>
      <c r="AJ23" s="15">
        <f t="shared" si="19"/>
        <v>8820443.476</v>
      </c>
      <c r="AK23" s="14"/>
      <c r="AL23" s="15">
        <f>if($A23&lt;=$AF$1,D23*((1+Investment!$D$5/12)^($AL$1*12-$B23)),0)</f>
        <v>222257.5719</v>
      </c>
      <c r="AM23" s="15">
        <f>if($A23&lt;=$AF$1,E23*((1+Investment!$D$6/12)^($AL$1*12-$B23)),0)</f>
        <v>248333.27</v>
      </c>
      <c r="AN23" s="15">
        <f>if($A23&lt;=$AF$1,F23*((1+Investment!$D$7/12)^($AL$1*12-$B23)),0)</f>
        <v>398583.4778</v>
      </c>
      <c r="AO23" s="15">
        <f t="shared" si="9"/>
        <v>869174.3196</v>
      </c>
      <c r="AP23" s="15">
        <f t="shared" si="20"/>
        <v>19055926.16</v>
      </c>
      <c r="AQ23" s="14"/>
      <c r="AR23" s="15">
        <f>if($A23&lt;=$AF$1,D23*((1+Investment!$D$5/12)^($AR$1*12-$B23)),0)</f>
        <v>403774.597</v>
      </c>
      <c r="AS23" s="15">
        <f>if($A23&lt;=$AF$1,E23*((1+Investment!$D$6/12)^($AR$1*12-$B23)),0)</f>
        <v>523283.2343</v>
      </c>
      <c r="AT23" s="15">
        <f>if($A23&lt;=$AF$1,F23*((1+Investment!$D$7/12)^($AR$1*12-$B23)),0)</f>
        <v>973827.0352</v>
      </c>
      <c r="AU23" s="15">
        <f t="shared" si="10"/>
        <v>1900884.867</v>
      </c>
      <c r="AV23" s="15">
        <f t="shared" si="21"/>
        <v>41775449.18</v>
      </c>
      <c r="AW23" s="15"/>
      <c r="AX23" s="15">
        <f>if($A23&lt;=$AF$1,D23*((1+Investment!$D$5/12)^($AX$1*12-$B23)),0)</f>
        <v>733535.9774</v>
      </c>
      <c r="AY23" s="15">
        <f>if($A23&lt;=$AF$1,E23*((1+Investment!$D$6/12)^($AX$1*12-$B23)),0)</f>
        <v>1102652.67</v>
      </c>
      <c r="AZ23" s="15">
        <f>if($A23&lt;=$AF$1,F23*((1+Investment!$D$7/12)^($AX$1*12-$B23)),0)</f>
        <v>2379273.471</v>
      </c>
      <c r="BA23" s="15">
        <f t="shared" si="11"/>
        <v>4215462.118</v>
      </c>
      <c r="BB23" s="15">
        <f t="shared" si="22"/>
        <v>92849847.55</v>
      </c>
      <c r="BC23" s="15"/>
      <c r="BD23" s="15">
        <f>if($A23&lt;=$AF$1,D23*((1+Investment!$D$5/12)^($BD$1*12-$B23)),0)</f>
        <v>1332612.388</v>
      </c>
      <c r="BE23" s="15">
        <f>if($A23&lt;=$AF$1,E23*((1+Investment!$D$6/12)^($BD$1*12-$B23)),0)</f>
        <v>2323489.139</v>
      </c>
      <c r="BF23" s="15">
        <f>if($A23&lt;=$AF$1,F23*((1+Investment!$D$7/12)^($BD$1*12-$B23)),0)</f>
        <v>5813087.995</v>
      </c>
      <c r="BG23" s="15">
        <f t="shared" si="12"/>
        <v>9469189.523</v>
      </c>
      <c r="BH23" s="15">
        <f t="shared" si="23"/>
        <v>208994579.1</v>
      </c>
      <c r="BI23" s="15"/>
    </row>
    <row r="24">
      <c r="A24" s="24">
        <f t="shared" si="2"/>
        <v>1</v>
      </c>
      <c r="B24" s="23">
        <f t="shared" si="13"/>
        <v>22</v>
      </c>
      <c r="C24" s="15">
        <f>vlookup(A24,Budget!$B$3:$H$53,7,0)</f>
        <v>6990</v>
      </c>
      <c r="D24" s="15">
        <f t="shared" ref="D24:F24" si="42">$C24*D$1</f>
        <v>4194</v>
      </c>
      <c r="E24" s="15">
        <f t="shared" si="42"/>
        <v>1747.5</v>
      </c>
      <c r="F24" s="15">
        <f t="shared" si="42"/>
        <v>1048.5</v>
      </c>
      <c r="G24" s="14"/>
      <c r="H24" s="15">
        <f>if($A24&lt;=$H$1,D24*((1+Investment!$D$5/12)^($H$1*12-$B24)),0)</f>
        <v>11120.4678</v>
      </c>
      <c r="I24" s="15">
        <f>if($A24&lt;=$H$1,E24*((1+Investment!$D$6/12)^($H$1*12-$B24)),0)</f>
        <v>5903.781956</v>
      </c>
      <c r="J24" s="15">
        <f>if($A24&lt;=$H$1,F24*((1+Investment!$D$7/12)^($H$1*12-$B24)),0)</f>
        <v>4510.665013</v>
      </c>
      <c r="K24" s="15">
        <f t="shared" si="4"/>
        <v>21534.91477</v>
      </c>
      <c r="L24" s="15">
        <f t="shared" si="15"/>
        <v>493210.0771</v>
      </c>
      <c r="M24" s="14"/>
      <c r="N24" s="15">
        <f>if($A24&lt;=$N$1,D24*((1+Investment!$D$5/12)^($N$1*12-$B24)),0)</f>
        <v>20202.51713</v>
      </c>
      <c r="O24" s="15">
        <f>if($A24&lt;=$N$1,E24*((1+Investment!$D$6/12)^($N$1*12-$B24)),0)</f>
        <v>12440.33921</v>
      </c>
      <c r="P24" s="15">
        <f>if($A24&lt;=$N$1,F24*((1+Investment!$D$7/12)^($N$1*12-$B24)),0)</f>
        <v>11020.54596</v>
      </c>
      <c r="Q24" s="15">
        <f t="shared" si="5"/>
        <v>43663.40231</v>
      </c>
      <c r="R24" s="15">
        <f t="shared" si="16"/>
        <v>1002555.743</v>
      </c>
      <c r="S24" s="14"/>
      <c r="T24" s="15">
        <f>if($A24&lt;=$T$1,D24*((1+Investment!$D$5/12)^($T$1*12-$B24)),0)</f>
        <v>36701.84618</v>
      </c>
      <c r="U24" s="15">
        <f>if($A24&lt;=$T$1,E24*((1+Investment!$D$6/12)^($T$1*12-$B24)),0)</f>
        <v>26214.05074</v>
      </c>
      <c r="V24" s="15">
        <f>if($A24&lt;=$T$1,F24*((1+Investment!$D$7/12)^($T$1*12-$B24)),0)</f>
        <v>26925.61583</v>
      </c>
      <c r="W24" s="15">
        <f t="shared" si="6"/>
        <v>89841.51276</v>
      </c>
      <c r="X24" s="15">
        <f t="shared" si="17"/>
        <v>2068345.518</v>
      </c>
      <c r="Y24" s="14"/>
      <c r="Z24" s="15">
        <f>if($A24&lt;=$Z$1,D24*((1+Investment!$D$5/12)^($Z$1*12-$B24)),0)</f>
        <v>66676.12279</v>
      </c>
      <c r="AA24" s="15">
        <f>if($A24&lt;=$Z$1,E24*((1+Investment!$D$6/12)^($Z$1*12-$B24)),0)</f>
        <v>55237.75875</v>
      </c>
      <c r="AB24" s="15">
        <f>if($A24&lt;=$Z$1,F24*((1+Investment!$D$7/12)^($Z$1*12-$B24)),0)</f>
        <v>65785.19708</v>
      </c>
      <c r="AC24" s="15">
        <f t="shared" si="7"/>
        <v>187699.0786</v>
      </c>
      <c r="AD24" s="15">
        <f t="shared" si="18"/>
        <v>4333017.833</v>
      </c>
      <c r="AE24" s="14"/>
      <c r="AF24" s="15">
        <f>if($A24&lt;=$AF$1,D24*((1+Investment!$D$5/12)^($AF$1*12-$B24)),0)</f>
        <v>121130.2921</v>
      </c>
      <c r="AG24" s="15">
        <f>if($A24&lt;=$AF$1,E24*((1+Investment!$D$6/12)^($AF$1*12-$B24)),0)</f>
        <v>116395.9749</v>
      </c>
      <c r="AH24" s="15">
        <f>if($A24&lt;=$AF$1,F24*((1+Investment!$D$7/12)^($AF$1*12-$B24)),0)</f>
        <v>160727.6945</v>
      </c>
      <c r="AI24" s="15">
        <f t="shared" si="8"/>
        <v>398253.9615</v>
      </c>
      <c r="AJ24" s="15">
        <f t="shared" si="19"/>
        <v>9218697.437</v>
      </c>
      <c r="AK24" s="14"/>
      <c r="AL24" s="15">
        <f>if($A24&lt;=$AF$1,D24*((1+Investment!$D$5/12)^($AL$1*12-$B24)),0)</f>
        <v>220057.0018</v>
      </c>
      <c r="AM24" s="15">
        <f>if($A24&lt;=$AF$1,E24*((1+Investment!$D$6/12)^($AL$1*12-$B24)),0)</f>
        <v>245267.4271</v>
      </c>
      <c r="AN24" s="15">
        <f>if($A24&lt;=$AF$1,F24*((1+Investment!$D$7/12)^($AL$1*12-$B24)),0)</f>
        <v>392693.0816</v>
      </c>
      <c r="AO24" s="15">
        <f t="shared" si="9"/>
        <v>858017.5105</v>
      </c>
      <c r="AP24" s="15">
        <f t="shared" si="20"/>
        <v>19913943.67</v>
      </c>
      <c r="AQ24" s="14"/>
      <c r="AR24" s="15">
        <f>if($A24&lt;=$AF$1,D24*((1+Investment!$D$5/12)^($AR$1*12-$B24)),0)</f>
        <v>399776.8287</v>
      </c>
      <c r="AS24" s="15">
        <f>if($A24&lt;=$AF$1,E24*((1+Investment!$D$6/12)^($AR$1*12-$B24)),0)</f>
        <v>516822.9475</v>
      </c>
      <c r="AT24" s="15">
        <f>if($A24&lt;=$AF$1,F24*((1+Investment!$D$7/12)^($AR$1*12-$B24)),0)</f>
        <v>959435.5027</v>
      </c>
      <c r="AU24" s="15">
        <f t="shared" si="10"/>
        <v>1876035.279</v>
      </c>
      <c r="AV24" s="15">
        <f t="shared" si="21"/>
        <v>43651484.46</v>
      </c>
      <c r="AW24" s="15"/>
      <c r="AX24" s="15">
        <f>if($A24&lt;=$AF$1,D24*((1+Investment!$D$5/12)^($AX$1*12-$B24)),0)</f>
        <v>726273.2449</v>
      </c>
      <c r="AY24" s="15">
        <f>if($A24&lt;=$AF$1,E24*((1+Investment!$D$6/12)^($AX$1*12-$B24)),0)</f>
        <v>1089039.675</v>
      </c>
      <c r="AZ24" s="15">
        <f>if($A24&lt;=$AF$1,F24*((1+Investment!$D$7/12)^($AX$1*12-$B24)),0)</f>
        <v>2344111.794</v>
      </c>
      <c r="BA24" s="15">
        <f t="shared" si="11"/>
        <v>4159424.713</v>
      </c>
      <c r="BB24" s="15">
        <f t="shared" si="22"/>
        <v>97009272.26</v>
      </c>
      <c r="BC24" s="15"/>
      <c r="BD24" s="15">
        <f>if($A24&lt;=$AF$1,D24*((1+Investment!$D$5/12)^($BD$1*12-$B24)),0)</f>
        <v>1319418.206</v>
      </c>
      <c r="BE24" s="15">
        <f>if($A24&lt;=$AF$1,E24*((1+Investment!$D$6/12)^($BD$1*12-$B24)),0)</f>
        <v>2294804.088</v>
      </c>
      <c r="BF24" s="15">
        <f>if($A24&lt;=$AF$1,F24*((1+Investment!$D$7/12)^($BD$1*12-$B24)),0)</f>
        <v>5727180.291</v>
      </c>
      <c r="BG24" s="15">
        <f t="shared" si="12"/>
        <v>9341402.585</v>
      </c>
      <c r="BH24" s="15">
        <f t="shared" si="23"/>
        <v>218335981.7</v>
      </c>
      <c r="BI24" s="15"/>
    </row>
    <row r="25">
      <c r="A25" s="24">
        <f t="shared" si="2"/>
        <v>1</v>
      </c>
      <c r="B25" s="23">
        <f t="shared" si="13"/>
        <v>23</v>
      </c>
      <c r="C25" s="15">
        <f>vlookup(A25,Budget!$B$3:$H$53,7,0)</f>
        <v>6990</v>
      </c>
      <c r="D25" s="15">
        <f t="shared" ref="D25:F25" si="43">$C25*D$1</f>
        <v>4194</v>
      </c>
      <c r="E25" s="15">
        <f t="shared" si="43"/>
        <v>1747.5</v>
      </c>
      <c r="F25" s="15">
        <f t="shared" si="43"/>
        <v>1048.5</v>
      </c>
      <c r="G25" s="14"/>
      <c r="H25" s="15">
        <f>if($A25&lt;=$H$1,D25*((1+Investment!$D$5/12)^($H$1*12-$B25)),0)</f>
        <v>11010.36416</v>
      </c>
      <c r="I25" s="15">
        <f>if($A25&lt;=$H$1,E25*((1+Investment!$D$6/12)^($H$1*12-$B25)),0)</f>
        <v>5830.895759</v>
      </c>
      <c r="J25" s="15">
        <f>if($A25&lt;=$H$1,F25*((1+Investment!$D$7/12)^($H$1*12-$B25)),0)</f>
        <v>4444.004939</v>
      </c>
      <c r="K25" s="15">
        <f t="shared" si="4"/>
        <v>21285.26485</v>
      </c>
      <c r="L25" s="15">
        <f t="shared" si="15"/>
        <v>514495.342</v>
      </c>
      <c r="M25" s="14"/>
      <c r="N25" s="15">
        <f>if($A25&lt;=$N$1,D25*((1+Investment!$D$5/12)^($N$1*12-$B25)),0)</f>
        <v>20002.49221</v>
      </c>
      <c r="O25" s="15">
        <f>if($A25&lt;=$N$1,E25*((1+Investment!$D$6/12)^($N$1*12-$B25)),0)</f>
        <v>12286.75478</v>
      </c>
      <c r="P25" s="15">
        <f>if($A25&lt;=$N$1,F25*((1+Investment!$D$7/12)^($N$1*12-$B25)),0)</f>
        <v>10857.68075</v>
      </c>
      <c r="Q25" s="15">
        <f t="shared" si="5"/>
        <v>43146.92774</v>
      </c>
      <c r="R25" s="15">
        <f t="shared" si="16"/>
        <v>1045702.671</v>
      </c>
      <c r="S25" s="14"/>
      <c r="T25" s="15">
        <f>if($A25&lt;=$T$1,D25*((1+Investment!$D$5/12)^($T$1*12-$B25)),0)</f>
        <v>36338.46157</v>
      </c>
      <c r="U25" s="15">
        <f>if($A25&lt;=$T$1,E25*((1+Investment!$D$6/12)^($T$1*12-$B25)),0)</f>
        <v>25890.42048</v>
      </c>
      <c r="V25" s="15">
        <f>if($A25&lt;=$T$1,F25*((1+Investment!$D$7/12)^($T$1*12-$B25)),0)</f>
        <v>26527.70033</v>
      </c>
      <c r="W25" s="15">
        <f t="shared" si="6"/>
        <v>88756.58238</v>
      </c>
      <c r="X25" s="15">
        <f t="shared" si="17"/>
        <v>2157102.1</v>
      </c>
      <c r="Y25" s="14"/>
      <c r="Z25" s="15">
        <f>if($A25&lt;=$Z$1,D25*((1+Investment!$D$5/12)^($Z$1*12-$B25)),0)</f>
        <v>66015.96316</v>
      </c>
      <c r="AA25" s="15">
        <f>if($A25&lt;=$Z$1,E25*((1+Investment!$D$6/12)^($Z$1*12-$B25)),0)</f>
        <v>54555.81111</v>
      </c>
      <c r="AB25" s="15">
        <f>if($A25&lt;=$Z$1,F25*((1+Investment!$D$7/12)^($Z$1*12-$B25)),0)</f>
        <v>64813.00205</v>
      </c>
      <c r="AC25" s="15">
        <f t="shared" si="7"/>
        <v>185384.7763</v>
      </c>
      <c r="AD25" s="15">
        <f t="shared" si="18"/>
        <v>4518402.609</v>
      </c>
      <c r="AE25" s="14"/>
      <c r="AF25" s="15">
        <f>if($A25&lt;=$AF$1,D25*((1+Investment!$D$5/12)^($AF$1*12-$B25)),0)</f>
        <v>119930.9823</v>
      </c>
      <c r="AG25" s="15">
        <f>if($A25&lt;=$AF$1,E25*((1+Investment!$D$6/12)^($AF$1*12-$B25)),0)</f>
        <v>114958.9875</v>
      </c>
      <c r="AH25" s="15">
        <f>if($A25&lt;=$AF$1,F25*((1+Investment!$D$7/12)^($AF$1*12-$B25)),0)</f>
        <v>158352.4083</v>
      </c>
      <c r="AI25" s="15">
        <f t="shared" si="8"/>
        <v>393242.3782</v>
      </c>
      <c r="AJ25" s="15">
        <f t="shared" si="19"/>
        <v>9611939.815</v>
      </c>
      <c r="AK25" s="14"/>
      <c r="AL25" s="15">
        <f>if($A25&lt;=$AF$1,D25*((1+Investment!$D$5/12)^($AL$1*12-$B25)),0)</f>
        <v>217878.2196</v>
      </c>
      <c r="AM25" s="15">
        <f>if($A25&lt;=$AF$1,E25*((1+Investment!$D$6/12)^($AL$1*12-$B25)),0)</f>
        <v>242239.4342</v>
      </c>
      <c r="AN25" s="15">
        <f>if($A25&lt;=$AF$1,F25*((1+Investment!$D$7/12)^($AL$1*12-$B25)),0)</f>
        <v>386889.7356</v>
      </c>
      <c r="AO25" s="15">
        <f t="shared" si="9"/>
        <v>847007.3894</v>
      </c>
      <c r="AP25" s="15">
        <f t="shared" si="20"/>
        <v>20760951.06</v>
      </c>
      <c r="AQ25" s="14"/>
      <c r="AR25" s="15">
        <f>if($A25&lt;=$AF$1,D25*((1+Investment!$D$5/12)^($AR$1*12-$B25)),0)</f>
        <v>395818.6423</v>
      </c>
      <c r="AS25" s="15">
        <f>if($A25&lt;=$AF$1,E25*((1+Investment!$D$6/12)^($AR$1*12-$B25)),0)</f>
        <v>510442.4172</v>
      </c>
      <c r="AT25" s="15">
        <f>if($A25&lt;=$AF$1,F25*((1+Investment!$D$7/12)^($AR$1*12-$B25)),0)</f>
        <v>945256.6529</v>
      </c>
      <c r="AU25" s="15">
        <f t="shared" si="10"/>
        <v>1851517.712</v>
      </c>
      <c r="AV25" s="15">
        <f t="shared" si="21"/>
        <v>45503002.17</v>
      </c>
      <c r="AW25" s="15"/>
      <c r="AX25" s="15">
        <f>if($A25&lt;=$AF$1,D25*((1+Investment!$D$5/12)^($AX$1*12-$B25)),0)</f>
        <v>719082.4207</v>
      </c>
      <c r="AY25" s="15">
        <f>if($A25&lt;=$AF$1,E25*((1+Investment!$D$6/12)^($AX$1*12-$B25)),0)</f>
        <v>1075594.74</v>
      </c>
      <c r="AZ25" s="15">
        <f>if($A25&lt;=$AF$1,F25*((1+Investment!$D$7/12)^($AX$1*12-$B25)),0)</f>
        <v>2309469.747</v>
      </c>
      <c r="BA25" s="15">
        <f t="shared" si="11"/>
        <v>4104146.909</v>
      </c>
      <c r="BB25" s="15">
        <f t="shared" si="22"/>
        <v>101113419.2</v>
      </c>
      <c r="BC25" s="15"/>
      <c r="BD25" s="15">
        <f>if($A25&lt;=$AF$1,D25*((1+Investment!$D$5/12)^($BD$1*12-$B25)),0)</f>
        <v>1306354.66</v>
      </c>
      <c r="BE25" s="15">
        <f>if($A25&lt;=$AF$1,E25*((1+Investment!$D$6/12)^($BD$1*12-$B25)),0)</f>
        <v>2266473.174</v>
      </c>
      <c r="BF25" s="15">
        <f>if($A25&lt;=$AF$1,F25*((1+Investment!$D$7/12)^($BD$1*12-$B25)),0)</f>
        <v>5642542.158</v>
      </c>
      <c r="BG25" s="15">
        <f t="shared" si="12"/>
        <v>9215369.992</v>
      </c>
      <c r="BH25" s="15">
        <f t="shared" si="23"/>
        <v>227551351.7</v>
      </c>
      <c r="BI25" s="15"/>
    </row>
    <row r="26">
      <c r="A26" s="24">
        <f t="shared" si="2"/>
        <v>1</v>
      </c>
      <c r="B26" s="23">
        <f t="shared" si="13"/>
        <v>24</v>
      </c>
      <c r="C26" s="15">
        <f>vlookup(A26,Budget!$B$3:$H$53,7,0)</f>
        <v>6990</v>
      </c>
      <c r="D26" s="15">
        <f t="shared" ref="D26:F26" si="44">$C26*D$1</f>
        <v>4194</v>
      </c>
      <c r="E26" s="15">
        <f t="shared" si="44"/>
        <v>1747.5</v>
      </c>
      <c r="F26" s="15">
        <f t="shared" si="44"/>
        <v>1048.5</v>
      </c>
      <c r="G26" s="14"/>
      <c r="H26" s="15">
        <f>if($A26&lt;=$H$1,D26*((1+Investment!$D$5/12)^($H$1*12-$B26)),0)</f>
        <v>10901.35065</v>
      </c>
      <c r="I26" s="15">
        <f>if($A26&lt;=$H$1,E26*((1+Investment!$D$6/12)^($H$1*12-$B26)),0)</f>
        <v>5758.909391</v>
      </c>
      <c r="J26" s="15">
        <f>if($A26&lt;=$H$1,F26*((1+Investment!$D$7/12)^($H$1*12-$B26)),0)</f>
        <v>4378.32999</v>
      </c>
      <c r="K26" s="15">
        <f t="shared" si="4"/>
        <v>21038.59003</v>
      </c>
      <c r="L26" s="15">
        <f t="shared" si="15"/>
        <v>535533.932</v>
      </c>
      <c r="M26" s="14"/>
      <c r="N26" s="15">
        <f>if($A26&lt;=$N$1,D26*((1+Investment!$D$5/12)^($N$1*12-$B26)),0)</f>
        <v>19804.44774</v>
      </c>
      <c r="O26" s="15">
        <f>if($A26&lt;=$N$1,E26*((1+Investment!$D$6/12)^($N$1*12-$B26)),0)</f>
        <v>12135.06645</v>
      </c>
      <c r="P26" s="15">
        <f>if($A26&lt;=$N$1,F26*((1+Investment!$D$7/12)^($N$1*12-$B26)),0)</f>
        <v>10697.22241</v>
      </c>
      <c r="Q26" s="15">
        <f t="shared" si="5"/>
        <v>42636.7366</v>
      </c>
      <c r="R26" s="15">
        <f t="shared" si="16"/>
        <v>1088339.407</v>
      </c>
      <c r="S26" s="14"/>
      <c r="T26" s="15">
        <f>if($A26&lt;=$T$1,D26*((1+Investment!$D$5/12)^($T$1*12-$B26)),0)</f>
        <v>35978.67482</v>
      </c>
      <c r="U26" s="15">
        <f>if($A26&lt;=$T$1,E26*((1+Investment!$D$6/12)^($T$1*12-$B26)),0)</f>
        <v>25570.78566</v>
      </c>
      <c r="V26" s="15">
        <f>if($A26&lt;=$T$1,F26*((1+Investment!$D$7/12)^($T$1*12-$B26)),0)</f>
        <v>26135.66535</v>
      </c>
      <c r="W26" s="15">
        <f t="shared" si="6"/>
        <v>87685.12583</v>
      </c>
      <c r="X26" s="15">
        <f t="shared" si="17"/>
        <v>2244787.226</v>
      </c>
      <c r="Y26" s="14"/>
      <c r="Z26" s="15">
        <f>if($A26&lt;=$Z$1,D26*((1+Investment!$D$5/12)^($Z$1*12-$B26)),0)</f>
        <v>65362.33976</v>
      </c>
      <c r="AA26" s="15">
        <f>if($A26&lt;=$Z$1,E26*((1+Investment!$D$6/12)^($Z$1*12-$B26)),0)</f>
        <v>53882.28258</v>
      </c>
      <c r="AB26" s="15">
        <f>if($A26&lt;=$Z$1,F26*((1+Investment!$D$7/12)^($Z$1*12-$B26)),0)</f>
        <v>63855.17443</v>
      </c>
      <c r="AC26" s="15">
        <f t="shared" si="7"/>
        <v>183099.7968</v>
      </c>
      <c r="AD26" s="15">
        <f t="shared" si="18"/>
        <v>4701502.406</v>
      </c>
      <c r="AE26" s="14"/>
      <c r="AF26" s="15">
        <f>if($A26&lt;=$AF$1,D26*((1+Investment!$D$5/12)^($AF$1*12-$B26)),0)</f>
        <v>118743.5469</v>
      </c>
      <c r="AG26" s="15">
        <f>if($A26&lt;=$AF$1,E26*((1+Investment!$D$6/12)^($AF$1*12-$B26)),0)</f>
        <v>113539.7408</v>
      </c>
      <c r="AH26" s="15">
        <f>if($A26&lt;=$AF$1,F26*((1+Investment!$D$7/12)^($AF$1*12-$B26)),0)</f>
        <v>156012.225</v>
      </c>
      <c r="AI26" s="15">
        <f t="shared" si="8"/>
        <v>388295.5126</v>
      </c>
      <c r="AJ26" s="15">
        <f t="shared" si="19"/>
        <v>10000235.33</v>
      </c>
      <c r="AK26" s="14"/>
      <c r="AL26" s="15">
        <f>if($A26&lt;=$AF$1,D26*((1+Investment!$D$5/12)^($AL$1*12-$B26)),0)</f>
        <v>215721.0095</v>
      </c>
      <c r="AM26" s="15">
        <f>if($A26&lt;=$AF$1,E26*((1+Investment!$D$6/12)^($AL$1*12-$B26)),0)</f>
        <v>239248.8239</v>
      </c>
      <c r="AN26" s="15">
        <f>if($A26&lt;=$AF$1,F26*((1+Investment!$D$7/12)^($AL$1*12-$B26)),0)</f>
        <v>381172.1533</v>
      </c>
      <c r="AO26" s="15">
        <f t="shared" si="9"/>
        <v>836141.9867</v>
      </c>
      <c r="AP26" s="15">
        <f t="shared" si="20"/>
        <v>21597093.05</v>
      </c>
      <c r="AQ26" s="14"/>
      <c r="AR26" s="15">
        <f>if($A26&lt;=$AF$1,D26*((1+Investment!$D$5/12)^($AR$1*12-$B26)),0)</f>
        <v>391899.6458</v>
      </c>
      <c r="AS26" s="15">
        <f>if($A26&lt;=$AF$1,E26*((1+Investment!$D$6/12)^($AR$1*12-$B26)),0)</f>
        <v>504140.659</v>
      </c>
      <c r="AT26" s="15">
        <f>if($A26&lt;=$AF$1,F26*((1+Investment!$D$7/12)^($AR$1*12-$B26)),0)</f>
        <v>931287.3428</v>
      </c>
      <c r="AU26" s="15">
        <f t="shared" si="10"/>
        <v>1827327.648</v>
      </c>
      <c r="AV26" s="15">
        <f t="shared" si="21"/>
        <v>47330329.82</v>
      </c>
      <c r="AW26" s="15"/>
      <c r="AX26" s="15">
        <f>if($A26&lt;=$AF$1,D26*((1+Investment!$D$5/12)^($AX$1*12-$B26)),0)</f>
        <v>711962.7928</v>
      </c>
      <c r="AY26" s="15">
        <f>if($A26&lt;=$AF$1,E26*((1+Investment!$D$6/12)^($AX$1*12-$B26)),0)</f>
        <v>1062315.793</v>
      </c>
      <c r="AZ26" s="15">
        <f>if($A26&lt;=$AF$1,F26*((1+Investment!$D$7/12)^($AX$1*12-$B26)),0)</f>
        <v>2275339.653</v>
      </c>
      <c r="BA26" s="15">
        <f t="shared" si="11"/>
        <v>4049618.238</v>
      </c>
      <c r="BB26" s="15">
        <f t="shared" si="22"/>
        <v>105163037.4</v>
      </c>
      <c r="BC26" s="15"/>
      <c r="BD26" s="15">
        <f>if($A26&lt;=$AF$1,D26*((1+Investment!$D$5/12)^($BD$1*12-$B26)),0)</f>
        <v>1293420.455</v>
      </c>
      <c r="BE26" s="15">
        <f>if($A26&lt;=$AF$1,E26*((1+Investment!$D$6/12)^($BD$1*12-$B26)),0)</f>
        <v>2238492.023</v>
      </c>
      <c r="BF26" s="15">
        <f>if($A26&lt;=$AF$1,F26*((1+Investment!$D$7/12)^($BD$1*12-$B26)),0)</f>
        <v>5559154.836</v>
      </c>
      <c r="BG26" s="15">
        <f t="shared" si="12"/>
        <v>9091067.314</v>
      </c>
      <c r="BH26" s="15">
        <f t="shared" si="23"/>
        <v>236642419</v>
      </c>
      <c r="BI26" s="15"/>
    </row>
    <row r="27">
      <c r="A27" s="24">
        <f t="shared" si="2"/>
        <v>2</v>
      </c>
      <c r="B27" s="23">
        <f t="shared" si="13"/>
        <v>25</v>
      </c>
      <c r="C27" s="15">
        <f>vlookup(A27,Budget!$B$3:$H$53,7,0)</f>
        <v>8079</v>
      </c>
      <c r="D27" s="15">
        <f t="shared" ref="D27:F27" si="45">$C27*D$1</f>
        <v>4847.4</v>
      </c>
      <c r="E27" s="15">
        <f t="shared" si="45"/>
        <v>2019.75</v>
      </c>
      <c r="F27" s="15">
        <f t="shared" si="45"/>
        <v>1211.85</v>
      </c>
      <c r="G27" s="14"/>
      <c r="H27" s="15">
        <f>if($A27&lt;=$H$1,D27*((1+Investment!$D$5/12)^($H$1*12-$B27)),0)</f>
        <v>12474.96592</v>
      </c>
      <c r="I27" s="15">
        <f>if($A27&lt;=$H$1,E27*((1+Investment!$D$6/12)^($H$1*12-$B27)),0)</f>
        <v>6573.938639</v>
      </c>
      <c r="J27" s="15">
        <f>if($A27&lt;=$H$1,F27*((1+Investment!$D$7/12)^($H$1*12-$B27)),0)</f>
        <v>4985.662556</v>
      </c>
      <c r="K27" s="15">
        <f t="shared" si="4"/>
        <v>24034.56711</v>
      </c>
      <c r="L27" s="15">
        <f t="shared" si="15"/>
        <v>559568.4991</v>
      </c>
      <c r="M27" s="14"/>
      <c r="N27" s="15">
        <f>if($A27&lt;=$N$1,D27*((1+Investment!$D$5/12)^($N$1*12-$B27)),0)</f>
        <v>22663.2294</v>
      </c>
      <c r="O27" s="15">
        <f>if($A27&lt;=$N$1,E27*((1+Investment!$D$6/12)^($N$1*12-$B27)),0)</f>
        <v>13852.48088</v>
      </c>
      <c r="P27" s="15">
        <f>if($A27&lt;=$N$1,F27*((1+Investment!$D$7/12)^($N$1*12-$B27)),0)</f>
        <v>12181.06935</v>
      </c>
      <c r="Q27" s="15">
        <f t="shared" si="5"/>
        <v>48696.77963</v>
      </c>
      <c r="R27" s="15">
        <f t="shared" si="16"/>
        <v>1137036.187</v>
      </c>
      <c r="S27" s="14"/>
      <c r="T27" s="15">
        <f>if($A27&lt;=$T$1,D27*((1+Investment!$D$5/12)^($T$1*12-$B27)),0)</f>
        <v>41172.21403</v>
      </c>
      <c r="U27" s="15">
        <f>if($A27&lt;=$T$1,E27*((1+Investment!$D$6/12)^($T$1*12-$B27)),0)</f>
        <v>29189.68931</v>
      </c>
      <c r="V27" s="15">
        <f>if($A27&lt;=$T$1,F27*((1+Investment!$D$7/12)^($T$1*12-$B27)),0)</f>
        <v>29761.02953</v>
      </c>
      <c r="W27" s="15">
        <f t="shared" si="6"/>
        <v>100122.9329</v>
      </c>
      <c r="X27" s="15">
        <f t="shared" si="17"/>
        <v>2344910.159</v>
      </c>
      <c r="Y27" s="14"/>
      <c r="Z27" s="15">
        <f>if($A27&lt;=$Z$1,D27*((1+Investment!$D$5/12)^($Z$1*12-$B27)),0)</f>
        <v>74797.42531</v>
      </c>
      <c r="AA27" s="15">
        <f>if($A27&lt;=$Z$1,E27*((1+Investment!$D$6/12)^($Z$1*12-$B27)),0)</f>
        <v>61507.96884</v>
      </c>
      <c r="AB27" s="15">
        <f>if($A27&lt;=$Z$1,F27*((1+Investment!$D$7/12)^($Z$1*12-$B27)),0)</f>
        <v>72712.73589</v>
      </c>
      <c r="AC27" s="15">
        <f t="shared" si="7"/>
        <v>209018.13</v>
      </c>
      <c r="AD27" s="15">
        <f t="shared" si="18"/>
        <v>4910520.536</v>
      </c>
      <c r="AE27" s="14"/>
      <c r="AF27" s="15">
        <f>if($A27&lt;=$AF$1,D27*((1+Investment!$D$5/12)^($AF$1*12-$B27)),0)</f>
        <v>135884.2356</v>
      </c>
      <c r="AG27" s="15">
        <f>if($A27&lt;=$AF$1,E27*((1+Investment!$D$6/12)^($AF$1*12-$B27)),0)</f>
        <v>129608.4446</v>
      </c>
      <c r="AH27" s="15">
        <f>if($A27&lt;=$AF$1,F27*((1+Investment!$D$7/12)^($AF$1*12-$B27)),0)</f>
        <v>177653.1943</v>
      </c>
      <c r="AI27" s="15">
        <f t="shared" si="8"/>
        <v>443145.8745</v>
      </c>
      <c r="AJ27" s="15">
        <f t="shared" si="19"/>
        <v>10443381.2</v>
      </c>
      <c r="AK27" s="14"/>
      <c r="AL27" s="15">
        <f>if($A27&lt;=$AF$1,D27*((1+Investment!$D$5/12)^($AL$1*12-$B27)),0)</f>
        <v>246860.4422</v>
      </c>
      <c r="AM27" s="15">
        <f>if($A27&lt;=$AF$1,E27*((1+Investment!$D$6/12)^($AL$1*12-$B27)),0)</f>
        <v>273108.4969</v>
      </c>
      <c r="AN27" s="15">
        <f>if($A27&lt;=$AF$1,F27*((1+Investment!$D$7/12)^($AL$1*12-$B27)),0)</f>
        <v>434045.7975</v>
      </c>
      <c r="AO27" s="15">
        <f t="shared" si="9"/>
        <v>954014.7366</v>
      </c>
      <c r="AP27" s="15">
        <f t="shared" si="20"/>
        <v>22551107.78</v>
      </c>
      <c r="AQ27" s="14"/>
      <c r="AR27" s="15">
        <f>if($A27&lt;=$AF$1,D27*((1+Investment!$D$5/12)^($AR$1*12-$B27)),0)</f>
        <v>448470.5504</v>
      </c>
      <c r="AS27" s="15">
        <f>if($A27&lt;=$AF$1,E27*((1+Investment!$D$6/12)^($AR$1*12-$B27)),0)</f>
        <v>575489.1304</v>
      </c>
      <c r="AT27" s="15">
        <f>if($A27&lt;=$AF$1,F27*((1+Investment!$D$7/12)^($AR$1*12-$B27)),0)</f>
        <v>1060469.276</v>
      </c>
      <c r="AU27" s="15">
        <f t="shared" si="10"/>
        <v>2084428.957</v>
      </c>
      <c r="AV27" s="15">
        <f t="shared" si="21"/>
        <v>49414758.77</v>
      </c>
      <c r="AW27" s="15"/>
      <c r="AX27" s="15">
        <f>if($A27&lt;=$AF$1,D27*((1+Investment!$D$5/12)^($AX$1*12-$B27)),0)</f>
        <v>814734.9683</v>
      </c>
      <c r="AY27" s="15">
        <f>if($A27&lt;=$AF$1,E27*((1+Investment!$D$6/12)^($AX$1*12-$B27)),0)</f>
        <v>1212659.961</v>
      </c>
      <c r="AZ27" s="15">
        <f>if($A27&lt;=$AF$1,F27*((1+Investment!$D$7/12)^($AX$1*12-$B27)),0)</f>
        <v>2590959.506</v>
      </c>
      <c r="BA27" s="15">
        <f t="shared" si="11"/>
        <v>4618354.436</v>
      </c>
      <c r="BB27" s="15">
        <f t="shared" si="22"/>
        <v>109781391.8</v>
      </c>
      <c r="BC27" s="15"/>
      <c r="BD27" s="15">
        <f>if($A27&lt;=$AF$1,D27*((1+Investment!$D$5/12)^($BD$1*12-$B27)),0)</f>
        <v>1480126.327</v>
      </c>
      <c r="BE27" s="15">
        <f>if($A27&lt;=$AF$1,E27*((1+Investment!$D$6/12)^($BD$1*12-$B27)),0)</f>
        <v>2555294.45</v>
      </c>
      <c r="BF27" s="15">
        <f>if($A27&lt;=$AF$1,F27*((1+Investment!$D$7/12)^($BD$1*12-$B27)),0)</f>
        <v>6330283.504</v>
      </c>
      <c r="BG27" s="15">
        <f t="shared" si="12"/>
        <v>10365704.28</v>
      </c>
      <c r="BH27" s="15">
        <f t="shared" si="23"/>
        <v>247008123.3</v>
      </c>
      <c r="BI27" s="15"/>
    </row>
    <row r="28">
      <c r="A28" s="24">
        <f t="shared" si="2"/>
        <v>2</v>
      </c>
      <c r="B28" s="23">
        <f t="shared" si="13"/>
        <v>26</v>
      </c>
      <c r="C28" s="15">
        <f>vlookup(A28,Budget!$B$3:$H$53,7,0)</f>
        <v>8079</v>
      </c>
      <c r="D28" s="15">
        <f t="shared" ref="D28:F28" si="46">$C28*D$1</f>
        <v>4847.4</v>
      </c>
      <c r="E28" s="15">
        <f t="shared" si="46"/>
        <v>2019.75</v>
      </c>
      <c r="F28" s="15">
        <f t="shared" si="46"/>
        <v>1211.85</v>
      </c>
      <c r="G28" s="14"/>
      <c r="H28" s="15">
        <f>if($A28&lt;=$H$1,D28*((1+Investment!$D$5/12)^($H$1*12-$B28)),0)</f>
        <v>12351.45141</v>
      </c>
      <c r="I28" s="15">
        <f>if($A28&lt;=$H$1,E28*((1+Investment!$D$6/12)^($H$1*12-$B28)),0)</f>
        <v>6492.778902</v>
      </c>
      <c r="J28" s="15">
        <f>if($A28&lt;=$H$1,F28*((1+Investment!$D$7/12)^($H$1*12-$B28)),0)</f>
        <v>4911.982814</v>
      </c>
      <c r="K28" s="15">
        <f t="shared" si="4"/>
        <v>23756.21312</v>
      </c>
      <c r="L28" s="15">
        <f t="shared" si="15"/>
        <v>583324.7123</v>
      </c>
      <c r="M28" s="14"/>
      <c r="N28" s="15">
        <f>if($A28&lt;=$N$1,D28*((1+Investment!$D$5/12)^($N$1*12-$B28)),0)</f>
        <v>22438.84099</v>
      </c>
      <c r="O28" s="15">
        <f>if($A28&lt;=$N$1,E28*((1+Investment!$D$6/12)^($N$1*12-$B28)),0)</f>
        <v>13681.46259</v>
      </c>
      <c r="P28" s="15">
        <f>if($A28&lt;=$N$1,F28*((1+Investment!$D$7/12)^($N$1*12-$B28)),0)</f>
        <v>12001.05355</v>
      </c>
      <c r="Q28" s="15">
        <f t="shared" si="5"/>
        <v>48121.35713</v>
      </c>
      <c r="R28" s="15">
        <f t="shared" si="16"/>
        <v>1185157.544</v>
      </c>
      <c r="S28" s="14"/>
      <c r="T28" s="15">
        <f>if($A28&lt;=$T$1,D28*((1+Investment!$D$5/12)^($T$1*12-$B28)),0)</f>
        <v>40764.56835</v>
      </c>
      <c r="U28" s="15">
        <f>if($A28&lt;=$T$1,E28*((1+Investment!$D$6/12)^($T$1*12-$B28)),0)</f>
        <v>28829.32277</v>
      </c>
      <c r="V28" s="15">
        <f>if($A28&lt;=$T$1,F28*((1+Investment!$D$7/12)^($T$1*12-$B28)),0)</f>
        <v>29321.21136</v>
      </c>
      <c r="W28" s="15">
        <f t="shared" si="6"/>
        <v>98915.10248</v>
      </c>
      <c r="X28" s="15">
        <f t="shared" si="17"/>
        <v>2443825.261</v>
      </c>
      <c r="Y28" s="14"/>
      <c r="Z28" s="15">
        <f>if($A28&lt;=$Z$1,D28*((1+Investment!$D$5/12)^($Z$1*12-$B28)),0)</f>
        <v>74056.85674</v>
      </c>
      <c r="AA28" s="15">
        <f>if($A28&lt;=$Z$1,E28*((1+Investment!$D$6/12)^($Z$1*12-$B28)),0)</f>
        <v>60748.6112</v>
      </c>
      <c r="AB28" s="15">
        <f>if($A28&lt;=$Z$1,F28*((1+Investment!$D$7/12)^($Z$1*12-$B28)),0)</f>
        <v>71638.16344</v>
      </c>
      <c r="AC28" s="15">
        <f t="shared" si="7"/>
        <v>206443.6314</v>
      </c>
      <c r="AD28" s="15">
        <f t="shared" si="18"/>
        <v>5116964.167</v>
      </c>
      <c r="AE28" s="14"/>
      <c r="AF28" s="15">
        <f>if($A28&lt;=$AF$1,D28*((1+Investment!$D$5/12)^($AF$1*12-$B28)),0)</f>
        <v>134538.8471</v>
      </c>
      <c r="AG28" s="15">
        <f>if($A28&lt;=$AF$1,E28*((1+Investment!$D$6/12)^($AF$1*12-$B28)),0)</f>
        <v>128008.3404</v>
      </c>
      <c r="AH28" s="15">
        <f>if($A28&lt;=$AF$1,F28*((1+Investment!$D$7/12)^($AF$1*12-$B28)),0)</f>
        <v>175027.7776</v>
      </c>
      <c r="AI28" s="15">
        <f t="shared" si="8"/>
        <v>437574.9651</v>
      </c>
      <c r="AJ28" s="15">
        <f t="shared" si="19"/>
        <v>10880956.17</v>
      </c>
      <c r="AK28" s="14"/>
      <c r="AL28" s="15">
        <f>if($A28&lt;=$AF$1,D28*((1+Investment!$D$5/12)^($AL$1*12-$B28)),0)</f>
        <v>244416.2794</v>
      </c>
      <c r="AM28" s="15">
        <f>if($A28&lt;=$AF$1,E28*((1+Investment!$D$6/12)^($AL$1*12-$B28)),0)</f>
        <v>269736.7871</v>
      </c>
      <c r="AN28" s="15">
        <f>if($A28&lt;=$AF$1,F28*((1+Investment!$D$7/12)^($AL$1*12-$B28)),0)</f>
        <v>427631.3276</v>
      </c>
      <c r="AO28" s="15">
        <f t="shared" si="9"/>
        <v>941784.3941</v>
      </c>
      <c r="AP28" s="15">
        <f t="shared" si="20"/>
        <v>23492892.18</v>
      </c>
      <c r="AQ28" s="14"/>
      <c r="AR28" s="15">
        <f>if($A28&lt;=$AF$1,D28*((1+Investment!$D$5/12)^($AR$1*12-$B28)),0)</f>
        <v>444030.2479</v>
      </c>
      <c r="AS28" s="15">
        <f>if($A28&lt;=$AF$1,E28*((1+Investment!$D$6/12)^($AR$1*12-$B28)),0)</f>
        <v>568384.3263</v>
      </c>
      <c r="AT28" s="15">
        <f>if($A28&lt;=$AF$1,F28*((1+Investment!$D$7/12)^($AR$1*12-$B28)),0)</f>
        <v>1044797.316</v>
      </c>
      <c r="AU28" s="15">
        <f t="shared" si="10"/>
        <v>2057211.89</v>
      </c>
      <c r="AV28" s="15">
        <f t="shared" si="21"/>
        <v>51471970.66</v>
      </c>
      <c r="AW28" s="15"/>
      <c r="AX28" s="15">
        <f>if($A28&lt;=$AF$1,D28*((1+Investment!$D$5/12)^($AX$1*12-$B28)),0)</f>
        <v>806668.2855</v>
      </c>
      <c r="AY28" s="15">
        <f>if($A28&lt;=$AF$1,E28*((1+Investment!$D$6/12)^($AX$1*12-$B28)),0)</f>
        <v>1197688.85</v>
      </c>
      <c r="AZ28" s="15">
        <f>if($A28&lt;=$AF$1,F28*((1+Investment!$D$7/12)^($AX$1*12-$B28)),0)</f>
        <v>2552669.464</v>
      </c>
      <c r="BA28" s="15">
        <f t="shared" si="11"/>
        <v>4557026.6</v>
      </c>
      <c r="BB28" s="15">
        <f t="shared" si="22"/>
        <v>114338418.4</v>
      </c>
      <c r="BC28" s="15"/>
      <c r="BD28" s="15">
        <f>if($A28&lt;=$AF$1,D28*((1+Investment!$D$5/12)^($BD$1*12-$B28)),0)</f>
        <v>1465471.611</v>
      </c>
      <c r="BE28" s="15">
        <f>if($A28&lt;=$AF$1,E28*((1+Investment!$D$6/12)^($BD$1*12-$B28)),0)</f>
        <v>2523747.605</v>
      </c>
      <c r="BF28" s="15">
        <f>if($A28&lt;=$AF$1,F28*((1+Investment!$D$7/12)^($BD$1*12-$B28)),0)</f>
        <v>6236732.516</v>
      </c>
      <c r="BG28" s="15">
        <f t="shared" si="12"/>
        <v>10225951.73</v>
      </c>
      <c r="BH28" s="15">
        <f t="shared" si="23"/>
        <v>257234075</v>
      </c>
      <c r="BI28" s="15"/>
    </row>
    <row r="29">
      <c r="A29" s="24">
        <f t="shared" si="2"/>
        <v>2</v>
      </c>
      <c r="B29" s="23">
        <f t="shared" si="13"/>
        <v>27</v>
      </c>
      <c r="C29" s="15">
        <f>vlookup(A29,Budget!$B$3:$H$53,7,0)</f>
        <v>8079</v>
      </c>
      <c r="D29" s="15">
        <f t="shared" ref="D29:F29" si="47">$C29*D$1</f>
        <v>4847.4</v>
      </c>
      <c r="E29" s="15">
        <f t="shared" si="47"/>
        <v>2019.75</v>
      </c>
      <c r="F29" s="15">
        <f t="shared" si="47"/>
        <v>1211.85</v>
      </c>
      <c r="G29" s="14"/>
      <c r="H29" s="15">
        <f>if($A29&lt;=$H$1,D29*((1+Investment!$D$5/12)^($H$1*12-$B29)),0)</f>
        <v>12229.15981</v>
      </c>
      <c r="I29" s="15">
        <f>if($A29&lt;=$H$1,E29*((1+Investment!$D$6/12)^($H$1*12-$B29)),0)</f>
        <v>6412.621138</v>
      </c>
      <c r="J29" s="15">
        <f>if($A29&lt;=$H$1,F29*((1+Investment!$D$7/12)^($H$1*12-$B29)),0)</f>
        <v>4839.391935</v>
      </c>
      <c r="K29" s="15">
        <f t="shared" si="4"/>
        <v>23481.17288</v>
      </c>
      <c r="L29" s="15">
        <f t="shared" si="15"/>
        <v>606805.8851</v>
      </c>
      <c r="M29" s="14"/>
      <c r="N29" s="15">
        <f>if($A29&lt;=$N$1,D29*((1+Investment!$D$5/12)^($N$1*12-$B29)),0)</f>
        <v>22216.67425</v>
      </c>
      <c r="O29" s="15">
        <f>if($A29&lt;=$N$1,E29*((1+Investment!$D$6/12)^($N$1*12-$B29)),0)</f>
        <v>13512.55565</v>
      </c>
      <c r="P29" s="15">
        <f>if($A29&lt;=$N$1,F29*((1+Investment!$D$7/12)^($N$1*12-$B29)),0)</f>
        <v>11823.69808</v>
      </c>
      <c r="Q29" s="15">
        <f t="shared" si="5"/>
        <v>47552.92797</v>
      </c>
      <c r="R29" s="15">
        <f t="shared" si="16"/>
        <v>1232710.472</v>
      </c>
      <c r="S29" s="14"/>
      <c r="T29" s="15">
        <f>if($A29&lt;=$T$1,D29*((1+Investment!$D$5/12)^($T$1*12-$B29)),0)</f>
        <v>40360.95876</v>
      </c>
      <c r="U29" s="15">
        <f>if($A29&lt;=$T$1,E29*((1+Investment!$D$6/12)^($T$1*12-$B29)),0)</f>
        <v>28473.40521</v>
      </c>
      <c r="V29" s="15">
        <f>if($A29&lt;=$T$1,F29*((1+Investment!$D$7/12)^($T$1*12-$B29)),0)</f>
        <v>28887.89296</v>
      </c>
      <c r="W29" s="15">
        <f t="shared" si="6"/>
        <v>97722.25694</v>
      </c>
      <c r="X29" s="15">
        <f t="shared" si="17"/>
        <v>2541547.518</v>
      </c>
      <c r="Y29" s="14"/>
      <c r="Z29" s="15">
        <f>if($A29&lt;=$Z$1,D29*((1+Investment!$D$5/12)^($Z$1*12-$B29)),0)</f>
        <v>73323.62053</v>
      </c>
      <c r="AA29" s="15">
        <f>if($A29&lt;=$Z$1,E29*((1+Investment!$D$6/12)^($Z$1*12-$B29)),0)</f>
        <v>59998.62834</v>
      </c>
      <c r="AB29" s="15">
        <f>if($A29&lt;=$Z$1,F29*((1+Investment!$D$7/12)^($Z$1*12-$B29)),0)</f>
        <v>70579.47137</v>
      </c>
      <c r="AC29" s="15">
        <f t="shared" si="7"/>
        <v>203901.7202</v>
      </c>
      <c r="AD29" s="15">
        <f t="shared" si="18"/>
        <v>5320865.887</v>
      </c>
      <c r="AE29" s="14"/>
      <c r="AF29" s="15">
        <f>if($A29&lt;=$AF$1,D29*((1+Investment!$D$5/12)^($AF$1*12-$B29)),0)</f>
        <v>133206.7794</v>
      </c>
      <c r="AG29" s="15">
        <f>if($A29&lt;=$AF$1,E29*((1+Investment!$D$6/12)^($AF$1*12-$B29)),0)</f>
        <v>126427.9905</v>
      </c>
      <c r="AH29" s="15">
        <f>if($A29&lt;=$AF$1,F29*((1+Investment!$D$7/12)^($AF$1*12-$B29)),0)</f>
        <v>172441.1602</v>
      </c>
      <c r="AI29" s="15">
        <f t="shared" si="8"/>
        <v>432075.93</v>
      </c>
      <c r="AJ29" s="15">
        <f t="shared" si="19"/>
        <v>11313032.1</v>
      </c>
      <c r="AK29" s="14"/>
      <c r="AL29" s="15">
        <f>if($A29&lt;=$AF$1,D29*((1+Investment!$D$5/12)^($AL$1*12-$B29)),0)</f>
        <v>241996.3163</v>
      </c>
      <c r="AM29" s="15">
        <f>if($A29&lt;=$AF$1,E29*((1+Investment!$D$6/12)^($AL$1*12-$B29)),0)</f>
        <v>266406.7033</v>
      </c>
      <c r="AN29" s="15">
        <f>if($A29&lt;=$AF$1,F29*((1+Investment!$D$7/12)^($AL$1*12-$B29)),0)</f>
        <v>421311.6528</v>
      </c>
      <c r="AO29" s="15">
        <f t="shared" si="9"/>
        <v>929714.6723</v>
      </c>
      <c r="AP29" s="15">
        <f t="shared" si="20"/>
        <v>24422606.85</v>
      </c>
      <c r="AQ29" s="14"/>
      <c r="AR29" s="15">
        <f>if($A29&lt;=$AF$1,D29*((1+Investment!$D$5/12)^($AR$1*12-$B29)),0)</f>
        <v>439633.9088</v>
      </c>
      <c r="AS29" s="15">
        <f>if($A29&lt;=$AF$1,E29*((1+Investment!$D$6/12)^($AR$1*12-$B29)),0)</f>
        <v>561367.2359</v>
      </c>
      <c r="AT29" s="15">
        <f>if($A29&lt;=$AF$1,F29*((1+Investment!$D$7/12)^($AR$1*12-$B29)),0)</f>
        <v>1029356.962</v>
      </c>
      <c r="AU29" s="15">
        <f t="shared" si="10"/>
        <v>2030358.106</v>
      </c>
      <c r="AV29" s="15">
        <f t="shared" si="21"/>
        <v>53502328.77</v>
      </c>
      <c r="AW29" s="15"/>
      <c r="AX29" s="15">
        <f>if($A29&lt;=$AF$1,D29*((1+Investment!$D$5/12)^($AX$1*12-$B29)),0)</f>
        <v>798681.4708</v>
      </c>
      <c r="AY29" s="15">
        <f>if($A29&lt;=$AF$1,E29*((1+Investment!$D$6/12)^($AX$1*12-$B29)),0)</f>
        <v>1182902.568</v>
      </c>
      <c r="AZ29" s="15">
        <f>if($A29&lt;=$AF$1,F29*((1+Investment!$D$7/12)^($AX$1*12-$B29)),0)</f>
        <v>2514945.285</v>
      </c>
      <c r="BA29" s="15">
        <f t="shared" si="11"/>
        <v>4496529.324</v>
      </c>
      <c r="BB29" s="15">
        <f t="shared" si="22"/>
        <v>118834947.8</v>
      </c>
      <c r="BC29" s="15"/>
      <c r="BD29" s="15">
        <f>if($A29&lt;=$AF$1,D29*((1+Investment!$D$5/12)^($BD$1*12-$B29)),0)</f>
        <v>1450961.991</v>
      </c>
      <c r="BE29" s="15">
        <f>if($A29&lt;=$AF$1,E29*((1+Investment!$D$6/12)^($BD$1*12-$B29)),0)</f>
        <v>2492590.227</v>
      </c>
      <c r="BF29" s="15">
        <f>if($A29&lt;=$AF$1,F29*((1+Investment!$D$7/12)^($BD$1*12-$B29)),0)</f>
        <v>6144564.056</v>
      </c>
      <c r="BG29" s="15">
        <f t="shared" si="12"/>
        <v>10088116.27</v>
      </c>
      <c r="BH29" s="15">
        <f t="shared" si="23"/>
        <v>267322191.3</v>
      </c>
      <c r="BI29" s="15"/>
    </row>
    <row r="30">
      <c r="A30" s="24">
        <f t="shared" si="2"/>
        <v>2</v>
      </c>
      <c r="B30" s="23">
        <f t="shared" si="13"/>
        <v>28</v>
      </c>
      <c r="C30" s="15">
        <f>vlookup(A30,Budget!$B$3:$H$53,7,0)</f>
        <v>8079</v>
      </c>
      <c r="D30" s="15">
        <f t="shared" ref="D30:F30" si="48">$C30*D$1</f>
        <v>4847.4</v>
      </c>
      <c r="E30" s="15">
        <f t="shared" si="48"/>
        <v>2019.75</v>
      </c>
      <c r="F30" s="15">
        <f t="shared" si="48"/>
        <v>1211.85</v>
      </c>
      <c r="G30" s="14"/>
      <c r="H30" s="15">
        <f>if($A30&lt;=$H$1,D30*((1+Investment!$D$5/12)^($H$1*12-$B30)),0)</f>
        <v>12108.07902</v>
      </c>
      <c r="I30" s="15">
        <f>if($A30&lt;=$H$1,E30*((1+Investment!$D$6/12)^($H$1*12-$B30)),0)</f>
        <v>6333.452976</v>
      </c>
      <c r="J30" s="15">
        <f>if($A30&lt;=$H$1,F30*((1+Investment!$D$7/12)^($H$1*12-$B30)),0)</f>
        <v>4767.873827</v>
      </c>
      <c r="K30" s="15">
        <f t="shared" si="4"/>
        <v>23209.40582</v>
      </c>
      <c r="L30" s="15">
        <f t="shared" si="15"/>
        <v>630015.291</v>
      </c>
      <c r="M30" s="14"/>
      <c r="N30" s="15">
        <f>if($A30&lt;=$N$1,D30*((1+Investment!$D$5/12)^($N$1*12-$B30)),0)</f>
        <v>21996.70718</v>
      </c>
      <c r="O30" s="15">
        <f>if($A30&lt;=$N$1,E30*((1+Investment!$D$6/12)^($N$1*12-$B30)),0)</f>
        <v>13345.73397</v>
      </c>
      <c r="P30" s="15">
        <f>if($A30&lt;=$N$1,F30*((1+Investment!$D$7/12)^($N$1*12-$B30)),0)</f>
        <v>11648.96362</v>
      </c>
      <c r="Q30" s="15">
        <f t="shared" si="5"/>
        <v>46991.40477</v>
      </c>
      <c r="R30" s="15">
        <f t="shared" si="16"/>
        <v>1279701.877</v>
      </c>
      <c r="S30" s="14"/>
      <c r="T30" s="15">
        <f>if($A30&lt;=$T$1,D30*((1+Investment!$D$5/12)^($T$1*12-$B30)),0)</f>
        <v>39961.34531</v>
      </c>
      <c r="U30" s="15">
        <f>if($A30&lt;=$T$1,E30*((1+Investment!$D$6/12)^($T$1*12-$B30)),0)</f>
        <v>28121.88169</v>
      </c>
      <c r="V30" s="15">
        <f>if($A30&lt;=$T$1,F30*((1+Investment!$D$7/12)^($T$1*12-$B30)),0)</f>
        <v>28460.97829</v>
      </c>
      <c r="W30" s="15">
        <f t="shared" si="6"/>
        <v>96544.20529</v>
      </c>
      <c r="X30" s="15">
        <f t="shared" si="17"/>
        <v>2638091.723</v>
      </c>
      <c r="Y30" s="14"/>
      <c r="Z30" s="15">
        <f>if($A30&lt;=$Z$1,D30*((1+Investment!$D$5/12)^($Z$1*12-$B30)),0)</f>
        <v>72597.64409</v>
      </c>
      <c r="AA30" s="15">
        <f>if($A30&lt;=$Z$1,E30*((1+Investment!$D$6/12)^($Z$1*12-$B30)),0)</f>
        <v>59257.90453</v>
      </c>
      <c r="AB30" s="15">
        <f>if($A30&lt;=$Z$1,F30*((1+Investment!$D$7/12)^($Z$1*12-$B30)),0)</f>
        <v>69536.42499</v>
      </c>
      <c r="AC30" s="15">
        <f t="shared" si="7"/>
        <v>201391.9736</v>
      </c>
      <c r="AD30" s="15">
        <f t="shared" si="18"/>
        <v>5522257.861</v>
      </c>
      <c r="AE30" s="14"/>
      <c r="AF30" s="15">
        <f>if($A30&lt;=$AF$1,D30*((1+Investment!$D$5/12)^($AF$1*12-$B30)),0)</f>
        <v>131887.9003</v>
      </c>
      <c r="AG30" s="15">
        <f>if($A30&lt;=$AF$1,E30*((1+Investment!$D$6/12)^($AF$1*12-$B30)),0)</f>
        <v>124867.1511</v>
      </c>
      <c r="AH30" s="15">
        <f>if($A30&lt;=$AF$1,F30*((1+Investment!$D$7/12)^($AF$1*12-$B30)),0)</f>
        <v>169892.7687</v>
      </c>
      <c r="AI30" s="15">
        <f t="shared" si="8"/>
        <v>426647.8201</v>
      </c>
      <c r="AJ30" s="15">
        <f t="shared" si="19"/>
        <v>11739679.92</v>
      </c>
      <c r="AK30" s="14"/>
      <c r="AL30" s="15">
        <f>if($A30&lt;=$AF$1,D30*((1+Investment!$D$5/12)^($AL$1*12-$B30)),0)</f>
        <v>239600.3131</v>
      </c>
      <c r="AM30" s="15">
        <f>if($A30&lt;=$AF$1,E30*((1+Investment!$D$6/12)^($AL$1*12-$B30)),0)</f>
        <v>263117.7316</v>
      </c>
      <c r="AN30" s="15">
        <f>if($A30&lt;=$AF$1,F30*((1+Investment!$D$7/12)^($AL$1*12-$B30)),0)</f>
        <v>415085.3722</v>
      </c>
      <c r="AO30" s="15">
        <f t="shared" si="9"/>
        <v>917803.417</v>
      </c>
      <c r="AP30" s="15">
        <f t="shared" si="20"/>
        <v>25340410.27</v>
      </c>
      <c r="AQ30" s="14"/>
      <c r="AR30" s="15">
        <f>if($A30&lt;=$AF$1,D30*((1+Investment!$D$5/12)^($AR$1*12-$B30)),0)</f>
        <v>435281.0979</v>
      </c>
      <c r="AS30" s="15">
        <f>if($A30&lt;=$AF$1,E30*((1+Investment!$D$6/12)^($AR$1*12-$B30)),0)</f>
        <v>554436.7762</v>
      </c>
      <c r="AT30" s="15">
        <f>if($A30&lt;=$AF$1,F30*((1+Investment!$D$7/12)^($AR$1*12-$B30)),0)</f>
        <v>1014144.79</v>
      </c>
      <c r="AU30" s="15">
        <f t="shared" si="10"/>
        <v>2003862.664</v>
      </c>
      <c r="AV30" s="15">
        <f t="shared" si="21"/>
        <v>55506191.43</v>
      </c>
      <c r="AW30" s="15"/>
      <c r="AX30" s="15">
        <f>if($A30&lt;=$AF$1,D30*((1+Investment!$D$5/12)^($AX$1*12-$B30)),0)</f>
        <v>790773.7334</v>
      </c>
      <c r="AY30" s="15">
        <f>if($A30&lt;=$AF$1,E30*((1+Investment!$D$6/12)^($AX$1*12-$B30)),0)</f>
        <v>1168298.833</v>
      </c>
      <c r="AZ30" s="15">
        <f>if($A30&lt;=$AF$1,F30*((1+Investment!$D$7/12)^($AX$1*12-$B30)),0)</f>
        <v>2477778.606</v>
      </c>
      <c r="BA30" s="15">
        <f t="shared" si="11"/>
        <v>4436851.172</v>
      </c>
      <c r="BB30" s="15">
        <f t="shared" si="22"/>
        <v>123271798.9</v>
      </c>
      <c r="BC30" s="15"/>
      <c r="BD30" s="15">
        <f>if($A30&lt;=$AF$1,D30*((1+Investment!$D$5/12)^($BD$1*12-$B30)),0)</f>
        <v>1436596.031</v>
      </c>
      <c r="BE30" s="15">
        <f>if($A30&lt;=$AF$1,E30*((1+Investment!$D$6/12)^($BD$1*12-$B30)),0)</f>
        <v>2461817.508</v>
      </c>
      <c r="BF30" s="15">
        <f>if($A30&lt;=$AF$1,F30*((1+Investment!$D$7/12)^($BD$1*12-$B30)),0)</f>
        <v>6053757.69</v>
      </c>
      <c r="BG30" s="15">
        <f t="shared" si="12"/>
        <v>9952171.229</v>
      </c>
      <c r="BH30" s="15">
        <f t="shared" si="23"/>
        <v>277274362.5</v>
      </c>
      <c r="BI30" s="15"/>
    </row>
    <row r="31">
      <c r="A31" s="24">
        <f t="shared" si="2"/>
        <v>2</v>
      </c>
      <c r="B31" s="23">
        <f t="shared" si="13"/>
        <v>29</v>
      </c>
      <c r="C31" s="15">
        <f>vlookup(A31,Budget!$B$3:$H$53,7,0)</f>
        <v>8079</v>
      </c>
      <c r="D31" s="15">
        <f t="shared" ref="D31:F31" si="49">$C31*D$1</f>
        <v>4847.4</v>
      </c>
      <c r="E31" s="15">
        <f t="shared" si="49"/>
        <v>2019.75</v>
      </c>
      <c r="F31" s="15">
        <f t="shared" si="49"/>
        <v>1211.85</v>
      </c>
      <c r="G31" s="14"/>
      <c r="H31" s="15">
        <f>if($A31&lt;=$H$1,D31*((1+Investment!$D$5/12)^($H$1*12-$B31)),0)</f>
        <v>11988.19705</v>
      </c>
      <c r="I31" s="15">
        <f>if($A31&lt;=$H$1,E31*((1+Investment!$D$6/12)^($H$1*12-$B31)),0)</f>
        <v>6255.262198</v>
      </c>
      <c r="J31" s="15">
        <f>if($A31&lt;=$H$1,F31*((1+Investment!$D$7/12)^($H$1*12-$B31)),0)</f>
        <v>4697.412638</v>
      </c>
      <c r="K31" s="15">
        <f t="shared" si="4"/>
        <v>22940.87188</v>
      </c>
      <c r="L31" s="15">
        <f t="shared" si="15"/>
        <v>652956.1628</v>
      </c>
      <c r="M31" s="14"/>
      <c r="N31" s="15">
        <f>if($A31&lt;=$N$1,D31*((1+Investment!$D$5/12)^($N$1*12-$B31)),0)</f>
        <v>21778.918</v>
      </c>
      <c r="O31" s="15">
        <f>if($A31&lt;=$N$1,E31*((1+Investment!$D$6/12)^($N$1*12-$B31)),0)</f>
        <v>13180.97182</v>
      </c>
      <c r="P31" s="15">
        <f>if($A31&lt;=$N$1,F31*((1+Investment!$D$7/12)^($N$1*12-$B31)),0)</f>
        <v>11476.81145</v>
      </c>
      <c r="Q31" s="15">
        <f t="shared" si="5"/>
        <v>46436.70127</v>
      </c>
      <c r="R31" s="15">
        <f t="shared" si="16"/>
        <v>1326138.578</v>
      </c>
      <c r="S31" s="14"/>
      <c r="T31" s="15">
        <f>if($A31&lt;=$T$1,D31*((1+Investment!$D$5/12)^($T$1*12-$B31)),0)</f>
        <v>39565.68842</v>
      </c>
      <c r="U31" s="15">
        <f>if($A31&lt;=$T$1,E31*((1+Investment!$D$6/12)^($T$1*12-$B31)),0)</f>
        <v>27774.69796</v>
      </c>
      <c r="V31" s="15">
        <f>if($A31&lt;=$T$1,F31*((1+Investment!$D$7/12)^($T$1*12-$B31)),0)</f>
        <v>28040.3727</v>
      </c>
      <c r="W31" s="15">
        <f t="shared" si="6"/>
        <v>95380.75909</v>
      </c>
      <c r="X31" s="15">
        <f t="shared" si="17"/>
        <v>2733472.482</v>
      </c>
      <c r="Y31" s="14"/>
      <c r="Z31" s="15">
        <f>if($A31&lt;=$Z$1,D31*((1+Investment!$D$5/12)^($Z$1*12-$B31)),0)</f>
        <v>71878.85554</v>
      </c>
      <c r="AA31" s="15">
        <f>if($A31&lt;=$Z$1,E31*((1+Investment!$D$6/12)^($Z$1*12-$B31)),0)</f>
        <v>58526.32547</v>
      </c>
      <c r="AB31" s="15">
        <f>if($A31&lt;=$Z$1,F31*((1+Investment!$D$7/12)^($Z$1*12-$B31)),0)</f>
        <v>68508.7931</v>
      </c>
      <c r="AC31" s="15">
        <f t="shared" si="7"/>
        <v>198913.9741</v>
      </c>
      <c r="AD31" s="15">
        <f t="shared" si="18"/>
        <v>5721171.835</v>
      </c>
      <c r="AE31" s="14"/>
      <c r="AF31" s="15">
        <f>if($A31&lt;=$AF$1,D31*((1+Investment!$D$5/12)^($AF$1*12-$B31)),0)</f>
        <v>130582.0796</v>
      </c>
      <c r="AG31" s="15">
        <f>if($A31&lt;=$AF$1,E31*((1+Investment!$D$6/12)^($AF$1*12-$B31)),0)</f>
        <v>123325.5813</v>
      </c>
      <c r="AH31" s="15">
        <f>if($A31&lt;=$AF$1,F31*((1+Investment!$D$7/12)^($AF$1*12-$B31)),0)</f>
        <v>167382.0381</v>
      </c>
      <c r="AI31" s="15">
        <f t="shared" si="8"/>
        <v>421289.699</v>
      </c>
      <c r="AJ31" s="15">
        <f t="shared" si="19"/>
        <v>12160969.62</v>
      </c>
      <c r="AK31" s="14"/>
      <c r="AL31" s="15">
        <f>if($A31&lt;=$AF$1,D31*((1+Investment!$D$5/12)^($AL$1*12-$B31)),0)</f>
        <v>237228.0328</v>
      </c>
      <c r="AM31" s="15">
        <f>if($A31&lt;=$AF$1,E31*((1+Investment!$D$6/12)^($AL$1*12-$B31)),0)</f>
        <v>259869.3646</v>
      </c>
      <c r="AN31" s="15">
        <f>if($A31&lt;=$AF$1,F31*((1+Investment!$D$7/12)^($AL$1*12-$B31)),0)</f>
        <v>408951.1056</v>
      </c>
      <c r="AO31" s="15">
        <f t="shared" si="9"/>
        <v>906048.503</v>
      </c>
      <c r="AP31" s="15">
        <f t="shared" si="20"/>
        <v>26246458.77</v>
      </c>
      <c r="AQ31" s="14"/>
      <c r="AR31" s="15">
        <f>if($A31&lt;=$AF$1,D31*((1+Investment!$D$5/12)^($AR$1*12-$B31)),0)</f>
        <v>430971.384</v>
      </c>
      <c r="AS31" s="15">
        <f>if($A31&lt;=$AF$1,E31*((1+Investment!$D$6/12)^($AR$1*12-$B31)),0)</f>
        <v>547591.8777</v>
      </c>
      <c r="AT31" s="15">
        <f>if($A31&lt;=$AF$1,F31*((1+Investment!$D$7/12)^($AR$1*12-$B31)),0)</f>
        <v>999157.4285</v>
      </c>
      <c r="AU31" s="15">
        <f t="shared" si="10"/>
        <v>1977720.69</v>
      </c>
      <c r="AV31" s="15">
        <f t="shared" si="21"/>
        <v>57483912.12</v>
      </c>
      <c r="AW31" s="15"/>
      <c r="AX31" s="15">
        <f>if($A31&lt;=$AF$1,D31*((1+Investment!$D$5/12)^($AX$1*12-$B31)),0)</f>
        <v>782944.2905</v>
      </c>
      <c r="AY31" s="15">
        <f>if($A31&lt;=$AF$1,E31*((1+Investment!$D$6/12)^($AX$1*12-$B31)),0)</f>
        <v>1153875.39</v>
      </c>
      <c r="AZ31" s="15">
        <f>if($A31&lt;=$AF$1,F31*((1+Investment!$D$7/12)^($AX$1*12-$B31)),0)</f>
        <v>2441161.188</v>
      </c>
      <c r="BA31" s="15">
        <f t="shared" si="11"/>
        <v>4377980.869</v>
      </c>
      <c r="BB31" s="15">
        <f t="shared" si="22"/>
        <v>127649779.8</v>
      </c>
      <c r="BC31" s="15"/>
      <c r="BD31" s="15">
        <f>if($A31&lt;=$AF$1,D31*((1+Investment!$D$5/12)^($BD$1*12-$B31)),0)</f>
        <v>1422372.308</v>
      </c>
      <c r="BE31" s="15">
        <f>if($A31&lt;=$AF$1,E31*((1+Investment!$D$6/12)^($BD$1*12-$B31)),0)</f>
        <v>2431424.699</v>
      </c>
      <c r="BF31" s="15">
        <f>if($A31&lt;=$AF$1,F31*((1+Investment!$D$7/12)^($BD$1*12-$B31)),0)</f>
        <v>5964293.291</v>
      </c>
      <c r="BG31" s="15">
        <f t="shared" si="12"/>
        <v>9818090.298</v>
      </c>
      <c r="BH31" s="15">
        <f t="shared" si="23"/>
        <v>287092452.8</v>
      </c>
      <c r="BI31" s="15"/>
    </row>
    <row r="32">
      <c r="A32" s="24">
        <f t="shared" si="2"/>
        <v>2</v>
      </c>
      <c r="B32" s="23">
        <f t="shared" si="13"/>
        <v>30</v>
      </c>
      <c r="C32" s="15">
        <f>vlookup(A32,Budget!$B$3:$H$53,7,0)</f>
        <v>8079</v>
      </c>
      <c r="D32" s="15">
        <f t="shared" ref="D32:F32" si="50">$C32*D$1</f>
        <v>4847.4</v>
      </c>
      <c r="E32" s="15">
        <f t="shared" si="50"/>
        <v>2019.75</v>
      </c>
      <c r="F32" s="15">
        <f t="shared" si="50"/>
        <v>1211.85</v>
      </c>
      <c r="G32" s="14"/>
      <c r="H32" s="15">
        <f>if($A32&lt;=$H$1,D32*((1+Investment!$D$5/12)^($H$1*12-$B32)),0)</f>
        <v>11869.50203</v>
      </c>
      <c r="I32" s="15">
        <f>if($A32&lt;=$H$1,E32*((1+Investment!$D$6/12)^($H$1*12-$B32)),0)</f>
        <v>6178.036739</v>
      </c>
      <c r="J32" s="15">
        <f>if($A32&lt;=$H$1,F32*((1+Investment!$D$7/12)^($H$1*12-$B32)),0)</f>
        <v>4627.992747</v>
      </c>
      <c r="K32" s="15">
        <f t="shared" si="4"/>
        <v>22675.53151</v>
      </c>
      <c r="L32" s="15">
        <f t="shared" si="15"/>
        <v>675631.6944</v>
      </c>
      <c r="M32" s="14"/>
      <c r="N32" s="15">
        <f>if($A32&lt;=$N$1,D32*((1+Investment!$D$5/12)^($N$1*12-$B32)),0)</f>
        <v>21563.28515</v>
      </c>
      <c r="O32" s="15">
        <f>if($A32&lt;=$N$1,E32*((1+Investment!$D$6/12)^($N$1*12-$B32)),0)</f>
        <v>13018.24378</v>
      </c>
      <c r="P32" s="15">
        <f>if($A32&lt;=$N$1,F32*((1+Investment!$D$7/12)^($N$1*12-$B32)),0)</f>
        <v>11307.2034</v>
      </c>
      <c r="Q32" s="15">
        <f t="shared" si="5"/>
        <v>45888.73232</v>
      </c>
      <c r="R32" s="15">
        <f t="shared" si="16"/>
        <v>1372027.31</v>
      </c>
      <c r="S32" s="14"/>
      <c r="T32" s="15">
        <f>if($A32&lt;=$T$1,D32*((1+Investment!$D$5/12)^($T$1*12-$B32)),0)</f>
        <v>39173.94894</v>
      </c>
      <c r="U32" s="15">
        <f>if($A32&lt;=$T$1,E32*((1+Investment!$D$6/12)^($T$1*12-$B32)),0)</f>
        <v>27431.80046</v>
      </c>
      <c r="V32" s="15">
        <f>if($A32&lt;=$T$1,F32*((1+Investment!$D$7/12)^($T$1*12-$B32)),0)</f>
        <v>27625.98296</v>
      </c>
      <c r="W32" s="15">
        <f t="shared" si="6"/>
        <v>94231.73235</v>
      </c>
      <c r="X32" s="15">
        <f t="shared" si="17"/>
        <v>2827704.215</v>
      </c>
      <c r="Y32" s="14"/>
      <c r="Z32" s="15">
        <f>if($A32&lt;=$Z$1,D32*((1+Investment!$D$5/12)^($Z$1*12-$B32)),0)</f>
        <v>71167.1837</v>
      </c>
      <c r="AA32" s="15">
        <f>if($A32&lt;=$Z$1,E32*((1+Investment!$D$6/12)^($Z$1*12-$B32)),0)</f>
        <v>57803.77824</v>
      </c>
      <c r="AB32" s="15">
        <f>if($A32&lt;=$Z$1,F32*((1+Investment!$D$7/12)^($Z$1*12-$B32)),0)</f>
        <v>67496.34788</v>
      </c>
      <c r="AC32" s="15">
        <f t="shared" si="7"/>
        <v>196467.3098</v>
      </c>
      <c r="AD32" s="15">
        <f t="shared" si="18"/>
        <v>5917639.145</v>
      </c>
      <c r="AE32" s="14"/>
      <c r="AF32" s="15">
        <f>if($A32&lt;=$AF$1,D32*((1+Investment!$D$5/12)^($AF$1*12-$B32)),0)</f>
        <v>129289.1877</v>
      </c>
      <c r="AG32" s="15">
        <f>if($A32&lt;=$AF$1,E32*((1+Investment!$D$6/12)^($AF$1*12-$B32)),0)</f>
        <v>121803.0433</v>
      </c>
      <c r="AH32" s="15">
        <f>if($A32&lt;=$AF$1,F32*((1+Investment!$D$7/12)^($AF$1*12-$B32)),0)</f>
        <v>164908.4119</v>
      </c>
      <c r="AI32" s="15">
        <f t="shared" si="8"/>
        <v>416000.6429</v>
      </c>
      <c r="AJ32" s="15">
        <f t="shared" si="19"/>
        <v>12576970.26</v>
      </c>
      <c r="AK32" s="14"/>
      <c r="AL32" s="15">
        <f>if($A32&lt;=$AF$1,D32*((1+Investment!$D$5/12)^($AL$1*12-$B32)),0)</f>
        <v>234879.2404</v>
      </c>
      <c r="AM32" s="15">
        <f>if($A32&lt;=$AF$1,E32*((1+Investment!$D$6/12)^($AL$1*12-$B32)),0)</f>
        <v>256661.1008</v>
      </c>
      <c r="AN32" s="15">
        <f>if($A32&lt;=$AF$1,F32*((1+Investment!$D$7/12)^($AL$1*12-$B32)),0)</f>
        <v>402907.4932</v>
      </c>
      <c r="AO32" s="15">
        <f t="shared" si="9"/>
        <v>894447.8344</v>
      </c>
      <c r="AP32" s="15">
        <f t="shared" si="20"/>
        <v>27140906.6</v>
      </c>
      <c r="AQ32" s="14"/>
      <c r="AR32" s="15">
        <f>if($A32&lt;=$AF$1,D32*((1+Investment!$D$5/12)^($AR$1*12-$B32)),0)</f>
        <v>426704.3406</v>
      </c>
      <c r="AS32" s="15">
        <f>if($A32&lt;=$AF$1,E32*((1+Investment!$D$6/12)^($AR$1*12-$B32)),0)</f>
        <v>540831.4841</v>
      </c>
      <c r="AT32" s="15">
        <f>if($A32&lt;=$AF$1,F32*((1+Investment!$D$7/12)^($AR$1*12-$B32)),0)</f>
        <v>984391.5551</v>
      </c>
      <c r="AU32" s="15">
        <f t="shared" si="10"/>
        <v>1951927.38</v>
      </c>
      <c r="AV32" s="15">
        <f t="shared" si="21"/>
        <v>59435839.5</v>
      </c>
      <c r="AW32" s="15"/>
      <c r="AX32" s="15">
        <f>if($A32&lt;=$AF$1,D32*((1+Investment!$D$5/12)^($AX$1*12-$B32)),0)</f>
        <v>775192.3669</v>
      </c>
      <c r="AY32" s="15">
        <f>if($A32&lt;=$AF$1,E32*((1+Investment!$D$6/12)^($AX$1*12-$B32)),0)</f>
        <v>1139630.015</v>
      </c>
      <c r="AZ32" s="15">
        <f>if($A32&lt;=$AF$1,F32*((1+Investment!$D$7/12)^($AX$1*12-$B32)),0)</f>
        <v>2405084.915</v>
      </c>
      <c r="BA32" s="15">
        <f t="shared" si="11"/>
        <v>4319907.297</v>
      </c>
      <c r="BB32" s="15">
        <f t="shared" si="22"/>
        <v>131969687.1</v>
      </c>
      <c r="BC32" s="15"/>
      <c r="BD32" s="15">
        <f>if($A32&lt;=$AF$1,D32*((1+Investment!$D$5/12)^($BD$1*12-$B32)),0)</f>
        <v>1408289.414</v>
      </c>
      <c r="BE32" s="15">
        <f>if($A32&lt;=$AF$1,E32*((1+Investment!$D$6/12)^($BD$1*12-$B32)),0)</f>
        <v>2401407.11</v>
      </c>
      <c r="BF32" s="15">
        <f>if($A32&lt;=$AF$1,F32*((1+Investment!$D$7/12)^($BD$1*12-$B32)),0)</f>
        <v>5876151.025</v>
      </c>
      <c r="BG32" s="15">
        <f t="shared" si="12"/>
        <v>9685847.55</v>
      </c>
      <c r="BH32" s="15">
        <f t="shared" si="23"/>
        <v>296778300.4</v>
      </c>
      <c r="BI32" s="15"/>
    </row>
    <row r="33">
      <c r="A33" s="24">
        <f t="shared" si="2"/>
        <v>2</v>
      </c>
      <c r="B33" s="23">
        <f t="shared" si="13"/>
        <v>31</v>
      </c>
      <c r="C33" s="15">
        <f>vlookup(A33,Budget!$B$3:$H$53,7,0)</f>
        <v>8079</v>
      </c>
      <c r="D33" s="15">
        <f t="shared" ref="D33:F33" si="51">$C33*D$1</f>
        <v>4847.4</v>
      </c>
      <c r="E33" s="15">
        <f t="shared" si="51"/>
        <v>2019.75</v>
      </c>
      <c r="F33" s="15">
        <f t="shared" si="51"/>
        <v>1211.85</v>
      </c>
      <c r="G33" s="14"/>
      <c r="H33" s="15">
        <f>if($A33&lt;=$H$1,D33*((1+Investment!$D$5/12)^($H$1*12-$B33)),0)</f>
        <v>11751.98221</v>
      </c>
      <c r="I33" s="15">
        <f>if($A33&lt;=$H$1,E33*((1+Investment!$D$6/12)^($H$1*12-$B33)),0)</f>
        <v>6101.764681</v>
      </c>
      <c r="J33" s="15">
        <f>if($A33&lt;=$H$1,F33*((1+Investment!$D$7/12)^($H$1*12-$B33)),0)</f>
        <v>4559.598765</v>
      </c>
      <c r="K33" s="15">
        <f t="shared" si="4"/>
        <v>22413.34565</v>
      </c>
      <c r="L33" s="15">
        <f t="shared" si="15"/>
        <v>698045.04</v>
      </c>
      <c r="M33" s="14"/>
      <c r="N33" s="15">
        <f>if($A33&lt;=$N$1,D33*((1+Investment!$D$5/12)^($N$1*12-$B33)),0)</f>
        <v>21349.78727</v>
      </c>
      <c r="O33" s="15">
        <f>if($A33&lt;=$N$1,E33*((1+Investment!$D$6/12)^($N$1*12-$B33)),0)</f>
        <v>12857.52472</v>
      </c>
      <c r="P33" s="15">
        <f>if($A33&lt;=$N$1,F33*((1+Investment!$D$7/12)^($N$1*12-$B33)),0)</f>
        <v>11140.10187</v>
      </c>
      <c r="Q33" s="15">
        <f t="shared" si="5"/>
        <v>45347.41386</v>
      </c>
      <c r="R33" s="15">
        <f t="shared" si="16"/>
        <v>1417374.724</v>
      </c>
      <c r="S33" s="14"/>
      <c r="T33" s="15">
        <f>if($A33&lt;=$T$1,D33*((1+Investment!$D$5/12)^($T$1*12-$B33)),0)</f>
        <v>38786.08805</v>
      </c>
      <c r="U33" s="15">
        <f>if($A33&lt;=$T$1,E33*((1+Investment!$D$6/12)^($T$1*12-$B33)),0)</f>
        <v>27093.13625</v>
      </c>
      <c r="V33" s="15">
        <f>if($A33&lt;=$T$1,F33*((1+Investment!$D$7/12)^($T$1*12-$B33)),0)</f>
        <v>27217.7172</v>
      </c>
      <c r="W33" s="15">
        <f t="shared" si="6"/>
        <v>93096.94151</v>
      </c>
      <c r="X33" s="15">
        <f t="shared" si="17"/>
        <v>2920801.156</v>
      </c>
      <c r="Y33" s="14"/>
      <c r="Z33" s="15">
        <f>if($A33&lt;=$Z$1,D33*((1+Investment!$D$5/12)^($Z$1*12-$B33)),0)</f>
        <v>70462.55812</v>
      </c>
      <c r="AA33" s="15">
        <f>if($A33&lt;=$Z$1,E33*((1+Investment!$D$6/12)^($Z$1*12-$B33)),0)</f>
        <v>57090.15135</v>
      </c>
      <c r="AB33" s="15">
        <f>if($A33&lt;=$Z$1,F33*((1+Investment!$D$7/12)^($Z$1*12-$B33)),0)</f>
        <v>66498.86491</v>
      </c>
      <c r="AC33" s="15">
        <f t="shared" si="7"/>
        <v>194051.5744</v>
      </c>
      <c r="AD33" s="15">
        <f t="shared" si="18"/>
        <v>6111690.719</v>
      </c>
      <c r="AE33" s="14"/>
      <c r="AF33" s="15">
        <f>if($A33&lt;=$AF$1,D33*((1+Investment!$D$5/12)^($AF$1*12-$B33)),0)</f>
        <v>128009.0967</v>
      </c>
      <c r="AG33" s="15">
        <f>if($A33&lt;=$AF$1,E33*((1+Investment!$D$6/12)^($AF$1*12-$B33)),0)</f>
        <v>120299.302</v>
      </c>
      <c r="AH33" s="15">
        <f>if($A33&lt;=$AF$1,F33*((1+Investment!$D$7/12)^($AF$1*12-$B33)),0)</f>
        <v>162471.3418</v>
      </c>
      <c r="AI33" s="15">
        <f t="shared" si="8"/>
        <v>410779.7405</v>
      </c>
      <c r="AJ33" s="15">
        <f t="shared" si="19"/>
        <v>12987750</v>
      </c>
      <c r="AK33" s="14"/>
      <c r="AL33" s="15">
        <f>if($A33&lt;=$AF$1,D33*((1+Investment!$D$5/12)^($AL$1*12-$B33)),0)</f>
        <v>232553.7034</v>
      </c>
      <c r="AM33" s="15">
        <f>if($A33&lt;=$AF$1,E33*((1+Investment!$D$6/12)^($AL$1*12-$B33)),0)</f>
        <v>253492.4453</v>
      </c>
      <c r="AN33" s="15">
        <f>if($A33&lt;=$AF$1,F33*((1+Investment!$D$7/12)^($AL$1*12-$B33)),0)</f>
        <v>396953.1953</v>
      </c>
      <c r="AO33" s="15">
        <f t="shared" si="9"/>
        <v>882999.3439</v>
      </c>
      <c r="AP33" s="15">
        <f t="shared" si="20"/>
        <v>28023905.95</v>
      </c>
      <c r="AQ33" s="14"/>
      <c r="AR33" s="15">
        <f>if($A33&lt;=$AF$1,D33*((1+Investment!$D$5/12)^($AR$1*12-$B33)),0)</f>
        <v>422479.5452</v>
      </c>
      <c r="AS33" s="15">
        <f>if($A33&lt;=$AF$1,E33*((1+Investment!$D$6/12)^($AR$1*12-$B33)),0)</f>
        <v>534154.5522</v>
      </c>
      <c r="AT33" s="15">
        <f>if($A33&lt;=$AF$1,F33*((1+Investment!$D$7/12)^($AR$1*12-$B33)),0)</f>
        <v>969843.8967</v>
      </c>
      <c r="AU33" s="15">
        <f t="shared" si="10"/>
        <v>1926477.994</v>
      </c>
      <c r="AV33" s="15">
        <f t="shared" si="21"/>
        <v>61362317.5</v>
      </c>
      <c r="AW33" s="15"/>
      <c r="AX33" s="15">
        <f>if($A33&lt;=$AF$1,D33*((1+Investment!$D$5/12)^($AX$1*12-$B33)),0)</f>
        <v>767517.1949</v>
      </c>
      <c r="AY33" s="15">
        <f>if($A33&lt;=$AF$1,E33*((1+Investment!$D$6/12)^($AX$1*12-$B33)),0)</f>
        <v>1125560.509</v>
      </c>
      <c r="AZ33" s="15">
        <f>if($A33&lt;=$AF$1,F33*((1+Investment!$D$7/12)^($AX$1*12-$B33)),0)</f>
        <v>2369541.788</v>
      </c>
      <c r="BA33" s="15">
        <f t="shared" si="11"/>
        <v>4262619.491</v>
      </c>
      <c r="BB33" s="15">
        <f t="shared" si="22"/>
        <v>136232306.6</v>
      </c>
      <c r="BC33" s="15"/>
      <c r="BD33" s="15">
        <f>if($A33&lt;=$AF$1,D33*((1+Investment!$D$5/12)^($BD$1*12-$B33)),0)</f>
        <v>1394345.954</v>
      </c>
      <c r="BE33" s="15">
        <f>if($A33&lt;=$AF$1,E33*((1+Investment!$D$6/12)^($BD$1*12-$B33)),0)</f>
        <v>2371760.109</v>
      </c>
      <c r="BF33" s="15">
        <f>if($A33&lt;=$AF$1,F33*((1+Investment!$D$7/12)^($BD$1*12-$B33)),0)</f>
        <v>5789311.355</v>
      </c>
      <c r="BG33" s="15">
        <f t="shared" si="12"/>
        <v>9555417.418</v>
      </c>
      <c r="BH33" s="15">
        <f t="shared" si="23"/>
        <v>306333717.8</v>
      </c>
      <c r="BI33" s="15"/>
    </row>
    <row r="34">
      <c r="A34" s="24">
        <f t="shared" si="2"/>
        <v>2</v>
      </c>
      <c r="B34" s="23">
        <f t="shared" si="13"/>
        <v>32</v>
      </c>
      <c r="C34" s="15">
        <f>vlookup(A34,Budget!$B$3:$H$53,7,0)</f>
        <v>8079</v>
      </c>
      <c r="D34" s="15">
        <f t="shared" ref="D34:F34" si="52">$C34*D$1</f>
        <v>4847.4</v>
      </c>
      <c r="E34" s="15">
        <f t="shared" si="52"/>
        <v>2019.75</v>
      </c>
      <c r="F34" s="15">
        <f t="shared" si="52"/>
        <v>1211.85</v>
      </c>
      <c r="G34" s="14"/>
      <c r="H34" s="15">
        <f>if($A34&lt;=$H$1,D34*((1+Investment!$D$5/12)^($H$1*12-$B34)),0)</f>
        <v>11635.62595</v>
      </c>
      <c r="I34" s="15">
        <f>if($A34&lt;=$H$1,E34*((1+Investment!$D$6/12)^($H$1*12-$B34)),0)</f>
        <v>6026.434252</v>
      </c>
      <c r="J34" s="15">
        <f>if($A34&lt;=$H$1,F34*((1+Investment!$D$7/12)^($H$1*12-$B34)),0)</f>
        <v>4492.215532</v>
      </c>
      <c r="K34" s="15">
        <f t="shared" si="4"/>
        <v>22154.27573</v>
      </c>
      <c r="L34" s="15">
        <f t="shared" si="15"/>
        <v>720199.3157</v>
      </c>
      <c r="M34" s="14"/>
      <c r="N34" s="15">
        <f>if($A34&lt;=$N$1,D34*((1+Investment!$D$5/12)^($N$1*12-$B34)),0)</f>
        <v>21138.40324</v>
      </c>
      <c r="O34" s="15">
        <f>if($A34&lt;=$N$1,E34*((1+Investment!$D$6/12)^($N$1*12-$B34)),0)</f>
        <v>12698.78985</v>
      </c>
      <c r="P34" s="15">
        <f>if($A34&lt;=$N$1,F34*((1+Investment!$D$7/12)^($N$1*12-$B34)),0)</f>
        <v>10975.46982</v>
      </c>
      <c r="Q34" s="15">
        <f t="shared" si="5"/>
        <v>44812.66291</v>
      </c>
      <c r="R34" s="15">
        <f t="shared" si="16"/>
        <v>1462187.387</v>
      </c>
      <c r="S34" s="14"/>
      <c r="T34" s="15">
        <f>if($A34&lt;=$T$1,D34*((1+Investment!$D$5/12)^($T$1*12-$B34)),0)</f>
        <v>38402.06738</v>
      </c>
      <c r="U34" s="15">
        <f>if($A34&lt;=$T$1,E34*((1+Investment!$D$6/12)^($T$1*12-$B34)),0)</f>
        <v>26758.65309</v>
      </c>
      <c r="V34" s="15">
        <f>if($A34&lt;=$T$1,F34*((1+Investment!$D$7/12)^($T$1*12-$B34)),0)</f>
        <v>26815.48492</v>
      </c>
      <c r="W34" s="15">
        <f t="shared" si="6"/>
        <v>91976.2054</v>
      </c>
      <c r="X34" s="15">
        <f t="shared" si="17"/>
        <v>3012777.362</v>
      </c>
      <c r="Y34" s="14"/>
      <c r="Z34" s="15">
        <f>if($A34&lt;=$Z$1,D34*((1+Investment!$D$5/12)^($Z$1*12-$B34)),0)</f>
        <v>69764.90903</v>
      </c>
      <c r="AA34" s="15">
        <f>if($A34&lt;=$Z$1,E34*((1+Investment!$D$6/12)^($Z$1*12-$B34)),0)</f>
        <v>56385.33466</v>
      </c>
      <c r="AB34" s="15">
        <f>if($A34&lt;=$Z$1,F34*((1+Investment!$D$7/12)^($Z$1*12-$B34)),0)</f>
        <v>65516.12306</v>
      </c>
      <c r="AC34" s="15">
        <f t="shared" si="7"/>
        <v>191666.3668</v>
      </c>
      <c r="AD34" s="15">
        <f t="shared" si="18"/>
        <v>6303357.086</v>
      </c>
      <c r="AE34" s="14"/>
      <c r="AF34" s="15">
        <f>if($A34&lt;=$AF$1,D34*((1+Investment!$D$5/12)^($AF$1*12-$B34)),0)</f>
        <v>126741.6799</v>
      </c>
      <c r="AG34" s="15">
        <f>if($A34&lt;=$AF$1,E34*((1+Investment!$D$6/12)^($AF$1*12-$B34)),0)</f>
        <v>118814.1254</v>
      </c>
      <c r="AH34" s="15">
        <f>if($A34&lt;=$AF$1,F34*((1+Investment!$D$7/12)^($AF$1*12-$B34)),0)</f>
        <v>160070.2875</v>
      </c>
      <c r="AI34" s="15">
        <f t="shared" si="8"/>
        <v>405626.0928</v>
      </c>
      <c r="AJ34" s="15">
        <f t="shared" si="19"/>
        <v>13393376.09</v>
      </c>
      <c r="AK34" s="14"/>
      <c r="AL34" s="15">
        <f>if($A34&lt;=$AF$1,D34*((1+Investment!$D$5/12)^($AL$1*12-$B34)),0)</f>
        <v>230251.1915</v>
      </c>
      <c r="AM34" s="15">
        <f>if($A34&lt;=$AF$1,E34*((1+Investment!$D$6/12)^($AL$1*12-$B34)),0)</f>
        <v>250362.9089</v>
      </c>
      <c r="AN34" s="15">
        <f>if($A34&lt;=$AF$1,F34*((1+Investment!$D$7/12)^($AL$1*12-$B34)),0)</f>
        <v>391086.8919</v>
      </c>
      <c r="AO34" s="15">
        <f t="shared" si="9"/>
        <v>871700.9922</v>
      </c>
      <c r="AP34" s="15">
        <f t="shared" si="20"/>
        <v>28895606.94</v>
      </c>
      <c r="AQ34" s="14"/>
      <c r="AR34" s="15">
        <f>if($A34&lt;=$AF$1,D34*((1+Investment!$D$5/12)^($AR$1*12-$B34)),0)</f>
        <v>418296.5794</v>
      </c>
      <c r="AS34" s="15">
        <f>if($A34&lt;=$AF$1,E34*((1+Investment!$D$6/12)^($AR$1*12-$B34)),0)</f>
        <v>527560.0516</v>
      </c>
      <c r="AT34" s="15">
        <f>if($A34&lt;=$AF$1,F34*((1+Investment!$D$7/12)^($AR$1*12-$B34)),0)</f>
        <v>955511.2283</v>
      </c>
      <c r="AU34" s="15">
        <f t="shared" si="10"/>
        <v>1901367.859</v>
      </c>
      <c r="AV34" s="15">
        <f t="shared" si="21"/>
        <v>63263685.36</v>
      </c>
      <c r="AW34" s="15"/>
      <c r="AX34" s="15">
        <f>if($A34&lt;=$AF$1,D34*((1+Investment!$D$5/12)^($AX$1*12-$B34)),0)</f>
        <v>759918.0148</v>
      </c>
      <c r="AY34" s="15">
        <f>if($A34&lt;=$AF$1,E34*((1+Investment!$D$6/12)^($AX$1*12-$B34)),0)</f>
        <v>1111664.7</v>
      </c>
      <c r="AZ34" s="15">
        <f>if($A34&lt;=$AF$1,F34*((1+Investment!$D$7/12)^($AX$1*12-$B34)),0)</f>
        <v>2334523.929</v>
      </c>
      <c r="BA34" s="15">
        <f t="shared" si="11"/>
        <v>4206106.644</v>
      </c>
      <c r="BB34" s="15">
        <f t="shared" si="22"/>
        <v>140438413.2</v>
      </c>
      <c r="BC34" s="15"/>
      <c r="BD34" s="15">
        <f>if($A34&lt;=$AF$1,D34*((1+Investment!$D$5/12)^($BD$1*12-$B34)),0)</f>
        <v>1380540.549</v>
      </c>
      <c r="BE34" s="15">
        <f>if($A34&lt;=$AF$1,E34*((1+Investment!$D$6/12)^($BD$1*12-$B34)),0)</f>
        <v>2342479.12</v>
      </c>
      <c r="BF34" s="15">
        <f>if($A34&lt;=$AF$1,F34*((1+Investment!$D$7/12)^($BD$1*12-$B34)),0)</f>
        <v>5703755.03</v>
      </c>
      <c r="BG34" s="15">
        <f t="shared" si="12"/>
        <v>9426774.698</v>
      </c>
      <c r="BH34" s="15">
        <f t="shared" si="23"/>
        <v>315760492.5</v>
      </c>
      <c r="BI34" s="15"/>
    </row>
    <row r="35">
      <c r="A35" s="24">
        <f t="shared" si="2"/>
        <v>2</v>
      </c>
      <c r="B35" s="23">
        <f t="shared" si="13"/>
        <v>33</v>
      </c>
      <c r="C35" s="15">
        <f>vlookup(A35,Budget!$B$3:$H$53,7,0)</f>
        <v>8079</v>
      </c>
      <c r="D35" s="15">
        <f t="shared" ref="D35:F35" si="53">$C35*D$1</f>
        <v>4847.4</v>
      </c>
      <c r="E35" s="15">
        <f t="shared" si="53"/>
        <v>2019.75</v>
      </c>
      <c r="F35" s="15">
        <f t="shared" si="53"/>
        <v>1211.85</v>
      </c>
      <c r="G35" s="14"/>
      <c r="H35" s="15">
        <f>if($A35&lt;=$H$1,D35*((1+Investment!$D$5/12)^($H$1*12-$B35)),0)</f>
        <v>11520.42173</v>
      </c>
      <c r="I35" s="15">
        <f>if($A35&lt;=$H$1,E35*((1+Investment!$D$6/12)^($H$1*12-$B35)),0)</f>
        <v>5952.03383</v>
      </c>
      <c r="J35" s="15">
        <f>if($A35&lt;=$H$1,F35*((1+Investment!$D$7/12)^($H$1*12-$B35)),0)</f>
        <v>4425.828111</v>
      </c>
      <c r="K35" s="15">
        <f t="shared" si="4"/>
        <v>21898.28367</v>
      </c>
      <c r="L35" s="15">
        <f t="shared" si="15"/>
        <v>742097.5994</v>
      </c>
      <c r="M35" s="14"/>
      <c r="N35" s="15">
        <f>if($A35&lt;=$N$1,D35*((1+Investment!$D$5/12)^($N$1*12-$B35)),0)</f>
        <v>20929.11212</v>
      </c>
      <c r="O35" s="15">
        <f>if($A35&lt;=$N$1,E35*((1+Investment!$D$6/12)^($N$1*12-$B35)),0)</f>
        <v>12542.01466</v>
      </c>
      <c r="P35" s="15">
        <f>if($A35&lt;=$N$1,F35*((1+Investment!$D$7/12)^($N$1*12-$B35)),0)</f>
        <v>10813.27076</v>
      </c>
      <c r="Q35" s="15">
        <f t="shared" si="5"/>
        <v>44284.39755</v>
      </c>
      <c r="R35" s="15">
        <f t="shared" si="16"/>
        <v>1506471.785</v>
      </c>
      <c r="S35" s="14"/>
      <c r="T35" s="15">
        <f>if($A35&lt;=$T$1,D35*((1+Investment!$D$5/12)^($T$1*12-$B35)),0)</f>
        <v>38021.84889</v>
      </c>
      <c r="U35" s="15">
        <f>if($A35&lt;=$T$1,E35*((1+Investment!$D$6/12)^($T$1*12-$B35)),0)</f>
        <v>26428.29935</v>
      </c>
      <c r="V35" s="15">
        <f>if($A35&lt;=$T$1,F35*((1+Investment!$D$7/12)^($T$1*12-$B35)),0)</f>
        <v>26419.19697</v>
      </c>
      <c r="W35" s="15">
        <f t="shared" si="6"/>
        <v>90869.34521</v>
      </c>
      <c r="X35" s="15">
        <f t="shared" si="17"/>
        <v>3103646.707</v>
      </c>
      <c r="Y35" s="14"/>
      <c r="Z35" s="15">
        <f>if($A35&lt;=$Z$1,D35*((1+Investment!$D$5/12)^($Z$1*12-$B35)),0)</f>
        <v>69074.16736</v>
      </c>
      <c r="AA35" s="15">
        <f>if($A35&lt;=$Z$1,E35*((1+Investment!$D$6/12)^($Z$1*12-$B35)),0)</f>
        <v>55689.21942</v>
      </c>
      <c r="AB35" s="15">
        <f>if($A35&lt;=$Z$1,F35*((1+Investment!$D$7/12)^($Z$1*12-$B35)),0)</f>
        <v>64547.90449</v>
      </c>
      <c r="AC35" s="15">
        <f t="shared" si="7"/>
        <v>189311.2913</v>
      </c>
      <c r="AD35" s="15">
        <f t="shared" si="18"/>
        <v>6492668.377</v>
      </c>
      <c r="AE35" s="14"/>
      <c r="AF35" s="15">
        <f>if($A35&lt;=$AF$1,D35*((1+Investment!$D$5/12)^($AF$1*12-$B35)),0)</f>
        <v>125486.8118</v>
      </c>
      <c r="AG35" s="15">
        <f>if($A35&lt;=$AF$1,E35*((1+Investment!$D$6/12)^($AF$1*12-$B35)),0)</f>
        <v>117347.2844</v>
      </c>
      <c r="AH35" s="15">
        <f>if($A35&lt;=$AF$1,F35*((1+Investment!$D$7/12)^($AF$1*12-$B35)),0)</f>
        <v>157704.7167</v>
      </c>
      <c r="AI35" s="15">
        <f t="shared" si="8"/>
        <v>400538.8129</v>
      </c>
      <c r="AJ35" s="15">
        <f t="shared" si="19"/>
        <v>13793914.91</v>
      </c>
      <c r="AK35" s="14"/>
      <c r="AL35" s="15">
        <f>if($A35&lt;=$AF$1,D35*((1+Investment!$D$5/12)^($AL$1*12-$B35)),0)</f>
        <v>227971.4767</v>
      </c>
      <c r="AM35" s="15">
        <f>if($A35&lt;=$AF$1,E35*((1+Investment!$D$6/12)^($AL$1*12-$B35)),0)</f>
        <v>247272.0088</v>
      </c>
      <c r="AN35" s="15">
        <f>if($A35&lt;=$AF$1,F35*((1+Investment!$D$7/12)^($AL$1*12-$B35)),0)</f>
        <v>385307.2826</v>
      </c>
      <c r="AO35" s="15">
        <f t="shared" si="9"/>
        <v>860550.7681</v>
      </c>
      <c r="AP35" s="15">
        <f t="shared" si="20"/>
        <v>29756157.71</v>
      </c>
      <c r="AQ35" s="14"/>
      <c r="AR35" s="15">
        <f>if($A35&lt;=$AF$1,D35*((1+Investment!$D$5/12)^($AR$1*12-$B35)),0)</f>
        <v>414155.0291</v>
      </c>
      <c r="AS35" s="15">
        <f>if($A35&lt;=$AF$1,E35*((1+Investment!$D$6/12)^($AR$1*12-$B35)),0)</f>
        <v>521046.9645</v>
      </c>
      <c r="AT35" s="15">
        <f>if($A35&lt;=$AF$1,F35*((1+Investment!$D$7/12)^($AR$1*12-$B35)),0)</f>
        <v>941390.3727</v>
      </c>
      <c r="AU35" s="15">
        <f t="shared" si="10"/>
        <v>1876592.366</v>
      </c>
      <c r="AV35" s="15">
        <f t="shared" si="21"/>
        <v>65140277.72</v>
      </c>
      <c r="AW35" s="15"/>
      <c r="AX35" s="15">
        <f>if($A35&lt;=$AF$1,D35*((1+Investment!$D$5/12)^($AX$1*12-$B35)),0)</f>
        <v>752394.074</v>
      </c>
      <c r="AY35" s="15">
        <f>if($A35&lt;=$AF$1,E35*((1+Investment!$D$6/12)^($AX$1*12-$B35)),0)</f>
        <v>1097940.445</v>
      </c>
      <c r="AZ35" s="15">
        <f>if($A35&lt;=$AF$1,F35*((1+Investment!$D$7/12)^($AX$1*12-$B35)),0)</f>
        <v>2300023.575</v>
      </c>
      <c r="BA35" s="15">
        <f t="shared" si="11"/>
        <v>4150358.094</v>
      </c>
      <c r="BB35" s="15">
        <f t="shared" si="22"/>
        <v>144588771.3</v>
      </c>
      <c r="BC35" s="15"/>
      <c r="BD35" s="15">
        <f>if($A35&lt;=$AF$1,D35*((1+Investment!$D$5/12)^($BD$1*12-$B35)),0)</f>
        <v>1366871.83</v>
      </c>
      <c r="BE35" s="15">
        <f>if($A35&lt;=$AF$1,E35*((1+Investment!$D$6/12)^($BD$1*12-$B35)),0)</f>
        <v>2313559.625</v>
      </c>
      <c r="BF35" s="15">
        <f>if($A35&lt;=$AF$1,F35*((1+Investment!$D$7/12)^($BD$1*12-$B35)),0)</f>
        <v>5619463.083</v>
      </c>
      <c r="BG35" s="15">
        <f t="shared" si="12"/>
        <v>9299894.539</v>
      </c>
      <c r="BH35" s="15">
        <f t="shared" si="23"/>
        <v>325060387</v>
      </c>
      <c r="BI35" s="15"/>
    </row>
    <row r="36">
      <c r="A36" s="24">
        <f t="shared" si="2"/>
        <v>2</v>
      </c>
      <c r="B36" s="23">
        <f t="shared" si="13"/>
        <v>34</v>
      </c>
      <c r="C36" s="15">
        <f>vlookup(A36,Budget!$B$3:$H$53,7,0)</f>
        <v>8079</v>
      </c>
      <c r="D36" s="15">
        <f t="shared" ref="D36:F36" si="54">$C36*D$1</f>
        <v>4847.4</v>
      </c>
      <c r="E36" s="15">
        <f t="shared" si="54"/>
        <v>2019.75</v>
      </c>
      <c r="F36" s="15">
        <f t="shared" si="54"/>
        <v>1211.85</v>
      </c>
      <c r="G36" s="14"/>
      <c r="H36" s="15">
        <f>if($A36&lt;=$H$1,D36*((1+Investment!$D$5/12)^($H$1*12-$B36)),0)</f>
        <v>11406.35815</v>
      </c>
      <c r="I36" s="15">
        <f>if($A36&lt;=$H$1,E36*((1+Investment!$D$6/12)^($H$1*12-$B36)),0)</f>
        <v>5878.55193</v>
      </c>
      <c r="J36" s="15">
        <f>if($A36&lt;=$H$1,F36*((1+Investment!$D$7/12)^($H$1*12-$B36)),0)</f>
        <v>4360.421784</v>
      </c>
      <c r="K36" s="15">
        <f t="shared" si="4"/>
        <v>21645.33186</v>
      </c>
      <c r="L36" s="15">
        <f t="shared" si="15"/>
        <v>763742.9313</v>
      </c>
      <c r="M36" s="14"/>
      <c r="N36" s="15">
        <f>if($A36&lt;=$N$1,D36*((1+Investment!$D$5/12)^($N$1*12-$B36)),0)</f>
        <v>20721.89319</v>
      </c>
      <c r="O36" s="15">
        <f>if($A36&lt;=$N$1,E36*((1+Investment!$D$6/12)^($N$1*12-$B36)),0)</f>
        <v>12387.17497</v>
      </c>
      <c r="P36" s="15">
        <f>if($A36&lt;=$N$1,F36*((1+Investment!$D$7/12)^($N$1*12-$B36)),0)</f>
        <v>10653.46873</v>
      </c>
      <c r="Q36" s="15">
        <f t="shared" si="5"/>
        <v>43762.5369</v>
      </c>
      <c r="R36" s="15">
        <f t="shared" si="16"/>
        <v>1550234.322</v>
      </c>
      <c r="S36" s="14"/>
      <c r="T36" s="15">
        <f>if($A36&lt;=$T$1,D36*((1+Investment!$D$5/12)^($T$1*12-$B36)),0)</f>
        <v>37645.39494</v>
      </c>
      <c r="U36" s="15">
        <f>if($A36&lt;=$T$1,E36*((1+Investment!$D$6/12)^($T$1*12-$B36)),0)</f>
        <v>26102.02405</v>
      </c>
      <c r="V36" s="15">
        <f>if($A36&lt;=$T$1,F36*((1+Investment!$D$7/12)^($T$1*12-$B36)),0)</f>
        <v>26028.76549</v>
      </c>
      <c r="W36" s="15">
        <f t="shared" si="6"/>
        <v>89776.18448</v>
      </c>
      <c r="X36" s="15">
        <f t="shared" si="17"/>
        <v>3193422.891</v>
      </c>
      <c r="Y36" s="14"/>
      <c r="Z36" s="15">
        <f>if($A36&lt;=$Z$1,D36*((1+Investment!$D$5/12)^($Z$1*12-$B36)),0)</f>
        <v>68390.26471</v>
      </c>
      <c r="AA36" s="15">
        <f>if($A36&lt;=$Z$1,E36*((1+Investment!$D$6/12)^($Z$1*12-$B36)),0)</f>
        <v>55001.69819</v>
      </c>
      <c r="AB36" s="15">
        <f>if($A36&lt;=$Z$1,F36*((1+Investment!$D$7/12)^($Z$1*12-$B36)),0)</f>
        <v>63593.99457</v>
      </c>
      <c r="AC36" s="15">
        <f t="shared" si="7"/>
        <v>186985.9575</v>
      </c>
      <c r="AD36" s="15">
        <f t="shared" si="18"/>
        <v>6679654.335</v>
      </c>
      <c r="AE36" s="14"/>
      <c r="AF36" s="15">
        <f>if($A36&lt;=$AF$1,D36*((1+Investment!$D$5/12)^($AF$1*12-$B36)),0)</f>
        <v>124244.3681</v>
      </c>
      <c r="AG36" s="15">
        <f>if($A36&lt;=$AF$1,E36*((1+Investment!$D$6/12)^($AF$1*12-$B36)),0)</f>
        <v>115898.5525</v>
      </c>
      <c r="AH36" s="15">
        <f>if($A36&lt;=$AF$1,F36*((1+Investment!$D$7/12)^($AF$1*12-$B36)),0)</f>
        <v>155374.1052</v>
      </c>
      <c r="AI36" s="15">
        <f t="shared" si="8"/>
        <v>395517.0258</v>
      </c>
      <c r="AJ36" s="15">
        <f t="shared" si="19"/>
        <v>14189431.93</v>
      </c>
      <c r="AK36" s="14"/>
      <c r="AL36" s="15">
        <f>if($A36&lt;=$AF$1,D36*((1+Investment!$D$5/12)^($AL$1*12-$B36)),0)</f>
        <v>225714.3334</v>
      </c>
      <c r="AM36" s="15">
        <f>if($A36&lt;=$AF$1,E36*((1+Investment!$D$6/12)^($AL$1*12-$B36)),0)</f>
        <v>244219.2679</v>
      </c>
      <c r="AN36" s="15">
        <f>if($A36&lt;=$AF$1,F36*((1+Investment!$D$7/12)^($AL$1*12-$B36)),0)</f>
        <v>379613.0864</v>
      </c>
      <c r="AO36" s="15">
        <f t="shared" si="9"/>
        <v>849546.6876</v>
      </c>
      <c r="AP36" s="15">
        <f t="shared" si="20"/>
        <v>30605704.4</v>
      </c>
      <c r="AQ36" s="14"/>
      <c r="AR36" s="15">
        <f>if($A36&lt;=$AF$1,D36*((1+Investment!$D$5/12)^($AR$1*12-$B36)),0)</f>
        <v>410054.4842</v>
      </c>
      <c r="AS36" s="15">
        <f>if($A36&lt;=$AF$1,E36*((1+Investment!$D$6/12)^($AR$1*12-$B36)),0)</f>
        <v>514614.286</v>
      </c>
      <c r="AT36" s="15">
        <f>if($A36&lt;=$AF$1,F36*((1+Investment!$D$7/12)^($AR$1*12-$B36)),0)</f>
        <v>927478.1997</v>
      </c>
      <c r="AU36" s="15">
        <f t="shared" si="10"/>
        <v>1852146.97</v>
      </c>
      <c r="AV36" s="15">
        <f t="shared" si="21"/>
        <v>66992424.69</v>
      </c>
      <c r="AW36" s="15"/>
      <c r="AX36" s="15">
        <f>if($A36&lt;=$AF$1,D36*((1+Investment!$D$5/12)^($AX$1*12-$B36)),0)</f>
        <v>744944.6277</v>
      </c>
      <c r="AY36" s="15">
        <f>if($A36&lt;=$AF$1,E36*((1+Investment!$D$6/12)^($AX$1*12-$B36)),0)</f>
        <v>1084385.624</v>
      </c>
      <c r="AZ36" s="15">
        <f>if($A36&lt;=$AF$1,F36*((1+Investment!$D$7/12)^($AX$1*12-$B36)),0)</f>
        <v>2266033.079</v>
      </c>
      <c r="BA36" s="15">
        <f t="shared" si="11"/>
        <v>4095363.331</v>
      </c>
      <c r="BB36" s="15">
        <f t="shared" si="22"/>
        <v>148684134.7</v>
      </c>
      <c r="BC36" s="15"/>
      <c r="BD36" s="15">
        <f>if($A36&lt;=$AF$1,D36*((1+Investment!$D$5/12)^($BD$1*12-$B36)),0)</f>
        <v>1353338.446</v>
      </c>
      <c r="BE36" s="15">
        <f>if($A36&lt;=$AF$1,E36*((1+Investment!$D$6/12)^($BD$1*12-$B36)),0)</f>
        <v>2284997.16</v>
      </c>
      <c r="BF36" s="15">
        <f>if($A36&lt;=$AF$1,F36*((1+Investment!$D$7/12)^($BD$1*12-$B36)),0)</f>
        <v>5536416.831</v>
      </c>
      <c r="BG36" s="15">
        <f t="shared" si="12"/>
        <v>9174752.437</v>
      </c>
      <c r="BH36" s="15">
        <f t="shared" si="23"/>
        <v>334235139.5</v>
      </c>
      <c r="BI36" s="15"/>
    </row>
    <row r="37">
      <c r="A37" s="24">
        <f t="shared" si="2"/>
        <v>2</v>
      </c>
      <c r="B37" s="23">
        <f t="shared" si="13"/>
        <v>35</v>
      </c>
      <c r="C37" s="15">
        <f>vlookup(A37,Budget!$B$3:$H$53,7,0)</f>
        <v>8079</v>
      </c>
      <c r="D37" s="15">
        <f t="shared" ref="D37:F37" si="55">$C37*D$1</f>
        <v>4847.4</v>
      </c>
      <c r="E37" s="15">
        <f t="shared" si="55"/>
        <v>2019.75</v>
      </c>
      <c r="F37" s="15">
        <f t="shared" si="55"/>
        <v>1211.85</v>
      </c>
      <c r="G37" s="14"/>
      <c r="H37" s="15">
        <f>if($A37&lt;=$H$1,D37*((1+Investment!$D$5/12)^($H$1*12-$B37)),0)</f>
        <v>11293.42391</v>
      </c>
      <c r="I37" s="15">
        <f>if($A37&lt;=$H$1,E37*((1+Investment!$D$6/12)^($H$1*12-$B37)),0)</f>
        <v>5805.977215</v>
      </c>
      <c r="J37" s="15">
        <f>if($A37&lt;=$H$1,F37*((1+Investment!$D$7/12)^($H$1*12-$B37)),0)</f>
        <v>4295.982053</v>
      </c>
      <c r="K37" s="15">
        <f t="shared" si="4"/>
        <v>21395.38318</v>
      </c>
      <c r="L37" s="15">
        <f t="shared" si="15"/>
        <v>785138.3144</v>
      </c>
      <c r="M37" s="14"/>
      <c r="N37" s="15">
        <f>if($A37&lt;=$N$1,D37*((1+Investment!$D$5/12)^($N$1*12-$B37)),0)</f>
        <v>20516.72593</v>
      </c>
      <c r="O37" s="15">
        <f>if($A37&lt;=$N$1,E37*((1+Investment!$D$6/12)^($N$1*12-$B37)),0)</f>
        <v>12234.24689</v>
      </c>
      <c r="P37" s="15">
        <f>if($A37&lt;=$N$1,F37*((1+Investment!$D$7/12)^($N$1*12-$B37)),0)</f>
        <v>10496.02831</v>
      </c>
      <c r="Q37" s="15">
        <f t="shared" si="5"/>
        <v>43247.00113</v>
      </c>
      <c r="R37" s="15">
        <f t="shared" si="16"/>
        <v>1593481.323</v>
      </c>
      <c r="S37" s="14"/>
      <c r="T37" s="15">
        <f>if($A37&lt;=$T$1,D37*((1+Investment!$D$5/12)^($T$1*12-$B37)),0)</f>
        <v>37272.66826</v>
      </c>
      <c r="U37" s="15">
        <f>if($A37&lt;=$T$1,E37*((1+Investment!$D$6/12)^($T$1*12-$B37)),0)</f>
        <v>25779.77684</v>
      </c>
      <c r="V37" s="15">
        <f>if($A37&lt;=$T$1,F37*((1+Investment!$D$7/12)^($T$1*12-$B37)),0)</f>
        <v>25644.10393</v>
      </c>
      <c r="W37" s="15">
        <f t="shared" si="6"/>
        <v>88696.54903</v>
      </c>
      <c r="X37" s="15">
        <f t="shared" si="17"/>
        <v>3282119.44</v>
      </c>
      <c r="Y37" s="14"/>
      <c r="Z37" s="15">
        <f>if($A37&lt;=$Z$1,D37*((1+Investment!$D$5/12)^($Z$1*12-$B37)),0)</f>
        <v>67713.13337</v>
      </c>
      <c r="AA37" s="15">
        <f>if($A37&lt;=$Z$1,E37*((1+Investment!$D$6/12)^($Z$1*12-$B37)),0)</f>
        <v>54322.66488</v>
      </c>
      <c r="AB37" s="15">
        <f>if($A37&lt;=$Z$1,F37*((1+Investment!$D$7/12)^($Z$1*12-$B37)),0)</f>
        <v>62654.18185</v>
      </c>
      <c r="AC37" s="15">
        <f t="shared" si="7"/>
        <v>184689.9801</v>
      </c>
      <c r="AD37" s="15">
        <f t="shared" si="18"/>
        <v>6864344.315</v>
      </c>
      <c r="AE37" s="14"/>
      <c r="AF37" s="15">
        <f>if($A37&lt;=$AF$1,D37*((1+Investment!$D$5/12)^($AF$1*12-$B37)),0)</f>
        <v>123014.2259</v>
      </c>
      <c r="AG37" s="15">
        <f>if($A37&lt;=$AF$1,E37*((1+Investment!$D$6/12)^($AF$1*12-$B37)),0)</f>
        <v>114467.7062</v>
      </c>
      <c r="AH37" s="15">
        <f>if($A37&lt;=$AF$1,F37*((1+Investment!$D$7/12)^($AF$1*12-$B37)),0)</f>
        <v>153077.9361</v>
      </c>
      <c r="AI37" s="15">
        <f t="shared" si="8"/>
        <v>390559.8681</v>
      </c>
      <c r="AJ37" s="15">
        <f t="shared" si="19"/>
        <v>14579991.8</v>
      </c>
      <c r="AK37" s="14"/>
      <c r="AL37" s="15">
        <f>if($A37&lt;=$AF$1,D37*((1+Investment!$D$5/12)^($AL$1*12-$B37)),0)</f>
        <v>223479.538</v>
      </c>
      <c r="AM37" s="15">
        <f>if($A37&lt;=$AF$1,E37*((1+Investment!$D$6/12)^($AL$1*12-$B37)),0)</f>
        <v>241204.2152</v>
      </c>
      <c r="AN37" s="15">
        <f>if($A37&lt;=$AF$1,F37*((1+Investment!$D$7/12)^($AL$1*12-$B37)),0)</f>
        <v>374003.0407</v>
      </c>
      <c r="AO37" s="15">
        <f t="shared" si="9"/>
        <v>838686.794</v>
      </c>
      <c r="AP37" s="15">
        <f t="shared" si="20"/>
        <v>31444391.19</v>
      </c>
      <c r="AQ37" s="14"/>
      <c r="AR37" s="15">
        <f>if($A37&lt;=$AF$1,D37*((1+Investment!$D$5/12)^($AR$1*12-$B37)),0)</f>
        <v>405994.5388</v>
      </c>
      <c r="AS37" s="15">
        <f>if($A37&lt;=$AF$1,E37*((1+Investment!$D$6/12)^($AR$1*12-$B37)),0)</f>
        <v>508261.0232</v>
      </c>
      <c r="AT37" s="15">
        <f>if($A37&lt;=$AF$1,F37*((1+Investment!$D$7/12)^($AR$1*12-$B37)),0)</f>
        <v>913771.6253</v>
      </c>
      <c r="AU37" s="15">
        <f t="shared" si="10"/>
        <v>1828027.187</v>
      </c>
      <c r="AV37" s="15">
        <f t="shared" si="21"/>
        <v>68820451.88</v>
      </c>
      <c r="AW37" s="15"/>
      <c r="AX37" s="15">
        <f>if($A37&lt;=$AF$1,D37*((1+Investment!$D$5/12)^($AX$1*12-$B37)),0)</f>
        <v>737568.9384</v>
      </c>
      <c r="AY37" s="15">
        <f>if($A37&lt;=$AF$1,E37*((1+Investment!$D$6/12)^($AX$1*12-$B37)),0)</f>
        <v>1070998.147</v>
      </c>
      <c r="AZ37" s="15">
        <f>if($A37&lt;=$AF$1,F37*((1+Investment!$D$7/12)^($AX$1*12-$B37)),0)</f>
        <v>2232544.905</v>
      </c>
      <c r="BA37" s="15">
        <f t="shared" si="11"/>
        <v>4041111.991</v>
      </c>
      <c r="BB37" s="15">
        <f t="shared" si="22"/>
        <v>152725246.7</v>
      </c>
      <c r="BC37" s="15"/>
      <c r="BD37" s="15">
        <f>if($A37&lt;=$AF$1,D37*((1+Investment!$D$5/12)^($BD$1*12-$B37)),0)</f>
        <v>1339939.055</v>
      </c>
      <c r="BE37" s="15">
        <f>if($A37&lt;=$AF$1,E37*((1+Investment!$D$6/12)^($BD$1*12-$B37)),0)</f>
        <v>2256787.319</v>
      </c>
      <c r="BF37" s="15">
        <f>if($A37&lt;=$AF$1,F37*((1+Investment!$D$7/12)^($BD$1*12-$B37)),0)</f>
        <v>5454597.863</v>
      </c>
      <c r="BG37" s="15">
        <f t="shared" si="12"/>
        <v>9051324.237</v>
      </c>
      <c r="BH37" s="15">
        <f t="shared" si="23"/>
        <v>343286463.7</v>
      </c>
      <c r="BI37" s="15"/>
    </row>
    <row r="38">
      <c r="A38" s="24">
        <f t="shared" si="2"/>
        <v>2</v>
      </c>
      <c r="B38" s="23">
        <f t="shared" si="13"/>
        <v>36</v>
      </c>
      <c r="C38" s="15">
        <f>vlookup(A38,Budget!$B$3:$H$53,7,0)</f>
        <v>8079</v>
      </c>
      <c r="D38" s="15">
        <f t="shared" ref="D38:F38" si="56">$C38*D$1</f>
        <v>4847.4</v>
      </c>
      <c r="E38" s="15">
        <f t="shared" si="56"/>
        <v>2019.75</v>
      </c>
      <c r="F38" s="15">
        <f t="shared" si="56"/>
        <v>1211.85</v>
      </c>
      <c r="G38" s="14"/>
      <c r="H38" s="15">
        <f>if($A38&lt;=$H$1,D38*((1+Investment!$D$5/12)^($H$1*12-$B38)),0)</f>
        <v>11181.60783</v>
      </c>
      <c r="I38" s="15">
        <f>if($A38&lt;=$H$1,E38*((1+Investment!$D$6/12)^($H$1*12-$B38)),0)</f>
        <v>5734.298484</v>
      </c>
      <c r="J38" s="15">
        <f>if($A38&lt;=$H$1,F38*((1+Investment!$D$7/12)^($H$1*12-$B38)),0)</f>
        <v>4232.494633</v>
      </c>
      <c r="K38" s="15">
        <f t="shared" si="4"/>
        <v>21148.40095</v>
      </c>
      <c r="L38" s="15">
        <f t="shared" si="15"/>
        <v>806286.7154</v>
      </c>
      <c r="M38" s="14"/>
      <c r="N38" s="15">
        <f>if($A38&lt;=$N$1,D38*((1+Investment!$D$5/12)^($N$1*12-$B38)),0)</f>
        <v>20313.59003</v>
      </c>
      <c r="O38" s="15">
        <f>if($A38&lt;=$N$1,E38*((1+Investment!$D$6/12)^($N$1*12-$B38)),0)</f>
        <v>12083.2068</v>
      </c>
      <c r="P38" s="15">
        <f>if($A38&lt;=$N$1,F38*((1+Investment!$D$7/12)^($N$1*12-$B38)),0)</f>
        <v>10340.91459</v>
      </c>
      <c r="Q38" s="15">
        <f t="shared" si="5"/>
        <v>42737.71142</v>
      </c>
      <c r="R38" s="15">
        <f t="shared" si="16"/>
        <v>1636219.034</v>
      </c>
      <c r="S38" s="14"/>
      <c r="T38" s="15">
        <f>if($A38&lt;=$T$1,D38*((1+Investment!$D$5/12)^($T$1*12-$B38)),0)</f>
        <v>36903.63194</v>
      </c>
      <c r="U38" s="15">
        <f>if($A38&lt;=$T$1,E38*((1+Investment!$D$6/12)^($T$1*12-$B38)),0)</f>
        <v>25461.50799</v>
      </c>
      <c r="V38" s="15">
        <f>if($A38&lt;=$T$1,F38*((1+Investment!$D$7/12)^($T$1*12-$B38)),0)</f>
        <v>25265.12702</v>
      </c>
      <c r="W38" s="15">
        <f t="shared" si="6"/>
        <v>87630.26695</v>
      </c>
      <c r="X38" s="15">
        <f t="shared" si="17"/>
        <v>3369749.707</v>
      </c>
      <c r="Y38" s="14"/>
      <c r="Z38" s="15">
        <f>if($A38&lt;=$Z$1,D38*((1+Investment!$D$5/12)^($Z$1*12-$B38)),0)</f>
        <v>67042.70631</v>
      </c>
      <c r="AA38" s="15">
        <f>if($A38&lt;=$Z$1,E38*((1+Investment!$D$6/12)^($Z$1*12-$B38)),0)</f>
        <v>53652.0147</v>
      </c>
      <c r="AB38" s="15">
        <f>if($A38&lt;=$Z$1,F38*((1+Investment!$D$7/12)^($Z$1*12-$B38)),0)</f>
        <v>61728.25798</v>
      </c>
      <c r="AC38" s="15">
        <f t="shared" si="7"/>
        <v>182422.979</v>
      </c>
      <c r="AD38" s="15">
        <f t="shared" si="18"/>
        <v>7046767.294</v>
      </c>
      <c r="AE38" s="14"/>
      <c r="AF38" s="15">
        <f>if($A38&lt;=$AF$1,D38*((1+Investment!$D$5/12)^($AF$1*12-$B38)),0)</f>
        <v>121796.2632</v>
      </c>
      <c r="AG38" s="15">
        <f>if($A38&lt;=$AF$1,E38*((1+Investment!$D$6/12)^($AF$1*12-$B38)),0)</f>
        <v>113054.5246</v>
      </c>
      <c r="AH38" s="15">
        <f>if($A38&lt;=$AF$1,F38*((1+Investment!$D$7/12)^($AF$1*12-$B38)),0)</f>
        <v>150815.7006</v>
      </c>
      <c r="AI38" s="15">
        <f t="shared" si="8"/>
        <v>385666.4884</v>
      </c>
      <c r="AJ38" s="15">
        <f t="shared" si="19"/>
        <v>14965658.29</v>
      </c>
      <c r="AK38" s="14"/>
      <c r="AL38" s="15">
        <f>if($A38&lt;=$AF$1,D38*((1+Investment!$D$5/12)^($AL$1*12-$B38)),0)</f>
        <v>221266.8693</v>
      </c>
      <c r="AM38" s="15">
        <f>if($A38&lt;=$AF$1,E38*((1+Investment!$D$6/12)^($AL$1*12-$B38)),0)</f>
        <v>238226.3854</v>
      </c>
      <c r="AN38" s="15">
        <f>if($A38&lt;=$AF$1,F38*((1+Investment!$D$7/12)^($AL$1*12-$B38)),0)</f>
        <v>368475.9022</v>
      </c>
      <c r="AO38" s="15">
        <f t="shared" si="9"/>
        <v>827969.1569</v>
      </c>
      <c r="AP38" s="15">
        <f t="shared" si="20"/>
        <v>32272360.35</v>
      </c>
      <c r="AQ38" s="14"/>
      <c r="AR38" s="15">
        <f>if($A38&lt;=$AF$1,D38*((1+Investment!$D$5/12)^($AR$1*12-$B38)),0)</f>
        <v>401974.7909</v>
      </c>
      <c r="AS38" s="15">
        <f>if($A38&lt;=$AF$1,E38*((1+Investment!$D$6/12)^($AR$1*12-$B38)),0)</f>
        <v>501986.1957</v>
      </c>
      <c r="AT38" s="15">
        <f>if($A38&lt;=$AF$1,F38*((1+Investment!$D$7/12)^($AR$1*12-$B38)),0)</f>
        <v>900267.6111</v>
      </c>
      <c r="AU38" s="15">
        <f t="shared" si="10"/>
        <v>1804228.598</v>
      </c>
      <c r="AV38" s="15">
        <f t="shared" si="21"/>
        <v>70624680.48</v>
      </c>
      <c r="AW38" s="15"/>
      <c r="AX38" s="15">
        <f>if($A38&lt;=$AF$1,D38*((1+Investment!$D$5/12)^($AX$1*12-$B38)),0)</f>
        <v>730266.2756</v>
      </c>
      <c r="AY38" s="15">
        <f>if($A38&lt;=$AF$1,E38*((1+Investment!$D$6/12)^($AX$1*12-$B38)),0)</f>
        <v>1057775.948</v>
      </c>
      <c r="AZ38" s="15">
        <f>if($A38&lt;=$AF$1,F38*((1+Investment!$D$7/12)^($AX$1*12-$B38)),0)</f>
        <v>2199551.631</v>
      </c>
      <c r="BA38" s="15">
        <f t="shared" si="11"/>
        <v>3987593.855</v>
      </c>
      <c r="BB38" s="15">
        <f t="shared" si="22"/>
        <v>156712840.5</v>
      </c>
      <c r="BC38" s="15"/>
      <c r="BD38" s="15">
        <f>if($A38&lt;=$AF$1,D38*((1+Investment!$D$5/12)^($BD$1*12-$B38)),0)</f>
        <v>1326672.332</v>
      </c>
      <c r="BE38" s="15">
        <f>if($A38&lt;=$AF$1,E38*((1+Investment!$D$6/12)^($BD$1*12-$B38)),0)</f>
        <v>2228925.747</v>
      </c>
      <c r="BF38" s="15">
        <f>if($A38&lt;=$AF$1,F38*((1+Investment!$D$7/12)^($BD$1*12-$B38)),0)</f>
        <v>5373988.042</v>
      </c>
      <c r="BG38" s="15">
        <f t="shared" si="12"/>
        <v>8929586.121</v>
      </c>
      <c r="BH38" s="15">
        <f t="shared" si="23"/>
        <v>352216049.8</v>
      </c>
      <c r="BI38" s="15"/>
    </row>
    <row r="39">
      <c r="A39" s="24">
        <f t="shared" si="2"/>
        <v>3</v>
      </c>
      <c r="B39" s="23">
        <f t="shared" si="13"/>
        <v>37</v>
      </c>
      <c r="C39" s="15">
        <f>vlookup(A39,Budget!$B$3:$H$53,7,0)</f>
        <v>9276.9</v>
      </c>
      <c r="D39" s="15">
        <f t="shared" ref="D39:F39" si="57">$C39*D$1</f>
        <v>5566.14</v>
      </c>
      <c r="E39" s="15">
        <f t="shared" si="57"/>
        <v>2319.225</v>
      </c>
      <c r="F39" s="15">
        <f t="shared" si="57"/>
        <v>1391.535</v>
      </c>
      <c r="G39" s="14"/>
      <c r="H39" s="15">
        <f>if($A39&lt;=$H$1,D39*((1+Investment!$D$5/12)^($H$1*12-$B39)),0)</f>
        <v>12712.41756</v>
      </c>
      <c r="I39" s="15">
        <f>if($A39&lt;=$H$1,E39*((1+Investment!$D$6/12)^($H$1*12-$B39)),0)</f>
        <v>6503.25121</v>
      </c>
      <c r="J39" s="15">
        <f>if($A39&lt;=$H$1,F39*((1+Investment!$D$7/12)^($H$1*12-$B39)),0)</f>
        <v>4788.237029</v>
      </c>
      <c r="K39" s="15">
        <f t="shared" si="4"/>
        <v>24003.9058</v>
      </c>
      <c r="L39" s="15">
        <f t="shared" si="15"/>
        <v>830290.6212</v>
      </c>
      <c r="M39" s="14"/>
      <c r="N39" s="15">
        <f>if($A39&lt;=$N$1,D39*((1+Investment!$D$5/12)^($N$1*12-$B39)),0)</f>
        <v>23094.60701</v>
      </c>
      <c r="O39" s="15">
        <f>if($A39&lt;=$N$1,E39*((1+Investment!$D$6/12)^($N$1*12-$B39)),0)</f>
        <v>13703.52964</v>
      </c>
      <c r="P39" s="15">
        <f>if($A39&lt;=$N$1,F39*((1+Investment!$D$7/12)^($N$1*12-$B39)),0)</f>
        <v>11698.7154</v>
      </c>
      <c r="Q39" s="15">
        <f t="shared" si="5"/>
        <v>48496.85206</v>
      </c>
      <c r="R39" s="15">
        <f t="shared" si="16"/>
        <v>1684715.886</v>
      </c>
      <c r="S39" s="14"/>
      <c r="T39" s="15">
        <f>if($A39&lt;=$T$1,D39*((1+Investment!$D$5/12)^($T$1*12-$B39)),0)</f>
        <v>41955.89631</v>
      </c>
      <c r="U39" s="15">
        <f>if($A39&lt;=$T$1,E39*((1+Investment!$D$6/12)^($T$1*12-$B39)),0)</f>
        <v>28875.82205</v>
      </c>
      <c r="V39" s="15">
        <f>if($A39&lt;=$T$1,F39*((1+Investment!$D$7/12)^($T$1*12-$B39)),0)</f>
        <v>28582.53282</v>
      </c>
      <c r="W39" s="15">
        <f t="shared" si="6"/>
        <v>99414.25118</v>
      </c>
      <c r="X39" s="15">
        <f t="shared" si="17"/>
        <v>3469163.959</v>
      </c>
      <c r="Y39" s="14"/>
      <c r="Z39" s="15">
        <f>if($A39&lt;=$Z$1,D39*((1+Investment!$D$5/12)^($Z$1*12-$B39)),0)</f>
        <v>76221.13831</v>
      </c>
      <c r="AA39" s="15">
        <f>if($A39&lt;=$Z$1,E39*((1+Investment!$D$6/12)^($Z$1*12-$B39)),0)</f>
        <v>60846.59361</v>
      </c>
      <c r="AB39" s="15">
        <f>if($A39&lt;=$Z$1,F39*((1+Investment!$D$7/12)^($Z$1*12-$B39)),0)</f>
        <v>69833.40942</v>
      </c>
      <c r="AC39" s="15">
        <f t="shared" si="7"/>
        <v>206901.1413</v>
      </c>
      <c r="AD39" s="15">
        <f t="shared" si="18"/>
        <v>7253668.435</v>
      </c>
      <c r="AE39" s="14"/>
      <c r="AF39" s="15">
        <f>if($A39&lt;=$AF$1,D39*((1+Investment!$D$5/12)^($AF$1*12-$B39)),0)</f>
        <v>138470.6903</v>
      </c>
      <c r="AG39" s="15">
        <f>if($A39&lt;=$AF$1,E39*((1+Investment!$D$6/12)^($AF$1*12-$B39)),0)</f>
        <v>128214.8071</v>
      </c>
      <c r="AH39" s="15">
        <f>if($A39&lt;=$AF$1,F39*((1+Investment!$D$7/12)^($AF$1*12-$B39)),0)</f>
        <v>170618.3669</v>
      </c>
      <c r="AI39" s="15">
        <f t="shared" si="8"/>
        <v>437303.8643</v>
      </c>
      <c r="AJ39" s="15">
        <f t="shared" si="19"/>
        <v>15402962.15</v>
      </c>
      <c r="AK39" s="14"/>
      <c r="AL39" s="15">
        <f>if($A39&lt;=$AF$1,D39*((1+Investment!$D$5/12)^($AL$1*12-$B39)),0)</f>
        <v>251559.246</v>
      </c>
      <c r="AM39" s="15">
        <f>if($A39&lt;=$AF$1,E39*((1+Investment!$D$6/12)^($AL$1*12-$B39)),0)</f>
        <v>270171.8499</v>
      </c>
      <c r="AN39" s="15">
        <f>if($A39&lt;=$AF$1,F39*((1+Investment!$D$7/12)^($AL$1*12-$B39)),0)</f>
        <v>416858.1681</v>
      </c>
      <c r="AO39" s="15">
        <f t="shared" si="9"/>
        <v>938589.264</v>
      </c>
      <c r="AP39" s="15">
        <f t="shared" si="20"/>
        <v>33210949.61</v>
      </c>
      <c r="AQ39" s="14"/>
      <c r="AR39" s="15">
        <f>if($A39&lt;=$AF$1,D39*((1+Investment!$D$5/12)^($AR$1*12-$B39)),0)</f>
        <v>457006.8517</v>
      </c>
      <c r="AS39" s="15">
        <f>if($A39&lt;=$AF$1,E39*((1+Investment!$D$6/12)^($AR$1*12-$B39)),0)</f>
        <v>569301.0826</v>
      </c>
      <c r="AT39" s="15">
        <f>if($A39&lt;=$AF$1,F39*((1+Investment!$D$7/12)^($AR$1*12-$B39)),0)</f>
        <v>1018476.12</v>
      </c>
      <c r="AU39" s="15">
        <f t="shared" si="10"/>
        <v>2044784.054</v>
      </c>
      <c r="AV39" s="15">
        <f t="shared" si="21"/>
        <v>72669464.53</v>
      </c>
      <c r="AW39" s="15"/>
      <c r="AX39" s="15">
        <f>if($A39&lt;=$AF$1,D39*((1+Investment!$D$5/12)^($AX$1*12-$B39)),0)</f>
        <v>830242.8386</v>
      </c>
      <c r="AY39" s="15">
        <f>if($A39&lt;=$AF$1,E39*((1+Investment!$D$6/12)^($AX$1*12-$B39)),0)</f>
        <v>1199620.622</v>
      </c>
      <c r="AZ39" s="15">
        <f>if($A39&lt;=$AF$1,F39*((1+Investment!$D$7/12)^($AX$1*12-$B39)),0)</f>
        <v>2488360.997</v>
      </c>
      <c r="BA39" s="15">
        <f t="shared" si="11"/>
        <v>4518224.458</v>
      </c>
      <c r="BB39" s="15">
        <f t="shared" si="22"/>
        <v>161231065</v>
      </c>
      <c r="BC39" s="15"/>
      <c r="BD39" s="15">
        <f>if($A39&lt;=$AF$1,D39*((1+Investment!$D$5/12)^($BD$1*12-$B39)),0)</f>
        <v>1508299.424</v>
      </c>
      <c r="BE39" s="15">
        <f>if($A39&lt;=$AF$1,E39*((1+Investment!$D$6/12)^($BD$1*12-$B39)),0)</f>
        <v>2527818.198</v>
      </c>
      <c r="BF39" s="15">
        <f>if($A39&lt;=$AF$1,F39*((1+Investment!$D$7/12)^($BD$1*12-$B39)),0)</f>
        <v>6079612.798</v>
      </c>
      <c r="BG39" s="15">
        <f t="shared" si="12"/>
        <v>10115730.42</v>
      </c>
      <c r="BH39" s="15">
        <f t="shared" si="23"/>
        <v>362331780.2</v>
      </c>
      <c r="BI39" s="15"/>
    </row>
    <row r="40">
      <c r="A40" s="24">
        <f t="shared" si="2"/>
        <v>3</v>
      </c>
      <c r="B40" s="23">
        <f t="shared" si="13"/>
        <v>38</v>
      </c>
      <c r="C40" s="15">
        <f>vlookup(A40,Budget!$B$3:$H$53,7,0)</f>
        <v>9276.9</v>
      </c>
      <c r="D40" s="15">
        <f t="shared" ref="D40:F40" si="58">$C40*D$1</f>
        <v>5566.14</v>
      </c>
      <c r="E40" s="15">
        <f t="shared" si="58"/>
        <v>2319.225</v>
      </c>
      <c r="F40" s="15">
        <f t="shared" si="58"/>
        <v>1391.535</v>
      </c>
      <c r="G40" s="14"/>
      <c r="H40" s="15">
        <f>if($A40&lt;=$H$1,D40*((1+Investment!$D$5/12)^($H$1*12-$B40)),0)</f>
        <v>12586.55204</v>
      </c>
      <c r="I40" s="15">
        <f>if($A40&lt;=$H$1,E40*((1+Investment!$D$6/12)^($H$1*12-$B40)),0)</f>
        <v>6422.964158</v>
      </c>
      <c r="J40" s="15">
        <f>if($A40&lt;=$H$1,F40*((1+Investment!$D$7/12)^($H$1*12-$B40)),0)</f>
        <v>4717.474906</v>
      </c>
      <c r="K40" s="15">
        <f t="shared" si="4"/>
        <v>23726.9911</v>
      </c>
      <c r="L40" s="15">
        <f t="shared" si="15"/>
        <v>854017.6123</v>
      </c>
      <c r="M40" s="14"/>
      <c r="N40" s="15">
        <f>if($A40&lt;=$N$1,D40*((1+Investment!$D$5/12)^($N$1*12-$B40)),0)</f>
        <v>22865.94753</v>
      </c>
      <c r="O40" s="15">
        <f>if($A40&lt;=$N$1,E40*((1+Investment!$D$6/12)^($N$1*12-$B40)),0)</f>
        <v>13534.35027</v>
      </c>
      <c r="P40" s="15">
        <f>if($A40&lt;=$N$1,F40*((1+Investment!$D$7/12)^($N$1*12-$B40)),0)</f>
        <v>11525.82798</v>
      </c>
      <c r="Q40" s="15">
        <f t="shared" si="5"/>
        <v>47926.12578</v>
      </c>
      <c r="R40" s="15">
        <f t="shared" si="16"/>
        <v>1732642.012</v>
      </c>
      <c r="S40" s="14"/>
      <c r="T40" s="15">
        <f>if($A40&lt;=$T$1,D40*((1+Investment!$D$5/12)^($T$1*12-$B40)),0)</f>
        <v>41540.4914</v>
      </c>
      <c r="U40" s="15">
        <f>if($A40&lt;=$T$1,E40*((1+Investment!$D$6/12)^($T$1*12-$B40)),0)</f>
        <v>28519.33042</v>
      </c>
      <c r="V40" s="15">
        <f>if($A40&lt;=$T$1,F40*((1+Investment!$D$7/12)^($T$1*12-$B40)),0)</f>
        <v>28160.13085</v>
      </c>
      <c r="W40" s="15">
        <f t="shared" si="6"/>
        <v>98219.95267</v>
      </c>
      <c r="X40" s="15">
        <f t="shared" si="17"/>
        <v>3567383.911</v>
      </c>
      <c r="Y40" s="14"/>
      <c r="Z40" s="15">
        <f>if($A40&lt;=$Z$1,D40*((1+Investment!$D$5/12)^($Z$1*12-$B40)),0)</f>
        <v>75466.47358</v>
      </c>
      <c r="AA40" s="15">
        <f>if($A40&lt;=$Z$1,E40*((1+Investment!$D$6/12)^($Z$1*12-$B40)),0)</f>
        <v>60095.4011</v>
      </c>
      <c r="AB40" s="15">
        <f>if($A40&lt;=$Z$1,F40*((1+Investment!$D$7/12)^($Z$1*12-$B40)),0)</f>
        <v>68801.38859</v>
      </c>
      <c r="AC40" s="15">
        <f t="shared" si="7"/>
        <v>204363.2633</v>
      </c>
      <c r="AD40" s="15">
        <f t="shared" si="18"/>
        <v>7458031.699</v>
      </c>
      <c r="AE40" s="14"/>
      <c r="AF40" s="15">
        <f>if($A40&lt;=$AF$1,D40*((1+Investment!$D$5/12)^($AF$1*12-$B40)),0)</f>
        <v>137099.6934</v>
      </c>
      <c r="AG40" s="15">
        <f>if($A40&lt;=$AF$1,E40*((1+Investment!$D$6/12)^($AF$1*12-$B40)),0)</f>
        <v>126631.9082</v>
      </c>
      <c r="AH40" s="15">
        <f>if($A40&lt;=$AF$1,F40*((1+Investment!$D$7/12)^($AF$1*12-$B40)),0)</f>
        <v>168096.9132</v>
      </c>
      <c r="AI40" s="15">
        <f t="shared" si="8"/>
        <v>431828.5148</v>
      </c>
      <c r="AJ40" s="15">
        <f t="shared" si="19"/>
        <v>15834790.67</v>
      </c>
      <c r="AK40" s="14"/>
      <c r="AL40" s="15">
        <f>if($A40&lt;=$AF$1,D40*((1+Investment!$D$5/12)^($AL$1*12-$B40)),0)</f>
        <v>249068.5604</v>
      </c>
      <c r="AM40" s="15">
        <f>if($A40&lt;=$AF$1,E40*((1+Investment!$D$6/12)^($AL$1*12-$B40)),0)</f>
        <v>266836.395</v>
      </c>
      <c r="AN40" s="15">
        <f>if($A40&lt;=$AF$1,F40*((1+Investment!$D$7/12)^($AL$1*12-$B40)),0)</f>
        <v>410697.7026</v>
      </c>
      <c r="AO40" s="15">
        <f t="shared" si="9"/>
        <v>926602.6579</v>
      </c>
      <c r="AP40" s="15">
        <f t="shared" si="20"/>
        <v>34137552.27</v>
      </c>
      <c r="AQ40" s="14"/>
      <c r="AR40" s="15">
        <f>if($A40&lt;=$AF$1,D40*((1+Investment!$D$5/12)^($AR$1*12-$B40)),0)</f>
        <v>452482.0313</v>
      </c>
      <c r="AS40" s="15">
        <f>if($A40&lt;=$AF$1,E40*((1+Investment!$D$6/12)^($AR$1*12-$B40)),0)</f>
        <v>562272.6741</v>
      </c>
      <c r="AT40" s="15">
        <f>if($A40&lt;=$AF$1,F40*((1+Investment!$D$7/12)^($AR$1*12-$B40)),0)</f>
        <v>1003424.749</v>
      </c>
      <c r="AU40" s="15">
        <f t="shared" si="10"/>
        <v>2018179.454</v>
      </c>
      <c r="AV40" s="15">
        <f t="shared" si="21"/>
        <v>74687643.99</v>
      </c>
      <c r="AW40" s="15"/>
      <c r="AX40" s="15">
        <f>if($A40&lt;=$AF$1,D40*((1+Investment!$D$5/12)^($AX$1*12-$B40)),0)</f>
        <v>822022.6125</v>
      </c>
      <c r="AY40" s="15">
        <f>if($A40&lt;=$AF$1,E40*((1+Investment!$D$6/12)^($AX$1*12-$B40)),0)</f>
        <v>1184810.491</v>
      </c>
      <c r="AZ40" s="15">
        <f>if($A40&lt;=$AF$1,F40*((1+Investment!$D$7/12)^($AX$1*12-$B40)),0)</f>
        <v>2451587.19</v>
      </c>
      <c r="BA40" s="15">
        <f t="shared" si="11"/>
        <v>4458420.293</v>
      </c>
      <c r="BB40" s="15">
        <f t="shared" si="22"/>
        <v>165689485.3</v>
      </c>
      <c r="BC40" s="15"/>
      <c r="BD40" s="15">
        <f>if($A40&lt;=$AF$1,D40*((1+Investment!$D$5/12)^($BD$1*12-$B40)),0)</f>
        <v>1493365.766</v>
      </c>
      <c r="BE40" s="15">
        <f>if($A40&lt;=$AF$1,E40*((1+Investment!$D$6/12)^($BD$1*12-$B40)),0)</f>
        <v>2496610.566</v>
      </c>
      <c r="BF40" s="15">
        <f>if($A40&lt;=$AF$1,F40*((1+Investment!$D$7/12)^($BD$1*12-$B40)),0)</f>
        <v>5989766.303</v>
      </c>
      <c r="BG40" s="15">
        <f t="shared" si="12"/>
        <v>9979742.635</v>
      </c>
      <c r="BH40" s="15">
        <f t="shared" si="23"/>
        <v>372311522.9</v>
      </c>
      <c r="BI40" s="15"/>
    </row>
    <row r="41">
      <c r="A41" s="24">
        <f t="shared" si="2"/>
        <v>3</v>
      </c>
      <c r="B41" s="23">
        <f t="shared" si="13"/>
        <v>39</v>
      </c>
      <c r="C41" s="15">
        <f>vlookup(A41,Budget!$B$3:$H$53,7,0)</f>
        <v>9276.9</v>
      </c>
      <c r="D41" s="15">
        <f t="shared" ref="D41:F41" si="59">$C41*D$1</f>
        <v>5566.14</v>
      </c>
      <c r="E41" s="15">
        <f t="shared" si="59"/>
        <v>2319.225</v>
      </c>
      <c r="F41" s="15">
        <f t="shared" si="59"/>
        <v>1391.535</v>
      </c>
      <c r="G41" s="14"/>
      <c r="H41" s="15">
        <f>if($A41&lt;=$H$1,D41*((1+Investment!$D$5/12)^($H$1*12-$B41)),0)</f>
        <v>12461.93271</v>
      </c>
      <c r="I41" s="15">
        <f>if($A41&lt;=$H$1,E41*((1+Investment!$D$6/12)^($H$1*12-$B41)),0)</f>
        <v>6343.668304</v>
      </c>
      <c r="J41" s="15">
        <f>if($A41&lt;=$H$1,F41*((1+Investment!$D$7/12)^($H$1*12-$B41)),0)</f>
        <v>4647.758528</v>
      </c>
      <c r="K41" s="15">
        <f t="shared" si="4"/>
        <v>23453.35954</v>
      </c>
      <c r="L41" s="15">
        <f t="shared" si="15"/>
        <v>877470.9718</v>
      </c>
      <c r="M41" s="14"/>
      <c r="N41" s="15">
        <f>if($A41&lt;=$N$1,D41*((1+Investment!$D$5/12)^($N$1*12-$B41)),0)</f>
        <v>22639.55201</v>
      </c>
      <c r="O41" s="15">
        <f>if($A41&lt;=$N$1,E41*((1+Investment!$D$6/12)^($N$1*12-$B41)),0)</f>
        <v>13367.25952</v>
      </c>
      <c r="P41" s="15">
        <f>if($A41&lt;=$N$1,F41*((1+Investment!$D$7/12)^($N$1*12-$B41)),0)</f>
        <v>11355.49555</v>
      </c>
      <c r="Q41" s="15">
        <f t="shared" si="5"/>
        <v>47362.30708</v>
      </c>
      <c r="R41" s="15">
        <f t="shared" si="16"/>
        <v>1780004.319</v>
      </c>
      <c r="S41" s="14"/>
      <c r="T41" s="15">
        <f>if($A41&lt;=$T$1,D41*((1+Investment!$D$5/12)^($T$1*12-$B41)),0)</f>
        <v>41129.1994</v>
      </c>
      <c r="U41" s="15">
        <f>if($A41&lt;=$T$1,E41*((1+Investment!$D$6/12)^($T$1*12-$B41)),0)</f>
        <v>28167.23993</v>
      </c>
      <c r="V41" s="15">
        <f>if($A41&lt;=$T$1,F41*((1+Investment!$D$7/12)^($T$1*12-$B41)),0)</f>
        <v>27743.97129</v>
      </c>
      <c r="W41" s="15">
        <f t="shared" si="6"/>
        <v>97040.41061</v>
      </c>
      <c r="X41" s="15">
        <f t="shared" si="17"/>
        <v>3664424.322</v>
      </c>
      <c r="Y41" s="14"/>
      <c r="Z41" s="15">
        <f>if($A41&lt;=$Z$1,D41*((1+Investment!$D$5/12)^($Z$1*12-$B41)),0)</f>
        <v>74719.28077</v>
      </c>
      <c r="AA41" s="15">
        <f>if($A41&lt;=$Z$1,E41*((1+Investment!$D$6/12)^($Z$1*12-$B41)),0)</f>
        <v>59353.48257</v>
      </c>
      <c r="AB41" s="15">
        <f>if($A41&lt;=$Z$1,F41*((1+Investment!$D$7/12)^($Z$1*12-$B41)),0)</f>
        <v>67784.6193</v>
      </c>
      <c r="AC41" s="15">
        <f t="shared" si="7"/>
        <v>201857.3826</v>
      </c>
      <c r="AD41" s="15">
        <f t="shared" si="18"/>
        <v>7659889.081</v>
      </c>
      <c r="AE41" s="14"/>
      <c r="AF41" s="15">
        <f>if($A41&lt;=$AF$1,D41*((1+Investment!$D$5/12)^($AF$1*12-$B41)),0)</f>
        <v>135742.2707</v>
      </c>
      <c r="AG41" s="15">
        <f>if($A41&lt;=$AF$1,E41*((1+Investment!$D$6/12)^($AF$1*12-$B41)),0)</f>
        <v>125068.5513</v>
      </c>
      <c r="AH41" s="15">
        <f>if($A41&lt;=$AF$1,F41*((1+Investment!$D$7/12)^($AF$1*12-$B41)),0)</f>
        <v>165612.7224</v>
      </c>
      <c r="AI41" s="15">
        <f t="shared" si="8"/>
        <v>426423.5444</v>
      </c>
      <c r="AJ41" s="15">
        <f t="shared" si="19"/>
        <v>16261214.21</v>
      </c>
      <c r="AK41" s="14"/>
      <c r="AL41" s="15">
        <f>if($A41&lt;=$AF$1,D41*((1+Investment!$D$5/12)^($AL$1*12-$B41)),0)</f>
        <v>246602.535</v>
      </c>
      <c r="AM41" s="15">
        <f>if($A41&lt;=$AF$1,E41*((1+Investment!$D$6/12)^($AL$1*12-$B41)),0)</f>
        <v>263542.1185</v>
      </c>
      <c r="AN41" s="15">
        <f>if($A41&lt;=$AF$1,F41*((1+Investment!$D$7/12)^($AL$1*12-$B41)),0)</f>
        <v>404628.2784</v>
      </c>
      <c r="AO41" s="15">
        <f t="shared" si="9"/>
        <v>914772.9319</v>
      </c>
      <c r="AP41" s="15">
        <f t="shared" si="20"/>
        <v>35052325.2</v>
      </c>
      <c r="AQ41" s="14"/>
      <c r="AR41" s="15">
        <f>if($A41&lt;=$AF$1,D41*((1+Investment!$D$5/12)^($AR$1*12-$B41)),0)</f>
        <v>448002.0112</v>
      </c>
      <c r="AS41" s="15">
        <f>if($A41&lt;=$AF$1,E41*((1+Investment!$D$6/12)^($AR$1*12-$B41)),0)</f>
        <v>555331.0362</v>
      </c>
      <c r="AT41" s="15">
        <f>if($A41&lt;=$AF$1,F41*((1+Investment!$D$7/12)^($AR$1*12-$B41)),0)</f>
        <v>988595.8116</v>
      </c>
      <c r="AU41" s="15">
        <f t="shared" si="10"/>
        <v>1991928.859</v>
      </c>
      <c r="AV41" s="15">
        <f t="shared" si="21"/>
        <v>76679572.84</v>
      </c>
      <c r="AW41" s="15"/>
      <c r="AX41" s="15">
        <f>if($A41&lt;=$AF$1,D41*((1+Investment!$D$5/12)^($AX$1*12-$B41)),0)</f>
        <v>813883.7747</v>
      </c>
      <c r="AY41" s="15">
        <f>if($A41&lt;=$AF$1,E41*((1+Investment!$D$6/12)^($AX$1*12-$B41)),0)</f>
        <v>1170183.201</v>
      </c>
      <c r="AZ41" s="15">
        <f>if($A41&lt;=$AF$1,F41*((1+Investment!$D$7/12)^($AX$1*12-$B41)),0)</f>
        <v>2415356.837</v>
      </c>
      <c r="BA41" s="15">
        <f t="shared" si="11"/>
        <v>4399423.813</v>
      </c>
      <c r="BB41" s="15">
        <f t="shared" si="22"/>
        <v>170088909.1</v>
      </c>
      <c r="BC41" s="15"/>
      <c r="BD41" s="15">
        <f>if($A41&lt;=$AF$1,D41*((1+Investment!$D$5/12)^($BD$1*12-$B41)),0)</f>
        <v>1478579.967</v>
      </c>
      <c r="BE41" s="15">
        <f>if($A41&lt;=$AF$1,E41*((1+Investment!$D$6/12)^($BD$1*12-$B41)),0)</f>
        <v>2465788.213</v>
      </c>
      <c r="BF41" s="15">
        <f>if($A41&lt;=$AF$1,F41*((1+Investment!$D$7/12)^($BD$1*12-$B41)),0)</f>
        <v>5901247.589</v>
      </c>
      <c r="BG41" s="15">
        <f t="shared" si="12"/>
        <v>9845615.769</v>
      </c>
      <c r="BH41" s="15">
        <f t="shared" si="23"/>
        <v>382157138.7</v>
      </c>
      <c r="BI41" s="15"/>
    </row>
    <row r="42">
      <c r="A42" s="24">
        <f t="shared" si="2"/>
        <v>3</v>
      </c>
      <c r="B42" s="23">
        <f t="shared" si="13"/>
        <v>40</v>
      </c>
      <c r="C42" s="15">
        <f>vlookup(A42,Budget!$B$3:$H$53,7,0)</f>
        <v>9276.9</v>
      </c>
      <c r="D42" s="15">
        <f t="shared" ref="D42:F42" si="60">$C42*D$1</f>
        <v>5566.14</v>
      </c>
      <c r="E42" s="15">
        <f t="shared" si="60"/>
        <v>2319.225</v>
      </c>
      <c r="F42" s="15">
        <f t="shared" si="60"/>
        <v>1391.535</v>
      </c>
      <c r="G42" s="14"/>
      <c r="H42" s="15">
        <f>if($A42&lt;=$H$1,D42*((1+Investment!$D$5/12)^($H$1*12-$B42)),0)</f>
        <v>12338.54724</v>
      </c>
      <c r="I42" s="15">
        <f>if($A42&lt;=$H$1,E42*((1+Investment!$D$6/12)^($H$1*12-$B42)),0)</f>
        <v>6265.351412</v>
      </c>
      <c r="J42" s="15">
        <f>if($A42&lt;=$H$1,F42*((1+Investment!$D$7/12)^($H$1*12-$B42)),0)</f>
        <v>4579.072441</v>
      </c>
      <c r="K42" s="15">
        <f t="shared" si="4"/>
        <v>23182.97109</v>
      </c>
      <c r="L42" s="15">
        <f t="shared" si="15"/>
        <v>900653.9429</v>
      </c>
      <c r="M42" s="14"/>
      <c r="N42" s="15">
        <f>if($A42&lt;=$N$1,D42*((1+Investment!$D$5/12)^($N$1*12-$B42)),0)</f>
        <v>22415.39803</v>
      </c>
      <c r="O42" s="15">
        <f>if($A42&lt;=$N$1,E42*((1+Investment!$D$6/12)^($N$1*12-$B42)),0)</f>
        <v>13202.23163</v>
      </c>
      <c r="P42" s="15">
        <f>if($A42&lt;=$N$1,F42*((1+Investment!$D$7/12)^($N$1*12-$B42)),0)</f>
        <v>11187.68034</v>
      </c>
      <c r="Q42" s="15">
        <f t="shared" si="5"/>
        <v>46805.31</v>
      </c>
      <c r="R42" s="15">
        <f t="shared" si="16"/>
        <v>1826809.629</v>
      </c>
      <c r="S42" s="14"/>
      <c r="T42" s="15">
        <f>if($A42&lt;=$T$1,D42*((1+Investment!$D$5/12)^($T$1*12-$B42)),0)</f>
        <v>40721.97961</v>
      </c>
      <c r="U42" s="15">
        <f>if($A42&lt;=$T$1,E42*((1+Investment!$D$6/12)^($T$1*12-$B42)),0)</f>
        <v>27819.49622</v>
      </c>
      <c r="V42" s="15">
        <f>if($A42&lt;=$T$1,F42*((1+Investment!$D$7/12)^($T$1*12-$B42)),0)</f>
        <v>27333.96186</v>
      </c>
      <c r="W42" s="15">
        <f t="shared" si="6"/>
        <v>95875.43769</v>
      </c>
      <c r="X42" s="15">
        <f t="shared" si="17"/>
        <v>3760299.759</v>
      </c>
      <c r="Y42" s="14"/>
      <c r="Z42" s="15">
        <f>if($A42&lt;=$Z$1,D42*((1+Investment!$D$5/12)^($Z$1*12-$B42)),0)</f>
        <v>73979.48591</v>
      </c>
      <c r="AA42" s="15">
        <f>if($A42&lt;=$Z$1,E42*((1+Investment!$D$6/12)^($Z$1*12-$B42)),0)</f>
        <v>58620.72352</v>
      </c>
      <c r="AB42" s="15">
        <f>if($A42&lt;=$Z$1,F42*((1+Investment!$D$7/12)^($Z$1*12-$B42)),0)</f>
        <v>66782.87616</v>
      </c>
      <c r="AC42" s="15">
        <f t="shared" si="7"/>
        <v>199383.0856</v>
      </c>
      <c r="AD42" s="15">
        <f t="shared" si="18"/>
        <v>7859272.167</v>
      </c>
      <c r="AE42" s="14"/>
      <c r="AF42" s="15">
        <f>if($A42&lt;=$AF$1,D42*((1+Investment!$D$5/12)^($AF$1*12-$B42)),0)</f>
        <v>134398.2878</v>
      </c>
      <c r="AG42" s="15">
        <f>if($A42&lt;=$AF$1,E42*((1+Investment!$D$6/12)^($AF$1*12-$B42)),0)</f>
        <v>123524.4951</v>
      </c>
      <c r="AH42" s="15">
        <f>if($A42&lt;=$AF$1,F42*((1+Investment!$D$7/12)^($AF$1*12-$B42)),0)</f>
        <v>163165.2437</v>
      </c>
      <c r="AI42" s="15">
        <f t="shared" si="8"/>
        <v>421088.0267</v>
      </c>
      <c r="AJ42" s="15">
        <f t="shared" si="19"/>
        <v>16682302.24</v>
      </c>
      <c r="AK42" s="14"/>
      <c r="AL42" s="15">
        <f>if($A42&lt;=$AF$1,D42*((1+Investment!$D$5/12)^($AL$1*12-$B42)),0)</f>
        <v>244160.9258</v>
      </c>
      <c r="AM42" s="15">
        <f>if($A42&lt;=$AF$1,E42*((1+Investment!$D$6/12)^($AL$1*12-$B42)),0)</f>
        <v>260288.5121</v>
      </c>
      <c r="AN42" s="15">
        <f>if($A42&lt;=$AF$1,F42*((1+Investment!$D$7/12)^($AL$1*12-$B42)),0)</f>
        <v>398648.5501</v>
      </c>
      <c r="AO42" s="15">
        <f t="shared" si="9"/>
        <v>903097.988</v>
      </c>
      <c r="AP42" s="15">
        <f t="shared" si="20"/>
        <v>35955423.19</v>
      </c>
      <c r="AQ42" s="14"/>
      <c r="AR42" s="15">
        <f>if($A42&lt;=$AF$1,D42*((1+Investment!$D$5/12)^($AR$1*12-$B42)),0)</f>
        <v>443566.3477</v>
      </c>
      <c r="AS42" s="15">
        <f>if($A42&lt;=$AF$1,E42*((1+Investment!$D$6/12)^($AR$1*12-$B42)),0)</f>
        <v>548475.0975</v>
      </c>
      <c r="AT42" s="15">
        <f>if($A42&lt;=$AF$1,F42*((1+Investment!$D$7/12)^($AR$1*12-$B42)),0)</f>
        <v>973986.0212</v>
      </c>
      <c r="AU42" s="15">
        <f t="shared" si="10"/>
        <v>1966027.466</v>
      </c>
      <c r="AV42" s="15">
        <f t="shared" si="21"/>
        <v>78645600.31</v>
      </c>
      <c r="AW42" s="15"/>
      <c r="AX42" s="15">
        <f>if($A42&lt;=$AF$1,D42*((1+Investment!$D$5/12)^($AX$1*12-$B42)),0)</f>
        <v>805825.5195</v>
      </c>
      <c r="AY42" s="15">
        <f>if($A42&lt;=$AF$1,E42*((1+Investment!$D$6/12)^($AX$1*12-$B42)),0)</f>
        <v>1155736.495</v>
      </c>
      <c r="AZ42" s="15">
        <f>if($A42&lt;=$AF$1,F42*((1+Investment!$D$7/12)^($AX$1*12-$B42)),0)</f>
        <v>2379661.908</v>
      </c>
      <c r="BA42" s="15">
        <f t="shared" si="11"/>
        <v>4341223.923</v>
      </c>
      <c r="BB42" s="15">
        <f t="shared" si="22"/>
        <v>174430133</v>
      </c>
      <c r="BC42" s="15"/>
      <c r="BD42" s="15">
        <f>if($A42&lt;=$AF$1,D42*((1+Investment!$D$5/12)^($BD$1*12-$B42)),0)</f>
        <v>1463940.561</v>
      </c>
      <c r="BE42" s="15">
        <f>if($A42&lt;=$AF$1,E42*((1+Investment!$D$6/12)^($BD$1*12-$B42)),0)</f>
        <v>2435346.383</v>
      </c>
      <c r="BF42" s="15">
        <f>if($A42&lt;=$AF$1,F42*((1+Investment!$D$7/12)^($BD$1*12-$B42)),0)</f>
        <v>5814037.034</v>
      </c>
      <c r="BG42" s="15">
        <f t="shared" si="12"/>
        <v>9713323.978</v>
      </c>
      <c r="BH42" s="15">
        <f t="shared" si="23"/>
        <v>391870462.6</v>
      </c>
      <c r="BI42" s="15"/>
    </row>
    <row r="43">
      <c r="A43" s="24">
        <f t="shared" si="2"/>
        <v>3</v>
      </c>
      <c r="B43" s="23">
        <f t="shared" si="13"/>
        <v>41</v>
      </c>
      <c r="C43" s="15">
        <f>vlookup(A43,Budget!$B$3:$H$53,7,0)</f>
        <v>9276.9</v>
      </c>
      <c r="D43" s="15">
        <f t="shared" ref="D43:F43" si="61">$C43*D$1</f>
        <v>5566.14</v>
      </c>
      <c r="E43" s="15">
        <f t="shared" si="61"/>
        <v>2319.225</v>
      </c>
      <c r="F43" s="15">
        <f t="shared" si="61"/>
        <v>1391.535</v>
      </c>
      <c r="G43" s="14"/>
      <c r="H43" s="15">
        <f>if($A43&lt;=$H$1,D43*((1+Investment!$D$5/12)^($H$1*12-$B43)),0)</f>
        <v>12216.3834</v>
      </c>
      <c r="I43" s="15">
        <f>if($A43&lt;=$H$1,E43*((1+Investment!$D$6/12)^($H$1*12-$B43)),0)</f>
        <v>6188.001394</v>
      </c>
      <c r="J43" s="15">
        <f>if($A43&lt;=$H$1,F43*((1+Investment!$D$7/12)^($H$1*12-$B43)),0)</f>
        <v>4511.40142</v>
      </c>
      <c r="K43" s="15">
        <f t="shared" si="4"/>
        <v>22915.78622</v>
      </c>
      <c r="L43" s="15">
        <f t="shared" si="15"/>
        <v>923569.7291</v>
      </c>
      <c r="M43" s="14"/>
      <c r="N43" s="15">
        <f>if($A43&lt;=$N$1,D43*((1+Investment!$D$5/12)^($N$1*12-$B43)),0)</f>
        <v>22193.4634</v>
      </c>
      <c r="O43" s="15">
        <f>if($A43&lt;=$N$1,E43*((1+Investment!$D$6/12)^($N$1*12-$B43)),0)</f>
        <v>13039.24111</v>
      </c>
      <c r="P43" s="15">
        <f>if($A43&lt;=$N$1,F43*((1+Investment!$D$7/12)^($N$1*12-$B43)),0)</f>
        <v>11022.34517</v>
      </c>
      <c r="Q43" s="15">
        <f t="shared" si="5"/>
        <v>46255.04968</v>
      </c>
      <c r="R43" s="15">
        <f t="shared" si="16"/>
        <v>1873064.679</v>
      </c>
      <c r="S43" s="14"/>
      <c r="T43" s="15">
        <f>if($A43&lt;=$T$1,D43*((1+Investment!$D$5/12)^($T$1*12-$B43)),0)</f>
        <v>40318.79169</v>
      </c>
      <c r="U43" s="15">
        <f>if($A43&lt;=$T$1,E43*((1+Investment!$D$6/12)^($T$1*12-$B43)),0)</f>
        <v>27476.04565</v>
      </c>
      <c r="V43" s="15">
        <f>if($A43&lt;=$T$1,F43*((1+Investment!$D$7/12)^($T$1*12-$B43)),0)</f>
        <v>26930.01168</v>
      </c>
      <c r="W43" s="15">
        <f t="shared" si="6"/>
        <v>94724.84902</v>
      </c>
      <c r="X43" s="15">
        <f t="shared" si="17"/>
        <v>3855024.609</v>
      </c>
      <c r="Y43" s="14"/>
      <c r="Z43" s="15">
        <f>if($A43&lt;=$Z$1,D43*((1+Investment!$D$5/12)^($Z$1*12-$B43)),0)</f>
        <v>73247.01575</v>
      </c>
      <c r="AA43" s="15">
        <f>if($A43&lt;=$Z$1,E43*((1+Investment!$D$6/12)^($Z$1*12-$B43)),0)</f>
        <v>57897.01089</v>
      </c>
      <c r="AB43" s="15">
        <f>if($A43&lt;=$Z$1,F43*((1+Investment!$D$7/12)^($Z$1*12-$B43)),0)</f>
        <v>65795.9371</v>
      </c>
      <c r="AC43" s="15">
        <f t="shared" si="7"/>
        <v>196939.9637</v>
      </c>
      <c r="AD43" s="15">
        <f t="shared" si="18"/>
        <v>8056212.131</v>
      </c>
      <c r="AE43" s="14"/>
      <c r="AF43" s="15">
        <f>if($A43&lt;=$AF$1,D43*((1+Investment!$D$5/12)^($AF$1*12-$B43)),0)</f>
        <v>133067.6117</v>
      </c>
      <c r="AG43" s="15">
        <f>if($A43&lt;=$AF$1,E43*((1+Investment!$D$6/12)^($AF$1*12-$B43)),0)</f>
        <v>121999.5014</v>
      </c>
      <c r="AH43" s="15">
        <f>if($A43&lt;=$AF$1,F43*((1+Investment!$D$7/12)^($AF$1*12-$B43)),0)</f>
        <v>160753.9347</v>
      </c>
      <c r="AI43" s="15">
        <f t="shared" si="8"/>
        <v>415821.0478</v>
      </c>
      <c r="AJ43" s="15">
        <f t="shared" si="19"/>
        <v>17098123.29</v>
      </c>
      <c r="AK43" s="14"/>
      <c r="AL43" s="15">
        <f>if($A43&lt;=$AF$1,D43*((1+Investment!$D$5/12)^($AL$1*12-$B43)),0)</f>
        <v>241743.4909</v>
      </c>
      <c r="AM43" s="15">
        <f>if($A43&lt;=$AF$1,E43*((1+Investment!$D$6/12)^($AL$1*12-$B43)),0)</f>
        <v>257075.0736</v>
      </c>
      <c r="AN43" s="15">
        <f>if($A43&lt;=$AF$1,F43*((1+Investment!$D$7/12)^($AL$1*12-$B43)),0)</f>
        <v>392757.1923</v>
      </c>
      <c r="AO43" s="15">
        <f t="shared" si="9"/>
        <v>891575.7568</v>
      </c>
      <c r="AP43" s="15">
        <f t="shared" si="20"/>
        <v>36846998.95</v>
      </c>
      <c r="AQ43" s="14"/>
      <c r="AR43" s="15">
        <f>if($A43&lt;=$AF$1,D43*((1+Investment!$D$5/12)^($AR$1*12-$B43)),0)</f>
        <v>439174.6017</v>
      </c>
      <c r="AS43" s="15">
        <f>if($A43&lt;=$AF$1,E43*((1+Investment!$D$6/12)^($AR$1*12-$B43)),0)</f>
        <v>541703.8</v>
      </c>
      <c r="AT43" s="15">
        <f>if($A43&lt;=$AF$1,F43*((1+Investment!$D$7/12)^($AR$1*12-$B43)),0)</f>
        <v>959592.1392</v>
      </c>
      <c r="AU43" s="15">
        <f t="shared" si="10"/>
        <v>1940470.541</v>
      </c>
      <c r="AV43" s="15">
        <f t="shared" si="21"/>
        <v>80586070.85</v>
      </c>
      <c r="AW43" s="15"/>
      <c r="AX43" s="15">
        <f>if($A43&lt;=$AF$1,D43*((1+Investment!$D$5/12)^($AX$1*12-$B43)),0)</f>
        <v>797847.0491</v>
      </c>
      <c r="AY43" s="15">
        <f>if($A43&lt;=$AF$1,E43*((1+Investment!$D$6/12)^($AX$1*12-$B43)),0)</f>
        <v>1141468.143</v>
      </c>
      <c r="AZ43" s="15">
        <f>if($A43&lt;=$AF$1,F43*((1+Investment!$D$7/12)^($AX$1*12-$B43)),0)</f>
        <v>2344494.491</v>
      </c>
      <c r="BA43" s="15">
        <f t="shared" si="11"/>
        <v>4283809.683</v>
      </c>
      <c r="BB43" s="15">
        <f t="shared" si="22"/>
        <v>178713942.7</v>
      </c>
      <c r="BC43" s="15"/>
      <c r="BD43" s="15">
        <f>if($A43&lt;=$AF$1,D43*((1+Investment!$D$5/12)^($BD$1*12-$B43)),0)</f>
        <v>1449446.1</v>
      </c>
      <c r="BE43" s="15">
        <f>if($A43&lt;=$AF$1,E43*((1+Investment!$D$6/12)^($BD$1*12-$B43)),0)</f>
        <v>2405280.379</v>
      </c>
      <c r="BF43" s="15">
        <f>if($A43&lt;=$AF$1,F43*((1+Investment!$D$7/12)^($BD$1*12-$B43)),0)</f>
        <v>5728115.304</v>
      </c>
      <c r="BG43" s="15">
        <f t="shared" si="12"/>
        <v>9582841.783</v>
      </c>
      <c r="BH43" s="15">
        <f t="shared" si="23"/>
        <v>401453304.4</v>
      </c>
      <c r="BI43" s="15"/>
    </row>
    <row r="44">
      <c r="A44" s="24">
        <f t="shared" si="2"/>
        <v>3</v>
      </c>
      <c r="B44" s="23">
        <f t="shared" si="13"/>
        <v>42</v>
      </c>
      <c r="C44" s="15">
        <f>vlookup(A44,Budget!$B$3:$H$53,7,0)</f>
        <v>9276.9</v>
      </c>
      <c r="D44" s="15">
        <f t="shared" ref="D44:F44" si="62">$C44*D$1</f>
        <v>5566.14</v>
      </c>
      <c r="E44" s="15">
        <f t="shared" si="62"/>
        <v>2319.225</v>
      </c>
      <c r="F44" s="15">
        <f t="shared" si="62"/>
        <v>1391.535</v>
      </c>
      <c r="G44" s="14"/>
      <c r="H44" s="15">
        <f>if($A44&lt;=$H$1,D44*((1+Investment!$D$5/12)^($H$1*12-$B44)),0)</f>
        <v>12095.42911</v>
      </c>
      <c r="I44" s="15">
        <f>if($A44&lt;=$H$1,E44*((1+Investment!$D$6/12)^($H$1*12-$B44)),0)</f>
        <v>6111.606315</v>
      </c>
      <c r="J44" s="15">
        <f>if($A44&lt;=$H$1,F44*((1+Investment!$D$7/12)^($H$1*12-$B44)),0)</f>
        <v>4444.730463</v>
      </c>
      <c r="K44" s="15">
        <f t="shared" si="4"/>
        <v>22651.76589</v>
      </c>
      <c r="L44" s="15">
        <f t="shared" si="15"/>
        <v>946221.495</v>
      </c>
      <c r="M44" s="14"/>
      <c r="N44" s="15">
        <f>if($A44&lt;=$N$1,D44*((1+Investment!$D$5/12)^($N$1*12-$B44)),0)</f>
        <v>21973.72614</v>
      </c>
      <c r="O44" s="15">
        <f>if($A44&lt;=$N$1,E44*((1+Investment!$D$6/12)^($N$1*12-$B44)),0)</f>
        <v>12878.26283</v>
      </c>
      <c r="P44" s="15">
        <f>if($A44&lt;=$N$1,F44*((1+Investment!$D$7/12)^($N$1*12-$B44)),0)</f>
        <v>10859.45336</v>
      </c>
      <c r="Q44" s="15">
        <f t="shared" si="5"/>
        <v>45711.44233</v>
      </c>
      <c r="R44" s="15">
        <f t="shared" si="16"/>
        <v>1918776.121</v>
      </c>
      <c r="S44" s="14"/>
      <c r="T44" s="15">
        <f>if($A44&lt;=$T$1,D44*((1+Investment!$D$5/12)^($T$1*12-$B44)),0)</f>
        <v>39919.59573</v>
      </c>
      <c r="U44" s="15">
        <f>if($A44&lt;=$T$1,E44*((1+Investment!$D$6/12)^($T$1*12-$B44)),0)</f>
        <v>27136.83521</v>
      </c>
      <c r="V44" s="15">
        <f>if($A44&lt;=$T$1,F44*((1+Investment!$D$7/12)^($T$1*12-$B44)),0)</f>
        <v>26532.03121</v>
      </c>
      <c r="W44" s="15">
        <f t="shared" si="6"/>
        <v>93588.46216</v>
      </c>
      <c r="X44" s="15">
        <f t="shared" si="17"/>
        <v>3948613.071</v>
      </c>
      <c r="Y44" s="14"/>
      <c r="Z44" s="15">
        <f>if($A44&lt;=$Z$1,D44*((1+Investment!$D$5/12)^($Z$1*12-$B44)),0)</f>
        <v>72521.79777</v>
      </c>
      <c r="AA44" s="15">
        <f>if($A44&lt;=$Z$1,E44*((1+Investment!$D$6/12)^($Z$1*12-$B44)),0)</f>
        <v>57182.23297</v>
      </c>
      <c r="AB44" s="15">
        <f>if($A44&lt;=$Z$1,F44*((1+Investment!$D$7/12)^($Z$1*12-$B44)),0)</f>
        <v>64823.58335</v>
      </c>
      <c r="AC44" s="15">
        <f t="shared" si="7"/>
        <v>194527.6141</v>
      </c>
      <c r="AD44" s="15">
        <f t="shared" si="18"/>
        <v>8250739.745</v>
      </c>
      <c r="AE44" s="14"/>
      <c r="AF44" s="15">
        <f>if($A44&lt;=$AF$1,D44*((1+Investment!$D$5/12)^($AF$1*12-$B44)),0)</f>
        <v>131750.1106</v>
      </c>
      <c r="AG44" s="15">
        <f>if($A44&lt;=$AF$1,E44*((1+Investment!$D$6/12)^($AF$1*12-$B44)),0)</f>
        <v>120493.3347</v>
      </c>
      <c r="AH44" s="15">
        <f>if($A44&lt;=$AF$1,F44*((1+Investment!$D$7/12)^($AF$1*12-$B44)),0)</f>
        <v>158378.2608</v>
      </c>
      <c r="AI44" s="15">
        <f t="shared" si="8"/>
        <v>410621.7061</v>
      </c>
      <c r="AJ44" s="15">
        <f t="shared" si="19"/>
        <v>17508744.99</v>
      </c>
      <c r="AK44" s="14"/>
      <c r="AL44" s="15">
        <f>if($A44&lt;=$AF$1,D44*((1+Investment!$D$5/12)^($AL$1*12-$B44)),0)</f>
        <v>239349.9909</v>
      </c>
      <c r="AM44" s="15">
        <f>if($A44&lt;=$AF$1,E44*((1+Investment!$D$6/12)^($AL$1*12-$B44)),0)</f>
        <v>253901.3073</v>
      </c>
      <c r="AN44" s="15">
        <f>if($A44&lt;=$AF$1,F44*((1+Investment!$D$7/12)^($AL$1*12-$B44)),0)</f>
        <v>386952.8988</v>
      </c>
      <c r="AO44" s="15">
        <f t="shared" si="9"/>
        <v>880204.197</v>
      </c>
      <c r="AP44" s="15">
        <f t="shared" si="20"/>
        <v>37727203.14</v>
      </c>
      <c r="AQ44" s="14"/>
      <c r="AR44" s="15">
        <f>if($A44&lt;=$AF$1,D44*((1+Investment!$D$5/12)^($AR$1*12-$B44)),0)</f>
        <v>434826.3383</v>
      </c>
      <c r="AS44" s="15">
        <f>if($A44&lt;=$AF$1,E44*((1+Investment!$D$6/12)^($AR$1*12-$B44)),0)</f>
        <v>535016.0987</v>
      </c>
      <c r="AT44" s="15">
        <f>if($A44&lt;=$AF$1,F44*((1+Investment!$D$7/12)^($AR$1*12-$B44)),0)</f>
        <v>945410.9745</v>
      </c>
      <c r="AU44" s="15">
        <f t="shared" si="10"/>
        <v>1915253.412</v>
      </c>
      <c r="AV44" s="15">
        <f t="shared" si="21"/>
        <v>82501324.26</v>
      </c>
      <c r="AW44" s="15"/>
      <c r="AX44" s="15">
        <f>if($A44&lt;=$AF$1,D44*((1+Investment!$D$5/12)^($AX$1*12-$B44)),0)</f>
        <v>789947.5733</v>
      </c>
      <c r="AY44" s="15">
        <f>if($A44&lt;=$AF$1,E44*((1+Investment!$D$6/12)^($AX$1*12-$B44)),0)</f>
        <v>1127375.944</v>
      </c>
      <c r="AZ44" s="15">
        <f>if($A44&lt;=$AF$1,F44*((1+Investment!$D$7/12)^($AX$1*12-$B44)),0)</f>
        <v>2309846.789</v>
      </c>
      <c r="BA44" s="15">
        <f t="shared" si="11"/>
        <v>4227170.306</v>
      </c>
      <c r="BB44" s="15">
        <f t="shared" si="22"/>
        <v>182941113</v>
      </c>
      <c r="BC44" s="15"/>
      <c r="BD44" s="15">
        <f>if($A44&lt;=$AF$1,D44*((1+Investment!$D$5/12)^($BD$1*12-$B44)),0)</f>
        <v>1435095.148</v>
      </c>
      <c r="BE44" s="15">
        <f>if($A44&lt;=$AF$1,E44*((1+Investment!$D$6/12)^($BD$1*12-$B44)),0)</f>
        <v>2375585.559</v>
      </c>
      <c r="BF44" s="15">
        <f>if($A44&lt;=$AF$1,F44*((1+Investment!$D$7/12)^($BD$1*12-$B44)),0)</f>
        <v>5643463.354</v>
      </c>
      <c r="BG44" s="15">
        <f t="shared" si="12"/>
        <v>9454144.062</v>
      </c>
      <c r="BH44" s="15">
        <f t="shared" si="23"/>
        <v>410907448.5</v>
      </c>
      <c r="BI44" s="15"/>
    </row>
    <row r="45">
      <c r="A45" s="24">
        <f t="shared" si="2"/>
        <v>3</v>
      </c>
      <c r="B45" s="23">
        <f t="shared" si="13"/>
        <v>43</v>
      </c>
      <c r="C45" s="15">
        <f>vlookup(A45,Budget!$B$3:$H$53,7,0)</f>
        <v>9276.9</v>
      </c>
      <c r="D45" s="15">
        <f t="shared" ref="D45:F45" si="63">$C45*D$1</f>
        <v>5566.14</v>
      </c>
      <c r="E45" s="15">
        <f t="shared" si="63"/>
        <v>2319.225</v>
      </c>
      <c r="F45" s="15">
        <f t="shared" si="63"/>
        <v>1391.535</v>
      </c>
      <c r="G45" s="14"/>
      <c r="H45" s="15">
        <f>if($A45&lt;=$H$1,D45*((1+Investment!$D$5/12)^($H$1*12-$B45)),0)</f>
        <v>11975.67239</v>
      </c>
      <c r="I45" s="15">
        <f>if($A45&lt;=$H$1,E45*((1+Investment!$D$6/12)^($H$1*12-$B45)),0)</f>
        <v>6036.154386</v>
      </c>
      <c r="J45" s="15">
        <f>if($A45&lt;=$H$1,F45*((1+Investment!$D$7/12)^($H$1*12-$B45)),0)</f>
        <v>4379.044791</v>
      </c>
      <c r="K45" s="15">
        <f t="shared" si="4"/>
        <v>22390.87157</v>
      </c>
      <c r="L45" s="15">
        <f t="shared" si="15"/>
        <v>968612.3666</v>
      </c>
      <c r="M45" s="14"/>
      <c r="N45" s="15">
        <f>if($A45&lt;=$N$1,D45*((1+Investment!$D$5/12)^($N$1*12-$B45)),0)</f>
        <v>21756.16449</v>
      </c>
      <c r="O45" s="15">
        <f>if($A45&lt;=$N$1,E45*((1+Investment!$D$6/12)^($N$1*12-$B45)),0)</f>
        <v>12719.27193</v>
      </c>
      <c r="P45" s="15">
        <f>if($A45&lt;=$N$1,F45*((1+Investment!$D$7/12)^($N$1*12-$B45)),0)</f>
        <v>10698.96883</v>
      </c>
      <c r="Q45" s="15">
        <f t="shared" si="5"/>
        <v>45174.40525</v>
      </c>
      <c r="R45" s="15">
        <f t="shared" si="16"/>
        <v>1963950.526</v>
      </c>
      <c r="S45" s="14"/>
      <c r="T45" s="15">
        <f>if($A45&lt;=$T$1,D45*((1+Investment!$D$5/12)^($T$1*12-$B45)),0)</f>
        <v>39524.35221</v>
      </c>
      <c r="U45" s="15">
        <f>if($A45&lt;=$T$1,E45*((1+Investment!$D$6/12)^($T$1*12-$B45)),0)</f>
        <v>26801.81255</v>
      </c>
      <c r="V45" s="15">
        <f>if($A45&lt;=$T$1,F45*((1+Investment!$D$7/12)^($T$1*12-$B45)),0)</f>
        <v>26139.93223</v>
      </c>
      <c r="W45" s="15">
        <f t="shared" si="6"/>
        <v>92466.09699</v>
      </c>
      <c r="X45" s="15">
        <f t="shared" si="17"/>
        <v>4041079.168</v>
      </c>
      <c r="Y45" s="14"/>
      <c r="Z45" s="15">
        <f>if($A45&lt;=$Z$1,D45*((1+Investment!$D$5/12)^($Z$1*12-$B45)),0)</f>
        <v>71803.76017</v>
      </c>
      <c r="AA45" s="15">
        <f>if($A45&lt;=$Z$1,E45*((1+Investment!$D$6/12)^($Z$1*12-$B45)),0)</f>
        <v>56476.27948</v>
      </c>
      <c r="AB45" s="15">
        <f>if($A45&lt;=$Z$1,F45*((1+Investment!$D$7/12)^($Z$1*12-$B45)),0)</f>
        <v>63865.59936</v>
      </c>
      <c r="AC45" s="15">
        <f t="shared" si="7"/>
        <v>192145.639</v>
      </c>
      <c r="AD45" s="15">
        <f t="shared" si="18"/>
        <v>8442885.384</v>
      </c>
      <c r="AE45" s="14"/>
      <c r="AF45" s="15">
        <f>if($A45&lt;=$AF$1,D45*((1+Investment!$D$5/12)^($AF$1*12-$B45)),0)</f>
        <v>130445.654</v>
      </c>
      <c r="AG45" s="15">
        <f>if($A45&lt;=$AF$1,E45*((1+Investment!$D$6/12)^($AF$1*12-$B45)),0)</f>
        <v>119005.7627</v>
      </c>
      <c r="AH45" s="15">
        <f>if($A45&lt;=$AF$1,F45*((1+Investment!$D$7/12)^($AF$1*12-$B45)),0)</f>
        <v>156037.6953</v>
      </c>
      <c r="AI45" s="15">
        <f t="shared" si="8"/>
        <v>405489.1121</v>
      </c>
      <c r="AJ45" s="15">
        <f t="shared" si="19"/>
        <v>17914234.1</v>
      </c>
      <c r="AK45" s="14"/>
      <c r="AL45" s="15">
        <f>if($A45&lt;=$AF$1,D45*((1+Investment!$D$5/12)^($AL$1*12-$B45)),0)</f>
        <v>236980.1891</v>
      </c>
      <c r="AM45" s="15">
        <f>if($A45&lt;=$AF$1,E45*((1+Investment!$D$6/12)^($AL$1*12-$B45)),0)</f>
        <v>250766.7233</v>
      </c>
      <c r="AN45" s="15">
        <f>if($A45&lt;=$AF$1,F45*((1+Investment!$D$7/12)^($AL$1*12-$B45)),0)</f>
        <v>381234.383</v>
      </c>
      <c r="AO45" s="15">
        <f t="shared" si="9"/>
        <v>868981.2953</v>
      </c>
      <c r="AP45" s="15">
        <f t="shared" si="20"/>
        <v>38596184.44</v>
      </c>
      <c r="AQ45" s="14"/>
      <c r="AR45" s="15">
        <f>if($A45&lt;=$AF$1,D45*((1+Investment!$D$5/12)^($AR$1*12-$B45)),0)</f>
        <v>430521.1271</v>
      </c>
      <c r="AS45" s="15">
        <f>if($A45&lt;=$AF$1,E45*((1+Investment!$D$6/12)^($AR$1*12-$B45)),0)</f>
        <v>528410.9617</v>
      </c>
      <c r="AT45" s="15">
        <f>if($A45&lt;=$AF$1,F45*((1+Investment!$D$7/12)^($AR$1*12-$B45)),0)</f>
        <v>931439.3838</v>
      </c>
      <c r="AU45" s="15">
        <f t="shared" si="10"/>
        <v>1890371.473</v>
      </c>
      <c r="AV45" s="15">
        <f t="shared" si="21"/>
        <v>84391695.74</v>
      </c>
      <c r="AW45" s="15"/>
      <c r="AX45" s="15">
        <f>if($A45&lt;=$AF$1,D45*((1+Investment!$D$5/12)^($AX$1*12-$B45)),0)</f>
        <v>782126.3102</v>
      </c>
      <c r="AY45" s="15">
        <f>if($A45&lt;=$AF$1,E45*((1+Investment!$D$6/12)^($AX$1*12-$B45)),0)</f>
        <v>1113457.722</v>
      </c>
      <c r="AZ45" s="15">
        <f>if($A45&lt;=$AF$1,F45*((1+Investment!$D$7/12)^($AX$1*12-$B45)),0)</f>
        <v>2275711.122</v>
      </c>
      <c r="BA45" s="15">
        <f t="shared" si="11"/>
        <v>4171295.155</v>
      </c>
      <c r="BB45" s="15">
        <f t="shared" si="22"/>
        <v>187112408.1</v>
      </c>
      <c r="BC45" s="15"/>
      <c r="BD45" s="15">
        <f>if($A45&lt;=$AF$1,D45*((1+Investment!$D$5/12)^($BD$1*12-$B45)),0)</f>
        <v>1420886.286</v>
      </c>
      <c r="BE45" s="15">
        <f>if($A45&lt;=$AF$1,E45*((1+Investment!$D$6/12)^($BD$1*12-$B45)),0)</f>
        <v>2346257.342</v>
      </c>
      <c r="BF45" s="15">
        <f>if($A45&lt;=$AF$1,F45*((1+Investment!$D$7/12)^($BD$1*12-$B45)),0)</f>
        <v>5560062.418</v>
      </c>
      <c r="BG45" s="15">
        <f t="shared" si="12"/>
        <v>9327206.046</v>
      </c>
      <c r="BH45" s="15">
        <f t="shared" si="23"/>
        <v>420234654.5</v>
      </c>
      <c r="BI45" s="15"/>
    </row>
    <row r="46">
      <c r="A46" s="24">
        <f t="shared" si="2"/>
        <v>3</v>
      </c>
      <c r="B46" s="23">
        <f t="shared" si="13"/>
        <v>44</v>
      </c>
      <c r="C46" s="15">
        <f>vlookup(A46,Budget!$B$3:$H$53,7,0)</f>
        <v>9276.9</v>
      </c>
      <c r="D46" s="15">
        <f t="shared" ref="D46:F46" si="64">$C46*D$1</f>
        <v>5566.14</v>
      </c>
      <c r="E46" s="15">
        <f t="shared" si="64"/>
        <v>2319.225</v>
      </c>
      <c r="F46" s="15">
        <f t="shared" si="64"/>
        <v>1391.535</v>
      </c>
      <c r="G46" s="14"/>
      <c r="H46" s="15">
        <f>if($A46&lt;=$H$1,D46*((1+Investment!$D$5/12)^($H$1*12-$B46)),0)</f>
        <v>11857.10138</v>
      </c>
      <c r="I46" s="15">
        <f>if($A46&lt;=$H$1,E46*((1+Investment!$D$6/12)^($H$1*12-$B46)),0)</f>
        <v>5961.633961</v>
      </c>
      <c r="J46" s="15">
        <f>if($A46&lt;=$H$1,F46*((1+Investment!$D$7/12)^($H$1*12-$B46)),0)</f>
        <v>4314.329844</v>
      </c>
      <c r="K46" s="15">
        <f t="shared" si="4"/>
        <v>22133.06518</v>
      </c>
      <c r="L46" s="15">
        <f t="shared" si="15"/>
        <v>990745.4318</v>
      </c>
      <c r="M46" s="14"/>
      <c r="N46" s="15">
        <f>if($A46&lt;=$N$1,D46*((1+Investment!$D$5/12)^($N$1*12-$B46)),0)</f>
        <v>21540.75692</v>
      </c>
      <c r="O46" s="15">
        <f>if($A46&lt;=$N$1,E46*((1+Investment!$D$6/12)^($N$1*12-$B46)),0)</f>
        <v>12562.24388</v>
      </c>
      <c r="P46" s="15">
        <f>if($A46&lt;=$N$1,F46*((1+Investment!$D$7/12)^($N$1*12-$B46)),0)</f>
        <v>10540.85599</v>
      </c>
      <c r="Q46" s="15">
        <f t="shared" si="5"/>
        <v>44643.8568</v>
      </c>
      <c r="R46" s="15">
        <f t="shared" si="16"/>
        <v>2008594.383</v>
      </c>
      <c r="S46" s="14"/>
      <c r="T46" s="15">
        <f>if($A46&lt;=$T$1,D46*((1+Investment!$D$5/12)^($T$1*12-$B46)),0)</f>
        <v>39133.02199</v>
      </c>
      <c r="U46" s="15">
        <f>if($A46&lt;=$T$1,E46*((1+Investment!$D$6/12)^($T$1*12-$B46)),0)</f>
        <v>26470.92598</v>
      </c>
      <c r="V46" s="15">
        <f>if($A46&lt;=$T$1,F46*((1+Investment!$D$7/12)^($T$1*12-$B46)),0)</f>
        <v>25753.62781</v>
      </c>
      <c r="W46" s="15">
        <f t="shared" si="6"/>
        <v>91357.57578</v>
      </c>
      <c r="X46" s="15">
        <f t="shared" si="17"/>
        <v>4132436.743</v>
      </c>
      <c r="Y46" s="14"/>
      <c r="Z46" s="15">
        <f>if($A46&lt;=$Z$1,D46*((1+Investment!$D$5/12)^($Z$1*12-$B46)),0)</f>
        <v>71092.83185</v>
      </c>
      <c r="AA46" s="15">
        <f>if($A46&lt;=$Z$1,E46*((1+Investment!$D$6/12)^($Z$1*12-$B46)),0)</f>
        <v>55779.04146</v>
      </c>
      <c r="AB46" s="15">
        <f>if($A46&lt;=$Z$1,F46*((1+Investment!$D$7/12)^($Z$1*12-$B46)),0)</f>
        <v>62921.77277</v>
      </c>
      <c r="AC46" s="15">
        <f t="shared" si="7"/>
        <v>189793.6461</v>
      </c>
      <c r="AD46" s="15">
        <f t="shared" si="18"/>
        <v>8632679.03</v>
      </c>
      <c r="AE46" s="14"/>
      <c r="AF46" s="15">
        <f>if($A46&lt;=$AF$1,D46*((1+Investment!$D$5/12)^($AF$1*12-$B46)),0)</f>
        <v>129154.1129</v>
      </c>
      <c r="AG46" s="15">
        <f>if($A46&lt;=$AF$1,E46*((1+Investment!$D$6/12)^($AF$1*12-$B46)),0)</f>
        <v>117536.5557</v>
      </c>
      <c r="AH46" s="15">
        <f>if($A46&lt;=$AF$1,F46*((1+Investment!$D$7/12)^($AF$1*12-$B46)),0)</f>
        <v>153731.7196</v>
      </c>
      <c r="AI46" s="15">
        <f t="shared" si="8"/>
        <v>400422.3882</v>
      </c>
      <c r="AJ46" s="15">
        <f t="shared" si="19"/>
        <v>18314656.49</v>
      </c>
      <c r="AK46" s="14"/>
      <c r="AL46" s="15">
        <f>if($A46&lt;=$AF$1,D46*((1+Investment!$D$5/12)^($AL$1*12-$B46)),0)</f>
        <v>234633.8505</v>
      </c>
      <c r="AM46" s="15">
        <f>if($A46&lt;=$AF$1,E46*((1+Investment!$D$6/12)^($AL$1*12-$B46)),0)</f>
        <v>247670.8378</v>
      </c>
      <c r="AN46" s="15">
        <f>if($A46&lt;=$AF$1,F46*((1+Investment!$D$7/12)^($AL$1*12-$B46)),0)</f>
        <v>375600.3774</v>
      </c>
      <c r="AO46" s="15">
        <f t="shared" si="9"/>
        <v>857905.0657</v>
      </c>
      <c r="AP46" s="15">
        <f t="shared" si="20"/>
        <v>39454089.5</v>
      </c>
      <c r="AQ46" s="14"/>
      <c r="AR46" s="15">
        <f>if($A46&lt;=$AF$1,D46*((1+Investment!$D$5/12)^($AR$1*12-$B46)),0)</f>
        <v>426258.5417</v>
      </c>
      <c r="AS46" s="15">
        <f>if($A46&lt;=$AF$1,E46*((1+Investment!$D$6/12)^($AR$1*12-$B46)),0)</f>
        <v>521887.3696</v>
      </c>
      <c r="AT46" s="15">
        <f>if($A46&lt;=$AF$1,F46*((1+Investment!$D$7/12)^($AR$1*12-$B46)),0)</f>
        <v>917674.2697</v>
      </c>
      <c r="AU46" s="15">
        <f t="shared" si="10"/>
        <v>1865820.181</v>
      </c>
      <c r="AV46" s="15">
        <f t="shared" si="21"/>
        <v>86257515.92</v>
      </c>
      <c r="AW46" s="15"/>
      <c r="AX46" s="15">
        <f>if($A46&lt;=$AF$1,D46*((1+Investment!$D$5/12)^($AX$1*12-$B46)),0)</f>
        <v>774382.4854</v>
      </c>
      <c r="AY46" s="15">
        <f>if($A46&lt;=$AF$1,E46*((1+Investment!$D$6/12)^($AX$1*12-$B46)),0)</f>
        <v>1099711.33</v>
      </c>
      <c r="AZ46" s="15">
        <f>if($A46&lt;=$AF$1,F46*((1+Investment!$D$7/12)^($AX$1*12-$B46)),0)</f>
        <v>2242079.923</v>
      </c>
      <c r="BA46" s="15">
        <f t="shared" si="11"/>
        <v>4116173.739</v>
      </c>
      <c r="BB46" s="15">
        <f t="shared" si="22"/>
        <v>191228581.9</v>
      </c>
      <c r="BC46" s="15"/>
      <c r="BD46" s="15">
        <f>if($A46&lt;=$AF$1,D46*((1+Investment!$D$5/12)^($BD$1*12-$B46)),0)</f>
        <v>1406818.105</v>
      </c>
      <c r="BE46" s="15">
        <f>if($A46&lt;=$AF$1,E46*((1+Investment!$D$6/12)^($BD$1*12-$B46)),0)</f>
        <v>2317291.202</v>
      </c>
      <c r="BF46" s="15">
        <f>if($A46&lt;=$AF$1,F46*((1+Investment!$D$7/12)^($BD$1*12-$B46)),0)</f>
        <v>5477894.008</v>
      </c>
      <c r="BG46" s="15">
        <f t="shared" si="12"/>
        <v>9202003.315</v>
      </c>
      <c r="BH46" s="15">
        <f t="shared" si="23"/>
        <v>429436657.8</v>
      </c>
      <c r="BI46" s="15"/>
    </row>
    <row r="47">
      <c r="A47" s="24">
        <f t="shared" si="2"/>
        <v>3</v>
      </c>
      <c r="B47" s="23">
        <f t="shared" si="13"/>
        <v>45</v>
      </c>
      <c r="C47" s="15">
        <f>vlookup(A47,Budget!$B$3:$H$53,7,0)</f>
        <v>9276.9</v>
      </c>
      <c r="D47" s="15">
        <f t="shared" ref="D47:F47" si="65">$C47*D$1</f>
        <v>5566.14</v>
      </c>
      <c r="E47" s="15">
        <f t="shared" si="65"/>
        <v>2319.225</v>
      </c>
      <c r="F47" s="15">
        <f t="shared" si="65"/>
        <v>1391.535</v>
      </c>
      <c r="G47" s="14"/>
      <c r="H47" s="15">
        <f>if($A47&lt;=$H$1,D47*((1+Investment!$D$5/12)^($H$1*12-$B47)),0)</f>
        <v>11739.70433</v>
      </c>
      <c r="I47" s="15">
        <f>if($A47&lt;=$H$1,E47*((1+Investment!$D$6/12)^($H$1*12-$B47)),0)</f>
        <v>5888.033542</v>
      </c>
      <c r="J47" s="15">
        <f>if($A47&lt;=$H$1,F47*((1+Investment!$D$7/12)^($H$1*12-$B47)),0)</f>
        <v>4250.571274</v>
      </c>
      <c r="K47" s="15">
        <f t="shared" si="4"/>
        <v>21878.30915</v>
      </c>
      <c r="L47" s="15">
        <f t="shared" si="15"/>
        <v>1012623.741</v>
      </c>
      <c r="M47" s="14"/>
      <c r="N47" s="15">
        <f>if($A47&lt;=$N$1,D47*((1+Investment!$D$5/12)^($N$1*12-$B47)),0)</f>
        <v>21327.4821</v>
      </c>
      <c r="O47" s="15">
        <f>if($A47&lt;=$N$1,E47*((1+Investment!$D$6/12)^($N$1*12-$B47)),0)</f>
        <v>12407.15445</v>
      </c>
      <c r="P47" s="15">
        <f>if($A47&lt;=$N$1,F47*((1+Investment!$D$7/12)^($N$1*12-$B47)),0)</f>
        <v>10385.0798</v>
      </c>
      <c r="Q47" s="15">
        <f t="shared" si="5"/>
        <v>44119.71635</v>
      </c>
      <c r="R47" s="15">
        <f t="shared" si="16"/>
        <v>2052714.099</v>
      </c>
      <c r="S47" s="14"/>
      <c r="T47" s="15">
        <f>if($A47&lt;=$T$1,D47*((1+Investment!$D$5/12)^($T$1*12-$B47)),0)</f>
        <v>38745.56633</v>
      </c>
      <c r="U47" s="15">
        <f>if($A47&lt;=$T$1,E47*((1+Investment!$D$6/12)^($T$1*12-$B47)),0)</f>
        <v>26144.12442</v>
      </c>
      <c r="V47" s="15">
        <f>if($A47&lt;=$T$1,F47*((1+Investment!$D$7/12)^($T$1*12-$B47)),0)</f>
        <v>25373.03233</v>
      </c>
      <c r="W47" s="15">
        <f t="shared" si="6"/>
        <v>90262.72308</v>
      </c>
      <c r="X47" s="15">
        <f t="shared" si="17"/>
        <v>4222699.467</v>
      </c>
      <c r="Y47" s="14"/>
      <c r="Z47" s="15">
        <f>if($A47&lt;=$Z$1,D47*((1+Investment!$D$5/12)^($Z$1*12-$B47)),0)</f>
        <v>70388.94243</v>
      </c>
      <c r="AA47" s="15">
        <f>if($A47&lt;=$Z$1,E47*((1+Investment!$D$6/12)^($Z$1*12-$B47)),0)</f>
        <v>55090.41132</v>
      </c>
      <c r="AB47" s="15">
        <f>if($A47&lt;=$Z$1,F47*((1+Investment!$D$7/12)^($Z$1*12-$B47)),0)</f>
        <v>61991.89435</v>
      </c>
      <c r="AC47" s="15">
        <f t="shared" si="7"/>
        <v>187471.2481</v>
      </c>
      <c r="AD47" s="15">
        <f t="shared" si="18"/>
        <v>8820150.278</v>
      </c>
      <c r="AE47" s="14"/>
      <c r="AF47" s="15">
        <f>if($A47&lt;=$AF$1,D47*((1+Investment!$D$5/12)^($AF$1*12-$B47)),0)</f>
        <v>127875.3593</v>
      </c>
      <c r="AG47" s="15">
        <f>if($A47&lt;=$AF$1,E47*((1+Investment!$D$6/12)^($AF$1*12-$B47)),0)</f>
        <v>116085.4871</v>
      </c>
      <c r="AH47" s="15">
        <f>if($A47&lt;=$AF$1,F47*((1+Investment!$D$7/12)^($AF$1*12-$B47)),0)</f>
        <v>151459.8222</v>
      </c>
      <c r="AI47" s="15">
        <f t="shared" si="8"/>
        <v>395420.6687</v>
      </c>
      <c r="AJ47" s="15">
        <f t="shared" si="19"/>
        <v>18710077.16</v>
      </c>
      <c r="AK47" s="14"/>
      <c r="AL47" s="15">
        <f>if($A47&lt;=$AF$1,D47*((1+Investment!$D$5/12)^($AL$1*12-$B47)),0)</f>
        <v>232310.7431</v>
      </c>
      <c r="AM47" s="15">
        <f>if($A47&lt;=$AF$1,E47*((1+Investment!$D$6/12)^($AL$1*12-$B47)),0)</f>
        <v>244613.1731</v>
      </c>
      <c r="AN47" s="15">
        <f>if($A47&lt;=$AF$1,F47*((1+Investment!$D$7/12)^($AL$1*12-$B47)),0)</f>
        <v>370049.6329</v>
      </c>
      <c r="AO47" s="15">
        <f t="shared" si="9"/>
        <v>846973.5491</v>
      </c>
      <c r="AP47" s="15">
        <f t="shared" si="20"/>
        <v>40301063.05</v>
      </c>
      <c r="AQ47" s="14"/>
      <c r="AR47" s="15">
        <f>if($A47&lt;=$AF$1,D47*((1+Investment!$D$5/12)^($AR$1*12-$B47)),0)</f>
        <v>422038.1601</v>
      </c>
      <c r="AS47" s="15">
        <f>if($A47&lt;=$AF$1,E47*((1+Investment!$D$6/12)^($AR$1*12-$B47)),0)</f>
        <v>515444.3156</v>
      </c>
      <c r="AT47" s="15">
        <f>if($A47&lt;=$AF$1,F47*((1+Investment!$D$7/12)^($AR$1*12-$B47)),0)</f>
        <v>904112.581</v>
      </c>
      <c r="AU47" s="15">
        <f t="shared" si="10"/>
        <v>1841595.057</v>
      </c>
      <c r="AV47" s="15">
        <f t="shared" si="21"/>
        <v>88099110.97</v>
      </c>
      <c r="AW47" s="15"/>
      <c r="AX47" s="15">
        <f>if($A47&lt;=$AF$1,D47*((1+Investment!$D$5/12)^($AX$1*12-$B47)),0)</f>
        <v>766715.332</v>
      </c>
      <c r="AY47" s="15">
        <f>if($A47&lt;=$AF$1,E47*((1+Investment!$D$6/12)^($AX$1*12-$B47)),0)</f>
        <v>1086134.647</v>
      </c>
      <c r="AZ47" s="15">
        <f>if($A47&lt;=$AF$1,F47*((1+Investment!$D$7/12)^($AX$1*12-$B47)),0)</f>
        <v>2208945.737</v>
      </c>
      <c r="BA47" s="15">
        <f t="shared" si="11"/>
        <v>4061795.717</v>
      </c>
      <c r="BB47" s="15">
        <f t="shared" si="22"/>
        <v>195290377.6</v>
      </c>
      <c r="BC47" s="15"/>
      <c r="BD47" s="15">
        <f>if($A47&lt;=$AF$1,D47*((1+Investment!$D$5/12)^($BD$1*12-$B47)),0)</f>
        <v>1392889.212</v>
      </c>
      <c r="BE47" s="15">
        <f>if($A47&lt;=$AF$1,E47*((1+Investment!$D$6/12)^($BD$1*12-$B47)),0)</f>
        <v>2288682.669</v>
      </c>
      <c r="BF47" s="15">
        <f>if($A47&lt;=$AF$1,F47*((1+Investment!$D$7/12)^($BD$1*12-$B47)),0)</f>
        <v>5396939.909</v>
      </c>
      <c r="BG47" s="15">
        <f t="shared" si="12"/>
        <v>9078511.791</v>
      </c>
      <c r="BH47" s="15">
        <f t="shared" si="23"/>
        <v>438515169.6</v>
      </c>
      <c r="BI47" s="15"/>
    </row>
    <row r="48">
      <c r="A48" s="24">
        <f t="shared" si="2"/>
        <v>3</v>
      </c>
      <c r="B48" s="23">
        <f t="shared" si="13"/>
        <v>46</v>
      </c>
      <c r="C48" s="15">
        <f>vlookup(A48,Budget!$B$3:$H$53,7,0)</f>
        <v>9276.9</v>
      </c>
      <c r="D48" s="15">
        <f t="shared" ref="D48:F48" si="66">$C48*D$1</f>
        <v>5566.14</v>
      </c>
      <c r="E48" s="15">
        <f t="shared" si="66"/>
        <v>2319.225</v>
      </c>
      <c r="F48" s="15">
        <f t="shared" si="66"/>
        <v>1391.535</v>
      </c>
      <c r="G48" s="14"/>
      <c r="H48" s="15">
        <f>if($A48&lt;=$H$1,D48*((1+Investment!$D$5/12)^($H$1*12-$B48)),0)</f>
        <v>11623.46964</v>
      </c>
      <c r="I48" s="15">
        <f>if($A48&lt;=$H$1,E48*((1+Investment!$D$6/12)^($H$1*12-$B48)),0)</f>
        <v>5815.34177</v>
      </c>
      <c r="J48" s="15">
        <f>if($A48&lt;=$H$1,F48*((1+Investment!$D$7/12)^($H$1*12-$B48)),0)</f>
        <v>4187.75495</v>
      </c>
      <c r="K48" s="15">
        <f t="shared" si="4"/>
        <v>21626.56636</v>
      </c>
      <c r="L48" s="15">
        <f t="shared" si="15"/>
        <v>1034250.307</v>
      </c>
      <c r="M48" s="14"/>
      <c r="N48" s="15">
        <f>if($A48&lt;=$N$1,D48*((1+Investment!$D$5/12)^($N$1*12-$B48)),0)</f>
        <v>21116.31891</v>
      </c>
      <c r="O48" s="15">
        <f>if($A48&lt;=$N$1,E48*((1+Investment!$D$6/12)^($N$1*12-$B48)),0)</f>
        <v>12253.9797</v>
      </c>
      <c r="P48" s="15">
        <f>if($A48&lt;=$N$1,F48*((1+Investment!$D$7/12)^($N$1*12-$B48)),0)</f>
        <v>10231.60571</v>
      </c>
      <c r="Q48" s="15">
        <f t="shared" si="5"/>
        <v>43601.90433</v>
      </c>
      <c r="R48" s="15">
        <f t="shared" si="16"/>
        <v>2096316.004</v>
      </c>
      <c r="S48" s="14"/>
      <c r="T48" s="15">
        <f>if($A48&lt;=$T$1,D48*((1+Investment!$D$5/12)^($T$1*12-$B48)),0)</f>
        <v>38361.94686</v>
      </c>
      <c r="U48" s="15">
        <f>if($A48&lt;=$T$1,E48*((1+Investment!$D$6/12)^($T$1*12-$B48)),0)</f>
        <v>25821.35746</v>
      </c>
      <c r="V48" s="15">
        <f>if($A48&lt;=$T$1,F48*((1+Investment!$D$7/12)^($T$1*12-$B48)),0)</f>
        <v>24998.06141</v>
      </c>
      <c r="W48" s="15">
        <f t="shared" si="6"/>
        <v>89181.36572</v>
      </c>
      <c r="X48" s="15">
        <f t="shared" si="17"/>
        <v>4311880.832</v>
      </c>
      <c r="Y48" s="14"/>
      <c r="Z48" s="15">
        <f>if($A48&lt;=$Z$1,D48*((1+Investment!$D$5/12)^($Z$1*12-$B48)),0)</f>
        <v>69692.02221</v>
      </c>
      <c r="AA48" s="15">
        <f>if($A48&lt;=$Z$1,E48*((1+Investment!$D$6/12)^($Z$1*12-$B48)),0)</f>
        <v>54410.28278</v>
      </c>
      <c r="AB48" s="15">
        <f>if($A48&lt;=$Z$1,F48*((1+Investment!$D$7/12)^($Z$1*12-$B48)),0)</f>
        <v>61075.75799</v>
      </c>
      <c r="AC48" s="15">
        <f t="shared" si="7"/>
        <v>185178.063</v>
      </c>
      <c r="AD48" s="15">
        <f t="shared" si="18"/>
        <v>9005328.341</v>
      </c>
      <c r="AE48" s="14"/>
      <c r="AF48" s="15">
        <f>if($A48&lt;=$AF$1,D48*((1+Investment!$D$5/12)^($AF$1*12-$B48)),0)</f>
        <v>126609.2667</v>
      </c>
      <c r="AG48" s="15">
        <f>if($A48&lt;=$AF$1,E48*((1+Investment!$D$6/12)^($AF$1*12-$B48)),0)</f>
        <v>114652.333</v>
      </c>
      <c r="AH48" s="15">
        <f>if($A48&lt;=$AF$1,F48*((1+Investment!$D$7/12)^($AF$1*12-$B48)),0)</f>
        <v>149221.4997</v>
      </c>
      <c r="AI48" s="15">
        <f t="shared" si="8"/>
        <v>390483.0994</v>
      </c>
      <c r="AJ48" s="15">
        <f t="shared" si="19"/>
        <v>19100560.26</v>
      </c>
      <c r="AK48" s="14"/>
      <c r="AL48" s="15">
        <f>if($A48&lt;=$AF$1,D48*((1+Investment!$D$5/12)^($AL$1*12-$B48)),0)</f>
        <v>230010.6367</v>
      </c>
      <c r="AM48" s="15">
        <f>if($A48&lt;=$AF$1,E48*((1+Investment!$D$6/12)^($AL$1*12-$B48)),0)</f>
        <v>241593.2574</v>
      </c>
      <c r="AN48" s="15">
        <f>if($A48&lt;=$AF$1,F48*((1+Investment!$D$7/12)^($AL$1*12-$B48)),0)</f>
        <v>364580.9191</v>
      </c>
      <c r="AO48" s="15">
        <f t="shared" si="9"/>
        <v>836184.8132</v>
      </c>
      <c r="AP48" s="15">
        <f t="shared" si="20"/>
        <v>41137247.87</v>
      </c>
      <c r="AQ48" s="14"/>
      <c r="AR48" s="15">
        <f>if($A48&lt;=$AF$1,D48*((1+Investment!$D$5/12)^($AR$1*12-$B48)),0)</f>
        <v>417859.5644</v>
      </c>
      <c r="AS48" s="15">
        <f>if($A48&lt;=$AF$1,E48*((1+Investment!$D$6/12)^($AR$1*12-$B48)),0)</f>
        <v>509080.8056</v>
      </c>
      <c r="AT48" s="15">
        <f>if($A48&lt;=$AF$1,F48*((1+Investment!$D$7/12)^($AR$1*12-$B48)),0)</f>
        <v>890751.3113</v>
      </c>
      <c r="AU48" s="15">
        <f t="shared" si="10"/>
        <v>1817691.681</v>
      </c>
      <c r="AV48" s="15">
        <f t="shared" si="21"/>
        <v>89916802.66</v>
      </c>
      <c r="AW48" s="15"/>
      <c r="AX48" s="15">
        <f>if($A48&lt;=$AF$1,D48*((1+Investment!$D$5/12)^($AX$1*12-$B48)),0)</f>
        <v>759124.0911</v>
      </c>
      <c r="AY48" s="15">
        <f>if($A48&lt;=$AF$1,E48*((1+Investment!$D$6/12)^($AX$1*12-$B48)),0)</f>
        <v>1072725.578</v>
      </c>
      <c r="AZ48" s="15">
        <f>if($A48&lt;=$AF$1,F48*((1+Investment!$D$7/12)^($AX$1*12-$B48)),0)</f>
        <v>2176301.219</v>
      </c>
      <c r="BA48" s="15">
        <f t="shared" si="11"/>
        <v>4008150.888</v>
      </c>
      <c r="BB48" s="15">
        <f t="shared" si="22"/>
        <v>199298528.5</v>
      </c>
      <c r="BC48" s="15"/>
      <c r="BD48" s="15">
        <f>if($A48&lt;=$AF$1,D48*((1+Investment!$D$5/12)^($BD$1*12-$B48)),0)</f>
        <v>1379098.23</v>
      </c>
      <c r="BE48" s="15">
        <f>if($A48&lt;=$AF$1,E48*((1+Investment!$D$6/12)^($BD$1*12-$B48)),0)</f>
        <v>2260427.327</v>
      </c>
      <c r="BF48" s="15">
        <f>if($A48&lt;=$AF$1,F48*((1+Investment!$D$7/12)^($BD$1*12-$B48)),0)</f>
        <v>5317182.176</v>
      </c>
      <c r="BG48" s="15">
        <f t="shared" si="12"/>
        <v>8956707.734</v>
      </c>
      <c r="BH48" s="15">
        <f t="shared" si="23"/>
        <v>447471877.4</v>
      </c>
      <c r="BI48" s="15"/>
    </row>
    <row r="49">
      <c r="A49" s="24">
        <f t="shared" si="2"/>
        <v>3</v>
      </c>
      <c r="B49" s="23">
        <f t="shared" si="13"/>
        <v>47</v>
      </c>
      <c r="C49" s="15">
        <f>vlookup(A49,Budget!$B$3:$H$53,7,0)</f>
        <v>9276.9</v>
      </c>
      <c r="D49" s="15">
        <f t="shared" ref="D49:F49" si="67">$C49*D$1</f>
        <v>5566.14</v>
      </c>
      <c r="E49" s="15">
        <f t="shared" si="67"/>
        <v>2319.225</v>
      </c>
      <c r="F49" s="15">
        <f t="shared" si="67"/>
        <v>1391.535</v>
      </c>
      <c r="G49" s="14"/>
      <c r="H49" s="15">
        <f>if($A49&lt;=$H$1,D49*((1+Investment!$D$5/12)^($H$1*12-$B49)),0)</f>
        <v>11508.38578</v>
      </c>
      <c r="I49" s="15">
        <f>if($A49&lt;=$H$1,E49*((1+Investment!$D$6/12)^($H$1*12-$B49)),0)</f>
        <v>5743.547427</v>
      </c>
      <c r="J49" s="15">
        <f>if($A49&lt;=$H$1,F49*((1+Investment!$D$7/12)^($H$1*12-$B49)),0)</f>
        <v>4125.866946</v>
      </c>
      <c r="K49" s="15">
        <f t="shared" si="4"/>
        <v>21377.80015</v>
      </c>
      <c r="L49" s="15">
        <f t="shared" si="15"/>
        <v>1055628.107</v>
      </c>
      <c r="M49" s="14"/>
      <c r="N49" s="15">
        <f>if($A49&lt;=$N$1,D49*((1+Investment!$D$5/12)^($N$1*12-$B49)),0)</f>
        <v>20907.24645</v>
      </c>
      <c r="O49" s="15">
        <f>if($A49&lt;=$N$1,E49*((1+Investment!$D$6/12)^($N$1*12-$B49)),0)</f>
        <v>12102.696</v>
      </c>
      <c r="P49" s="15">
        <f>if($A49&lt;=$N$1,F49*((1+Investment!$D$7/12)^($N$1*12-$B49)),0)</f>
        <v>10080.39971</v>
      </c>
      <c r="Q49" s="15">
        <f t="shared" si="5"/>
        <v>43090.34217</v>
      </c>
      <c r="R49" s="15">
        <f t="shared" si="16"/>
        <v>2139406.346</v>
      </c>
      <c r="S49" s="14"/>
      <c r="T49" s="15">
        <f>if($A49&lt;=$T$1,D49*((1+Investment!$D$5/12)^($T$1*12-$B49)),0)</f>
        <v>37982.1256</v>
      </c>
      <c r="U49" s="15">
        <f>if($A49&lt;=$T$1,E49*((1+Investment!$D$6/12)^($T$1*12-$B49)),0)</f>
        <v>25502.57527</v>
      </c>
      <c r="V49" s="15">
        <f>if($A49&lt;=$T$1,F49*((1+Investment!$D$7/12)^($T$1*12-$B49)),0)</f>
        <v>24628.63193</v>
      </c>
      <c r="W49" s="15">
        <f t="shared" si="6"/>
        <v>88113.3328</v>
      </c>
      <c r="X49" s="15">
        <f t="shared" si="17"/>
        <v>4399994.165</v>
      </c>
      <c r="Y49" s="14"/>
      <c r="Z49" s="15">
        <f>if($A49&lt;=$Z$1,D49*((1+Investment!$D$5/12)^($Z$1*12-$B49)),0)</f>
        <v>69002.00219</v>
      </c>
      <c r="AA49" s="15">
        <f>if($A49&lt;=$Z$1,E49*((1+Investment!$D$6/12)^($Z$1*12-$B49)),0)</f>
        <v>53738.5509</v>
      </c>
      <c r="AB49" s="15">
        <f>if($A49&lt;=$Z$1,F49*((1+Investment!$D$7/12)^($Z$1*12-$B49)),0)</f>
        <v>60173.16058</v>
      </c>
      <c r="AC49" s="15">
        <f t="shared" si="7"/>
        <v>182913.7137</v>
      </c>
      <c r="AD49" s="15">
        <f t="shared" si="18"/>
        <v>9188242.054</v>
      </c>
      <c r="AE49" s="14"/>
      <c r="AF49" s="15">
        <f>if($A49&lt;=$AF$1,D49*((1+Investment!$D$5/12)^($AF$1*12-$B49)),0)</f>
        <v>125355.7096</v>
      </c>
      <c r="AG49" s="15">
        <f>if($A49&lt;=$AF$1,E49*((1+Investment!$D$6/12)^($AF$1*12-$B49)),0)</f>
        <v>113236.8721</v>
      </c>
      <c r="AH49" s="15">
        <f>if($A49&lt;=$AF$1,F49*((1+Investment!$D$7/12)^($AF$1*12-$B49)),0)</f>
        <v>147016.2559</v>
      </c>
      <c r="AI49" s="15">
        <f t="shared" si="8"/>
        <v>385608.8375</v>
      </c>
      <c r="AJ49" s="15">
        <f t="shared" si="19"/>
        <v>19486169.1</v>
      </c>
      <c r="AK49" s="14"/>
      <c r="AL49" s="15">
        <f>if($A49&lt;=$AF$1,D49*((1+Investment!$D$5/12)^($AL$1*12-$B49)),0)</f>
        <v>227733.3037</v>
      </c>
      <c r="AM49" s="15">
        <f>if($A49&lt;=$AF$1,E49*((1+Investment!$D$6/12)^($AL$1*12-$B49)),0)</f>
        <v>238610.6246</v>
      </c>
      <c r="AN49" s="15">
        <f>if($A49&lt;=$AF$1,F49*((1+Investment!$D$7/12)^($AL$1*12-$B49)),0)</f>
        <v>359193.0237</v>
      </c>
      <c r="AO49" s="15">
        <f t="shared" si="9"/>
        <v>825536.952</v>
      </c>
      <c r="AP49" s="15">
        <f t="shared" si="20"/>
        <v>41962784.82</v>
      </c>
      <c r="AQ49" s="14"/>
      <c r="AR49" s="15">
        <f>if($A49&lt;=$AF$1,D49*((1+Investment!$D$5/12)^($AR$1*12-$B49)),0)</f>
        <v>413722.341</v>
      </c>
      <c r="AS49" s="15">
        <f>if($A49&lt;=$AF$1,E49*((1+Investment!$D$6/12)^($AR$1*12-$B49)),0)</f>
        <v>502795.8574</v>
      </c>
      <c r="AT49" s="15">
        <f>if($A49&lt;=$AF$1,F49*((1+Investment!$D$7/12)^($AR$1*12-$B49)),0)</f>
        <v>877587.4989</v>
      </c>
      <c r="AU49" s="15">
        <f t="shared" si="10"/>
        <v>1794105.697</v>
      </c>
      <c r="AV49" s="15">
        <f t="shared" si="21"/>
        <v>91710908.35</v>
      </c>
      <c r="AW49" s="15"/>
      <c r="AX49" s="15">
        <f>if($A49&lt;=$AF$1,D49*((1+Investment!$D$5/12)^($AX$1*12-$B49)),0)</f>
        <v>751608.011</v>
      </c>
      <c r="AY49" s="15">
        <f>if($A49&lt;=$AF$1,E49*((1+Investment!$D$6/12)^($AX$1*12-$B49)),0)</f>
        <v>1059482.052</v>
      </c>
      <c r="AZ49" s="15">
        <f>if($A49&lt;=$AF$1,F49*((1+Investment!$D$7/12)^($AX$1*12-$B49)),0)</f>
        <v>2144139.132</v>
      </c>
      <c r="BA49" s="15">
        <f t="shared" si="11"/>
        <v>3955229.195</v>
      </c>
      <c r="BB49" s="15">
        <f t="shared" si="22"/>
        <v>203253757.7</v>
      </c>
      <c r="BC49" s="15"/>
      <c r="BD49" s="15">
        <f>if($A49&lt;=$AF$1,D49*((1+Investment!$D$5/12)^($BD$1*12-$B49)),0)</f>
        <v>1365443.792</v>
      </c>
      <c r="BE49" s="15">
        <f>if($A49&lt;=$AF$1,E49*((1+Investment!$D$6/12)^($BD$1*12-$B49)),0)</f>
        <v>2232520.817</v>
      </c>
      <c r="BF49" s="15">
        <f>if($A49&lt;=$AF$1,F49*((1+Investment!$D$7/12)^($BD$1*12-$B49)),0)</f>
        <v>5238603.129</v>
      </c>
      <c r="BG49" s="15">
        <f t="shared" si="12"/>
        <v>8836567.739</v>
      </c>
      <c r="BH49" s="15">
        <f t="shared" si="23"/>
        <v>456308445.1</v>
      </c>
      <c r="BI49" s="15"/>
    </row>
    <row r="50">
      <c r="A50" s="24">
        <f t="shared" si="2"/>
        <v>3</v>
      </c>
      <c r="B50" s="23">
        <f t="shared" si="13"/>
        <v>48</v>
      </c>
      <c r="C50" s="15">
        <f>vlookup(A50,Budget!$B$3:$H$53,7,0)</f>
        <v>9276.9</v>
      </c>
      <c r="D50" s="15">
        <f t="shared" ref="D50:F50" si="68">$C50*D$1</f>
        <v>5566.14</v>
      </c>
      <c r="E50" s="15">
        <f t="shared" si="68"/>
        <v>2319.225</v>
      </c>
      <c r="F50" s="15">
        <f t="shared" si="68"/>
        <v>1391.535</v>
      </c>
      <c r="G50" s="14"/>
      <c r="H50" s="15">
        <f>if($A50&lt;=$H$1,D50*((1+Investment!$D$5/12)^($H$1*12-$B50)),0)</f>
        <v>11394.44137</v>
      </c>
      <c r="I50" s="15">
        <f>if($A50&lt;=$H$1,E50*((1+Investment!$D$6/12)^($H$1*12-$B50)),0)</f>
        <v>5672.639434</v>
      </c>
      <c r="J50" s="15">
        <f>if($A50&lt;=$H$1,F50*((1+Investment!$D$7/12)^($H$1*12-$B50)),0)</f>
        <v>4064.893543</v>
      </c>
      <c r="K50" s="15">
        <f t="shared" si="4"/>
        <v>21131.97434</v>
      </c>
      <c r="L50" s="15">
        <f t="shared" si="15"/>
        <v>1076760.082</v>
      </c>
      <c r="M50" s="14"/>
      <c r="N50" s="15">
        <f>if($A50&lt;=$N$1,D50*((1+Investment!$D$5/12)^($N$1*12-$B50)),0)</f>
        <v>20700.24401</v>
      </c>
      <c r="O50" s="15">
        <f>if($A50&lt;=$N$1,E50*((1+Investment!$D$6/12)^($N$1*12-$B50)),0)</f>
        <v>11953.28</v>
      </c>
      <c r="P50" s="15">
        <f>if($A50&lt;=$N$1,F50*((1+Investment!$D$7/12)^($N$1*12-$B50)),0)</f>
        <v>9931.42829</v>
      </c>
      <c r="Q50" s="15">
        <f t="shared" si="5"/>
        <v>42584.9523</v>
      </c>
      <c r="R50" s="15">
        <f t="shared" si="16"/>
        <v>2181991.298</v>
      </c>
      <c r="S50" s="14"/>
      <c r="T50" s="15">
        <f>if($A50&lt;=$T$1,D50*((1+Investment!$D$5/12)^($T$1*12-$B50)),0)</f>
        <v>37606.06495</v>
      </c>
      <c r="U50" s="15">
        <f>if($A50&lt;=$T$1,E50*((1+Investment!$D$6/12)^($T$1*12-$B50)),0)</f>
        <v>25187.72866</v>
      </c>
      <c r="V50" s="15">
        <f>if($A50&lt;=$T$1,F50*((1+Investment!$D$7/12)^($T$1*12-$B50)),0)</f>
        <v>24264.662</v>
      </c>
      <c r="W50" s="15">
        <f t="shared" si="6"/>
        <v>87058.45561</v>
      </c>
      <c r="X50" s="15">
        <f t="shared" si="17"/>
        <v>4487052.621</v>
      </c>
      <c r="Y50" s="14"/>
      <c r="Z50" s="15">
        <f>if($A50&lt;=$Z$1,D50*((1+Investment!$D$5/12)^($Z$1*12-$B50)),0)</f>
        <v>68318.81404</v>
      </c>
      <c r="AA50" s="15">
        <f>if($A50&lt;=$Z$1,E50*((1+Investment!$D$6/12)^($Z$1*12-$B50)),0)</f>
        <v>53075.112</v>
      </c>
      <c r="AB50" s="15">
        <f>if($A50&lt;=$Z$1,F50*((1+Investment!$D$7/12)^($Z$1*12-$B50)),0)</f>
        <v>59283.90205</v>
      </c>
      <c r="AC50" s="15">
        <f t="shared" si="7"/>
        <v>180677.8281</v>
      </c>
      <c r="AD50" s="15">
        <f t="shared" si="18"/>
        <v>9368919.883</v>
      </c>
      <c r="AE50" s="14"/>
      <c r="AF50" s="15">
        <f>if($A50&lt;=$AF$1,D50*((1+Investment!$D$5/12)^($AF$1*12-$B50)),0)</f>
        <v>124114.5639</v>
      </c>
      <c r="AG50" s="15">
        <f>if($A50&lt;=$AF$1,E50*((1+Investment!$D$6/12)^($AF$1*12-$B50)),0)</f>
        <v>111838.886</v>
      </c>
      <c r="AH50" s="15">
        <f>if($A50&lt;=$AF$1,F50*((1+Investment!$D$7/12)^($AF$1*12-$B50)),0)</f>
        <v>144843.6019</v>
      </c>
      <c r="AI50" s="15">
        <f t="shared" si="8"/>
        <v>380797.0518</v>
      </c>
      <c r="AJ50" s="15">
        <f t="shared" si="19"/>
        <v>19866966.15</v>
      </c>
      <c r="AK50" s="14"/>
      <c r="AL50" s="15">
        <f>if($A50&lt;=$AF$1,D50*((1+Investment!$D$5/12)^($AL$1*12-$B50)),0)</f>
        <v>225478.5185</v>
      </c>
      <c r="AM50" s="15">
        <f>if($A50&lt;=$AF$1,E50*((1+Investment!$D$6/12)^($AL$1*12-$B50)),0)</f>
        <v>235664.8144</v>
      </c>
      <c r="AN50" s="15">
        <f>if($A50&lt;=$AF$1,F50*((1+Investment!$D$7/12)^($AL$1*12-$B50)),0)</f>
        <v>353884.7524</v>
      </c>
      <c r="AO50" s="15">
        <f t="shared" si="9"/>
        <v>815028.0854</v>
      </c>
      <c r="AP50" s="15">
        <f t="shared" si="20"/>
        <v>42777812.9</v>
      </c>
      <c r="AQ50" s="14"/>
      <c r="AR50" s="15">
        <f>if($A50&lt;=$AF$1,D50*((1+Investment!$D$5/12)^($AR$1*12-$B50)),0)</f>
        <v>409626.0802</v>
      </c>
      <c r="AS50" s="15">
        <f>if($A50&lt;=$AF$1,E50*((1+Investment!$D$6/12)^($AR$1*12-$B50)),0)</f>
        <v>496588.5011</v>
      </c>
      <c r="AT50" s="15">
        <f>if($A50&lt;=$AF$1,F50*((1+Investment!$D$7/12)^($AR$1*12-$B50)),0)</f>
        <v>864618.2255</v>
      </c>
      <c r="AU50" s="15">
        <f t="shared" si="10"/>
        <v>1770832.807</v>
      </c>
      <c r="AV50" s="15">
        <f t="shared" si="21"/>
        <v>93481741.16</v>
      </c>
      <c r="AW50" s="15"/>
      <c r="AX50" s="15">
        <f>if($A50&lt;=$AF$1,D50*((1+Investment!$D$5/12)^($AX$1*12-$B50)),0)</f>
        <v>744166.3476</v>
      </c>
      <c r="AY50" s="15">
        <f>if($A50&lt;=$AF$1,E50*((1+Investment!$D$6/12)^($AX$1*12-$B50)),0)</f>
        <v>1046402.027</v>
      </c>
      <c r="AZ50" s="15">
        <f>if($A50&lt;=$AF$1,F50*((1+Investment!$D$7/12)^($AX$1*12-$B50)),0)</f>
        <v>2112452.347</v>
      </c>
      <c r="BA50" s="15">
        <f t="shared" si="11"/>
        <v>3903020.721</v>
      </c>
      <c r="BB50" s="15">
        <f t="shared" si="22"/>
        <v>207156778.4</v>
      </c>
      <c r="BC50" s="15"/>
      <c r="BD50" s="15">
        <f>if($A50&lt;=$AF$1,D50*((1+Investment!$D$5/12)^($BD$1*12-$B50)),0)</f>
        <v>1351924.547</v>
      </c>
      <c r="BE50" s="15">
        <f>if($A50&lt;=$AF$1,E50*((1+Investment!$D$6/12)^($BD$1*12-$B50)),0)</f>
        <v>2204958.832</v>
      </c>
      <c r="BF50" s="15">
        <f>if($A50&lt;=$AF$1,F50*((1+Investment!$D$7/12)^($BD$1*12-$B50)),0)</f>
        <v>5161185.349</v>
      </c>
      <c r="BG50" s="15">
        <f t="shared" si="12"/>
        <v>8718068.728</v>
      </c>
      <c r="BH50" s="15">
        <f t="shared" si="23"/>
        <v>465026513.8</v>
      </c>
      <c r="BI50" s="15"/>
    </row>
    <row r="51">
      <c r="A51" s="24">
        <f t="shared" si="2"/>
        <v>4</v>
      </c>
      <c r="B51" s="23">
        <f t="shared" si="13"/>
        <v>49</v>
      </c>
      <c r="C51" s="15">
        <f>vlookup(A51,Budget!$B$3:$H$53,7,0)</f>
        <v>10594.59</v>
      </c>
      <c r="D51" s="15">
        <f t="shared" ref="D51:F51" si="69">$C51*D$1</f>
        <v>6356.754</v>
      </c>
      <c r="E51" s="15">
        <f t="shared" si="69"/>
        <v>2648.6475</v>
      </c>
      <c r="F51" s="15">
        <f t="shared" si="69"/>
        <v>1589.1885</v>
      </c>
      <c r="G51" s="14"/>
      <c r="H51" s="15">
        <f>if($A51&lt;=$H$1,D51*((1+Investment!$D$5/12)^($H$1*12-$B51)),0)</f>
        <v>12884.06608</v>
      </c>
      <c r="I51" s="15">
        <f>if($A51&lt;=$H$1,E51*((1+Investment!$D$6/12)^($H$1*12-$B51)),0)</f>
        <v>6398.400596</v>
      </c>
      <c r="J51" s="15">
        <f>if($A51&lt;=$H$1,F51*((1+Investment!$D$7/12)^($H$1*12-$B51)),0)</f>
        <v>4573.665653</v>
      </c>
      <c r="K51" s="15">
        <f t="shared" si="4"/>
        <v>23856.13233</v>
      </c>
      <c r="L51" s="15">
        <f t="shared" si="15"/>
        <v>1100616.214</v>
      </c>
      <c r="M51" s="14"/>
      <c r="N51" s="15">
        <f>if($A51&lt;=$N$1,D51*((1+Investment!$D$5/12)^($N$1*12-$B51)),0)</f>
        <v>23406.44031</v>
      </c>
      <c r="O51" s="15">
        <f>if($A51&lt;=$N$1,E51*((1+Investment!$D$6/12)^($N$1*12-$B51)),0)</f>
        <v>13482.59039</v>
      </c>
      <c r="P51" s="15">
        <f>if($A51&lt;=$N$1,F51*((1+Investment!$D$7/12)^($N$1*12-$B51)),0)</f>
        <v>11174.47037</v>
      </c>
      <c r="Q51" s="15">
        <f t="shared" si="5"/>
        <v>48063.50107</v>
      </c>
      <c r="R51" s="15">
        <f t="shared" si="16"/>
        <v>2230054.799</v>
      </c>
      <c r="S51" s="14"/>
      <c r="T51" s="15">
        <f>if($A51&lt;=$T$1,D51*((1+Investment!$D$5/12)^($T$1*12-$B51)),0)</f>
        <v>42522.40284</v>
      </c>
      <c r="U51" s="15">
        <f>if($A51&lt;=$T$1,E51*((1+Investment!$D$6/12)^($T$1*12-$B51)),0)</f>
        <v>28410.26297</v>
      </c>
      <c r="V51" s="15">
        <f>if($A51&lt;=$T$1,F51*((1+Investment!$D$7/12)^($T$1*12-$B51)),0)</f>
        <v>27301.68699</v>
      </c>
      <c r="W51" s="15">
        <f t="shared" si="6"/>
        <v>98234.3528</v>
      </c>
      <c r="X51" s="15">
        <f t="shared" si="17"/>
        <v>4585286.973</v>
      </c>
      <c r="Y51" s="14"/>
      <c r="Z51" s="15">
        <f>if($A51&lt;=$Z$1,D51*((1+Investment!$D$5/12)^($Z$1*12-$B51)),0)</f>
        <v>77250.30885</v>
      </c>
      <c r="AA51" s="15">
        <f>if($A51&lt;=$Z$1,E51*((1+Investment!$D$6/12)^($Z$1*12-$B51)),0)</f>
        <v>59865.57619</v>
      </c>
      <c r="AB51" s="15">
        <f>if($A51&lt;=$Z$1,F51*((1+Investment!$D$7/12)^($Z$1*12-$B51)),0)</f>
        <v>66704.02157</v>
      </c>
      <c r="AC51" s="15">
        <f t="shared" si="7"/>
        <v>203819.9066</v>
      </c>
      <c r="AD51" s="15">
        <f t="shared" si="18"/>
        <v>9572739.789</v>
      </c>
      <c r="AE51" s="14"/>
      <c r="AF51" s="15">
        <f>if($A51&lt;=$AF$1,D51*((1+Investment!$D$5/12)^($AF$1*12-$B51)),0)</f>
        <v>140340.3811</v>
      </c>
      <c r="AG51" s="15">
        <f>if($A51&lt;=$AF$1,E51*((1+Investment!$D$6/12)^($AF$1*12-$B51)),0)</f>
        <v>126147.6255</v>
      </c>
      <c r="AH51" s="15">
        <f>if($A51&lt;=$AF$1,F51*((1+Investment!$D$7/12)^($AF$1*12-$B51)),0)</f>
        <v>162972.5846</v>
      </c>
      <c r="AI51" s="15">
        <f t="shared" si="8"/>
        <v>429460.5912</v>
      </c>
      <c r="AJ51" s="15">
        <f t="shared" si="19"/>
        <v>20296426.74</v>
      </c>
      <c r="AK51" s="14"/>
      <c r="AL51" s="15">
        <f>if($A51&lt;=$AF$1,D51*((1+Investment!$D$5/12)^($AL$1*12-$B51)),0)</f>
        <v>254955.9069</v>
      </c>
      <c r="AM51" s="15">
        <f>if($A51&lt;=$AF$1,E51*((1+Investment!$D$6/12)^($AL$1*12-$B51)),0)</f>
        <v>265815.9234</v>
      </c>
      <c r="AN51" s="15">
        <f>if($A51&lt;=$AF$1,F51*((1+Investment!$D$7/12)^($AL$1*12-$B51)),0)</f>
        <v>398177.8416</v>
      </c>
      <c r="AO51" s="15">
        <f t="shared" si="9"/>
        <v>918949.6719</v>
      </c>
      <c r="AP51" s="15">
        <f t="shared" si="20"/>
        <v>43696762.58</v>
      </c>
      <c r="AQ51" s="14"/>
      <c r="AR51" s="15">
        <f>if($A51&lt;=$AF$1,D51*((1+Investment!$D$5/12)^($AR$1*12-$B51)),0)</f>
        <v>463177.5544</v>
      </c>
      <c r="AS51" s="15">
        <f>if($A51&lt;=$AF$1,E51*((1+Investment!$D$6/12)^($AR$1*12-$B51)),0)</f>
        <v>560122.3554</v>
      </c>
      <c r="AT51" s="15">
        <f>if($A51&lt;=$AF$1,F51*((1+Investment!$D$7/12)^($AR$1*12-$B51)),0)</f>
        <v>972835.9769</v>
      </c>
      <c r="AU51" s="15">
        <f t="shared" si="10"/>
        <v>1996135.887</v>
      </c>
      <c r="AV51" s="15">
        <f t="shared" si="21"/>
        <v>95477877.05</v>
      </c>
      <c r="AW51" s="15"/>
      <c r="AX51" s="15">
        <f>if($A51&lt;=$AF$1,D51*((1+Investment!$D$5/12)^($AX$1*12-$B51)),0)</f>
        <v>841453.1339</v>
      </c>
      <c r="AY51" s="15">
        <f>if($A51&lt;=$AF$1,E51*((1+Investment!$D$6/12)^($AX$1*12-$B51)),0)</f>
        <v>1180279.379</v>
      </c>
      <c r="AZ51" s="15">
        <f>if($A51&lt;=$AF$1,F51*((1+Investment!$D$7/12)^($AX$1*12-$B51)),0)</f>
        <v>2376852.097</v>
      </c>
      <c r="BA51" s="15">
        <f t="shared" si="11"/>
        <v>4398584.611</v>
      </c>
      <c r="BB51" s="15">
        <f t="shared" si="22"/>
        <v>211555363</v>
      </c>
      <c r="BC51" s="15"/>
      <c r="BD51" s="15">
        <f>if($A51&lt;=$AF$1,D51*((1+Investment!$D$5/12)^($BD$1*12-$B51)),0)</f>
        <v>1528665.13</v>
      </c>
      <c r="BE51" s="15">
        <f>if($A51&lt;=$AF$1,E51*((1+Investment!$D$6/12)^($BD$1*12-$B51)),0)</f>
        <v>2487062.692</v>
      </c>
      <c r="BF51" s="15">
        <f>if($A51&lt;=$AF$1,F51*((1+Investment!$D$7/12)^($BD$1*12-$B51)),0)</f>
        <v>5807172.048</v>
      </c>
      <c r="BG51" s="15">
        <f t="shared" si="12"/>
        <v>9822899.871</v>
      </c>
      <c r="BH51" s="15">
        <f t="shared" si="23"/>
        <v>474849413.7</v>
      </c>
      <c r="BI51" s="15"/>
    </row>
    <row r="52">
      <c r="A52" s="24">
        <f t="shared" si="2"/>
        <v>4</v>
      </c>
      <c r="B52" s="23">
        <f t="shared" si="13"/>
        <v>50</v>
      </c>
      <c r="C52" s="15">
        <f>vlookup(A52,Budget!$B$3:$H$53,7,0)</f>
        <v>10594.59</v>
      </c>
      <c r="D52" s="15">
        <f t="shared" ref="D52:F52" si="70">$C52*D$1</f>
        <v>6356.754</v>
      </c>
      <c r="E52" s="15">
        <f t="shared" si="70"/>
        <v>2648.6475</v>
      </c>
      <c r="F52" s="15">
        <f t="shared" si="70"/>
        <v>1589.1885</v>
      </c>
      <c r="G52" s="14"/>
      <c r="H52" s="15">
        <f>if($A52&lt;=$H$1,D52*((1+Investment!$D$5/12)^($H$1*12-$B52)),0)</f>
        <v>12756.50107</v>
      </c>
      <c r="I52" s="15">
        <f>if($A52&lt;=$H$1,E52*((1+Investment!$D$6/12)^($H$1*12-$B52)),0)</f>
        <v>6319.407996</v>
      </c>
      <c r="J52" s="15">
        <f>if($A52&lt;=$H$1,F52*((1+Investment!$D$7/12)^($H$1*12-$B52)),0)</f>
        <v>4506.074535</v>
      </c>
      <c r="K52" s="15">
        <f t="shared" si="4"/>
        <v>23581.9836</v>
      </c>
      <c r="L52" s="15">
        <f t="shared" si="15"/>
        <v>1124198.198</v>
      </c>
      <c r="M52" s="14"/>
      <c r="N52" s="15">
        <f>if($A52&lt;=$N$1,D52*((1+Investment!$D$5/12)^($N$1*12-$B52)),0)</f>
        <v>23174.69338</v>
      </c>
      <c r="O52" s="15">
        <f>if($A52&lt;=$N$1,E52*((1+Investment!$D$6/12)^($N$1*12-$B52)),0)</f>
        <v>13316.13865</v>
      </c>
      <c r="P52" s="15">
        <f>if($A52&lt;=$N$1,F52*((1+Investment!$D$7/12)^($N$1*12-$B52)),0)</f>
        <v>11009.33041</v>
      </c>
      <c r="Q52" s="15">
        <f t="shared" si="5"/>
        <v>47500.16245</v>
      </c>
      <c r="R52" s="15">
        <f t="shared" si="16"/>
        <v>2277554.962</v>
      </c>
      <c r="S52" s="14"/>
      <c r="T52" s="15">
        <f>if($A52&lt;=$T$1,D52*((1+Investment!$D$5/12)^($T$1*12-$B52)),0)</f>
        <v>42101.38895</v>
      </c>
      <c r="U52" s="15">
        <f>if($A52&lt;=$T$1,E52*((1+Investment!$D$6/12)^($T$1*12-$B52)),0)</f>
        <v>28059.51898</v>
      </c>
      <c r="V52" s="15">
        <f>if($A52&lt;=$T$1,F52*((1+Investment!$D$7/12)^($T$1*12-$B52)),0)</f>
        <v>26898.21379</v>
      </c>
      <c r="W52" s="15">
        <f t="shared" si="6"/>
        <v>97059.12172</v>
      </c>
      <c r="X52" s="15">
        <f t="shared" si="17"/>
        <v>4682346.095</v>
      </c>
      <c r="Y52" s="14"/>
      <c r="Z52" s="15">
        <f>if($A52&lt;=$Z$1,D52*((1+Investment!$D$5/12)^($Z$1*12-$B52)),0)</f>
        <v>76485.45431</v>
      </c>
      <c r="AA52" s="15">
        <f>if($A52&lt;=$Z$1,E52*((1+Investment!$D$6/12)^($Z$1*12-$B52)),0)</f>
        <v>59126.49501</v>
      </c>
      <c r="AB52" s="15">
        <f>if($A52&lt;=$Z$1,F52*((1+Investment!$D$7/12)^($Z$1*12-$B52)),0)</f>
        <v>65718.24785</v>
      </c>
      <c r="AC52" s="15">
        <f t="shared" si="7"/>
        <v>201330.1972</v>
      </c>
      <c r="AD52" s="15">
        <f t="shared" si="18"/>
        <v>9774069.986</v>
      </c>
      <c r="AE52" s="14"/>
      <c r="AF52" s="15">
        <f>if($A52&lt;=$AF$1,D52*((1+Investment!$D$5/12)^($AF$1*12-$B52)),0)</f>
        <v>138950.8723</v>
      </c>
      <c r="AG52" s="15">
        <f>if($A52&lt;=$AF$1,E52*((1+Investment!$D$6/12)^($AF$1*12-$B52)),0)</f>
        <v>124590.2474</v>
      </c>
      <c r="AH52" s="15">
        <f>if($A52&lt;=$AF$1,F52*((1+Investment!$D$7/12)^($AF$1*12-$B52)),0)</f>
        <v>160564.1228</v>
      </c>
      <c r="AI52" s="15">
        <f t="shared" si="8"/>
        <v>424105.2425</v>
      </c>
      <c r="AJ52" s="15">
        <f t="shared" si="19"/>
        <v>20720531.98</v>
      </c>
      <c r="AK52" s="14"/>
      <c r="AL52" s="15">
        <f>if($A52&lt;=$AF$1,D52*((1+Investment!$D$5/12)^($AL$1*12-$B52)),0)</f>
        <v>252431.591</v>
      </c>
      <c r="AM52" s="15">
        <f>if($A52&lt;=$AF$1,E52*((1+Investment!$D$6/12)^($AL$1*12-$B52)),0)</f>
        <v>262534.2453</v>
      </c>
      <c r="AN52" s="15">
        <f>if($A52&lt;=$AF$1,F52*((1+Investment!$D$7/12)^($AL$1*12-$B52)),0)</f>
        <v>392293.44</v>
      </c>
      <c r="AO52" s="15">
        <f t="shared" si="9"/>
        <v>907259.2764</v>
      </c>
      <c r="AP52" s="15">
        <f t="shared" si="20"/>
        <v>44604021.85</v>
      </c>
      <c r="AQ52" s="14"/>
      <c r="AR52" s="15">
        <f>if($A52&lt;=$AF$1,D52*((1+Investment!$D$5/12)^($AR$1*12-$B52)),0)</f>
        <v>458591.638</v>
      </c>
      <c r="AS52" s="15">
        <f>if($A52&lt;=$AF$1,E52*((1+Investment!$D$6/12)^($AR$1*12-$B52)),0)</f>
        <v>553207.2646</v>
      </c>
      <c r="AT52" s="15">
        <f>if($A52&lt;=$AF$1,F52*((1+Investment!$D$7/12)^($AR$1*12-$B52)),0)</f>
        <v>958459.0906</v>
      </c>
      <c r="AU52" s="15">
        <f t="shared" si="10"/>
        <v>1970257.993</v>
      </c>
      <c r="AV52" s="15">
        <f t="shared" si="21"/>
        <v>97448135.04</v>
      </c>
      <c r="AW52" s="15"/>
      <c r="AX52" s="15">
        <f>if($A52&lt;=$AF$1,D52*((1+Investment!$D$5/12)^($AX$1*12-$B52)),0)</f>
        <v>833121.9148</v>
      </c>
      <c r="AY52" s="15">
        <f>if($A52&lt;=$AF$1,E52*((1+Investment!$D$6/12)^($AX$1*12-$B52)),0)</f>
        <v>1165708.029</v>
      </c>
      <c r="AZ52" s="15">
        <f>if($A52&lt;=$AF$1,F52*((1+Investment!$D$7/12)^($AX$1*12-$B52)),0)</f>
        <v>2341726.204</v>
      </c>
      <c r="BA52" s="15">
        <f t="shared" si="11"/>
        <v>4340556.148</v>
      </c>
      <c r="BB52" s="15">
        <f t="shared" si="22"/>
        <v>215895919.2</v>
      </c>
      <c r="BC52" s="15"/>
      <c r="BD52" s="15">
        <f>if($A52&lt;=$AF$1,D52*((1+Investment!$D$5/12)^($BD$1*12-$B52)),0)</f>
        <v>1513529.832</v>
      </c>
      <c r="BE52" s="15">
        <f>if($A52&lt;=$AF$1,E52*((1+Investment!$D$6/12)^($BD$1*12-$B52)),0)</f>
        <v>2456358.215</v>
      </c>
      <c r="BF52" s="15">
        <f>if($A52&lt;=$AF$1,F52*((1+Investment!$D$7/12)^($BD$1*12-$B52)),0)</f>
        <v>5721351.772</v>
      </c>
      <c r="BG52" s="15">
        <f t="shared" si="12"/>
        <v>9691239.818</v>
      </c>
      <c r="BH52" s="15">
        <f t="shared" si="23"/>
        <v>484540653.5</v>
      </c>
      <c r="BI52" s="15"/>
    </row>
    <row r="53">
      <c r="A53" s="24">
        <f t="shared" si="2"/>
        <v>4</v>
      </c>
      <c r="B53" s="23">
        <f t="shared" si="13"/>
        <v>51</v>
      </c>
      <c r="C53" s="15">
        <f>vlookup(A53,Budget!$B$3:$H$53,7,0)</f>
        <v>10594.59</v>
      </c>
      <c r="D53" s="15">
        <f t="shared" ref="D53:F53" si="71">$C53*D$1</f>
        <v>6356.754</v>
      </c>
      <c r="E53" s="15">
        <f t="shared" si="71"/>
        <v>2648.6475</v>
      </c>
      <c r="F53" s="15">
        <f t="shared" si="71"/>
        <v>1589.1885</v>
      </c>
      <c r="G53" s="14"/>
      <c r="H53" s="15">
        <f>if($A53&lt;=$H$1,D53*((1+Investment!$D$5/12)^($H$1*12-$B53)),0)</f>
        <v>12630.19908</v>
      </c>
      <c r="I53" s="15">
        <f>if($A53&lt;=$H$1,E53*((1+Investment!$D$6/12)^($H$1*12-$B53)),0)</f>
        <v>6241.390613</v>
      </c>
      <c r="J53" s="15">
        <f>if($A53&lt;=$H$1,F53*((1+Investment!$D$7/12)^($H$1*12-$B53)),0)</f>
        <v>4439.4823</v>
      </c>
      <c r="K53" s="15">
        <f t="shared" si="4"/>
        <v>23311.07199</v>
      </c>
      <c r="L53" s="15">
        <f t="shared" si="15"/>
        <v>1147509.27</v>
      </c>
      <c r="M53" s="14"/>
      <c r="N53" s="15">
        <f>if($A53&lt;=$N$1,D53*((1+Investment!$D$5/12)^($N$1*12-$B53)),0)</f>
        <v>22945.24097</v>
      </c>
      <c r="O53" s="15">
        <f>if($A53&lt;=$N$1,E53*((1+Investment!$D$6/12)^($N$1*12-$B53)),0)</f>
        <v>13151.74188</v>
      </c>
      <c r="P53" s="15">
        <f>if($A53&lt;=$N$1,F53*((1+Investment!$D$7/12)^($N$1*12-$B53)),0)</f>
        <v>10846.63095</v>
      </c>
      <c r="Q53" s="15">
        <f t="shared" si="5"/>
        <v>46943.6138</v>
      </c>
      <c r="R53" s="15">
        <f t="shared" si="16"/>
        <v>2324498.576</v>
      </c>
      <c r="S53" s="14"/>
      <c r="T53" s="15">
        <f>if($A53&lt;=$T$1,D53*((1+Investment!$D$5/12)^($T$1*12-$B53)),0)</f>
        <v>41684.54351</v>
      </c>
      <c r="U53" s="15">
        <f>if($A53&lt;=$T$1,E53*((1+Investment!$D$6/12)^($T$1*12-$B53)),0)</f>
        <v>27713.10517</v>
      </c>
      <c r="V53" s="15">
        <f>if($A53&lt;=$T$1,F53*((1+Investment!$D$7/12)^($T$1*12-$B53)),0)</f>
        <v>26500.70324</v>
      </c>
      <c r="W53" s="15">
        <f t="shared" si="6"/>
        <v>95898.35192</v>
      </c>
      <c r="X53" s="15">
        <f t="shared" si="17"/>
        <v>4778244.447</v>
      </c>
      <c r="Y53" s="14"/>
      <c r="Z53" s="15">
        <f>if($A53&lt;=$Z$1,D53*((1+Investment!$D$5/12)^($Z$1*12-$B53)),0)</f>
        <v>75728.17258</v>
      </c>
      <c r="AA53" s="15">
        <f>if($A53&lt;=$Z$1,E53*((1+Investment!$D$6/12)^($Z$1*12-$B53)),0)</f>
        <v>58396.53828</v>
      </c>
      <c r="AB53" s="15">
        <f>if($A53&lt;=$Z$1,F53*((1+Investment!$D$7/12)^($Z$1*12-$B53)),0)</f>
        <v>64747.04222</v>
      </c>
      <c r="AC53" s="15">
        <f t="shared" si="7"/>
        <v>198871.7531</v>
      </c>
      <c r="AD53" s="15">
        <f t="shared" si="18"/>
        <v>9972941.739</v>
      </c>
      <c r="AE53" s="14"/>
      <c r="AF53" s="15">
        <f>if($A53&lt;=$AF$1,D53*((1+Investment!$D$5/12)^($AF$1*12-$B53)),0)</f>
        <v>137575.1211</v>
      </c>
      <c r="AG53" s="15">
        <f>if($A53&lt;=$AF$1,E53*((1+Investment!$D$6/12)^($AF$1*12-$B53)),0)</f>
        <v>123052.0962</v>
      </c>
      <c r="AH53" s="15">
        <f>if($A53&lt;=$AF$1,F53*((1+Investment!$D$7/12)^($AF$1*12-$B53)),0)</f>
        <v>158191.254</v>
      </c>
      <c r="AI53" s="15">
        <f t="shared" si="8"/>
        <v>418818.4713</v>
      </c>
      <c r="AJ53" s="15">
        <f t="shared" si="19"/>
        <v>21139350.45</v>
      </c>
      <c r="AK53" s="14"/>
      <c r="AL53" s="15">
        <f>if($A53&lt;=$AF$1,D53*((1+Investment!$D$5/12)^($AL$1*12-$B53)),0)</f>
        <v>249932.2683</v>
      </c>
      <c r="AM53" s="15">
        <f>if($A53&lt;=$AF$1,E53*((1+Investment!$D$6/12)^($AL$1*12-$B53)),0)</f>
        <v>259293.0818</v>
      </c>
      <c r="AN53" s="15">
        <f>if($A53&lt;=$AF$1,F53*((1+Investment!$D$7/12)^($AL$1*12-$B53)),0)</f>
        <v>386496</v>
      </c>
      <c r="AO53" s="15">
        <f t="shared" si="9"/>
        <v>895721.3502</v>
      </c>
      <c r="AP53" s="15">
        <f t="shared" si="20"/>
        <v>45499743.2</v>
      </c>
      <c r="AQ53" s="14"/>
      <c r="AR53" s="15">
        <f>if($A53&lt;=$AF$1,D53*((1+Investment!$D$5/12)^($AR$1*12-$B53)),0)</f>
        <v>454051.1268</v>
      </c>
      <c r="AS53" s="15">
        <f>if($A53&lt;=$AF$1,E53*((1+Investment!$D$6/12)^($AR$1*12-$B53)),0)</f>
        <v>546377.5453</v>
      </c>
      <c r="AT53" s="15">
        <f>if($A53&lt;=$AF$1,F53*((1+Investment!$D$7/12)^($AR$1*12-$B53)),0)</f>
        <v>944294.6705</v>
      </c>
      <c r="AU53" s="15">
        <f t="shared" si="10"/>
        <v>1944723.343</v>
      </c>
      <c r="AV53" s="15">
        <f t="shared" si="21"/>
        <v>99392858.38</v>
      </c>
      <c r="AW53" s="15"/>
      <c r="AX53" s="15">
        <f>if($A53&lt;=$AF$1,D53*((1+Investment!$D$5/12)^($AX$1*12-$B53)),0)</f>
        <v>824873.183</v>
      </c>
      <c r="AY53" s="15">
        <f>if($A53&lt;=$AF$1,E53*((1+Investment!$D$6/12)^($AX$1*12-$B53)),0)</f>
        <v>1151316.572</v>
      </c>
      <c r="AZ53" s="15">
        <f>if($A53&lt;=$AF$1,F53*((1+Investment!$D$7/12)^($AX$1*12-$B53)),0)</f>
        <v>2307119.413</v>
      </c>
      <c r="BA53" s="15">
        <f t="shared" si="11"/>
        <v>4283309.168</v>
      </c>
      <c r="BB53" s="15">
        <f t="shared" si="22"/>
        <v>220179228.3</v>
      </c>
      <c r="BC53" s="15"/>
      <c r="BD53" s="15">
        <f>if($A53&lt;=$AF$1,D53*((1+Investment!$D$5/12)^($BD$1*12-$B53)),0)</f>
        <v>1498544.388</v>
      </c>
      <c r="BE53" s="15">
        <f>if($A53&lt;=$AF$1,E53*((1+Investment!$D$6/12)^($BD$1*12-$B53)),0)</f>
        <v>2426032.805</v>
      </c>
      <c r="BF53" s="15">
        <f>if($A53&lt;=$AF$1,F53*((1+Investment!$D$7/12)^($BD$1*12-$B53)),0)</f>
        <v>5636799.775</v>
      </c>
      <c r="BG53" s="15">
        <f t="shared" si="12"/>
        <v>9561376.968</v>
      </c>
      <c r="BH53" s="15">
        <f t="shared" si="23"/>
        <v>494102030.5</v>
      </c>
      <c r="BI53" s="15"/>
    </row>
    <row r="54">
      <c r="A54" s="24">
        <f t="shared" si="2"/>
        <v>4</v>
      </c>
      <c r="B54" s="23">
        <f t="shared" si="13"/>
        <v>52</v>
      </c>
      <c r="C54" s="15">
        <f>vlookup(A54,Budget!$B$3:$H$53,7,0)</f>
        <v>10594.59</v>
      </c>
      <c r="D54" s="15">
        <f t="shared" ref="D54:F54" si="72">$C54*D$1</f>
        <v>6356.754</v>
      </c>
      <c r="E54" s="15">
        <f t="shared" si="72"/>
        <v>2648.6475</v>
      </c>
      <c r="F54" s="15">
        <f t="shared" si="72"/>
        <v>1589.1885</v>
      </c>
      <c r="G54" s="14"/>
      <c r="H54" s="15">
        <f>if($A54&lt;=$H$1,D54*((1+Investment!$D$5/12)^($H$1*12-$B54)),0)</f>
        <v>12505.1476</v>
      </c>
      <c r="I54" s="15">
        <f>if($A54&lt;=$H$1,E54*((1+Investment!$D$6/12)^($H$1*12-$B54)),0)</f>
        <v>6164.336408</v>
      </c>
      <c r="J54" s="15">
        <f>if($A54&lt;=$H$1,F54*((1+Investment!$D$7/12)^($H$1*12-$B54)),0)</f>
        <v>4373.874188</v>
      </c>
      <c r="K54" s="15">
        <f t="shared" si="4"/>
        <v>23043.3582</v>
      </c>
      <c r="L54" s="15">
        <f t="shared" si="15"/>
        <v>1170552.628</v>
      </c>
      <c r="M54" s="14"/>
      <c r="N54" s="15">
        <f>if($A54&lt;=$N$1,D54*((1+Investment!$D$5/12)^($N$1*12-$B54)),0)</f>
        <v>22718.06036</v>
      </c>
      <c r="O54" s="15">
        <f>if($A54&lt;=$N$1,E54*((1+Investment!$D$6/12)^($N$1*12-$B54)),0)</f>
        <v>12989.3747</v>
      </c>
      <c r="P54" s="15">
        <f>if($A54&lt;=$N$1,F54*((1+Investment!$D$7/12)^($N$1*12-$B54)),0)</f>
        <v>10686.33591</v>
      </c>
      <c r="Q54" s="15">
        <f t="shared" si="5"/>
        <v>46393.77097</v>
      </c>
      <c r="R54" s="15">
        <f t="shared" si="16"/>
        <v>2370892.347</v>
      </c>
      <c r="S54" s="14"/>
      <c r="T54" s="15">
        <f>if($A54&lt;=$T$1,D54*((1+Investment!$D$5/12)^($T$1*12-$B54)),0)</f>
        <v>41271.82526</v>
      </c>
      <c r="U54" s="15">
        <f>if($A54&lt;=$T$1,E54*((1+Investment!$D$6/12)^($T$1*12-$B54)),0)</f>
        <v>27370.96807</v>
      </c>
      <c r="V54" s="15">
        <f>if($A54&lt;=$T$1,F54*((1+Investment!$D$7/12)^($T$1*12-$B54)),0)</f>
        <v>26109.06723</v>
      </c>
      <c r="W54" s="15">
        <f t="shared" si="6"/>
        <v>94751.86056</v>
      </c>
      <c r="X54" s="15">
        <f t="shared" si="17"/>
        <v>4872996.308</v>
      </c>
      <c r="Y54" s="14"/>
      <c r="Z54" s="15">
        <f>if($A54&lt;=$Z$1,D54*((1+Investment!$D$5/12)^($Z$1*12-$B54)),0)</f>
        <v>74978.3887</v>
      </c>
      <c r="AA54" s="15">
        <f>if($A54&lt;=$Z$1,E54*((1+Investment!$D$6/12)^($Z$1*12-$B54)),0)</f>
        <v>57675.59336</v>
      </c>
      <c r="AB54" s="15">
        <f>if($A54&lt;=$Z$1,F54*((1+Investment!$D$7/12)^($Z$1*12-$B54)),0)</f>
        <v>63790.18938</v>
      </c>
      <c r="AC54" s="15">
        <f t="shared" si="7"/>
        <v>196444.1714</v>
      </c>
      <c r="AD54" s="15">
        <f t="shared" si="18"/>
        <v>10169385.91</v>
      </c>
      <c r="AE54" s="14"/>
      <c r="AF54" s="15">
        <f>if($A54&lt;=$AF$1,D54*((1+Investment!$D$5/12)^($AF$1*12-$B54)),0)</f>
        <v>136212.9912</v>
      </c>
      <c r="AG54" s="15">
        <f>if($A54&lt;=$AF$1,E54*((1+Investment!$D$6/12)^($AF$1*12-$B54)),0)</f>
        <v>121532.9345</v>
      </c>
      <c r="AH54" s="15">
        <f>if($A54&lt;=$AF$1,F54*((1+Investment!$D$7/12)^($AF$1*12-$B54)),0)</f>
        <v>155853.4522</v>
      </c>
      <c r="AI54" s="15">
        <f t="shared" si="8"/>
        <v>413599.3779</v>
      </c>
      <c r="AJ54" s="15">
        <f t="shared" si="19"/>
        <v>21552949.83</v>
      </c>
      <c r="AK54" s="14"/>
      <c r="AL54" s="15">
        <f>if($A54&lt;=$AF$1,D54*((1+Investment!$D$5/12)^($AL$1*12-$B54)),0)</f>
        <v>247457.6914</v>
      </c>
      <c r="AM54" s="15">
        <f>if($A54&lt;=$AF$1,E54*((1+Investment!$D$6/12)^($AL$1*12-$B54)),0)</f>
        <v>256091.9326</v>
      </c>
      <c r="AN54" s="15">
        <f>if($A54&lt;=$AF$1,F54*((1+Investment!$D$7/12)^($AL$1*12-$B54)),0)</f>
        <v>380784.2365</v>
      </c>
      <c r="AO54" s="15">
        <f t="shared" si="9"/>
        <v>884333.8605</v>
      </c>
      <c r="AP54" s="15">
        <f t="shared" si="20"/>
        <v>46384077.06</v>
      </c>
      <c r="AQ54" s="14"/>
      <c r="AR54" s="15">
        <f>if($A54&lt;=$AF$1,D54*((1+Investment!$D$5/12)^($AR$1*12-$B54)),0)</f>
        <v>449555.5711</v>
      </c>
      <c r="AS54" s="15">
        <f>if($A54&lt;=$AF$1,E54*((1+Investment!$D$6/12)^($AR$1*12-$B54)),0)</f>
        <v>539632.1435</v>
      </c>
      <c r="AT54" s="15">
        <f>if($A54&lt;=$AF$1,F54*((1+Investment!$D$7/12)^($AR$1*12-$B54)),0)</f>
        <v>930339.5769</v>
      </c>
      <c r="AU54" s="15">
        <f t="shared" si="10"/>
        <v>1919527.291</v>
      </c>
      <c r="AV54" s="15">
        <f t="shared" si="21"/>
        <v>101312385.7</v>
      </c>
      <c r="AW54" s="15"/>
      <c r="AX54" s="15">
        <f>if($A54&lt;=$AF$1,D54*((1+Investment!$D$5/12)^($AX$1*12-$B54)),0)</f>
        <v>816706.1218</v>
      </c>
      <c r="AY54" s="15">
        <f>if($A54&lt;=$AF$1,E54*((1+Investment!$D$6/12)^($AX$1*12-$B54)),0)</f>
        <v>1137102.787</v>
      </c>
      <c r="AZ54" s="15">
        <f>if($A54&lt;=$AF$1,F54*((1+Investment!$D$7/12)^($AX$1*12-$B54)),0)</f>
        <v>2273024.052</v>
      </c>
      <c r="BA54" s="15">
        <f t="shared" si="11"/>
        <v>4226832.961</v>
      </c>
      <c r="BB54" s="15">
        <f t="shared" si="22"/>
        <v>224406061.3</v>
      </c>
      <c r="BC54" s="15"/>
      <c r="BD54" s="15">
        <f>if($A54&lt;=$AF$1,D54*((1+Investment!$D$5/12)^($BD$1*12-$B54)),0)</f>
        <v>1483707.315</v>
      </c>
      <c r="BE54" s="15">
        <f>if($A54&lt;=$AF$1,E54*((1+Investment!$D$6/12)^($BD$1*12-$B54)),0)</f>
        <v>2396081.782</v>
      </c>
      <c r="BF54" s="15">
        <f>if($A54&lt;=$AF$1,F54*((1+Investment!$D$7/12)^($BD$1*12-$B54)),0)</f>
        <v>5553497.315</v>
      </c>
      <c r="BG54" s="15">
        <f t="shared" si="12"/>
        <v>9433286.413</v>
      </c>
      <c r="BH54" s="15">
        <f t="shared" si="23"/>
        <v>503535316.9</v>
      </c>
      <c r="BI54" s="15"/>
    </row>
    <row r="55">
      <c r="A55" s="24">
        <f t="shared" si="2"/>
        <v>4</v>
      </c>
      <c r="B55" s="23">
        <f t="shared" si="13"/>
        <v>53</v>
      </c>
      <c r="C55" s="15">
        <f>vlookup(A55,Budget!$B$3:$H$53,7,0)</f>
        <v>10594.59</v>
      </c>
      <c r="D55" s="15">
        <f t="shared" ref="D55:F55" si="73">$C55*D$1</f>
        <v>6356.754</v>
      </c>
      <c r="E55" s="15">
        <f t="shared" si="73"/>
        <v>2648.6475</v>
      </c>
      <c r="F55" s="15">
        <f t="shared" si="73"/>
        <v>1589.1885</v>
      </c>
      <c r="G55" s="14"/>
      <c r="H55" s="15">
        <f>if($A55&lt;=$H$1,D55*((1+Investment!$D$5/12)^($H$1*12-$B55)),0)</f>
        <v>12381.33426</v>
      </c>
      <c r="I55" s="15">
        <f>if($A55&lt;=$H$1,E55*((1+Investment!$D$6/12)^($H$1*12-$B55)),0)</f>
        <v>6088.23349</v>
      </c>
      <c r="J55" s="15">
        <f>if($A55&lt;=$H$1,F55*((1+Investment!$D$7/12)^($H$1*12-$B55)),0)</f>
        <v>4309.235653</v>
      </c>
      <c r="K55" s="15">
        <f t="shared" si="4"/>
        <v>22778.8034</v>
      </c>
      <c r="L55" s="15">
        <f t="shared" si="15"/>
        <v>1193331.431</v>
      </c>
      <c r="M55" s="14"/>
      <c r="N55" s="15">
        <f>if($A55&lt;=$N$1,D55*((1+Investment!$D$5/12)^($N$1*12-$B55)),0)</f>
        <v>22493.12907</v>
      </c>
      <c r="O55" s="15">
        <f>if($A55&lt;=$N$1,E55*((1+Investment!$D$6/12)^($N$1*12-$B55)),0)</f>
        <v>12829.01205</v>
      </c>
      <c r="P55" s="15">
        <f>if($A55&lt;=$N$1,F55*((1+Investment!$D$7/12)^($N$1*12-$B55)),0)</f>
        <v>10528.40977</v>
      </c>
      <c r="Q55" s="15">
        <f t="shared" si="5"/>
        <v>45850.55088</v>
      </c>
      <c r="R55" s="15">
        <f t="shared" si="16"/>
        <v>2416742.897</v>
      </c>
      <c r="S55" s="14"/>
      <c r="T55" s="15">
        <f>if($A55&lt;=$T$1,D55*((1+Investment!$D$5/12)^($T$1*12-$B55)),0)</f>
        <v>40863.19333</v>
      </c>
      <c r="U55" s="15">
        <f>if($A55&lt;=$T$1,E55*((1+Investment!$D$6/12)^($T$1*12-$B55)),0)</f>
        <v>27033.05488</v>
      </c>
      <c r="V55" s="15">
        <f>if($A55&lt;=$T$1,F55*((1+Investment!$D$7/12)^($T$1*12-$B55)),0)</f>
        <v>25723.21894</v>
      </c>
      <c r="W55" s="15">
        <f t="shared" si="6"/>
        <v>93619.46715</v>
      </c>
      <c r="X55" s="15">
        <f t="shared" si="17"/>
        <v>4966615.775</v>
      </c>
      <c r="Y55" s="14"/>
      <c r="Z55" s="15">
        <f>if($A55&lt;=$Z$1,D55*((1+Investment!$D$5/12)^($Z$1*12-$B55)),0)</f>
        <v>74236.02841</v>
      </c>
      <c r="AA55" s="15">
        <f>if($A55&lt;=$Z$1,E55*((1+Investment!$D$6/12)^($Z$1*12-$B55)),0)</f>
        <v>56963.549</v>
      </c>
      <c r="AB55" s="15">
        <f>if($A55&lt;=$Z$1,F55*((1+Investment!$D$7/12)^($Z$1*12-$B55)),0)</f>
        <v>62847.47722</v>
      </c>
      <c r="AC55" s="15">
        <f t="shared" si="7"/>
        <v>194047.0546</v>
      </c>
      <c r="AD55" s="15">
        <f t="shared" si="18"/>
        <v>10363432.97</v>
      </c>
      <c r="AE55" s="14"/>
      <c r="AF55" s="15">
        <f>if($A55&lt;=$AF$1,D55*((1+Investment!$D$5/12)^($AF$1*12-$B55)),0)</f>
        <v>134864.3477</v>
      </c>
      <c r="AG55" s="15">
        <f>if($A55&lt;=$AF$1,E55*((1+Investment!$D$6/12)^($AF$1*12-$B55)),0)</f>
        <v>120032.5279</v>
      </c>
      <c r="AH55" s="15">
        <f>if($A55&lt;=$AF$1,F55*((1+Investment!$D$7/12)^($AF$1*12-$B55)),0)</f>
        <v>153550.1992</v>
      </c>
      <c r="AI55" s="15">
        <f t="shared" si="8"/>
        <v>408447.0748</v>
      </c>
      <c r="AJ55" s="15">
        <f t="shared" si="19"/>
        <v>21961396.91</v>
      </c>
      <c r="AK55" s="14"/>
      <c r="AL55" s="15">
        <f>if($A55&lt;=$AF$1,D55*((1+Investment!$D$5/12)^($AL$1*12-$B55)),0)</f>
        <v>245007.6153</v>
      </c>
      <c r="AM55" s="15">
        <f>if($A55&lt;=$AF$1,E55*((1+Investment!$D$6/12)^($AL$1*12-$B55)),0)</f>
        <v>252930.3038</v>
      </c>
      <c r="AN55" s="15">
        <f>if($A55&lt;=$AF$1,F55*((1+Investment!$D$7/12)^($AL$1*12-$B55)),0)</f>
        <v>375156.8832</v>
      </c>
      <c r="AO55" s="15">
        <f t="shared" si="9"/>
        <v>873094.8023</v>
      </c>
      <c r="AP55" s="15">
        <f t="shared" si="20"/>
        <v>47257171.87</v>
      </c>
      <c r="AQ55" s="14"/>
      <c r="AR55" s="15">
        <f>if($A55&lt;=$AF$1,D55*((1+Investment!$D$5/12)^($AR$1*12-$B55)),0)</f>
        <v>445104.5258</v>
      </c>
      <c r="AS55" s="15">
        <f>if($A55&lt;=$AF$1,E55*((1+Investment!$D$6/12)^($AR$1*12-$B55)),0)</f>
        <v>532970.0183</v>
      </c>
      <c r="AT55" s="15">
        <f>if($A55&lt;=$AF$1,F55*((1+Investment!$D$7/12)^($AR$1*12-$B55)),0)</f>
        <v>916590.7161</v>
      </c>
      <c r="AU55" s="15">
        <f t="shared" si="10"/>
        <v>1894665.26</v>
      </c>
      <c r="AV55" s="15">
        <f t="shared" si="21"/>
        <v>103207050.9</v>
      </c>
      <c r="AW55" s="15"/>
      <c r="AX55" s="15">
        <f>if($A55&lt;=$AF$1,D55*((1+Investment!$D$5/12)^($AX$1*12-$B55)),0)</f>
        <v>808619.9225</v>
      </c>
      <c r="AY55" s="15">
        <f>if($A55&lt;=$AF$1,E55*((1+Investment!$D$6/12)^($AX$1*12-$B55)),0)</f>
        <v>1123064.481</v>
      </c>
      <c r="AZ55" s="15">
        <f>if($A55&lt;=$AF$1,F55*((1+Investment!$D$7/12)^($AX$1*12-$B55)),0)</f>
        <v>2239432.564</v>
      </c>
      <c r="BA55" s="15">
        <f t="shared" si="11"/>
        <v>4171116.967</v>
      </c>
      <c r="BB55" s="15">
        <f t="shared" si="22"/>
        <v>228577178.3</v>
      </c>
      <c r="BC55" s="15"/>
      <c r="BD55" s="15">
        <f>if($A55&lt;=$AF$1,D55*((1+Investment!$D$5/12)^($BD$1*12-$B55)),0)</f>
        <v>1469017.144</v>
      </c>
      <c r="BE55" s="15">
        <f>if($A55&lt;=$AF$1,E55*((1+Investment!$D$6/12)^($BD$1*12-$B55)),0)</f>
        <v>2366500.526</v>
      </c>
      <c r="BF55" s="15">
        <f>if($A55&lt;=$AF$1,F55*((1+Investment!$D$7/12)^($BD$1*12-$B55)),0)</f>
        <v>5471425.926</v>
      </c>
      <c r="BG55" s="15">
        <f t="shared" si="12"/>
        <v>9306943.596</v>
      </c>
      <c r="BH55" s="15">
        <f t="shared" si="23"/>
        <v>512842260.5</v>
      </c>
      <c r="BI55" s="15"/>
    </row>
    <row r="56">
      <c r="A56" s="24">
        <f t="shared" si="2"/>
        <v>4</v>
      </c>
      <c r="B56" s="23">
        <f t="shared" si="13"/>
        <v>54</v>
      </c>
      <c r="C56" s="15">
        <f>vlookup(A56,Budget!$B$3:$H$53,7,0)</f>
        <v>10594.59</v>
      </c>
      <c r="D56" s="15">
        <f t="shared" ref="D56:F56" si="74">$C56*D$1</f>
        <v>6356.754</v>
      </c>
      <c r="E56" s="15">
        <f t="shared" si="74"/>
        <v>2648.6475</v>
      </c>
      <c r="F56" s="15">
        <f t="shared" si="74"/>
        <v>1589.1885</v>
      </c>
      <c r="G56" s="14"/>
      <c r="H56" s="15">
        <f>if($A56&lt;=$H$1,D56*((1+Investment!$D$5/12)^($H$1*12-$B56)),0)</f>
        <v>12258.74679</v>
      </c>
      <c r="I56" s="15">
        <f>if($A56&lt;=$H$1,E56*((1+Investment!$D$6/12)^($H$1*12-$B56)),0)</f>
        <v>6013.070113</v>
      </c>
      <c r="J56" s="15">
        <f>if($A56&lt;=$H$1,F56*((1+Investment!$D$7/12)^($H$1*12-$B56)),0)</f>
        <v>4245.552367</v>
      </c>
      <c r="K56" s="15">
        <f t="shared" si="4"/>
        <v>22517.36927</v>
      </c>
      <c r="L56" s="15">
        <f t="shared" si="15"/>
        <v>1215848.801</v>
      </c>
      <c r="M56" s="14"/>
      <c r="N56" s="15">
        <f>if($A56&lt;=$N$1,D56*((1+Investment!$D$5/12)^($N$1*12-$B56)),0)</f>
        <v>22270.42483</v>
      </c>
      <c r="O56" s="15">
        <f>if($A56&lt;=$N$1,E56*((1+Investment!$D$6/12)^($N$1*12-$B56)),0)</f>
        <v>12670.62918</v>
      </c>
      <c r="P56" s="15">
        <f>if($A56&lt;=$N$1,F56*((1+Investment!$D$7/12)^($N$1*12-$B56)),0)</f>
        <v>10372.8175</v>
      </c>
      <c r="Q56" s="15">
        <f t="shared" si="5"/>
        <v>45313.87151</v>
      </c>
      <c r="R56" s="15">
        <f t="shared" si="16"/>
        <v>2462056.769</v>
      </c>
      <c r="S56" s="14"/>
      <c r="T56" s="15">
        <f>if($A56&lt;=$T$1,D56*((1+Investment!$D$5/12)^($T$1*12-$B56)),0)</f>
        <v>40458.60726</v>
      </c>
      <c r="U56" s="15">
        <f>if($A56&lt;=$T$1,E56*((1+Investment!$D$6/12)^($T$1*12-$B56)),0)</f>
        <v>26699.31346</v>
      </c>
      <c r="V56" s="15">
        <f>if($A56&lt;=$T$1,F56*((1+Investment!$D$7/12)^($T$1*12-$B56)),0)</f>
        <v>25343.07285</v>
      </c>
      <c r="W56" s="15">
        <f t="shared" si="6"/>
        <v>92500.99357</v>
      </c>
      <c r="X56" s="15">
        <f t="shared" si="17"/>
        <v>5059116.768</v>
      </c>
      <c r="Y56" s="14"/>
      <c r="Z56" s="15">
        <f>if($A56&lt;=$Z$1,D56*((1+Investment!$D$5/12)^($Z$1*12-$B56)),0)</f>
        <v>73501.01823</v>
      </c>
      <c r="AA56" s="15">
        <f>if($A56&lt;=$Z$1,E56*((1+Investment!$D$6/12)^($Z$1*12-$B56)),0)</f>
        <v>56260.29531</v>
      </c>
      <c r="AB56" s="15">
        <f>if($A56&lt;=$Z$1,F56*((1+Investment!$D$7/12)^($Z$1*12-$B56)),0)</f>
        <v>61918.69677</v>
      </c>
      <c r="AC56" s="15">
        <f t="shared" si="7"/>
        <v>191680.0103</v>
      </c>
      <c r="AD56" s="15">
        <f t="shared" si="18"/>
        <v>10555112.98</v>
      </c>
      <c r="AE56" s="14"/>
      <c r="AF56" s="15">
        <f>if($A56&lt;=$AF$1,D56*((1+Investment!$D$5/12)^($AF$1*12-$B56)),0)</f>
        <v>133529.0572</v>
      </c>
      <c r="AG56" s="15">
        <f>if($A56&lt;=$AF$1,E56*((1+Investment!$D$6/12)^($AF$1*12-$B56)),0)</f>
        <v>118550.6448</v>
      </c>
      <c r="AH56" s="15">
        <f>if($A56&lt;=$AF$1,F56*((1+Investment!$D$7/12)^($AF$1*12-$B56)),0)</f>
        <v>151280.9844</v>
      </c>
      <c r="AI56" s="15">
        <f t="shared" si="8"/>
        <v>403360.6864</v>
      </c>
      <c r="AJ56" s="15">
        <f t="shared" si="19"/>
        <v>22364757.59</v>
      </c>
      <c r="AK56" s="14"/>
      <c r="AL56" s="15">
        <f>if($A56&lt;=$AF$1,D56*((1+Investment!$D$5/12)^($AL$1*12-$B56)),0)</f>
        <v>242581.7973</v>
      </c>
      <c r="AM56" s="15">
        <f>if($A56&lt;=$AF$1,E56*((1+Investment!$D$6/12)^($AL$1*12-$B56)),0)</f>
        <v>249807.7075</v>
      </c>
      <c r="AN56" s="15">
        <f>if($A56&lt;=$AF$1,F56*((1+Investment!$D$7/12)^($AL$1*12-$B56)),0)</f>
        <v>369612.6928</v>
      </c>
      <c r="AO56" s="15">
        <f t="shared" si="9"/>
        <v>862002.1976</v>
      </c>
      <c r="AP56" s="15">
        <f t="shared" si="20"/>
        <v>48119174.06</v>
      </c>
      <c r="AQ56" s="14"/>
      <c r="AR56" s="15">
        <f>if($A56&lt;=$AF$1,D56*((1+Investment!$D$5/12)^($AR$1*12-$B56)),0)</f>
        <v>440697.5503</v>
      </c>
      <c r="AS56" s="15">
        <f>if($A56&lt;=$AF$1,E56*((1+Investment!$D$6/12)^($AR$1*12-$B56)),0)</f>
        <v>526390.1415</v>
      </c>
      <c r="AT56" s="15">
        <f>if($A56&lt;=$AF$1,F56*((1+Investment!$D$7/12)^($AR$1*12-$B56)),0)</f>
        <v>903045.0405</v>
      </c>
      <c r="AU56" s="15">
        <f t="shared" si="10"/>
        <v>1870132.732</v>
      </c>
      <c r="AV56" s="15">
        <f t="shared" si="21"/>
        <v>105077183.7</v>
      </c>
      <c r="AW56" s="15"/>
      <c r="AX56" s="15">
        <f>if($A56&lt;=$AF$1,D56*((1+Investment!$D$5/12)^($AX$1*12-$B56)),0)</f>
        <v>800613.7847</v>
      </c>
      <c r="AY56" s="15">
        <f>if($A56&lt;=$AF$1,E56*((1+Investment!$D$6/12)^($AX$1*12-$B56)),0)</f>
        <v>1109199.487</v>
      </c>
      <c r="AZ56" s="15">
        <f>if($A56&lt;=$AF$1,F56*((1+Investment!$D$7/12)^($AX$1*12-$B56)),0)</f>
        <v>2206337.501</v>
      </c>
      <c r="BA56" s="15">
        <f t="shared" si="11"/>
        <v>4116150.773</v>
      </c>
      <c r="BB56" s="15">
        <f t="shared" si="22"/>
        <v>232693329</v>
      </c>
      <c r="BC56" s="15"/>
      <c r="BD56" s="15">
        <f>if($A56&lt;=$AF$1,D56*((1+Investment!$D$5/12)^($BD$1*12-$B56)),0)</f>
        <v>1454472.419</v>
      </c>
      <c r="BE56" s="15">
        <f>if($A56&lt;=$AF$1,E56*((1+Investment!$D$6/12)^($BD$1*12-$B56)),0)</f>
        <v>2337284.47</v>
      </c>
      <c r="BF56" s="15">
        <f>if($A56&lt;=$AF$1,F56*((1+Investment!$D$7/12)^($BD$1*12-$B56)),0)</f>
        <v>5390567.415</v>
      </c>
      <c r="BG56" s="15">
        <f t="shared" si="12"/>
        <v>9182324.305</v>
      </c>
      <c r="BH56" s="15">
        <f t="shared" si="23"/>
        <v>522024584.8</v>
      </c>
      <c r="BI56" s="15"/>
    </row>
    <row r="57">
      <c r="A57" s="24">
        <f t="shared" si="2"/>
        <v>4</v>
      </c>
      <c r="B57" s="23">
        <f t="shared" si="13"/>
        <v>55</v>
      </c>
      <c r="C57" s="15">
        <f>vlookup(A57,Budget!$B$3:$H$53,7,0)</f>
        <v>10594.59</v>
      </c>
      <c r="D57" s="15">
        <f t="shared" ref="D57:F57" si="75">$C57*D$1</f>
        <v>6356.754</v>
      </c>
      <c r="E57" s="15">
        <f t="shared" si="75"/>
        <v>2648.6475</v>
      </c>
      <c r="F57" s="15">
        <f t="shared" si="75"/>
        <v>1589.1885</v>
      </c>
      <c r="G57" s="14"/>
      <c r="H57" s="15">
        <f>if($A57&lt;=$H$1,D57*((1+Investment!$D$5/12)^($H$1*12-$B57)),0)</f>
        <v>12137.37306</v>
      </c>
      <c r="I57" s="15">
        <f>if($A57&lt;=$H$1,E57*((1+Investment!$D$6/12)^($H$1*12-$B57)),0)</f>
        <v>5938.83468</v>
      </c>
      <c r="J57" s="15">
        <f>if($A57&lt;=$H$1,F57*((1+Investment!$D$7/12)^($H$1*12-$B57)),0)</f>
        <v>4182.810214</v>
      </c>
      <c r="K57" s="15">
        <f t="shared" si="4"/>
        <v>22259.01796</v>
      </c>
      <c r="L57" s="15">
        <f t="shared" si="15"/>
        <v>1238107.819</v>
      </c>
      <c r="M57" s="14"/>
      <c r="N57" s="15">
        <f>if($A57&lt;=$N$1,D57*((1+Investment!$D$5/12)^($N$1*12-$B57)),0)</f>
        <v>22049.92557</v>
      </c>
      <c r="O57" s="15">
        <f>if($A57&lt;=$N$1,E57*((1+Investment!$D$6/12)^($N$1*12-$B57)),0)</f>
        <v>12514.20166</v>
      </c>
      <c r="P57" s="15">
        <f>if($A57&lt;=$N$1,F57*((1+Investment!$D$7/12)^($N$1*12-$B57)),0)</f>
        <v>10219.52463</v>
      </c>
      <c r="Q57" s="15">
        <f t="shared" si="5"/>
        <v>44783.65186</v>
      </c>
      <c r="R57" s="15">
        <f t="shared" si="16"/>
        <v>2506840.421</v>
      </c>
      <c r="S57" s="14"/>
      <c r="T57" s="15">
        <f>if($A57&lt;=$T$1,D57*((1+Investment!$D$5/12)^($T$1*12-$B57)),0)</f>
        <v>40058.02699</v>
      </c>
      <c r="U57" s="15">
        <f>if($A57&lt;=$T$1,E57*((1+Investment!$D$6/12)^($T$1*12-$B57)),0)</f>
        <v>26369.69231</v>
      </c>
      <c r="V57" s="15">
        <f>if($A57&lt;=$T$1,F57*((1+Investment!$D$7/12)^($T$1*12-$B57)),0)</f>
        <v>24968.54468</v>
      </c>
      <c r="W57" s="15">
        <f t="shared" si="6"/>
        <v>91396.26398</v>
      </c>
      <c r="X57" s="15">
        <f t="shared" si="17"/>
        <v>5150513.032</v>
      </c>
      <c r="Y57" s="14"/>
      <c r="Z57" s="15">
        <f>if($A57&lt;=$Z$1,D57*((1+Investment!$D$5/12)^($Z$1*12-$B57)),0)</f>
        <v>72773.28538</v>
      </c>
      <c r="AA57" s="15">
        <f>if($A57&lt;=$Z$1,E57*((1+Investment!$D$6/12)^($Z$1*12-$B57)),0)</f>
        <v>55565.72376</v>
      </c>
      <c r="AB57" s="15">
        <f>if($A57&lt;=$Z$1,F57*((1+Investment!$D$7/12)^($Z$1*12-$B57)),0)</f>
        <v>61003.64214</v>
      </c>
      <c r="AC57" s="15">
        <f t="shared" si="7"/>
        <v>189342.6513</v>
      </c>
      <c r="AD57" s="15">
        <f t="shared" si="18"/>
        <v>10744455.63</v>
      </c>
      <c r="AE57" s="14"/>
      <c r="AF57" s="15">
        <f>if($A57&lt;=$AF$1,D57*((1+Investment!$D$5/12)^($AF$1*12-$B57)),0)</f>
        <v>132206.9873</v>
      </c>
      <c r="AG57" s="15">
        <f>if($A57&lt;=$AF$1,E57*((1+Investment!$D$6/12)^($AF$1*12-$B57)),0)</f>
        <v>117087.0566</v>
      </c>
      <c r="AH57" s="15">
        <f>if($A57&lt;=$AF$1,F57*((1+Investment!$D$7/12)^($AF$1*12-$B57)),0)</f>
        <v>149045.3049</v>
      </c>
      <c r="AI57" s="15">
        <f t="shared" si="8"/>
        <v>398339.3488</v>
      </c>
      <c r="AJ57" s="15">
        <f t="shared" si="19"/>
        <v>22763096.94</v>
      </c>
      <c r="AK57" s="14"/>
      <c r="AL57" s="15">
        <f>if($A57&lt;=$AF$1,D57*((1+Investment!$D$5/12)^($AL$1*12-$B57)),0)</f>
        <v>240179.9973</v>
      </c>
      <c r="AM57" s="15">
        <f>if($A57&lt;=$AF$1,E57*((1+Investment!$D$6/12)^($AL$1*12-$B57)),0)</f>
        <v>246723.6617</v>
      </c>
      <c r="AN57" s="15">
        <f>if($A57&lt;=$AF$1,F57*((1+Investment!$D$7/12)^($AL$1*12-$B57)),0)</f>
        <v>364150.4363</v>
      </c>
      <c r="AO57" s="15">
        <f t="shared" si="9"/>
        <v>851054.0953</v>
      </c>
      <c r="AP57" s="15">
        <f t="shared" si="20"/>
        <v>48970228.16</v>
      </c>
      <c r="AQ57" s="14"/>
      <c r="AR57" s="15">
        <f>if($A57&lt;=$AF$1,D57*((1+Investment!$D$5/12)^($AR$1*12-$B57)),0)</f>
        <v>436334.2082</v>
      </c>
      <c r="AS57" s="15">
        <f>if($A57&lt;=$AF$1,E57*((1+Investment!$D$6/12)^($AR$1*12-$B57)),0)</f>
        <v>519891.4978</v>
      </c>
      <c r="AT57" s="15">
        <f>if($A57&lt;=$AF$1,F57*((1+Investment!$D$7/12)^($AR$1*12-$B57)),0)</f>
        <v>889699.5473</v>
      </c>
      <c r="AU57" s="15">
        <f t="shared" si="10"/>
        <v>1845925.253</v>
      </c>
      <c r="AV57" s="15">
        <f t="shared" si="21"/>
        <v>106923108.9</v>
      </c>
      <c r="AW57" s="15"/>
      <c r="AX57" s="15">
        <f>if($A57&lt;=$AF$1,D57*((1+Investment!$D$5/12)^($AX$1*12-$B57)),0)</f>
        <v>792686.9155</v>
      </c>
      <c r="AY57" s="15">
        <f>if($A57&lt;=$AF$1,E57*((1+Investment!$D$6/12)^($AX$1*12-$B57)),0)</f>
        <v>1095505.667</v>
      </c>
      <c r="AZ57" s="15">
        <f>if($A57&lt;=$AF$1,F57*((1+Investment!$D$7/12)^($AX$1*12-$B57)),0)</f>
        <v>2173731.528</v>
      </c>
      <c r="BA57" s="15">
        <f t="shared" si="11"/>
        <v>4061924.111</v>
      </c>
      <c r="BB57" s="15">
        <f t="shared" si="22"/>
        <v>236755253.1</v>
      </c>
      <c r="BC57" s="15"/>
      <c r="BD57" s="15">
        <f>if($A57&lt;=$AF$1,D57*((1+Investment!$D$5/12)^($BD$1*12-$B57)),0)</f>
        <v>1440071.702</v>
      </c>
      <c r="BE57" s="15">
        <f>if($A57&lt;=$AF$1,E57*((1+Investment!$D$6/12)^($BD$1*12-$B57)),0)</f>
        <v>2308429.106</v>
      </c>
      <c r="BF57" s="15">
        <f>if($A57&lt;=$AF$1,F57*((1+Investment!$D$7/12)^($BD$1*12-$B57)),0)</f>
        <v>5310903.857</v>
      </c>
      <c r="BG57" s="15">
        <f t="shared" si="12"/>
        <v>9059404.666</v>
      </c>
      <c r="BH57" s="15">
        <f t="shared" si="23"/>
        <v>531083989.5</v>
      </c>
      <c r="BI57" s="15"/>
    </row>
    <row r="58">
      <c r="A58" s="24">
        <f t="shared" si="2"/>
        <v>4</v>
      </c>
      <c r="B58" s="23">
        <f t="shared" si="13"/>
        <v>56</v>
      </c>
      <c r="C58" s="15">
        <f>vlookup(A58,Budget!$B$3:$H$53,7,0)</f>
        <v>10594.59</v>
      </c>
      <c r="D58" s="15">
        <f t="shared" ref="D58:F58" si="76">$C58*D$1</f>
        <v>6356.754</v>
      </c>
      <c r="E58" s="15">
        <f t="shared" si="76"/>
        <v>2648.6475</v>
      </c>
      <c r="F58" s="15">
        <f t="shared" si="76"/>
        <v>1589.1885</v>
      </c>
      <c r="G58" s="14"/>
      <c r="H58" s="15">
        <f>if($A58&lt;=$H$1,D58*((1+Investment!$D$5/12)^($H$1*12-$B58)),0)</f>
        <v>12017.20105</v>
      </c>
      <c r="I58" s="15">
        <f>if($A58&lt;=$H$1,E58*((1+Investment!$D$6/12)^($H$1*12-$B58)),0)</f>
        <v>5865.515733</v>
      </c>
      <c r="J58" s="15">
        <f>if($A58&lt;=$H$1,F58*((1+Investment!$D$7/12)^($H$1*12-$B58)),0)</f>
        <v>4120.995285</v>
      </c>
      <c r="K58" s="15">
        <f t="shared" si="4"/>
        <v>22003.71207</v>
      </c>
      <c r="L58" s="15">
        <f t="shared" si="15"/>
        <v>1260111.531</v>
      </c>
      <c r="M58" s="14"/>
      <c r="N58" s="15">
        <f>if($A58&lt;=$N$1,D58*((1+Investment!$D$5/12)^($N$1*12-$B58)),0)</f>
        <v>21831.60947</v>
      </c>
      <c r="O58" s="15">
        <f>if($A58&lt;=$N$1,E58*((1+Investment!$D$6/12)^($N$1*12-$B58)),0)</f>
        <v>12359.70534</v>
      </c>
      <c r="P58" s="15">
        <f>if($A58&lt;=$N$1,F58*((1+Investment!$D$7/12)^($N$1*12-$B58)),0)</f>
        <v>10068.49718</v>
      </c>
      <c r="Q58" s="15">
        <f t="shared" si="5"/>
        <v>44259.81199</v>
      </c>
      <c r="R58" s="15">
        <f t="shared" si="16"/>
        <v>2551100.233</v>
      </c>
      <c r="S58" s="14"/>
      <c r="T58" s="15">
        <f>if($A58&lt;=$T$1,D58*((1+Investment!$D$5/12)^($T$1*12-$B58)),0)</f>
        <v>39661.41286</v>
      </c>
      <c r="U58" s="15">
        <f>if($A58&lt;=$T$1,E58*((1+Investment!$D$6/12)^($T$1*12-$B58)),0)</f>
        <v>26044.14055</v>
      </c>
      <c r="V58" s="15">
        <f>if($A58&lt;=$T$1,F58*((1+Investment!$D$7/12)^($T$1*12-$B58)),0)</f>
        <v>24599.55141</v>
      </c>
      <c r="W58" s="15">
        <f t="shared" si="6"/>
        <v>90305.10482</v>
      </c>
      <c r="X58" s="15">
        <f t="shared" si="17"/>
        <v>5240818.137</v>
      </c>
      <c r="Y58" s="14"/>
      <c r="Z58" s="15">
        <f>if($A58&lt;=$Z$1,D58*((1+Investment!$D$5/12)^($Z$1*12-$B58)),0)</f>
        <v>72052.7578</v>
      </c>
      <c r="AA58" s="15">
        <f>if($A58&lt;=$Z$1,E58*((1+Investment!$D$6/12)^($Z$1*12-$B58)),0)</f>
        <v>54879.72717</v>
      </c>
      <c r="AB58" s="15">
        <f>if($A58&lt;=$Z$1,F58*((1+Investment!$D$7/12)^($Z$1*12-$B58)),0)</f>
        <v>60102.11048</v>
      </c>
      <c r="AC58" s="15">
        <f t="shared" si="7"/>
        <v>187034.5954</v>
      </c>
      <c r="AD58" s="15">
        <f t="shared" si="18"/>
        <v>10931490.22</v>
      </c>
      <c r="AE58" s="14"/>
      <c r="AF58" s="15">
        <f>if($A58&lt;=$AF$1,D58*((1+Investment!$D$5/12)^($AF$1*12-$B58)),0)</f>
        <v>130898.0072</v>
      </c>
      <c r="AG58" s="15">
        <f>if($A58&lt;=$AF$1,E58*((1+Investment!$D$6/12)^($AF$1*12-$B58)),0)</f>
        <v>115641.5374</v>
      </c>
      <c r="AH58" s="15">
        <f>if($A58&lt;=$AF$1,F58*((1+Investment!$D$7/12)^($AF$1*12-$B58)),0)</f>
        <v>146842.6649</v>
      </c>
      <c r="AI58" s="15">
        <f t="shared" si="8"/>
        <v>393382.2095</v>
      </c>
      <c r="AJ58" s="15">
        <f t="shared" si="19"/>
        <v>23156479.15</v>
      </c>
      <c r="AK58" s="14"/>
      <c r="AL58" s="15">
        <f>if($A58&lt;=$AF$1,D58*((1+Investment!$D$5/12)^($AL$1*12-$B58)),0)</f>
        <v>237801.9776</v>
      </c>
      <c r="AM58" s="15">
        <f>if($A58&lt;=$AF$1,E58*((1+Investment!$D$6/12)^($AL$1*12-$B58)),0)</f>
        <v>243677.6906</v>
      </c>
      <c r="AN58" s="15">
        <f>if($A58&lt;=$AF$1,F58*((1+Investment!$D$7/12)^($AL$1*12-$B58)),0)</f>
        <v>358768.9028</v>
      </c>
      <c r="AO58" s="15">
        <f t="shared" si="9"/>
        <v>840248.5709</v>
      </c>
      <c r="AP58" s="15">
        <f t="shared" si="20"/>
        <v>49810476.73</v>
      </c>
      <c r="AQ58" s="14"/>
      <c r="AR58" s="15">
        <f>if($A58&lt;=$AF$1,D58*((1+Investment!$D$5/12)^($AR$1*12-$B58)),0)</f>
        <v>432014.0675</v>
      </c>
      <c r="AS58" s="15">
        <f>if($A58&lt;=$AF$1,E58*((1+Investment!$D$6/12)^($AR$1*12-$B58)),0)</f>
        <v>513473.0843</v>
      </c>
      <c r="AT58" s="15">
        <f>if($A58&lt;=$AF$1,F58*((1+Investment!$D$7/12)^($AR$1*12-$B58)),0)</f>
        <v>876551.2781</v>
      </c>
      <c r="AU58" s="15">
        <f t="shared" si="10"/>
        <v>1822038.43</v>
      </c>
      <c r="AV58" s="15">
        <f t="shared" si="21"/>
        <v>108745147.3</v>
      </c>
      <c r="AW58" s="15"/>
      <c r="AX58" s="15">
        <f>if($A58&lt;=$AF$1,D58*((1+Investment!$D$5/12)^($AX$1*12-$B58)),0)</f>
        <v>784838.5302</v>
      </c>
      <c r="AY58" s="15">
        <f>if($A58&lt;=$AF$1,E58*((1+Investment!$D$6/12)^($AX$1*12-$B58)),0)</f>
        <v>1081980.905</v>
      </c>
      <c r="AZ58" s="15">
        <f>if($A58&lt;=$AF$1,F58*((1+Investment!$D$7/12)^($AX$1*12-$B58)),0)</f>
        <v>2141607.417</v>
      </c>
      <c r="BA58" s="15">
        <f t="shared" si="11"/>
        <v>4008426.853</v>
      </c>
      <c r="BB58" s="15">
        <f t="shared" si="22"/>
        <v>240763680</v>
      </c>
      <c r="BC58" s="15"/>
      <c r="BD58" s="15">
        <f>if($A58&lt;=$AF$1,D58*((1+Investment!$D$5/12)^($BD$1*12-$B58)),0)</f>
        <v>1425813.567</v>
      </c>
      <c r="BE58" s="15">
        <f>if($A58&lt;=$AF$1,E58*((1+Investment!$D$6/12)^($BD$1*12-$B58)),0)</f>
        <v>2279929.981</v>
      </c>
      <c r="BF58" s="15">
        <f>if($A58&lt;=$AF$1,F58*((1+Investment!$D$7/12)^($BD$1*12-$B58)),0)</f>
        <v>5232417.593</v>
      </c>
      <c r="BG58" s="15">
        <f t="shared" si="12"/>
        <v>8938161.141</v>
      </c>
      <c r="BH58" s="15">
        <f t="shared" si="23"/>
        <v>540022150.6</v>
      </c>
      <c r="BI58" s="15"/>
    </row>
    <row r="59">
      <c r="A59" s="24">
        <f t="shared" si="2"/>
        <v>4</v>
      </c>
      <c r="B59" s="23">
        <f t="shared" si="13"/>
        <v>57</v>
      </c>
      <c r="C59" s="15">
        <f>vlookup(A59,Budget!$B$3:$H$53,7,0)</f>
        <v>10594.59</v>
      </c>
      <c r="D59" s="15">
        <f t="shared" ref="D59:F59" si="77">$C59*D$1</f>
        <v>6356.754</v>
      </c>
      <c r="E59" s="15">
        <f t="shared" si="77"/>
        <v>2648.6475</v>
      </c>
      <c r="F59" s="15">
        <f t="shared" si="77"/>
        <v>1589.1885</v>
      </c>
      <c r="G59" s="14"/>
      <c r="H59" s="15">
        <f>if($A59&lt;=$H$1,D59*((1+Investment!$D$5/12)^($H$1*12-$B59)),0)</f>
        <v>11898.21886</v>
      </c>
      <c r="I59" s="15">
        <f>if($A59&lt;=$H$1,E59*((1+Investment!$D$6/12)^($H$1*12-$B59)),0)</f>
        <v>5793.101959</v>
      </c>
      <c r="J59" s="15">
        <f>if($A59&lt;=$H$1,F59*((1+Investment!$D$7/12)^($H$1*12-$B59)),0)</f>
        <v>4060.093877</v>
      </c>
      <c r="K59" s="15">
        <f t="shared" si="4"/>
        <v>21751.4147</v>
      </c>
      <c r="L59" s="15">
        <f t="shared" si="15"/>
        <v>1281862.945</v>
      </c>
      <c r="M59" s="14"/>
      <c r="N59" s="15">
        <f>if($A59&lt;=$N$1,D59*((1+Investment!$D$5/12)^($N$1*12-$B59)),0)</f>
        <v>21615.45493</v>
      </c>
      <c r="O59" s="15">
        <f>if($A59&lt;=$N$1,E59*((1+Investment!$D$6/12)^($N$1*12-$B59)),0)</f>
        <v>12207.11639</v>
      </c>
      <c r="P59" s="15">
        <f>if($A59&lt;=$N$1,F59*((1+Investment!$D$7/12)^($N$1*12-$B59)),0)</f>
        <v>9919.701651</v>
      </c>
      <c r="Q59" s="15">
        <f t="shared" si="5"/>
        <v>43742.27296</v>
      </c>
      <c r="R59" s="15">
        <f t="shared" si="16"/>
        <v>2594842.506</v>
      </c>
      <c r="S59" s="14"/>
      <c r="T59" s="15">
        <f>if($A59&lt;=$T$1,D59*((1+Investment!$D$5/12)^($T$1*12-$B59)),0)</f>
        <v>39268.7256</v>
      </c>
      <c r="U59" s="15">
        <f>if($A59&lt;=$T$1,E59*((1+Investment!$D$6/12)^($T$1*12-$B59)),0)</f>
        <v>25722.60795</v>
      </c>
      <c r="V59" s="15">
        <f>if($A59&lt;=$T$1,F59*((1+Investment!$D$7/12)^($T$1*12-$B59)),0)</f>
        <v>24236.01124</v>
      </c>
      <c r="W59" s="15">
        <f t="shared" si="6"/>
        <v>89227.3448</v>
      </c>
      <c r="X59" s="15">
        <f t="shared" si="17"/>
        <v>5330045.482</v>
      </c>
      <c r="Y59" s="14"/>
      <c r="Z59" s="15">
        <f>if($A59&lt;=$Z$1,D59*((1+Investment!$D$5/12)^($Z$1*12-$B59)),0)</f>
        <v>71339.36416</v>
      </c>
      <c r="AA59" s="15">
        <f>if($A59&lt;=$Z$1,E59*((1+Investment!$D$6/12)^($Z$1*12-$B59)),0)</f>
        <v>54202.19967</v>
      </c>
      <c r="AB59" s="15">
        <f>if($A59&lt;=$Z$1,F59*((1+Investment!$D$7/12)^($Z$1*12-$B59)),0)</f>
        <v>59213.90195</v>
      </c>
      <c r="AC59" s="15">
        <f t="shared" si="7"/>
        <v>184755.4658</v>
      </c>
      <c r="AD59" s="15">
        <f t="shared" si="18"/>
        <v>11116245.69</v>
      </c>
      <c r="AE59" s="14"/>
      <c r="AF59" s="15">
        <f>if($A59&lt;=$AF$1,D59*((1+Investment!$D$5/12)^($AF$1*12-$B59)),0)</f>
        <v>129601.9873</v>
      </c>
      <c r="AG59" s="15">
        <f>if($A59&lt;=$AF$1,E59*((1+Investment!$D$6/12)^($AF$1*12-$B59)),0)</f>
        <v>114213.8641</v>
      </c>
      <c r="AH59" s="15">
        <f>if($A59&lt;=$AF$1,F59*((1+Investment!$D$7/12)^($AF$1*12-$B59)),0)</f>
        <v>144672.5762</v>
      </c>
      <c r="AI59" s="15">
        <f t="shared" si="8"/>
        <v>388488.4277</v>
      </c>
      <c r="AJ59" s="15">
        <f t="shared" si="19"/>
        <v>23544967.58</v>
      </c>
      <c r="AK59" s="14"/>
      <c r="AL59" s="15">
        <f>if($A59&lt;=$AF$1,D59*((1+Investment!$D$5/12)^($AL$1*12-$B59)),0)</f>
        <v>235447.5025</v>
      </c>
      <c r="AM59" s="15">
        <f>if($A59&lt;=$AF$1,E59*((1+Investment!$D$6/12)^($AL$1*12-$B59)),0)</f>
        <v>240669.324</v>
      </c>
      <c r="AN59" s="15">
        <f>if($A59&lt;=$AF$1,F59*((1+Investment!$D$7/12)^($AL$1*12-$B59)),0)</f>
        <v>353466.8993</v>
      </c>
      <c r="AO59" s="15">
        <f t="shared" si="9"/>
        <v>829583.7258</v>
      </c>
      <c r="AP59" s="15">
        <f t="shared" si="20"/>
        <v>50640060.45</v>
      </c>
      <c r="AQ59" s="14"/>
      <c r="AR59" s="15">
        <f>if($A59&lt;=$AF$1,D59*((1+Investment!$D$5/12)^($AR$1*12-$B59)),0)</f>
        <v>427736.7005</v>
      </c>
      <c r="AS59" s="15">
        <f>if($A59&lt;=$AF$1,E59*((1+Investment!$D$6/12)^($AR$1*12-$B59)),0)</f>
        <v>507133.9104</v>
      </c>
      <c r="AT59" s="15">
        <f>if($A59&lt;=$AF$1,F59*((1+Investment!$D$7/12)^($AR$1*12-$B59)),0)</f>
        <v>863597.3184</v>
      </c>
      <c r="AU59" s="15">
        <f t="shared" si="10"/>
        <v>1798467.929</v>
      </c>
      <c r="AV59" s="15">
        <f t="shared" si="21"/>
        <v>110543615.3</v>
      </c>
      <c r="AW59" s="15"/>
      <c r="AX59" s="15">
        <f>if($A59&lt;=$AF$1,D59*((1+Investment!$D$5/12)^($AX$1*12-$B59)),0)</f>
        <v>777067.8517</v>
      </c>
      <c r="AY59" s="15">
        <f>if($A59&lt;=$AF$1,E59*((1+Investment!$D$6/12)^($AX$1*12-$B59)),0)</f>
        <v>1068623.116</v>
      </c>
      <c r="AZ59" s="15">
        <f>if($A59&lt;=$AF$1,F59*((1+Investment!$D$7/12)^($AX$1*12-$B59)),0)</f>
        <v>2109958.046</v>
      </c>
      <c r="BA59" s="15">
        <f t="shared" si="11"/>
        <v>3955649.014</v>
      </c>
      <c r="BB59" s="15">
        <f t="shared" si="22"/>
        <v>244719329</v>
      </c>
      <c r="BC59" s="15"/>
      <c r="BD59" s="15">
        <f>if($A59&lt;=$AF$1,D59*((1+Investment!$D$5/12)^($BD$1*12-$B59)),0)</f>
        <v>1411696.601</v>
      </c>
      <c r="BE59" s="15">
        <f>if($A59&lt;=$AF$1,E59*((1+Investment!$D$6/12)^($BD$1*12-$B59)),0)</f>
        <v>2251782.698</v>
      </c>
      <c r="BF59" s="15">
        <f>if($A59&lt;=$AF$1,F59*((1+Investment!$D$7/12)^($BD$1*12-$B59)),0)</f>
        <v>5155091.225</v>
      </c>
      <c r="BG59" s="15">
        <f t="shared" si="12"/>
        <v>8818570.523</v>
      </c>
      <c r="BH59" s="15">
        <f t="shared" si="23"/>
        <v>548840721.1</v>
      </c>
      <c r="BI59" s="15"/>
    </row>
    <row r="60">
      <c r="A60" s="24">
        <f t="shared" si="2"/>
        <v>4</v>
      </c>
      <c r="B60" s="23">
        <f t="shared" si="13"/>
        <v>58</v>
      </c>
      <c r="C60" s="15">
        <f>vlookup(A60,Budget!$B$3:$H$53,7,0)</f>
        <v>10594.59</v>
      </c>
      <c r="D60" s="15">
        <f t="shared" ref="D60:F60" si="78">$C60*D$1</f>
        <v>6356.754</v>
      </c>
      <c r="E60" s="15">
        <f t="shared" si="78"/>
        <v>2648.6475</v>
      </c>
      <c r="F60" s="15">
        <f t="shared" si="78"/>
        <v>1589.1885</v>
      </c>
      <c r="G60" s="14"/>
      <c r="H60" s="15">
        <f>if($A60&lt;=$H$1,D60*((1+Investment!$D$5/12)^($H$1*12-$B60)),0)</f>
        <v>11780.41471</v>
      </c>
      <c r="I60" s="15">
        <f>if($A60&lt;=$H$1,E60*((1+Investment!$D$6/12)^($H$1*12-$B60)),0)</f>
        <v>5721.582181</v>
      </c>
      <c r="J60" s="15">
        <f>if($A60&lt;=$H$1,F60*((1+Investment!$D$7/12)^($H$1*12-$B60)),0)</f>
        <v>4000.092489</v>
      </c>
      <c r="K60" s="15">
        <f t="shared" si="4"/>
        <v>21502.08939</v>
      </c>
      <c r="L60" s="15">
        <f t="shared" si="15"/>
        <v>1303365.035</v>
      </c>
      <c r="M60" s="14"/>
      <c r="N60" s="15">
        <f>if($A60&lt;=$N$1,D60*((1+Investment!$D$5/12)^($N$1*12-$B60)),0)</f>
        <v>21401.44052</v>
      </c>
      <c r="O60" s="15">
        <f>if($A60&lt;=$N$1,E60*((1+Investment!$D$6/12)^($N$1*12-$B60)),0)</f>
        <v>12056.41125</v>
      </c>
      <c r="P60" s="15">
        <f>if($A60&lt;=$N$1,F60*((1+Investment!$D$7/12)^($N$1*12-$B60)),0)</f>
        <v>9773.105075</v>
      </c>
      <c r="Q60" s="15">
        <f t="shared" si="5"/>
        <v>43230.95684</v>
      </c>
      <c r="R60" s="15">
        <f t="shared" si="16"/>
        <v>2638073.463</v>
      </c>
      <c r="S60" s="14"/>
      <c r="T60" s="15">
        <f>if($A60&lt;=$T$1,D60*((1+Investment!$D$5/12)^($T$1*12-$B60)),0)</f>
        <v>38879.92634</v>
      </c>
      <c r="U60" s="15">
        <f>if($A60&lt;=$T$1,E60*((1+Investment!$D$6/12)^($T$1*12-$B60)),0)</f>
        <v>25405.04489</v>
      </c>
      <c r="V60" s="15">
        <f>if($A60&lt;=$T$1,F60*((1+Investment!$D$7/12)^($T$1*12-$B60)),0)</f>
        <v>23877.84359</v>
      </c>
      <c r="W60" s="15">
        <f t="shared" si="6"/>
        <v>88162.81482</v>
      </c>
      <c r="X60" s="15">
        <f t="shared" si="17"/>
        <v>5418208.297</v>
      </c>
      <c r="Y60" s="14"/>
      <c r="Z60" s="15">
        <f>if($A60&lt;=$Z$1,D60*((1+Investment!$D$5/12)^($Z$1*12-$B60)),0)</f>
        <v>70633.03382</v>
      </c>
      <c r="AA60" s="15">
        <f>if($A60&lt;=$Z$1,E60*((1+Investment!$D$6/12)^($Z$1*12-$B60)),0)</f>
        <v>53533.03671</v>
      </c>
      <c r="AB60" s="15">
        <f>if($A60&lt;=$Z$1,F60*((1+Investment!$D$7/12)^($Z$1*12-$B60)),0)</f>
        <v>58338.81966</v>
      </c>
      <c r="AC60" s="15">
        <f t="shared" si="7"/>
        <v>182504.8902</v>
      </c>
      <c r="AD60" s="15">
        <f t="shared" si="18"/>
        <v>11298750.58</v>
      </c>
      <c r="AE60" s="14"/>
      <c r="AF60" s="15">
        <f>if($A60&lt;=$AF$1,D60*((1+Investment!$D$5/12)^($AF$1*12-$B60)),0)</f>
        <v>128318.7993</v>
      </c>
      <c r="AG60" s="15">
        <f>if($A60&lt;=$AF$1,E60*((1+Investment!$D$6/12)^($AF$1*12-$B60)),0)</f>
        <v>112803.8164</v>
      </c>
      <c r="AH60" s="15">
        <f>if($A60&lt;=$AF$1,F60*((1+Investment!$D$7/12)^($AF$1*12-$B60)),0)</f>
        <v>142534.5579</v>
      </c>
      <c r="AI60" s="15">
        <f t="shared" si="8"/>
        <v>383657.1736</v>
      </c>
      <c r="AJ60" s="15">
        <f t="shared" si="19"/>
        <v>23928624.75</v>
      </c>
      <c r="AK60" s="14"/>
      <c r="AL60" s="15">
        <f>if($A60&lt;=$AF$1,D60*((1+Investment!$D$5/12)^($AL$1*12-$B60)),0)</f>
        <v>233116.3391</v>
      </c>
      <c r="AM60" s="15">
        <f>if($A60&lt;=$AF$1,E60*((1+Investment!$D$6/12)^($AL$1*12-$B60)),0)</f>
        <v>237698.0978</v>
      </c>
      <c r="AN60" s="15">
        <f>if($A60&lt;=$AF$1,F60*((1+Investment!$D$7/12)^($AL$1*12-$B60)),0)</f>
        <v>348243.2505</v>
      </c>
      <c r="AO60" s="15">
        <f t="shared" si="9"/>
        <v>819057.6875</v>
      </c>
      <c r="AP60" s="15">
        <f t="shared" si="20"/>
        <v>51459118.14</v>
      </c>
      <c r="AQ60" s="14"/>
      <c r="AR60" s="15">
        <f>if($A60&lt;=$AF$1,D60*((1+Investment!$D$5/12)^($AR$1*12-$B60)),0)</f>
        <v>423501.6837</v>
      </c>
      <c r="AS60" s="15">
        <f>if($A60&lt;=$AF$1,E60*((1+Investment!$D$6/12)^($AR$1*12-$B60)),0)</f>
        <v>500872.9979</v>
      </c>
      <c r="AT60" s="15">
        <f>if($A60&lt;=$AF$1,F60*((1+Investment!$D$7/12)^($AR$1*12-$B60)),0)</f>
        <v>850834.7964</v>
      </c>
      <c r="AU60" s="15">
        <f t="shared" si="10"/>
        <v>1775209.478</v>
      </c>
      <c r="AV60" s="15">
        <f t="shared" si="21"/>
        <v>112318824.8</v>
      </c>
      <c r="AW60" s="15"/>
      <c r="AX60" s="15">
        <f>if($A60&lt;=$AF$1,D60*((1+Investment!$D$5/12)^($AX$1*12-$B60)),0)</f>
        <v>769374.1106</v>
      </c>
      <c r="AY60" s="15">
        <f>if($A60&lt;=$AF$1,E60*((1+Investment!$D$6/12)^($AX$1*12-$B60)),0)</f>
        <v>1055430.238</v>
      </c>
      <c r="AZ60" s="15">
        <f>if($A60&lt;=$AF$1,F60*((1+Investment!$D$7/12)^($AX$1*12-$B60)),0)</f>
        <v>2078776.4</v>
      </c>
      <c r="BA60" s="15">
        <f t="shared" si="11"/>
        <v>3903580.749</v>
      </c>
      <c r="BB60" s="15">
        <f t="shared" si="22"/>
        <v>248622909.8</v>
      </c>
      <c r="BC60" s="15"/>
      <c r="BD60" s="15">
        <f>if($A60&lt;=$AF$1,D60*((1+Investment!$D$5/12)^($BD$1*12-$B60)),0)</f>
        <v>1397719.407</v>
      </c>
      <c r="BE60" s="15">
        <f>if($A60&lt;=$AF$1,E60*((1+Investment!$D$6/12)^($BD$1*12-$B60)),0)</f>
        <v>2223982.911</v>
      </c>
      <c r="BF60" s="15">
        <f>if($A60&lt;=$AF$1,F60*((1+Investment!$D$7/12)^($BD$1*12-$B60)),0)</f>
        <v>5078907.611</v>
      </c>
      <c r="BG60" s="15">
        <f t="shared" si="12"/>
        <v>8700609.929</v>
      </c>
      <c r="BH60" s="15">
        <f t="shared" si="23"/>
        <v>557541331.1</v>
      </c>
      <c r="BI60" s="15"/>
    </row>
    <row r="61">
      <c r="A61" s="24">
        <f t="shared" si="2"/>
        <v>4</v>
      </c>
      <c r="B61" s="23">
        <f t="shared" si="13"/>
        <v>59</v>
      </c>
      <c r="C61" s="15">
        <f>vlookup(A61,Budget!$B$3:$H$53,7,0)</f>
        <v>10594.59</v>
      </c>
      <c r="D61" s="15">
        <f t="shared" ref="D61:F61" si="79">$C61*D$1</f>
        <v>6356.754</v>
      </c>
      <c r="E61" s="15">
        <f t="shared" si="79"/>
        <v>2648.6475</v>
      </c>
      <c r="F61" s="15">
        <f t="shared" si="79"/>
        <v>1589.1885</v>
      </c>
      <c r="G61" s="14"/>
      <c r="H61" s="15">
        <f>if($A61&lt;=$H$1,D61*((1+Investment!$D$5/12)^($H$1*12-$B61)),0)</f>
        <v>11663.77695</v>
      </c>
      <c r="I61" s="15">
        <f>if($A61&lt;=$H$1,E61*((1+Investment!$D$6/12)^($H$1*12-$B61)),0)</f>
        <v>5650.945364</v>
      </c>
      <c r="J61" s="15">
        <f>if($A61&lt;=$H$1,F61*((1+Investment!$D$7/12)^($H$1*12-$B61)),0)</f>
        <v>3940.977822</v>
      </c>
      <c r="K61" s="15">
        <f t="shared" si="4"/>
        <v>21255.70013</v>
      </c>
      <c r="L61" s="15">
        <f t="shared" si="15"/>
        <v>1324620.735</v>
      </c>
      <c r="M61" s="14"/>
      <c r="N61" s="15">
        <f>if($A61&lt;=$N$1,D61*((1+Investment!$D$5/12)^($N$1*12-$B61)),0)</f>
        <v>21189.54507</v>
      </c>
      <c r="O61" s="15">
        <f>if($A61&lt;=$N$1,E61*((1+Investment!$D$6/12)^($N$1*12-$B61)),0)</f>
        <v>11907.56666</v>
      </c>
      <c r="P61" s="15">
        <f>if($A61&lt;=$N$1,F61*((1+Investment!$D$7/12)^($N$1*12-$B61)),0)</f>
        <v>9628.67495</v>
      </c>
      <c r="Q61" s="15">
        <f t="shared" si="5"/>
        <v>42725.78668</v>
      </c>
      <c r="R61" s="15">
        <f t="shared" si="16"/>
        <v>2680799.249</v>
      </c>
      <c r="S61" s="14"/>
      <c r="T61" s="15">
        <f>if($A61&lt;=$T$1,D61*((1+Investment!$D$5/12)^($T$1*12-$B61)),0)</f>
        <v>38494.97657</v>
      </c>
      <c r="U61" s="15">
        <f>if($A61&lt;=$T$1,E61*((1+Investment!$D$6/12)^($T$1*12-$B61)),0)</f>
        <v>25091.40236</v>
      </c>
      <c r="V61" s="15">
        <f>if($A61&lt;=$T$1,F61*((1+Investment!$D$7/12)^($T$1*12-$B61)),0)</f>
        <v>23524.96905</v>
      </c>
      <c r="W61" s="15">
        <f t="shared" si="6"/>
        <v>87111.34799</v>
      </c>
      <c r="X61" s="15">
        <f t="shared" si="17"/>
        <v>5505319.645</v>
      </c>
      <c r="Y61" s="14"/>
      <c r="Z61" s="15">
        <f>if($A61&lt;=$Z$1,D61*((1+Investment!$D$5/12)^($Z$1*12-$B61)),0)</f>
        <v>69933.69685</v>
      </c>
      <c r="AA61" s="15">
        <f>if($A61&lt;=$Z$1,E61*((1+Investment!$D$6/12)^($Z$1*12-$B61)),0)</f>
        <v>52872.13503</v>
      </c>
      <c r="AB61" s="15">
        <f>if($A61&lt;=$Z$1,F61*((1+Investment!$D$7/12)^($Z$1*12-$B61)),0)</f>
        <v>57476.66961</v>
      </c>
      <c r="AC61" s="15">
        <f t="shared" si="7"/>
        <v>180282.5015</v>
      </c>
      <c r="AD61" s="15">
        <f t="shared" si="18"/>
        <v>11479033.08</v>
      </c>
      <c r="AE61" s="14"/>
      <c r="AF61" s="15">
        <f>if($A61&lt;=$AF$1,D61*((1+Investment!$D$5/12)^($AF$1*12-$B61)),0)</f>
        <v>127048.3162</v>
      </c>
      <c r="AG61" s="15">
        <f>if($A61&lt;=$AF$1,E61*((1+Investment!$D$6/12)^($AF$1*12-$B61)),0)</f>
        <v>111411.1767</v>
      </c>
      <c r="AH61" s="15">
        <f>if($A61&lt;=$AF$1,F61*((1+Investment!$D$7/12)^($AF$1*12-$B61)),0)</f>
        <v>140428.1358</v>
      </c>
      <c r="AI61" s="15">
        <f t="shared" si="8"/>
        <v>378887.6287</v>
      </c>
      <c r="AJ61" s="15">
        <f t="shared" si="19"/>
        <v>24307512.38</v>
      </c>
      <c r="AK61" s="14"/>
      <c r="AL61" s="15">
        <f>if($A61&lt;=$AF$1,D61*((1+Investment!$D$5/12)^($AL$1*12-$B61)),0)</f>
        <v>230808.2566</v>
      </c>
      <c r="AM61" s="15">
        <f>if($A61&lt;=$AF$1,E61*((1+Investment!$D$6/12)^($AL$1*12-$B61)),0)</f>
        <v>234763.5534</v>
      </c>
      <c r="AN61" s="15">
        <f>if($A61&lt;=$AF$1,F61*((1+Investment!$D$7/12)^($AL$1*12-$B61)),0)</f>
        <v>343096.7985</v>
      </c>
      <c r="AO61" s="15">
        <f t="shared" si="9"/>
        <v>808668.6085</v>
      </c>
      <c r="AP61" s="15">
        <f t="shared" si="20"/>
        <v>52267786.75</v>
      </c>
      <c r="AQ61" s="14"/>
      <c r="AR61" s="15">
        <f>if($A61&lt;=$AF$1,D61*((1+Investment!$D$5/12)^($AR$1*12-$B61)),0)</f>
        <v>419308.5977</v>
      </c>
      <c r="AS61" s="15">
        <f>if($A61&lt;=$AF$1,E61*((1+Investment!$D$6/12)^($AR$1*12-$B61)),0)</f>
        <v>494689.3806</v>
      </c>
      <c r="AT61" s="15">
        <f>if($A61&lt;=$AF$1,F61*((1+Investment!$D$7/12)^($AR$1*12-$B61)),0)</f>
        <v>838260.8832</v>
      </c>
      <c r="AU61" s="15">
        <f t="shared" si="10"/>
        <v>1752258.862</v>
      </c>
      <c r="AV61" s="15">
        <f t="shared" si="21"/>
        <v>114071083.6</v>
      </c>
      <c r="AW61" s="15"/>
      <c r="AX61" s="15">
        <f>if($A61&lt;=$AF$1,D61*((1+Investment!$D$5/12)^($AX$1*12-$B61)),0)</f>
        <v>761756.5451</v>
      </c>
      <c r="AY61" s="15">
        <f>if($A61&lt;=$AF$1,E61*((1+Investment!$D$6/12)^($AX$1*12-$B61)),0)</f>
        <v>1042400.235</v>
      </c>
      <c r="AZ61" s="15">
        <f>if($A61&lt;=$AF$1,F61*((1+Investment!$D$7/12)^($AX$1*12-$B61)),0)</f>
        <v>2048055.567</v>
      </c>
      <c r="BA61" s="15">
        <f t="shared" si="11"/>
        <v>3852212.348</v>
      </c>
      <c r="BB61" s="15">
        <f t="shared" si="22"/>
        <v>252475122.1</v>
      </c>
      <c r="BC61" s="15"/>
      <c r="BD61" s="15">
        <f>if($A61&lt;=$AF$1,D61*((1+Investment!$D$5/12)^($BD$1*12-$B61)),0)</f>
        <v>1383880.601</v>
      </c>
      <c r="BE61" s="15">
        <f>if($A61&lt;=$AF$1,E61*((1+Investment!$D$6/12)^($BD$1*12-$B61)),0)</f>
        <v>2196526.332</v>
      </c>
      <c r="BF61" s="15">
        <f>if($A61&lt;=$AF$1,F61*((1+Investment!$D$7/12)^($BD$1*12-$B61)),0)</f>
        <v>5003849.863</v>
      </c>
      <c r="BG61" s="15">
        <f t="shared" si="12"/>
        <v>8584256.796</v>
      </c>
      <c r="BH61" s="15">
        <f t="shared" si="23"/>
        <v>566125587.9</v>
      </c>
      <c r="BI61" s="15"/>
    </row>
    <row r="62">
      <c r="A62" s="24">
        <f t="shared" si="2"/>
        <v>4</v>
      </c>
      <c r="B62" s="23">
        <f t="shared" si="13"/>
        <v>60</v>
      </c>
      <c r="C62" s="15">
        <f>vlookup(A62,Budget!$B$3:$H$53,7,0)</f>
        <v>10594.59</v>
      </c>
      <c r="D62" s="15">
        <f t="shared" ref="D62:F62" si="80">$C62*D$1</f>
        <v>6356.754</v>
      </c>
      <c r="E62" s="15">
        <f t="shared" si="80"/>
        <v>2648.6475</v>
      </c>
      <c r="F62" s="15">
        <f t="shared" si="80"/>
        <v>1589.1885</v>
      </c>
      <c r="G62" s="14"/>
      <c r="H62" s="15">
        <f>if($A62&lt;=$H$1,D62*((1+Investment!$D$5/12)^($H$1*12-$B62)),0)</f>
        <v>11548.29401</v>
      </c>
      <c r="I62" s="15">
        <f>if($A62&lt;=$H$1,E62*((1+Investment!$D$6/12)^($H$1*12-$B62)),0)</f>
        <v>5581.180607</v>
      </c>
      <c r="J62" s="15">
        <f>if($A62&lt;=$H$1,F62*((1+Investment!$D$7/12)^($H$1*12-$B62)),0)</f>
        <v>3882.73677</v>
      </c>
      <c r="K62" s="15">
        <f t="shared" si="4"/>
        <v>21012.21138</v>
      </c>
      <c r="L62" s="15">
        <f t="shared" si="15"/>
        <v>1345632.946</v>
      </c>
      <c r="M62" s="14"/>
      <c r="N62" s="15">
        <f>if($A62&lt;=$N$1,D62*((1+Investment!$D$5/12)^($N$1*12-$B62)),0)</f>
        <v>20979.74759</v>
      </c>
      <c r="O62" s="15">
        <f>if($A62&lt;=$N$1,E62*((1+Investment!$D$6/12)^($N$1*12-$B62)),0)</f>
        <v>11760.55967</v>
      </c>
      <c r="P62" s="15">
        <f>if($A62&lt;=$N$1,F62*((1+Investment!$D$7/12)^($N$1*12-$B62)),0)</f>
        <v>9486.379261</v>
      </c>
      <c r="Q62" s="15">
        <f t="shared" si="5"/>
        <v>42226.68652</v>
      </c>
      <c r="R62" s="15">
        <f t="shared" si="16"/>
        <v>2723025.936</v>
      </c>
      <c r="S62" s="14"/>
      <c r="T62" s="15">
        <f>if($A62&lt;=$T$1,D62*((1+Investment!$D$5/12)^($T$1*12-$B62)),0)</f>
        <v>38113.83819</v>
      </c>
      <c r="U62" s="15">
        <f>if($A62&lt;=$T$1,E62*((1+Investment!$D$6/12)^($T$1*12-$B62)),0)</f>
        <v>24781.63196</v>
      </c>
      <c r="V62" s="15">
        <f>if($A62&lt;=$T$1,F62*((1+Investment!$D$7/12)^($T$1*12-$B62)),0)</f>
        <v>23177.30941</v>
      </c>
      <c r="W62" s="15">
        <f t="shared" si="6"/>
        <v>86072.77956</v>
      </c>
      <c r="X62" s="15">
        <f t="shared" si="17"/>
        <v>5591392.424</v>
      </c>
      <c r="Y62" s="14"/>
      <c r="Z62" s="15">
        <f>if($A62&lt;=$Z$1,D62*((1+Investment!$D$5/12)^($Z$1*12-$B62)),0)</f>
        <v>69241.28401</v>
      </c>
      <c r="AA62" s="15">
        <f>if($A62&lt;=$Z$1,E62*((1+Investment!$D$6/12)^($Z$1*12-$B62)),0)</f>
        <v>52219.39262</v>
      </c>
      <c r="AB62" s="15">
        <f>if($A62&lt;=$Z$1,F62*((1+Investment!$D$7/12)^($Z$1*12-$B62)),0)</f>
        <v>56627.2607</v>
      </c>
      <c r="AC62" s="15">
        <f t="shared" si="7"/>
        <v>178087.9373</v>
      </c>
      <c r="AD62" s="15">
        <f t="shared" si="18"/>
        <v>11657121.02</v>
      </c>
      <c r="AE62" s="14"/>
      <c r="AF62" s="15">
        <f>if($A62&lt;=$AF$1,D62*((1+Investment!$D$5/12)^($AF$1*12-$B62)),0)</f>
        <v>125790.4121</v>
      </c>
      <c r="AG62" s="15">
        <f>if($A62&lt;=$AF$1,E62*((1+Investment!$D$6/12)^($AF$1*12-$B62)),0)</f>
        <v>110035.7301</v>
      </c>
      <c r="AH62" s="15">
        <f>if($A62&lt;=$AF$1,F62*((1+Investment!$D$7/12)^($AF$1*12-$B62)),0)</f>
        <v>138352.8432</v>
      </c>
      <c r="AI62" s="15">
        <f t="shared" si="8"/>
        <v>374178.9853</v>
      </c>
      <c r="AJ62" s="15">
        <f t="shared" si="19"/>
        <v>24681691.37</v>
      </c>
      <c r="AK62" s="14"/>
      <c r="AL62" s="15">
        <f>if($A62&lt;=$AF$1,D62*((1+Investment!$D$5/12)^($AL$1*12-$B62)),0)</f>
        <v>228523.0263</v>
      </c>
      <c r="AM62" s="15">
        <f>if($A62&lt;=$AF$1,E62*((1+Investment!$D$6/12)^($AL$1*12-$B62)),0)</f>
        <v>231865.2379</v>
      </c>
      <c r="AN62" s="15">
        <f>if($A62&lt;=$AF$1,F62*((1+Investment!$D$7/12)^($AL$1*12-$B62)),0)</f>
        <v>338026.4025</v>
      </c>
      <c r="AO62" s="15">
        <f t="shared" si="9"/>
        <v>798414.6667</v>
      </c>
      <c r="AP62" s="15">
        <f t="shared" si="20"/>
        <v>53066201.42</v>
      </c>
      <c r="AQ62" s="14"/>
      <c r="AR62" s="15">
        <f>if($A62&lt;=$AF$1,D62*((1+Investment!$D$5/12)^($AR$1*12-$B62)),0)</f>
        <v>415157.0274</v>
      </c>
      <c r="AS62" s="15">
        <f>if($A62&lt;=$AF$1,E62*((1+Investment!$D$6/12)^($AR$1*12-$B62)),0)</f>
        <v>488582.1043</v>
      </c>
      <c r="AT62" s="15">
        <f>if($A62&lt;=$AF$1,F62*((1+Investment!$D$7/12)^($AR$1*12-$B62)),0)</f>
        <v>825872.7913</v>
      </c>
      <c r="AU62" s="15">
        <f t="shared" si="10"/>
        <v>1729611.923</v>
      </c>
      <c r="AV62" s="15">
        <f t="shared" si="21"/>
        <v>115800695.5</v>
      </c>
      <c r="AW62" s="15"/>
      <c r="AX62" s="15">
        <f>if($A62&lt;=$AF$1,D62*((1+Investment!$D$5/12)^($AX$1*12-$B62)),0)</f>
        <v>754214.4011</v>
      </c>
      <c r="AY62" s="15">
        <f>if($A62&lt;=$AF$1,E62*((1+Investment!$D$6/12)^($AX$1*12-$B62)),0)</f>
        <v>1029531.097</v>
      </c>
      <c r="AZ62" s="15">
        <f>if($A62&lt;=$AF$1,F62*((1+Investment!$D$7/12)^($AX$1*12-$B62)),0)</f>
        <v>2017788.736</v>
      </c>
      <c r="BA62" s="15">
        <f t="shared" si="11"/>
        <v>3801534.234</v>
      </c>
      <c r="BB62" s="15">
        <f t="shared" si="22"/>
        <v>256276656.3</v>
      </c>
      <c r="BC62" s="15"/>
      <c r="BD62" s="15">
        <f>if($A62&lt;=$AF$1,D62*((1+Investment!$D$5/12)^($BD$1*12-$B62)),0)</f>
        <v>1370178.813</v>
      </c>
      <c r="BE62" s="15">
        <f>if($A62&lt;=$AF$1,E62*((1+Investment!$D$6/12)^($BD$1*12-$B62)),0)</f>
        <v>2169408.723</v>
      </c>
      <c r="BF62" s="15">
        <f>if($A62&lt;=$AF$1,F62*((1+Investment!$D$7/12)^($BD$1*12-$B62)),0)</f>
        <v>4929901.343</v>
      </c>
      <c r="BG62" s="15">
        <f t="shared" si="12"/>
        <v>8469488.878</v>
      </c>
      <c r="BH62" s="15">
        <f t="shared" si="23"/>
        <v>574595076.7</v>
      </c>
      <c r="BI62" s="15"/>
    </row>
    <row r="63">
      <c r="A63" s="24">
        <f t="shared" si="2"/>
        <v>5</v>
      </c>
      <c r="B63" s="23">
        <f t="shared" si="13"/>
        <v>61</v>
      </c>
      <c r="C63" s="15">
        <f>vlookup(A63,Budget!$B$3:$H$53,7,0)</f>
        <v>12044.049</v>
      </c>
      <c r="D63" s="15">
        <f t="shared" ref="D63:F63" si="81">$C63*D$1</f>
        <v>7226.4294</v>
      </c>
      <c r="E63" s="15">
        <f t="shared" si="81"/>
        <v>3011.01225</v>
      </c>
      <c r="F63" s="15">
        <f t="shared" si="81"/>
        <v>1806.60735</v>
      </c>
      <c r="G63" s="14"/>
      <c r="H63" s="15">
        <f>if($A63&lt;=$H$1,D63*((1+Investment!$D$5/12)^($H$1*12-$B63)),0)</f>
        <v>12998.24795</v>
      </c>
      <c r="I63" s="15">
        <f>if($A63&lt;=$H$1,E63*((1+Investment!$D$6/12)^($H$1*12-$B63)),0)</f>
        <v>6266.418616</v>
      </c>
      <c r="J63" s="15">
        <f>if($A63&lt;=$H$1,F63*((1+Investment!$D$7/12)^($H$1*12-$B63)),0)</f>
        <v>4348.708182</v>
      </c>
      <c r="K63" s="15">
        <f t="shared" si="4"/>
        <v>23613.37475</v>
      </c>
      <c r="L63" s="15">
        <f t="shared" si="15"/>
        <v>1369246.321</v>
      </c>
      <c r="M63" s="14"/>
      <c r="N63" s="15">
        <f>if($A63&lt;=$N$1,D63*((1+Investment!$D$5/12)^($N$1*12-$B63)),0)</f>
        <v>23613.87414</v>
      </c>
      <c r="O63" s="15">
        <f>if($A63&lt;=$N$1,E63*((1+Investment!$D$6/12)^($N$1*12-$B63)),0)</f>
        <v>13204.48042</v>
      </c>
      <c r="P63" s="15">
        <f>if($A63&lt;=$N$1,F63*((1+Investment!$D$7/12)^($N$1*12-$B63)),0)</f>
        <v>10624.84983</v>
      </c>
      <c r="Q63" s="15">
        <f t="shared" si="5"/>
        <v>47443.20439</v>
      </c>
      <c r="R63" s="15">
        <f t="shared" si="16"/>
        <v>2770469.14</v>
      </c>
      <c r="S63" s="14"/>
      <c r="T63" s="15">
        <f>if($A63&lt;=$T$1,D63*((1+Investment!$D$5/12)^($T$1*12-$B63)),0)</f>
        <v>42899.2472</v>
      </c>
      <c r="U63" s="15">
        <f>if($A63&lt;=$T$1,E63*((1+Investment!$D$6/12)^($T$1*12-$B63)),0)</f>
        <v>27824.23484</v>
      </c>
      <c r="V63" s="15">
        <f>if($A63&lt;=$T$1,F63*((1+Investment!$D$7/12)^($T$1*12-$B63)),0)</f>
        <v>25958.84321</v>
      </c>
      <c r="W63" s="15">
        <f t="shared" si="6"/>
        <v>96682.32525</v>
      </c>
      <c r="X63" s="15">
        <f t="shared" si="17"/>
        <v>5688074.75</v>
      </c>
      <c r="Y63" s="14"/>
      <c r="Z63" s="15">
        <f>if($A63&lt;=$Z$1,D63*((1+Investment!$D$5/12)^($Z$1*12-$B63)),0)</f>
        <v>77934.92076</v>
      </c>
      <c r="AA63" s="15">
        <f>if($A63&lt;=$Z$1,E63*((1+Investment!$D$6/12)^($Z$1*12-$B63)),0)</f>
        <v>58630.70864</v>
      </c>
      <c r="AB63" s="15">
        <f>if($A63&lt;=$Z$1,F63*((1+Investment!$D$7/12)^($Z$1*12-$B63)),0)</f>
        <v>63423.15909</v>
      </c>
      <c r="AC63" s="15">
        <f t="shared" si="7"/>
        <v>199988.7885</v>
      </c>
      <c r="AD63" s="15">
        <f t="shared" si="18"/>
        <v>11857109.81</v>
      </c>
      <c r="AE63" s="14"/>
      <c r="AF63" s="15">
        <f>if($A63&lt;=$AF$1,D63*((1+Investment!$D$5/12)^($AF$1*12-$B63)),0)</f>
        <v>141584.1132</v>
      </c>
      <c r="AG63" s="15">
        <f>if($A63&lt;=$AF$1,E63*((1+Investment!$D$6/12)^($AF$1*12-$B63)),0)</f>
        <v>123545.5356</v>
      </c>
      <c r="AH63" s="15">
        <f>if($A63&lt;=$AF$1,F63*((1+Investment!$D$7/12)^($AF$1*12-$B63)),0)</f>
        <v>154956.7165</v>
      </c>
      <c r="AI63" s="15">
        <f t="shared" si="8"/>
        <v>420086.3654</v>
      </c>
      <c r="AJ63" s="15">
        <f t="shared" si="19"/>
        <v>25101777.73</v>
      </c>
      <c r="AK63" s="14"/>
      <c r="AL63" s="15">
        <f>if($A63&lt;=$AF$1,D63*((1+Investment!$D$5/12)^($AL$1*12-$B63)),0)</f>
        <v>257215.3911</v>
      </c>
      <c r="AM63" s="15">
        <f>if($A63&lt;=$AF$1,E63*((1+Investment!$D$6/12)^($AL$1*12-$B63)),0)</f>
        <v>260332.8481</v>
      </c>
      <c r="AN63" s="15">
        <f>if($A63&lt;=$AF$1,F63*((1+Investment!$D$7/12)^($AL$1*12-$B63)),0)</f>
        <v>378593.3142</v>
      </c>
      <c r="AO63" s="15">
        <f t="shared" si="9"/>
        <v>896141.5534</v>
      </c>
      <c r="AP63" s="15">
        <f t="shared" si="20"/>
        <v>53962342.97</v>
      </c>
      <c r="AQ63" s="14"/>
      <c r="AR63" s="15">
        <f>if($A63&lt;=$AF$1,D63*((1+Investment!$D$5/12)^($AR$1*12-$B63)),0)</f>
        <v>467282.3518</v>
      </c>
      <c r="AS63" s="15">
        <f>if($A63&lt;=$AF$1,E63*((1+Investment!$D$6/12)^($AR$1*12-$B63)),0)</f>
        <v>548568.5216</v>
      </c>
      <c r="AT63" s="15">
        <f>if($A63&lt;=$AF$1,F63*((1+Investment!$D$7/12)^($AR$1*12-$B63)),0)</f>
        <v>924986.6722</v>
      </c>
      <c r="AU63" s="15">
        <f t="shared" si="10"/>
        <v>1940837.546</v>
      </c>
      <c r="AV63" s="15">
        <f t="shared" si="21"/>
        <v>117741533.1</v>
      </c>
      <c r="AW63" s="15"/>
      <c r="AX63" s="15">
        <f>if($A63&lt;=$AF$1,D63*((1+Investment!$D$5/12)^($AX$1*12-$B63)),0)</f>
        <v>848910.3059</v>
      </c>
      <c r="AY63" s="15">
        <f>if($A63&lt;=$AF$1,E63*((1+Investment!$D$6/12)^($AX$1*12-$B63)),0)</f>
        <v>1155933.356</v>
      </c>
      <c r="AZ63" s="15">
        <f>if($A63&lt;=$AF$1,F63*((1+Investment!$D$7/12)^($AX$1*12-$B63)),0)</f>
        <v>2259945.73</v>
      </c>
      <c r="BA63" s="15">
        <f t="shared" si="11"/>
        <v>4264789.392</v>
      </c>
      <c r="BB63" s="15">
        <f t="shared" si="22"/>
        <v>260541445.7</v>
      </c>
      <c r="BC63" s="15"/>
      <c r="BD63" s="15">
        <f>if($A63&lt;=$AF$1,D63*((1+Investment!$D$5/12)^($BD$1*12-$B63)),0)</f>
        <v>1542212.55</v>
      </c>
      <c r="BE63" s="15">
        <f>if($A63&lt;=$AF$1,E63*((1+Investment!$D$6/12)^($BD$1*12-$B63)),0)</f>
        <v>2435761.206</v>
      </c>
      <c r="BF63" s="15">
        <f>if($A63&lt;=$AF$1,F63*((1+Investment!$D$7/12)^($BD$1*12-$B63)),0)</f>
        <v>5521544.099</v>
      </c>
      <c r="BG63" s="15">
        <f t="shared" si="12"/>
        <v>9499517.856</v>
      </c>
      <c r="BH63" s="15">
        <f t="shared" si="23"/>
        <v>584094594.6</v>
      </c>
      <c r="BI63" s="15"/>
    </row>
    <row r="64">
      <c r="A64" s="24">
        <f t="shared" si="2"/>
        <v>5</v>
      </c>
      <c r="B64" s="23">
        <f t="shared" si="13"/>
        <v>62</v>
      </c>
      <c r="C64" s="15">
        <f>vlookup(A64,Budget!$B$3:$H$53,7,0)</f>
        <v>12044.049</v>
      </c>
      <c r="D64" s="15">
        <f t="shared" ref="D64:F64" si="82">$C64*D$1</f>
        <v>7226.4294</v>
      </c>
      <c r="E64" s="15">
        <f t="shared" si="82"/>
        <v>3011.01225</v>
      </c>
      <c r="F64" s="15">
        <f t="shared" si="82"/>
        <v>1806.60735</v>
      </c>
      <c r="G64" s="14"/>
      <c r="H64" s="15">
        <f>if($A64&lt;=$H$1,D64*((1+Investment!$D$5/12)^($H$1*12-$B64)),0)</f>
        <v>12869.55243</v>
      </c>
      <c r="I64" s="15">
        <f>if($A64&lt;=$H$1,E64*((1+Investment!$D$6/12)^($H$1*12-$B64)),0)</f>
        <v>6189.055423</v>
      </c>
      <c r="J64" s="15">
        <f>if($A64&lt;=$H$1,F64*((1+Investment!$D$7/12)^($H$1*12-$B64)),0)</f>
        <v>4284.441558</v>
      </c>
      <c r="K64" s="15">
        <f t="shared" si="4"/>
        <v>23343.04941</v>
      </c>
      <c r="L64" s="15">
        <f t="shared" si="15"/>
        <v>1392589.37</v>
      </c>
      <c r="M64" s="14"/>
      <c r="N64" s="15">
        <f>if($A64&lt;=$N$1,D64*((1+Investment!$D$5/12)^($N$1*12-$B64)),0)</f>
        <v>23380.07341</v>
      </c>
      <c r="O64" s="15">
        <f>if($A64&lt;=$N$1,E64*((1+Investment!$D$6/12)^($N$1*12-$B64)),0)</f>
        <v>13041.46214</v>
      </c>
      <c r="P64" s="15">
        <f>if($A64&lt;=$N$1,F64*((1+Investment!$D$7/12)^($N$1*12-$B64)),0)</f>
        <v>10467.83234</v>
      </c>
      <c r="Q64" s="15">
        <f t="shared" si="5"/>
        <v>46889.3679</v>
      </c>
      <c r="R64" s="15">
        <f t="shared" si="16"/>
        <v>2817358.508</v>
      </c>
      <c r="S64" s="14"/>
      <c r="T64" s="15">
        <f>if($A64&lt;=$T$1,D64*((1+Investment!$D$5/12)^($T$1*12-$B64)),0)</f>
        <v>42474.50218</v>
      </c>
      <c r="U64" s="15">
        <f>if($A64&lt;=$T$1,E64*((1+Investment!$D$6/12)^($T$1*12-$B64)),0)</f>
        <v>27480.72576</v>
      </c>
      <c r="V64" s="15">
        <f>if($A64&lt;=$T$1,F64*((1+Investment!$D$7/12)^($T$1*12-$B64)),0)</f>
        <v>25575.21499</v>
      </c>
      <c r="W64" s="15">
        <f t="shared" si="6"/>
        <v>95530.44293</v>
      </c>
      <c r="X64" s="15">
        <f t="shared" si="17"/>
        <v>5783605.193</v>
      </c>
      <c r="Y64" s="14"/>
      <c r="Z64" s="15">
        <f>if($A64&lt;=$Z$1,D64*((1+Investment!$D$5/12)^($Z$1*12-$B64)),0)</f>
        <v>77163.28788</v>
      </c>
      <c r="AA64" s="15">
        <f>if($A64&lt;=$Z$1,E64*((1+Investment!$D$6/12)^($Z$1*12-$B64)),0)</f>
        <v>57906.87273</v>
      </c>
      <c r="AB64" s="15">
        <f>if($A64&lt;=$Z$1,F64*((1+Investment!$D$7/12)^($Z$1*12-$B64)),0)</f>
        <v>62485.87103</v>
      </c>
      <c r="AC64" s="15">
        <f t="shared" si="7"/>
        <v>197556.0316</v>
      </c>
      <c r="AD64" s="15">
        <f t="shared" si="18"/>
        <v>12054665.84</v>
      </c>
      <c r="AE64" s="14"/>
      <c r="AF64" s="15">
        <f>if($A64&lt;=$AF$1,D64*((1+Investment!$D$5/12)^($AF$1*12-$B64)),0)</f>
        <v>140182.2903</v>
      </c>
      <c r="AG64" s="15">
        <f>if($A64&lt;=$AF$1,E64*((1+Investment!$D$6/12)^($AF$1*12-$B64)),0)</f>
        <v>122020.2821</v>
      </c>
      <c r="AH64" s="15">
        <f>if($A64&lt;=$AF$1,F64*((1+Investment!$D$7/12)^($AF$1*12-$B64)),0)</f>
        <v>152666.7158</v>
      </c>
      <c r="AI64" s="15">
        <f t="shared" si="8"/>
        <v>414869.2882</v>
      </c>
      <c r="AJ64" s="15">
        <f t="shared" si="19"/>
        <v>25516647.02</v>
      </c>
      <c r="AK64" s="14"/>
      <c r="AL64" s="15">
        <f>if($A64&lt;=$AF$1,D64*((1+Investment!$D$5/12)^($AL$1*12-$B64)),0)</f>
        <v>254668.7041</v>
      </c>
      <c r="AM64" s="15">
        <f>if($A64&lt;=$AF$1,E64*((1+Investment!$D$6/12)^($AL$1*12-$B64)),0)</f>
        <v>257118.8623</v>
      </c>
      <c r="AN64" s="15">
        <f>if($A64&lt;=$AF$1,F64*((1+Investment!$D$7/12)^($AL$1*12-$B64)),0)</f>
        <v>372998.3391</v>
      </c>
      <c r="AO64" s="15">
        <f t="shared" si="9"/>
        <v>884785.9055</v>
      </c>
      <c r="AP64" s="15">
        <f t="shared" si="20"/>
        <v>54847128.88</v>
      </c>
      <c r="AQ64" s="14"/>
      <c r="AR64" s="15">
        <f>if($A64&lt;=$AF$1,D64*((1+Investment!$D$5/12)^($AR$1*12-$B64)),0)</f>
        <v>462655.7939</v>
      </c>
      <c r="AS64" s="15">
        <f>if($A64&lt;=$AF$1,E64*((1+Investment!$D$6/12)^($AR$1*12-$B64)),0)</f>
        <v>541796.0707</v>
      </c>
      <c r="AT64" s="15">
        <f>if($A64&lt;=$AF$1,F64*((1+Investment!$D$7/12)^($AR$1*12-$B64)),0)</f>
        <v>911316.9185</v>
      </c>
      <c r="AU64" s="15">
        <f t="shared" si="10"/>
        <v>1915768.783</v>
      </c>
      <c r="AV64" s="15">
        <f t="shared" si="21"/>
        <v>119657301.9</v>
      </c>
      <c r="AW64" s="15"/>
      <c r="AX64" s="15">
        <f>if($A64&lt;=$AF$1,D64*((1+Investment!$D$5/12)^($AX$1*12-$B64)),0)</f>
        <v>840505.2533</v>
      </c>
      <c r="AY64" s="15">
        <f>if($A64&lt;=$AF$1,E64*((1+Investment!$D$6/12)^($AX$1*12-$B64)),0)</f>
        <v>1141662.574</v>
      </c>
      <c r="AZ64" s="15">
        <f>if($A64&lt;=$AF$1,F64*((1+Investment!$D$7/12)^($AX$1*12-$B64)),0)</f>
        <v>2226547.517</v>
      </c>
      <c r="BA64" s="15">
        <f t="shared" si="11"/>
        <v>4208715.344</v>
      </c>
      <c r="BB64" s="15">
        <f t="shared" si="22"/>
        <v>264750161.1</v>
      </c>
      <c r="BC64" s="15"/>
      <c r="BD64" s="15">
        <f>if($A64&lt;=$AF$1,D64*((1+Investment!$D$5/12)^($BD$1*12-$B64)),0)</f>
        <v>1526943.119</v>
      </c>
      <c r="BE64" s="15">
        <f>if($A64&lt;=$AF$1,E64*((1+Investment!$D$6/12)^($BD$1*12-$B64)),0)</f>
        <v>2405690.08</v>
      </c>
      <c r="BF64" s="15">
        <f>if($A64&lt;=$AF$1,F64*((1+Investment!$D$7/12)^($BD$1*12-$B64)),0)</f>
        <v>5439944.925</v>
      </c>
      <c r="BG64" s="15">
        <f t="shared" si="12"/>
        <v>9372578.125</v>
      </c>
      <c r="BH64" s="15">
        <f t="shared" si="23"/>
        <v>593467172.7</v>
      </c>
      <c r="BI64" s="15"/>
    </row>
    <row r="65">
      <c r="A65" s="24">
        <f t="shared" si="2"/>
        <v>5</v>
      </c>
      <c r="B65" s="23">
        <f t="shared" si="13"/>
        <v>63</v>
      </c>
      <c r="C65" s="15">
        <f>vlookup(A65,Budget!$B$3:$H$53,7,0)</f>
        <v>12044.049</v>
      </c>
      <c r="D65" s="15">
        <f t="shared" ref="D65:F65" si="83">$C65*D$1</f>
        <v>7226.4294</v>
      </c>
      <c r="E65" s="15">
        <f t="shared" si="83"/>
        <v>3011.01225</v>
      </c>
      <c r="F65" s="15">
        <f t="shared" si="83"/>
        <v>1806.60735</v>
      </c>
      <c r="G65" s="14"/>
      <c r="H65" s="15">
        <f>if($A65&lt;=$H$1,D65*((1+Investment!$D$5/12)^($H$1*12-$B65)),0)</f>
        <v>12742.13112</v>
      </c>
      <c r="I65" s="15">
        <f>if($A65&lt;=$H$1,E65*((1+Investment!$D$6/12)^($H$1*12-$B65)),0)</f>
        <v>6112.647332</v>
      </c>
      <c r="J65" s="15">
        <f>if($A65&lt;=$H$1,F65*((1+Investment!$D$7/12)^($H$1*12-$B65)),0)</f>
        <v>4221.124688</v>
      </c>
      <c r="K65" s="15">
        <f t="shared" si="4"/>
        <v>23075.90314</v>
      </c>
      <c r="L65" s="15">
        <f t="shared" si="15"/>
        <v>1415665.274</v>
      </c>
      <c r="M65" s="14"/>
      <c r="N65" s="15">
        <f>if($A65&lt;=$N$1,D65*((1+Investment!$D$5/12)^($N$1*12-$B65)),0)</f>
        <v>23148.58754</v>
      </c>
      <c r="O65" s="15">
        <f>if($A65&lt;=$N$1,E65*((1+Investment!$D$6/12)^($N$1*12-$B65)),0)</f>
        <v>12880.45644</v>
      </c>
      <c r="P65" s="15">
        <f>if($A65&lt;=$N$1,F65*((1+Investment!$D$7/12)^($N$1*12-$B65)),0)</f>
        <v>10313.13531</v>
      </c>
      <c r="Q65" s="15">
        <f t="shared" si="5"/>
        <v>46342.17929</v>
      </c>
      <c r="R65" s="15">
        <f t="shared" si="16"/>
        <v>2863700.687</v>
      </c>
      <c r="S65" s="14"/>
      <c r="T65" s="15">
        <f>if($A65&lt;=$T$1,D65*((1+Investment!$D$5/12)^($T$1*12-$B65)),0)</f>
        <v>42053.96255</v>
      </c>
      <c r="U65" s="15">
        <f>if($A65&lt;=$T$1,E65*((1+Investment!$D$6/12)^($T$1*12-$B65)),0)</f>
        <v>27141.45755</v>
      </c>
      <c r="V65" s="15">
        <f>if($A65&lt;=$T$1,F65*((1+Investment!$D$7/12)^($T$1*12-$B65)),0)</f>
        <v>25197.25615</v>
      </c>
      <c r="W65" s="15">
        <f t="shared" si="6"/>
        <v>94392.67624</v>
      </c>
      <c r="X65" s="15">
        <f t="shared" si="17"/>
        <v>5877997.869</v>
      </c>
      <c r="Y65" s="14"/>
      <c r="Z65" s="15">
        <f>if($A65&lt;=$Z$1,D65*((1+Investment!$D$5/12)^($Z$1*12-$B65)),0)</f>
        <v>76399.29493</v>
      </c>
      <c r="AA65" s="15">
        <f>if($A65&lt;=$Z$1,E65*((1+Investment!$D$6/12)^($Z$1*12-$B65)),0)</f>
        <v>57191.97307</v>
      </c>
      <c r="AB65" s="15">
        <f>if($A65&lt;=$Z$1,F65*((1+Investment!$D$7/12)^($Z$1*12-$B65)),0)</f>
        <v>61562.43451</v>
      </c>
      <c r="AC65" s="15">
        <f t="shared" si="7"/>
        <v>195153.7025</v>
      </c>
      <c r="AD65" s="15">
        <f t="shared" si="18"/>
        <v>12249819.54</v>
      </c>
      <c r="AE65" s="14"/>
      <c r="AF65" s="15">
        <f>if($A65&lt;=$AF$1,D65*((1+Investment!$D$5/12)^($AF$1*12-$B65)),0)</f>
        <v>138794.3469</v>
      </c>
      <c r="AG65" s="15">
        <f>if($A65&lt;=$AF$1,E65*((1+Investment!$D$6/12)^($AF$1*12-$B65)),0)</f>
        <v>120513.8588</v>
      </c>
      <c r="AH65" s="15">
        <f>if($A65&lt;=$AF$1,F65*((1+Investment!$D$7/12)^($AF$1*12-$B65)),0)</f>
        <v>150410.5574</v>
      </c>
      <c r="AI65" s="15">
        <f t="shared" si="8"/>
        <v>409718.7632</v>
      </c>
      <c r="AJ65" s="15">
        <f t="shared" si="19"/>
        <v>25926365.78</v>
      </c>
      <c r="AK65" s="14"/>
      <c r="AL65" s="15">
        <f>if($A65&lt;=$AF$1,D65*((1+Investment!$D$5/12)^($AL$1*12-$B65)),0)</f>
        <v>252147.2317</v>
      </c>
      <c r="AM65" s="15">
        <f>if($A65&lt;=$AF$1,E65*((1+Investment!$D$6/12)^($AL$1*12-$B65)),0)</f>
        <v>253944.5554</v>
      </c>
      <c r="AN65" s="15">
        <f>if($A65&lt;=$AF$1,F65*((1+Investment!$D$7/12)^($AL$1*12-$B65)),0)</f>
        <v>367486.0484</v>
      </c>
      <c r="AO65" s="15">
        <f t="shared" si="9"/>
        <v>873577.8356</v>
      </c>
      <c r="AP65" s="15">
        <f t="shared" si="20"/>
        <v>55720706.71</v>
      </c>
      <c r="AQ65" s="14"/>
      <c r="AR65" s="15">
        <f>if($A65&lt;=$AF$1,D65*((1+Investment!$D$5/12)^($AR$1*12-$B65)),0)</f>
        <v>458075.0435</v>
      </c>
      <c r="AS65" s="15">
        <f>if($A65&lt;=$AF$1,E65*((1+Investment!$D$6/12)^($AR$1*12-$B65)),0)</f>
        <v>535107.2303</v>
      </c>
      <c r="AT65" s="15">
        <f>if($A65&lt;=$AF$1,F65*((1+Investment!$D$7/12)^($AR$1*12-$B65)),0)</f>
        <v>897849.1808</v>
      </c>
      <c r="AU65" s="15">
        <f t="shared" si="10"/>
        <v>1891031.455</v>
      </c>
      <c r="AV65" s="15">
        <f t="shared" si="21"/>
        <v>121548333.3</v>
      </c>
      <c r="AW65" s="15"/>
      <c r="AX65" s="15">
        <f>if($A65&lt;=$AF$1,D65*((1+Investment!$D$5/12)^($AX$1*12-$B65)),0)</f>
        <v>832183.4191</v>
      </c>
      <c r="AY65" s="15">
        <f>if($A65&lt;=$AF$1,E65*((1+Investment!$D$6/12)^($AX$1*12-$B65)),0)</f>
        <v>1127567.974</v>
      </c>
      <c r="AZ65" s="15">
        <f>if($A65&lt;=$AF$1,F65*((1+Investment!$D$7/12)^($AX$1*12-$B65)),0)</f>
        <v>2193642.874</v>
      </c>
      <c r="BA65" s="15">
        <f t="shared" si="11"/>
        <v>4153394.267</v>
      </c>
      <c r="BB65" s="15">
        <f t="shared" si="22"/>
        <v>268903555.3</v>
      </c>
      <c r="BC65" s="15"/>
      <c r="BD65" s="15">
        <f>if($A65&lt;=$AF$1,D65*((1+Investment!$D$5/12)^($BD$1*12-$B65)),0)</f>
        <v>1511824.87</v>
      </c>
      <c r="BE65" s="15">
        <f>if($A65&lt;=$AF$1,E65*((1+Investment!$D$6/12)^($BD$1*12-$B65)),0)</f>
        <v>2375990.203</v>
      </c>
      <c r="BF65" s="15">
        <f>if($A65&lt;=$AF$1,F65*((1+Investment!$D$7/12)^($BD$1*12-$B65)),0)</f>
        <v>5359551.651</v>
      </c>
      <c r="BG65" s="15">
        <f t="shared" si="12"/>
        <v>9247366.724</v>
      </c>
      <c r="BH65" s="15">
        <f t="shared" si="23"/>
        <v>602714539.4</v>
      </c>
      <c r="BI65" s="15"/>
    </row>
    <row r="66">
      <c r="A66" s="24">
        <f t="shared" si="2"/>
        <v>5</v>
      </c>
      <c r="B66" s="23">
        <f t="shared" si="13"/>
        <v>64</v>
      </c>
      <c r="C66" s="15">
        <f>vlookup(A66,Budget!$B$3:$H$53,7,0)</f>
        <v>12044.049</v>
      </c>
      <c r="D66" s="15">
        <f t="shared" ref="D66:F66" si="84">$C66*D$1</f>
        <v>7226.4294</v>
      </c>
      <c r="E66" s="15">
        <f t="shared" si="84"/>
        <v>3011.01225</v>
      </c>
      <c r="F66" s="15">
        <f t="shared" si="84"/>
        <v>1806.60735</v>
      </c>
      <c r="G66" s="14"/>
      <c r="H66" s="15">
        <f>if($A66&lt;=$H$1,D66*((1+Investment!$D$5/12)^($H$1*12-$B66)),0)</f>
        <v>12615.9714</v>
      </c>
      <c r="I66" s="15">
        <f>if($A66&lt;=$H$1,E66*((1+Investment!$D$6/12)^($H$1*12-$B66)),0)</f>
        <v>6037.18255</v>
      </c>
      <c r="J66" s="15">
        <f>if($A66&lt;=$H$1,F66*((1+Investment!$D$7/12)^($H$1*12-$B66)),0)</f>
        <v>4158.743535</v>
      </c>
      <c r="K66" s="15">
        <f t="shared" si="4"/>
        <v>22811.89749</v>
      </c>
      <c r="L66" s="15">
        <f t="shared" si="15"/>
        <v>1438477.171</v>
      </c>
      <c r="M66" s="14"/>
      <c r="N66" s="15">
        <f>if($A66&lt;=$N$1,D66*((1+Investment!$D$5/12)^($N$1*12-$B66)),0)</f>
        <v>22919.3936</v>
      </c>
      <c r="O66" s="15">
        <f>if($A66&lt;=$N$1,E66*((1+Investment!$D$6/12)^($N$1*12-$B66)),0)</f>
        <v>12721.43846</v>
      </c>
      <c r="P66" s="15">
        <f>if($A66&lt;=$N$1,F66*((1+Investment!$D$7/12)^($N$1*12-$B66)),0)</f>
        <v>10160.72445</v>
      </c>
      <c r="Q66" s="15">
        <f t="shared" si="5"/>
        <v>45801.5565</v>
      </c>
      <c r="R66" s="15">
        <f t="shared" si="16"/>
        <v>2909502.244</v>
      </c>
      <c r="S66" s="14"/>
      <c r="T66" s="15">
        <f>if($A66&lt;=$T$1,D66*((1+Investment!$D$5/12)^($T$1*12-$B66)),0)</f>
        <v>41637.58669</v>
      </c>
      <c r="U66" s="15">
        <f>if($A66&lt;=$T$1,E66*((1+Investment!$D$6/12)^($T$1*12-$B66)),0)</f>
        <v>26806.37782</v>
      </c>
      <c r="V66" s="15">
        <f>if($A66&lt;=$T$1,F66*((1+Investment!$D$7/12)^($T$1*12-$B66)),0)</f>
        <v>24824.8829</v>
      </c>
      <c r="W66" s="15">
        <f t="shared" si="6"/>
        <v>93268.84741</v>
      </c>
      <c r="X66" s="15">
        <f t="shared" si="17"/>
        <v>5971266.716</v>
      </c>
      <c r="Y66" s="14"/>
      <c r="Z66" s="15">
        <f>if($A66&lt;=$Z$1,D66*((1+Investment!$D$5/12)^($Z$1*12-$B66)),0)</f>
        <v>75642.86627</v>
      </c>
      <c r="AA66" s="15">
        <f>if($A66&lt;=$Z$1,E66*((1+Investment!$D$6/12)^($Z$1*12-$B66)),0)</f>
        <v>56485.89933</v>
      </c>
      <c r="AB66" s="15">
        <f>if($A66&lt;=$Z$1,F66*((1+Investment!$D$7/12)^($Z$1*12-$B66)),0)</f>
        <v>60652.64484</v>
      </c>
      <c r="AC66" s="15">
        <f t="shared" si="7"/>
        <v>192781.4104</v>
      </c>
      <c r="AD66" s="15">
        <f t="shared" si="18"/>
        <v>12442600.95</v>
      </c>
      <c r="AE66" s="14"/>
      <c r="AF66" s="15">
        <f>if($A66&lt;=$AF$1,D66*((1+Investment!$D$5/12)^($AF$1*12-$B66)),0)</f>
        <v>137420.1454</v>
      </c>
      <c r="AG66" s="15">
        <f>if($A66&lt;=$AF$1,E66*((1+Investment!$D$6/12)^($AF$1*12-$B66)),0)</f>
        <v>119026.0334</v>
      </c>
      <c r="AH66" s="15">
        <f>if($A66&lt;=$AF$1,F66*((1+Investment!$D$7/12)^($AF$1*12-$B66)),0)</f>
        <v>148187.7413</v>
      </c>
      <c r="AI66" s="15">
        <f t="shared" si="8"/>
        <v>404633.9202</v>
      </c>
      <c r="AJ66" s="15">
        <f t="shared" si="19"/>
        <v>26330999.7</v>
      </c>
      <c r="AK66" s="14"/>
      <c r="AL66" s="15">
        <f>if($A66&lt;=$AF$1,D66*((1+Investment!$D$5/12)^($AL$1*12-$B66)),0)</f>
        <v>249650.7245</v>
      </c>
      <c r="AM66" s="15">
        <f>if($A66&lt;=$AF$1,E66*((1+Investment!$D$6/12)^($AL$1*12-$B66)),0)</f>
        <v>250809.4374</v>
      </c>
      <c r="AN66" s="15">
        <f>if($A66&lt;=$AF$1,F66*((1+Investment!$D$7/12)^($AL$1*12-$B66)),0)</f>
        <v>362055.2201</v>
      </c>
      <c r="AO66" s="15">
        <f t="shared" si="9"/>
        <v>862515.382</v>
      </c>
      <c r="AP66" s="15">
        <f t="shared" si="20"/>
        <v>56583222.09</v>
      </c>
      <c r="AQ66" s="14"/>
      <c r="AR66" s="15">
        <f>if($A66&lt;=$AF$1,D66*((1+Investment!$D$5/12)^($AR$1*12-$B66)),0)</f>
        <v>453539.647</v>
      </c>
      <c r="AS66" s="15">
        <f>if($A66&lt;=$AF$1,E66*((1+Investment!$D$6/12)^($AR$1*12-$B66)),0)</f>
        <v>528500.9682</v>
      </c>
      <c r="AT66" s="15">
        <f>if($A66&lt;=$AF$1,F66*((1+Investment!$D$7/12)^($AR$1*12-$B66)),0)</f>
        <v>884580.4736</v>
      </c>
      <c r="AU66" s="15">
        <f t="shared" si="10"/>
        <v>1866621.089</v>
      </c>
      <c r="AV66" s="15">
        <f t="shared" si="21"/>
        <v>123414954.4</v>
      </c>
      <c r="AW66" s="15"/>
      <c r="AX66" s="15">
        <f>if($A66&lt;=$AF$1,D66*((1+Investment!$D$5/12)^($AX$1*12-$B66)),0)</f>
        <v>823943.9793</v>
      </c>
      <c r="AY66" s="15">
        <f>if($A66&lt;=$AF$1,E66*((1+Investment!$D$6/12)^($AX$1*12-$B66)),0)</f>
        <v>1113647.382</v>
      </c>
      <c r="AZ66" s="15">
        <f>if($A66&lt;=$AF$1,F66*((1+Investment!$D$7/12)^($AX$1*12-$B66)),0)</f>
        <v>2161224.506</v>
      </c>
      <c r="BA66" s="15">
        <f t="shared" si="11"/>
        <v>4098815.868</v>
      </c>
      <c r="BB66" s="15">
        <f t="shared" si="22"/>
        <v>273002371.2</v>
      </c>
      <c r="BC66" s="15"/>
      <c r="BD66" s="15">
        <f>if($A66&lt;=$AF$1,D66*((1+Investment!$D$5/12)^($BD$1*12-$B66)),0)</f>
        <v>1496856.307</v>
      </c>
      <c r="BE66" s="15">
        <f>if($A66&lt;=$AF$1,E66*((1+Investment!$D$6/12)^($BD$1*12-$B66)),0)</f>
        <v>2346656.991</v>
      </c>
      <c r="BF66" s="15">
        <f>if($A66&lt;=$AF$1,F66*((1+Investment!$D$7/12)^($BD$1*12-$B66)),0)</f>
        <v>5280346.454</v>
      </c>
      <c r="BG66" s="15">
        <f t="shared" si="12"/>
        <v>9123859.751</v>
      </c>
      <c r="BH66" s="15">
        <f t="shared" si="23"/>
        <v>611838399.2</v>
      </c>
      <c r="BI66" s="15"/>
    </row>
    <row r="67">
      <c r="A67" s="24">
        <f t="shared" si="2"/>
        <v>5</v>
      </c>
      <c r="B67" s="23">
        <f t="shared" si="13"/>
        <v>65</v>
      </c>
      <c r="C67" s="15">
        <f>vlookup(A67,Budget!$B$3:$H$53,7,0)</f>
        <v>12044.049</v>
      </c>
      <c r="D67" s="15">
        <f t="shared" ref="D67:F67" si="85">$C67*D$1</f>
        <v>7226.4294</v>
      </c>
      <c r="E67" s="15">
        <f t="shared" si="85"/>
        <v>3011.01225</v>
      </c>
      <c r="F67" s="15">
        <f t="shared" si="85"/>
        <v>1806.60735</v>
      </c>
      <c r="G67" s="14"/>
      <c r="H67" s="15">
        <f>if($A67&lt;=$H$1,D67*((1+Investment!$D$5/12)^($H$1*12-$B67)),0)</f>
        <v>12491.0608</v>
      </c>
      <c r="I67" s="15">
        <f>if($A67&lt;=$H$1,E67*((1+Investment!$D$6/12)^($H$1*12-$B67)),0)</f>
        <v>5962.649432</v>
      </c>
      <c r="J67" s="15">
        <f>if($A67&lt;=$H$1,F67*((1+Investment!$D$7/12)^($H$1*12-$B67)),0)</f>
        <v>4097.284271</v>
      </c>
      <c r="K67" s="15">
        <f t="shared" si="4"/>
        <v>22550.9945</v>
      </c>
      <c r="L67" s="15">
        <f t="shared" si="15"/>
        <v>1461028.165</v>
      </c>
      <c r="M67" s="14"/>
      <c r="N67" s="15">
        <f>if($A67&lt;=$N$1,D67*((1+Investment!$D$5/12)^($N$1*12-$B67)),0)</f>
        <v>22692.46891</v>
      </c>
      <c r="O67" s="15">
        <f>if($A67&lt;=$N$1,E67*((1+Investment!$D$6/12)^($N$1*12-$B67)),0)</f>
        <v>12564.38366</v>
      </c>
      <c r="P67" s="15">
        <f>if($A67&lt;=$N$1,F67*((1+Investment!$D$7/12)^($N$1*12-$B67)),0)</f>
        <v>10010.56596</v>
      </c>
      <c r="Q67" s="15">
        <f t="shared" si="5"/>
        <v>45267.41853</v>
      </c>
      <c r="R67" s="15">
        <f t="shared" si="16"/>
        <v>2954769.662</v>
      </c>
      <c r="S67" s="14"/>
      <c r="T67" s="15">
        <f>if($A67&lt;=$T$1,D67*((1+Investment!$D$5/12)^($T$1*12-$B67)),0)</f>
        <v>41225.33335</v>
      </c>
      <c r="U67" s="15">
        <f>if($A67&lt;=$T$1,E67*((1+Investment!$D$6/12)^($T$1*12-$B67)),0)</f>
        <v>26475.43489</v>
      </c>
      <c r="V67" s="15">
        <f>if($A67&lt;=$T$1,F67*((1+Investment!$D$7/12)^($T$1*12-$B67)),0)</f>
        <v>24458.01271</v>
      </c>
      <c r="W67" s="15">
        <f t="shared" si="6"/>
        <v>92158.78095</v>
      </c>
      <c r="X67" s="15">
        <f t="shared" si="17"/>
        <v>6063425.497</v>
      </c>
      <c r="Y67" s="14"/>
      <c r="Z67" s="15">
        <f>if($A67&lt;=$Z$1,D67*((1+Investment!$D$5/12)^($Z$1*12-$B67)),0)</f>
        <v>74893.927</v>
      </c>
      <c r="AA67" s="15">
        <f>if($A67&lt;=$Z$1,E67*((1+Investment!$D$6/12)^($Z$1*12-$B67)),0)</f>
        <v>55788.54254</v>
      </c>
      <c r="AB67" s="15">
        <f>if($A67&lt;=$Z$1,F67*((1+Investment!$D$7/12)^($Z$1*12-$B67)),0)</f>
        <v>59756.30033</v>
      </c>
      <c r="AC67" s="15">
        <f t="shared" si="7"/>
        <v>190438.7699</v>
      </c>
      <c r="AD67" s="15">
        <f t="shared" si="18"/>
        <v>12633039.72</v>
      </c>
      <c r="AE67" s="14"/>
      <c r="AF67" s="15">
        <f>if($A67&lt;=$AF$1,D67*((1+Investment!$D$5/12)^($AF$1*12-$B67)),0)</f>
        <v>136059.5499</v>
      </c>
      <c r="AG67" s="15">
        <f>if($A67&lt;=$AF$1,E67*((1+Investment!$D$6/12)^($AF$1*12-$B67)),0)</f>
        <v>117556.5762</v>
      </c>
      <c r="AH67" s="15">
        <f>if($A67&lt;=$AF$1,F67*((1+Investment!$D$7/12)^($AF$1*12-$B67)),0)</f>
        <v>145997.7747</v>
      </c>
      <c r="AI67" s="15">
        <f t="shared" si="8"/>
        <v>399613.9008</v>
      </c>
      <c r="AJ67" s="15">
        <f t="shared" si="19"/>
        <v>26730613.61</v>
      </c>
      <c r="AK67" s="14"/>
      <c r="AL67" s="15">
        <f>if($A67&lt;=$AF$1,D67*((1+Investment!$D$5/12)^($AL$1*12-$B67)),0)</f>
        <v>247178.9351</v>
      </c>
      <c r="AM67" s="15">
        <f>if($A67&lt;=$AF$1,E67*((1+Investment!$D$6/12)^($AL$1*12-$B67)),0)</f>
        <v>247713.0246</v>
      </c>
      <c r="AN67" s="15">
        <f>if($A67&lt;=$AF$1,F67*((1+Investment!$D$7/12)^($AL$1*12-$B67)),0)</f>
        <v>356704.6503</v>
      </c>
      <c r="AO67" s="15">
        <f t="shared" si="9"/>
        <v>851596.6101</v>
      </c>
      <c r="AP67" s="15">
        <f t="shared" si="20"/>
        <v>57434818.7</v>
      </c>
      <c r="AQ67" s="14"/>
      <c r="AR67" s="15">
        <f>if($A67&lt;=$AF$1,D67*((1+Investment!$D$5/12)^($AR$1*12-$B67)),0)</f>
        <v>449049.1554</v>
      </c>
      <c r="AS67" s="15">
        <f>if($A67&lt;=$AF$1,E67*((1+Investment!$D$6/12)^($AR$1*12-$B67)),0)</f>
        <v>521976.2649</v>
      </c>
      <c r="AT67" s="15">
        <f>if($A67&lt;=$AF$1,F67*((1+Investment!$D$7/12)^($AR$1*12-$B67)),0)</f>
        <v>871507.8558</v>
      </c>
      <c r="AU67" s="15">
        <f t="shared" si="10"/>
        <v>1842533.276</v>
      </c>
      <c r="AV67" s="15">
        <f t="shared" si="21"/>
        <v>125257487.7</v>
      </c>
      <c r="AW67" s="15"/>
      <c r="AX67" s="15">
        <f>if($A67&lt;=$AF$1,D67*((1+Investment!$D$5/12)^($AX$1*12-$B67)),0)</f>
        <v>815786.1182</v>
      </c>
      <c r="AY67" s="15">
        <f>if($A67&lt;=$AF$1,E67*((1+Investment!$D$6/12)^($AX$1*12-$B67)),0)</f>
        <v>1099898.649</v>
      </c>
      <c r="AZ67" s="15">
        <f>if($A67&lt;=$AF$1,F67*((1+Investment!$D$7/12)^($AX$1*12-$B67)),0)</f>
        <v>2129285.228</v>
      </c>
      <c r="BA67" s="15">
        <f t="shared" si="11"/>
        <v>4044969.995</v>
      </c>
      <c r="BB67" s="15">
        <f t="shared" si="22"/>
        <v>277047341.2</v>
      </c>
      <c r="BC67" s="15"/>
      <c r="BD67" s="15">
        <f>if($A67&lt;=$AF$1,D67*((1+Investment!$D$5/12)^($BD$1*12-$B67)),0)</f>
        <v>1482035.948</v>
      </c>
      <c r="BE67" s="15">
        <f>if($A67&lt;=$AF$1,E67*((1+Investment!$D$6/12)^($BD$1*12-$B67)),0)</f>
        <v>2317685.917</v>
      </c>
      <c r="BF67" s="15">
        <f>if($A67&lt;=$AF$1,F67*((1+Investment!$D$7/12)^($BD$1*12-$B67)),0)</f>
        <v>5202311.777</v>
      </c>
      <c r="BG67" s="15">
        <f t="shared" si="12"/>
        <v>9002033.641</v>
      </c>
      <c r="BH67" s="15">
        <f t="shared" si="23"/>
        <v>620840432.8</v>
      </c>
      <c r="BI67" s="15"/>
    </row>
    <row r="68">
      <c r="A68" s="24">
        <f t="shared" si="2"/>
        <v>5</v>
      </c>
      <c r="B68" s="23">
        <f t="shared" si="13"/>
        <v>66</v>
      </c>
      <c r="C68" s="15">
        <f>vlookup(A68,Budget!$B$3:$H$53,7,0)</f>
        <v>12044.049</v>
      </c>
      <c r="D68" s="15">
        <f t="shared" ref="D68:F68" si="86">$C68*D$1</f>
        <v>7226.4294</v>
      </c>
      <c r="E68" s="15">
        <f t="shared" si="86"/>
        <v>3011.01225</v>
      </c>
      <c r="F68" s="15">
        <f t="shared" si="86"/>
        <v>1806.60735</v>
      </c>
      <c r="G68" s="14"/>
      <c r="H68" s="15">
        <f>if($A68&lt;=$H$1,D68*((1+Investment!$D$5/12)^($H$1*12-$B68)),0)</f>
        <v>12367.38693</v>
      </c>
      <c r="I68" s="15">
        <f>if($A68&lt;=$H$1,E68*((1+Investment!$D$6/12)^($H$1*12-$B68)),0)</f>
        <v>5889.036476</v>
      </c>
      <c r="J68" s="15">
        <f>if($A68&lt;=$H$1,F68*((1+Investment!$D$7/12)^($H$1*12-$B68)),0)</f>
        <v>4036.733272</v>
      </c>
      <c r="K68" s="15">
        <f t="shared" si="4"/>
        <v>22293.15667</v>
      </c>
      <c r="L68" s="15">
        <f t="shared" si="15"/>
        <v>1483321.322</v>
      </c>
      <c r="M68" s="14"/>
      <c r="N68" s="15">
        <f>if($A68&lt;=$N$1,D68*((1+Investment!$D$5/12)^($N$1*12-$B68)),0)</f>
        <v>22467.791</v>
      </c>
      <c r="O68" s="15">
        <f>if($A68&lt;=$N$1,E68*((1+Investment!$D$6/12)^($N$1*12-$B68)),0)</f>
        <v>12409.26781</v>
      </c>
      <c r="P68" s="15">
        <f>if($A68&lt;=$N$1,F68*((1+Investment!$D$7/12)^($N$1*12-$B68)),0)</f>
        <v>9862.626559</v>
      </c>
      <c r="Q68" s="15">
        <f t="shared" si="5"/>
        <v>44739.68537</v>
      </c>
      <c r="R68" s="15">
        <f t="shared" si="16"/>
        <v>2999509.348</v>
      </c>
      <c r="S68" s="14"/>
      <c r="T68" s="15">
        <f>if($A68&lt;=$T$1,D68*((1+Investment!$D$5/12)^($T$1*12-$B68)),0)</f>
        <v>40817.16173</v>
      </c>
      <c r="U68" s="15">
        <f>if($A68&lt;=$T$1,E68*((1+Investment!$D$6/12)^($T$1*12-$B68)),0)</f>
        <v>26148.57767</v>
      </c>
      <c r="V68" s="15">
        <f>if($A68&lt;=$T$1,F68*((1+Investment!$D$7/12)^($T$1*12-$B68)),0)</f>
        <v>24096.56425</v>
      </c>
      <c r="W68" s="15">
        <f t="shared" si="6"/>
        <v>91062.30365</v>
      </c>
      <c r="X68" s="15">
        <f t="shared" si="17"/>
        <v>6154487.801</v>
      </c>
      <c r="Y68" s="14"/>
      <c r="Z68" s="15">
        <f>if($A68&lt;=$Z$1,D68*((1+Investment!$D$5/12)^($Z$1*12-$B68)),0)</f>
        <v>74152.40297</v>
      </c>
      <c r="AA68" s="15">
        <f>if($A68&lt;=$Z$1,E68*((1+Investment!$D$6/12)^($Z$1*12-$B68)),0)</f>
        <v>55099.79511</v>
      </c>
      <c r="AB68" s="15">
        <f>if($A68&lt;=$Z$1,F68*((1+Investment!$D$7/12)^($Z$1*12-$B68)),0)</f>
        <v>58873.2023</v>
      </c>
      <c r="AC68" s="15">
        <f t="shared" si="7"/>
        <v>188125.4004</v>
      </c>
      <c r="AD68" s="15">
        <f t="shared" si="18"/>
        <v>12821165.12</v>
      </c>
      <c r="AE68" s="14"/>
      <c r="AF68" s="15">
        <f>if($A68&lt;=$AF$1,D68*((1+Investment!$D$5/12)^($AF$1*12-$B68)),0)</f>
        <v>134712.4257</v>
      </c>
      <c r="AG68" s="15">
        <f>if($A68&lt;=$AF$1,E68*((1+Investment!$D$6/12)^($AF$1*12-$B68)),0)</f>
        <v>116105.2605</v>
      </c>
      <c r="AH68" s="15">
        <f>if($A68&lt;=$AF$1,F68*((1+Investment!$D$7/12)^($AF$1*12-$B68)),0)</f>
        <v>143840.1721</v>
      </c>
      <c r="AI68" s="15">
        <f t="shared" si="8"/>
        <v>394657.8582</v>
      </c>
      <c r="AJ68" s="15">
        <f t="shared" si="19"/>
        <v>27125271.46</v>
      </c>
      <c r="AK68" s="14"/>
      <c r="AL68" s="15">
        <f>if($A68&lt;=$AF$1,D68*((1+Investment!$D$5/12)^($AL$1*12-$B68)),0)</f>
        <v>244731.619</v>
      </c>
      <c r="AM68" s="15">
        <f>if($A68&lt;=$AF$1,E68*((1+Investment!$D$6/12)^($AL$1*12-$B68)),0)</f>
        <v>244654.8391</v>
      </c>
      <c r="AN68" s="15">
        <f>if($A68&lt;=$AF$1,F68*((1+Investment!$D$7/12)^($AL$1*12-$B68)),0)</f>
        <v>351433.1531</v>
      </c>
      <c r="AO68" s="15">
        <f t="shared" si="9"/>
        <v>840819.6111</v>
      </c>
      <c r="AP68" s="15">
        <f t="shared" si="20"/>
        <v>58275638.32</v>
      </c>
      <c r="AQ68" s="14"/>
      <c r="AR68" s="15">
        <f>if($A68&lt;=$AF$1,D68*((1+Investment!$D$5/12)^($AR$1*12-$B68)),0)</f>
        <v>444603.1242</v>
      </c>
      <c r="AS68" s="15">
        <f>if($A68&lt;=$AF$1,E68*((1+Investment!$D$6/12)^($AR$1*12-$B68)),0)</f>
        <v>515532.1135</v>
      </c>
      <c r="AT68" s="15">
        <f>if($A68&lt;=$AF$1,F68*((1+Investment!$D$7/12)^($AR$1*12-$B68)),0)</f>
        <v>858628.4294</v>
      </c>
      <c r="AU68" s="15">
        <f t="shared" si="10"/>
        <v>1818763.667</v>
      </c>
      <c r="AV68" s="15">
        <f t="shared" si="21"/>
        <v>127076251.4</v>
      </c>
      <c r="AW68" s="15"/>
      <c r="AX68" s="15">
        <f>if($A68&lt;=$AF$1,D68*((1+Investment!$D$5/12)^($AX$1*12-$B68)),0)</f>
        <v>807709.0279</v>
      </c>
      <c r="AY68" s="15">
        <f>if($A68&lt;=$AF$1,E68*((1+Investment!$D$6/12)^($AX$1*12-$B68)),0)</f>
        <v>1086319.653</v>
      </c>
      <c r="AZ68" s="15">
        <f>if($A68&lt;=$AF$1,F68*((1+Investment!$D$7/12)^($AX$1*12-$B68)),0)</f>
        <v>2097817.959</v>
      </c>
      <c r="BA68" s="15">
        <f t="shared" si="11"/>
        <v>3991846.64</v>
      </c>
      <c r="BB68" s="15">
        <f t="shared" si="22"/>
        <v>281039187.8</v>
      </c>
      <c r="BC68" s="15"/>
      <c r="BD68" s="15">
        <f>if($A68&lt;=$AF$1,D68*((1+Investment!$D$5/12)^($BD$1*12-$B68)),0)</f>
        <v>1467362.324</v>
      </c>
      <c r="BE68" s="15">
        <f>if($A68&lt;=$AF$1,E68*((1+Investment!$D$6/12)^($BD$1*12-$B68)),0)</f>
        <v>2289072.51</v>
      </c>
      <c r="BF68" s="15">
        <f>if($A68&lt;=$AF$1,F68*((1+Investment!$D$7/12)^($BD$1*12-$B68)),0)</f>
        <v>5125430.322</v>
      </c>
      <c r="BG68" s="15">
        <f t="shared" si="12"/>
        <v>8881865.157</v>
      </c>
      <c r="BH68" s="15">
        <f t="shared" si="23"/>
        <v>629722298</v>
      </c>
      <c r="BI68" s="15"/>
    </row>
    <row r="69">
      <c r="A69" s="24">
        <f t="shared" si="2"/>
        <v>5</v>
      </c>
      <c r="B69" s="23">
        <f t="shared" si="13"/>
        <v>67</v>
      </c>
      <c r="C69" s="15">
        <f>vlookup(A69,Budget!$B$3:$H$53,7,0)</f>
        <v>12044.049</v>
      </c>
      <c r="D69" s="15">
        <f t="shared" ref="D69:F69" si="87">$C69*D$1</f>
        <v>7226.4294</v>
      </c>
      <c r="E69" s="15">
        <f t="shared" si="87"/>
        <v>3011.01225</v>
      </c>
      <c r="F69" s="15">
        <f t="shared" si="87"/>
        <v>1806.60735</v>
      </c>
      <c r="G69" s="14"/>
      <c r="H69" s="15">
        <f>if($A69&lt;=$H$1,D69*((1+Investment!$D$5/12)^($H$1*12-$B69)),0)</f>
        <v>12244.93755</v>
      </c>
      <c r="I69" s="15">
        <f>if($A69&lt;=$H$1,E69*((1+Investment!$D$6/12)^($H$1*12-$B69)),0)</f>
        <v>5816.332322</v>
      </c>
      <c r="J69" s="15">
        <f>if($A69&lt;=$H$1,F69*((1+Investment!$D$7/12)^($H$1*12-$B69)),0)</f>
        <v>3977.077115</v>
      </c>
      <c r="K69" s="15">
        <f t="shared" si="4"/>
        <v>22038.34699</v>
      </c>
      <c r="L69" s="15">
        <f t="shared" si="15"/>
        <v>1505359.669</v>
      </c>
      <c r="M69" s="14"/>
      <c r="N69" s="15">
        <f>if($A69&lt;=$N$1,D69*((1+Investment!$D$5/12)^($N$1*12-$B69)),0)</f>
        <v>22245.33762</v>
      </c>
      <c r="O69" s="15">
        <f>if($A69&lt;=$N$1,E69*((1+Investment!$D$6/12)^($N$1*12-$B69)),0)</f>
        <v>12256.06698</v>
      </c>
      <c r="P69" s="15">
        <f>if($A69&lt;=$N$1,F69*((1+Investment!$D$7/12)^($N$1*12-$B69)),0)</f>
        <v>9716.873457</v>
      </c>
      <c r="Q69" s="15">
        <f t="shared" si="5"/>
        <v>44218.27806</v>
      </c>
      <c r="R69" s="15">
        <f t="shared" si="16"/>
        <v>3043727.626</v>
      </c>
      <c r="S69" s="14"/>
      <c r="T69" s="15">
        <f>if($A69&lt;=$T$1,D69*((1+Investment!$D$5/12)^($T$1*12-$B69)),0)</f>
        <v>40413.03142</v>
      </c>
      <c r="U69" s="15">
        <f>if($A69&lt;=$T$1,E69*((1+Investment!$D$6/12)^($T$1*12-$B69)),0)</f>
        <v>25825.75572</v>
      </c>
      <c r="V69" s="15">
        <f>if($A69&lt;=$T$1,F69*((1+Investment!$D$7/12)^($T$1*12-$B69)),0)</f>
        <v>23740.45739</v>
      </c>
      <c r="W69" s="15">
        <f t="shared" si="6"/>
        <v>89979.24453</v>
      </c>
      <c r="X69" s="15">
        <f t="shared" si="17"/>
        <v>6244467.045</v>
      </c>
      <c r="Y69" s="14"/>
      <c r="Z69" s="15">
        <f>if($A69&lt;=$Z$1,D69*((1+Investment!$D$5/12)^($Z$1*12-$B69)),0)</f>
        <v>73418.22076</v>
      </c>
      <c r="AA69" s="15">
        <f>if($A69&lt;=$Z$1,E69*((1+Investment!$D$6/12)^($Z$1*12-$B69)),0)</f>
        <v>54419.55072</v>
      </c>
      <c r="AB69" s="15">
        <f>if($A69&lt;=$Z$1,F69*((1+Investment!$D$7/12)^($Z$1*12-$B69)),0)</f>
        <v>58003.15497</v>
      </c>
      <c r="AC69" s="15">
        <f t="shared" si="7"/>
        <v>185840.9265</v>
      </c>
      <c r="AD69" s="15">
        <f t="shared" si="18"/>
        <v>13007006.05</v>
      </c>
      <c r="AE69" s="14"/>
      <c r="AF69" s="15">
        <f>if($A69&lt;=$AF$1,D69*((1+Investment!$D$5/12)^($AF$1*12-$B69)),0)</f>
        <v>133378.6393</v>
      </c>
      <c r="AG69" s="15">
        <f>if($A69&lt;=$AF$1,E69*((1+Investment!$D$6/12)^($AF$1*12-$B69)),0)</f>
        <v>114671.8622</v>
      </c>
      <c r="AH69" s="15">
        <f>if($A69&lt;=$AF$1,F69*((1+Investment!$D$7/12)^($AF$1*12-$B69)),0)</f>
        <v>141714.4553</v>
      </c>
      <c r="AI69" s="15">
        <f t="shared" si="8"/>
        <v>389764.9567</v>
      </c>
      <c r="AJ69" s="15">
        <f t="shared" si="19"/>
        <v>27515036.42</v>
      </c>
      <c r="AK69" s="14"/>
      <c r="AL69" s="15">
        <f>if($A69&lt;=$AF$1,D69*((1+Investment!$D$5/12)^($AL$1*12-$B69)),0)</f>
        <v>242308.5336</v>
      </c>
      <c r="AM69" s="15">
        <f>if($A69&lt;=$AF$1,E69*((1+Investment!$D$6/12)^($AL$1*12-$B69)),0)</f>
        <v>241634.409</v>
      </c>
      <c r="AN69" s="15">
        <f>if($A69&lt;=$AF$1,F69*((1+Investment!$D$7/12)^($AL$1*12-$B69)),0)</f>
        <v>346239.5597</v>
      </c>
      <c r="AO69" s="15">
        <f t="shared" si="9"/>
        <v>830182.5023</v>
      </c>
      <c r="AP69" s="15">
        <f t="shared" si="20"/>
        <v>59105820.82</v>
      </c>
      <c r="AQ69" s="14"/>
      <c r="AR69" s="15">
        <f>if($A69&lt;=$AF$1,D69*((1+Investment!$D$5/12)^($AR$1*12-$B69)),0)</f>
        <v>440201.1131</v>
      </c>
      <c r="AS69" s="15">
        <f>if($A69&lt;=$AF$1,E69*((1+Investment!$D$6/12)^($AR$1*12-$B69)),0)</f>
        <v>509167.5195</v>
      </c>
      <c r="AT69" s="15">
        <f>if($A69&lt;=$AF$1,F69*((1+Investment!$D$7/12)^($AR$1*12-$B69)),0)</f>
        <v>845939.3393</v>
      </c>
      <c r="AU69" s="15">
        <f t="shared" si="10"/>
        <v>1795307.972</v>
      </c>
      <c r="AV69" s="15">
        <f t="shared" si="21"/>
        <v>128871559.3</v>
      </c>
      <c r="AW69" s="15"/>
      <c r="AX69" s="15">
        <f>if($A69&lt;=$AF$1,D69*((1+Investment!$D$5/12)^($AX$1*12-$B69)),0)</f>
        <v>799711.9088</v>
      </c>
      <c r="AY69" s="15">
        <f>if($A69&lt;=$AF$1,E69*((1+Investment!$D$6/12)^($AX$1*12-$B69)),0)</f>
        <v>1072908.3</v>
      </c>
      <c r="AZ69" s="15">
        <f>if($A69&lt;=$AF$1,F69*((1+Investment!$D$7/12)^($AX$1*12-$B69)),0)</f>
        <v>2066815.723</v>
      </c>
      <c r="BA69" s="15">
        <f t="shared" si="11"/>
        <v>3939435.931</v>
      </c>
      <c r="BB69" s="15">
        <f t="shared" si="22"/>
        <v>284978623.8</v>
      </c>
      <c r="BC69" s="15"/>
      <c r="BD69" s="15">
        <f>if($A69&lt;=$AF$1,D69*((1+Investment!$D$5/12)^($BD$1*12-$B69)),0)</f>
        <v>1452833.985</v>
      </c>
      <c r="BE69" s="15">
        <f>if($A69&lt;=$AF$1,E69*((1+Investment!$D$6/12)^($BD$1*12-$B69)),0)</f>
        <v>2260812.356</v>
      </c>
      <c r="BF69" s="15">
        <f>if($A69&lt;=$AF$1,F69*((1+Investment!$D$7/12)^($BD$1*12-$B69)),0)</f>
        <v>5049685.047</v>
      </c>
      <c r="BG69" s="15">
        <f t="shared" si="12"/>
        <v>8763331.387</v>
      </c>
      <c r="BH69" s="15">
        <f t="shared" si="23"/>
        <v>638485629.4</v>
      </c>
      <c r="BI69" s="15"/>
    </row>
    <row r="70">
      <c r="A70" s="24">
        <f t="shared" si="2"/>
        <v>5</v>
      </c>
      <c r="B70" s="23">
        <f t="shared" si="13"/>
        <v>68</v>
      </c>
      <c r="C70" s="15">
        <f>vlookup(A70,Budget!$B$3:$H$53,7,0)</f>
        <v>12044.049</v>
      </c>
      <c r="D70" s="15">
        <f t="shared" ref="D70:F70" si="88">$C70*D$1</f>
        <v>7226.4294</v>
      </c>
      <c r="E70" s="15">
        <f t="shared" si="88"/>
        <v>3011.01225</v>
      </c>
      <c r="F70" s="15">
        <f t="shared" si="88"/>
        <v>1806.60735</v>
      </c>
      <c r="G70" s="14"/>
      <c r="H70" s="15">
        <f>if($A70&lt;=$H$1,D70*((1+Investment!$D$5/12)^($H$1*12-$B70)),0)</f>
        <v>12123.70055</v>
      </c>
      <c r="I70" s="15">
        <f>if($A70&lt;=$H$1,E70*((1+Investment!$D$6/12)^($H$1*12-$B70)),0)</f>
        <v>5744.52575</v>
      </c>
      <c r="J70" s="15">
        <f>if($A70&lt;=$H$1,F70*((1+Investment!$D$7/12)^($H$1*12-$B70)),0)</f>
        <v>3918.302576</v>
      </c>
      <c r="K70" s="15">
        <f t="shared" si="4"/>
        <v>21786.52887</v>
      </c>
      <c r="L70" s="15">
        <f t="shared" si="15"/>
        <v>1527146.198</v>
      </c>
      <c r="M70" s="14"/>
      <c r="N70" s="15">
        <f>if($A70&lt;=$N$1,D70*((1+Investment!$D$5/12)^($N$1*12-$B70)),0)</f>
        <v>22025.08676</v>
      </c>
      <c r="O70" s="15">
        <f>if($A70&lt;=$N$1,E70*((1+Investment!$D$6/12)^($N$1*12-$B70)),0)</f>
        <v>12104.75751</v>
      </c>
      <c r="P70" s="15">
        <f>if($A70&lt;=$N$1,F70*((1+Investment!$D$7/12)^($N$1*12-$B70)),0)</f>
        <v>9573.274342</v>
      </c>
      <c r="Q70" s="15">
        <f t="shared" si="5"/>
        <v>43703.11861</v>
      </c>
      <c r="R70" s="15">
        <f t="shared" si="16"/>
        <v>3087430.744</v>
      </c>
      <c r="S70" s="14"/>
      <c r="T70" s="15">
        <f>if($A70&lt;=$T$1,D70*((1+Investment!$D$5/12)^($T$1*12-$B70)),0)</f>
        <v>40012.9024</v>
      </c>
      <c r="U70" s="15">
        <f>if($A70&lt;=$T$1,E70*((1+Investment!$D$6/12)^($T$1*12-$B70)),0)</f>
        <v>25506.91923</v>
      </c>
      <c r="V70" s="15">
        <f>if($A70&lt;=$T$1,F70*((1+Investment!$D$7/12)^($T$1*12-$B70)),0)</f>
        <v>23389.61319</v>
      </c>
      <c r="W70" s="15">
        <f t="shared" si="6"/>
        <v>88909.43482</v>
      </c>
      <c r="X70" s="15">
        <f t="shared" si="17"/>
        <v>6333376.48</v>
      </c>
      <c r="Y70" s="14"/>
      <c r="Z70" s="15">
        <f>if($A70&lt;=$Z$1,D70*((1+Investment!$D$5/12)^($Z$1*12-$B70)),0)</f>
        <v>72691.30768</v>
      </c>
      <c r="AA70" s="15">
        <f>if($A70&lt;=$Z$1,E70*((1+Investment!$D$6/12)^($Z$1*12-$B70)),0)</f>
        <v>53747.70442</v>
      </c>
      <c r="AB70" s="15">
        <f>if($A70&lt;=$Z$1,F70*((1+Investment!$D$7/12)^($Z$1*12-$B70)),0)</f>
        <v>57145.96549</v>
      </c>
      <c r="AC70" s="15">
        <f t="shared" si="7"/>
        <v>183584.9776</v>
      </c>
      <c r="AD70" s="15">
        <f t="shared" si="18"/>
        <v>13190591.02</v>
      </c>
      <c r="AE70" s="14"/>
      <c r="AF70" s="15">
        <f>if($A70&lt;=$AF$1,D70*((1+Investment!$D$5/12)^($AF$1*12-$B70)),0)</f>
        <v>132058.0587</v>
      </c>
      <c r="AG70" s="15">
        <f>if($A70&lt;=$AF$1,E70*((1+Investment!$D$6/12)^($AF$1*12-$B70)),0)</f>
        <v>113256.1602</v>
      </c>
      <c r="AH70" s="15">
        <f>if($A70&lt;=$AF$1,F70*((1+Investment!$D$7/12)^($AF$1*12-$B70)),0)</f>
        <v>139620.153</v>
      </c>
      <c r="AI70" s="15">
        <f t="shared" si="8"/>
        <v>384934.3719</v>
      </c>
      <c r="AJ70" s="15">
        <f t="shared" si="19"/>
        <v>27899970.79</v>
      </c>
      <c r="AK70" s="14"/>
      <c r="AL70" s="15">
        <f>if($A70&lt;=$AF$1,D70*((1+Investment!$D$5/12)^($AL$1*12-$B70)),0)</f>
        <v>239909.4392</v>
      </c>
      <c r="AM70" s="15">
        <f>if($A70&lt;=$AF$1,E70*((1+Investment!$D$6/12)^($AL$1*12-$B70)),0)</f>
        <v>238651.2682</v>
      </c>
      <c r="AN70" s="15">
        <f>if($A70&lt;=$AF$1,F70*((1+Investment!$D$7/12)^($AL$1*12-$B70)),0)</f>
        <v>341122.7189</v>
      </c>
      <c r="AO70" s="15">
        <f t="shared" si="9"/>
        <v>819683.4263</v>
      </c>
      <c r="AP70" s="15">
        <f t="shared" si="20"/>
        <v>59925504.24</v>
      </c>
      <c r="AQ70" s="14"/>
      <c r="AR70" s="15">
        <f>if($A70&lt;=$AF$1,D70*((1+Investment!$D$5/12)^($AR$1*12-$B70)),0)</f>
        <v>435842.6862</v>
      </c>
      <c r="AS70" s="15">
        <f>if($A70&lt;=$AF$1,E70*((1+Investment!$D$6/12)^($AR$1*12-$B70)),0)</f>
        <v>502881.5007</v>
      </c>
      <c r="AT70" s="15">
        <f>if($A70&lt;=$AF$1,F70*((1+Investment!$D$7/12)^($AR$1*12-$B70)),0)</f>
        <v>833437.7727</v>
      </c>
      <c r="AU70" s="15">
        <f t="shared" si="10"/>
        <v>1772161.96</v>
      </c>
      <c r="AV70" s="15">
        <f t="shared" si="21"/>
        <v>130643721.3</v>
      </c>
      <c r="AW70" s="15"/>
      <c r="AX70" s="15">
        <f>if($A70&lt;=$AF$1,D70*((1+Investment!$D$5/12)^($AX$1*12-$B70)),0)</f>
        <v>791793.9691</v>
      </c>
      <c r="AY70" s="15">
        <f>if($A70&lt;=$AF$1,E70*((1+Investment!$D$6/12)^($AX$1*12-$B70)),0)</f>
        <v>1059662.518</v>
      </c>
      <c r="AZ70" s="15">
        <f>if($A70&lt;=$AF$1,F70*((1+Investment!$D$7/12)^($AX$1*12-$B70)),0)</f>
        <v>2036271.648</v>
      </c>
      <c r="BA70" s="15">
        <f t="shared" si="11"/>
        <v>3887728.135</v>
      </c>
      <c r="BB70" s="15">
        <f t="shared" si="22"/>
        <v>288866351.9</v>
      </c>
      <c r="BC70" s="15"/>
      <c r="BD70" s="15">
        <f>if($A70&lt;=$AF$1,D70*((1+Investment!$D$5/12)^($BD$1*12-$B70)),0)</f>
        <v>1438449.49</v>
      </c>
      <c r="BE70" s="15">
        <f>if($A70&lt;=$AF$1,E70*((1+Investment!$D$6/12)^($BD$1*12-$B70)),0)</f>
        <v>2232901.092</v>
      </c>
      <c r="BF70" s="15">
        <f>if($A70&lt;=$AF$1,F70*((1+Investment!$D$7/12)^($BD$1*12-$B70)),0)</f>
        <v>4975059.159</v>
      </c>
      <c r="BG70" s="15">
        <f t="shared" si="12"/>
        <v>8646409.741</v>
      </c>
      <c r="BH70" s="15">
        <f t="shared" si="23"/>
        <v>647132039.1</v>
      </c>
      <c r="BI70" s="15"/>
    </row>
    <row r="71">
      <c r="A71" s="24">
        <f t="shared" si="2"/>
        <v>5</v>
      </c>
      <c r="B71" s="23">
        <f t="shared" si="13"/>
        <v>69</v>
      </c>
      <c r="C71" s="15">
        <f>vlookup(A71,Budget!$B$3:$H$53,7,0)</f>
        <v>12044.049</v>
      </c>
      <c r="D71" s="15">
        <f t="shared" ref="D71:F71" si="89">$C71*D$1</f>
        <v>7226.4294</v>
      </c>
      <c r="E71" s="15">
        <f t="shared" si="89"/>
        <v>3011.01225</v>
      </c>
      <c r="F71" s="15">
        <f t="shared" si="89"/>
        <v>1806.60735</v>
      </c>
      <c r="G71" s="14"/>
      <c r="H71" s="15">
        <f>if($A71&lt;=$H$1,D71*((1+Investment!$D$5/12)^($H$1*12-$B71)),0)</f>
        <v>12003.66391</v>
      </c>
      <c r="I71" s="15">
        <f>if($A71&lt;=$H$1,E71*((1+Investment!$D$6/12)^($H$1*12-$B71)),0)</f>
        <v>5673.605679</v>
      </c>
      <c r="J71" s="15">
        <f>if($A71&lt;=$H$1,F71*((1+Investment!$D$7/12)^($H$1*12-$B71)),0)</f>
        <v>3860.396627</v>
      </c>
      <c r="K71" s="15">
        <f t="shared" si="4"/>
        <v>21537.66621</v>
      </c>
      <c r="L71" s="15">
        <f t="shared" si="15"/>
        <v>1548683.864</v>
      </c>
      <c r="M71" s="14"/>
      <c r="N71" s="15">
        <f>if($A71&lt;=$N$1,D71*((1+Investment!$D$5/12)^($N$1*12-$B71)),0)</f>
        <v>21807.01659</v>
      </c>
      <c r="O71" s="15">
        <f>if($A71&lt;=$N$1,E71*((1+Investment!$D$6/12)^($N$1*12-$B71)),0)</f>
        <v>11955.31606</v>
      </c>
      <c r="P71" s="15">
        <f>if($A71&lt;=$N$1,F71*((1+Investment!$D$7/12)^($N$1*12-$B71)),0)</f>
        <v>9431.797381</v>
      </c>
      <c r="Q71" s="15">
        <f t="shared" si="5"/>
        <v>43194.13003</v>
      </c>
      <c r="R71" s="15">
        <f t="shared" si="16"/>
        <v>3130624.874</v>
      </c>
      <c r="S71" s="14"/>
      <c r="T71" s="15">
        <f>if($A71&lt;=$T$1,D71*((1+Investment!$D$5/12)^($T$1*12-$B71)),0)</f>
        <v>39616.73505</v>
      </c>
      <c r="U71" s="15">
        <f>if($A71&lt;=$T$1,E71*((1+Investment!$D$6/12)^($T$1*12-$B71)),0)</f>
        <v>25192.01899</v>
      </c>
      <c r="V71" s="15">
        <f>if($A71&lt;=$T$1,F71*((1+Investment!$D$7/12)^($T$1*12-$B71)),0)</f>
        <v>23043.95388</v>
      </c>
      <c r="W71" s="15">
        <f t="shared" si="6"/>
        <v>87852.70792</v>
      </c>
      <c r="X71" s="15">
        <f t="shared" si="17"/>
        <v>6421229.188</v>
      </c>
      <c r="Y71" s="14"/>
      <c r="Z71" s="15">
        <f>if($A71&lt;=$Z$1,D71*((1+Investment!$D$5/12)^($Z$1*12-$B71)),0)</f>
        <v>71971.59177</v>
      </c>
      <c r="AA71" s="15">
        <f>if($A71&lt;=$Z$1,E71*((1+Investment!$D$6/12)^($Z$1*12-$B71)),0)</f>
        <v>53084.15251</v>
      </c>
      <c r="AB71" s="15">
        <f>if($A71&lt;=$Z$1,F71*((1+Investment!$D$7/12)^($Z$1*12-$B71)),0)</f>
        <v>56301.44383</v>
      </c>
      <c r="AC71" s="15">
        <f t="shared" si="7"/>
        <v>181357.1881</v>
      </c>
      <c r="AD71" s="15">
        <f t="shared" si="18"/>
        <v>13371948.21</v>
      </c>
      <c r="AE71" s="14"/>
      <c r="AF71" s="15">
        <f>if($A71&lt;=$AF$1,D71*((1+Investment!$D$5/12)^($AF$1*12-$B71)),0)</f>
        <v>130750.5532</v>
      </c>
      <c r="AG71" s="15">
        <f>if($A71&lt;=$AF$1,E71*((1+Investment!$D$6/12)^($AF$1*12-$B71)),0)</f>
        <v>111857.936</v>
      </c>
      <c r="AH71" s="15">
        <f>if($A71&lt;=$AF$1,F71*((1+Investment!$D$7/12)^($AF$1*12-$B71)),0)</f>
        <v>137556.801</v>
      </c>
      <c r="AI71" s="15">
        <f t="shared" si="8"/>
        <v>380165.2901</v>
      </c>
      <c r="AJ71" s="15">
        <f t="shared" si="19"/>
        <v>28280136.08</v>
      </c>
      <c r="AK71" s="14"/>
      <c r="AL71" s="15">
        <f>if($A71&lt;=$AF$1,D71*((1+Investment!$D$5/12)^($AL$1*12-$B71)),0)</f>
        <v>237534.0982</v>
      </c>
      <c r="AM71" s="15">
        <f>if($A71&lt;=$AF$1,E71*((1+Investment!$D$6/12)^($AL$1*12-$B71)),0)</f>
        <v>235704.9562</v>
      </c>
      <c r="AN71" s="15">
        <f>if($A71&lt;=$AF$1,F71*((1+Investment!$D$7/12)^($AL$1*12-$B71)),0)</f>
        <v>336081.4964</v>
      </c>
      <c r="AO71" s="15">
        <f t="shared" si="9"/>
        <v>809320.5509</v>
      </c>
      <c r="AP71" s="15">
        <f t="shared" si="20"/>
        <v>60734824.79</v>
      </c>
      <c r="AQ71" s="14"/>
      <c r="AR71" s="15">
        <f>if($A71&lt;=$AF$1,D71*((1+Investment!$D$5/12)^($AR$1*12-$B71)),0)</f>
        <v>431527.4121</v>
      </c>
      <c r="AS71" s="15">
        <f>if($A71&lt;=$AF$1,E71*((1+Investment!$D$6/12)^($AR$1*12-$B71)),0)</f>
        <v>496673.0871</v>
      </c>
      <c r="AT71" s="15">
        <f>if($A71&lt;=$AF$1,F71*((1+Investment!$D$7/12)^($AR$1*12-$B71)),0)</f>
        <v>821120.9583</v>
      </c>
      <c r="AU71" s="15">
        <f t="shared" si="10"/>
        <v>1749321.458</v>
      </c>
      <c r="AV71" s="15">
        <f t="shared" si="21"/>
        <v>132393042.7</v>
      </c>
      <c r="AW71" s="15"/>
      <c r="AX71" s="15">
        <f>if($A71&lt;=$AF$1,D71*((1+Investment!$D$5/12)^($AX$1*12-$B71)),0)</f>
        <v>783954.4249</v>
      </c>
      <c r="AY71" s="15">
        <f>if($A71&lt;=$AF$1,E71*((1+Investment!$D$6/12)^($AX$1*12-$B71)),0)</f>
        <v>1046580.265</v>
      </c>
      <c r="AZ71" s="15">
        <f>if($A71&lt;=$AF$1,F71*((1+Investment!$D$7/12)^($AX$1*12-$B71)),0)</f>
        <v>2006178.964</v>
      </c>
      <c r="BA71" s="15">
        <f t="shared" si="11"/>
        <v>3836713.653</v>
      </c>
      <c r="BB71" s="15">
        <f t="shared" si="22"/>
        <v>292703065.6</v>
      </c>
      <c r="BC71" s="15"/>
      <c r="BD71" s="15">
        <f>if($A71&lt;=$AF$1,D71*((1+Investment!$D$5/12)^($BD$1*12-$B71)),0)</f>
        <v>1424207.415</v>
      </c>
      <c r="BE71" s="15">
        <f>if($A71&lt;=$AF$1,E71*((1+Investment!$D$6/12)^($BD$1*12-$B71)),0)</f>
        <v>2205334.412</v>
      </c>
      <c r="BF71" s="15">
        <f>if($A71&lt;=$AF$1,F71*((1+Investment!$D$7/12)^($BD$1*12-$B71)),0)</f>
        <v>4901536.117</v>
      </c>
      <c r="BG71" s="15">
        <f t="shared" si="12"/>
        <v>8531077.945</v>
      </c>
      <c r="BH71" s="15">
        <f t="shared" si="23"/>
        <v>655663117.1</v>
      </c>
      <c r="BI71" s="15"/>
    </row>
    <row r="72">
      <c r="A72" s="24">
        <f t="shared" si="2"/>
        <v>5</v>
      </c>
      <c r="B72" s="23">
        <f t="shared" si="13"/>
        <v>70</v>
      </c>
      <c r="C72" s="15">
        <f>vlookup(A72,Budget!$B$3:$H$53,7,0)</f>
        <v>12044.049</v>
      </c>
      <c r="D72" s="15">
        <f t="shared" ref="D72:F72" si="90">$C72*D$1</f>
        <v>7226.4294</v>
      </c>
      <c r="E72" s="15">
        <f t="shared" si="90"/>
        <v>3011.01225</v>
      </c>
      <c r="F72" s="15">
        <f t="shared" si="90"/>
        <v>1806.60735</v>
      </c>
      <c r="G72" s="14"/>
      <c r="H72" s="15">
        <f>if($A72&lt;=$H$1,D72*((1+Investment!$D$5/12)^($H$1*12-$B72)),0)</f>
        <v>11884.81575</v>
      </c>
      <c r="I72" s="15">
        <f>if($A72&lt;=$H$1,E72*((1+Investment!$D$6/12)^($H$1*12-$B72)),0)</f>
        <v>5603.561164</v>
      </c>
      <c r="J72" s="15">
        <f>if($A72&lt;=$H$1,F72*((1+Investment!$D$7/12)^($H$1*12-$B72)),0)</f>
        <v>3803.346431</v>
      </c>
      <c r="K72" s="15">
        <f t="shared" si="4"/>
        <v>21291.72334</v>
      </c>
      <c r="L72" s="15">
        <f t="shared" si="15"/>
        <v>1569975.588</v>
      </c>
      <c r="M72" s="14"/>
      <c r="N72" s="15">
        <f>if($A72&lt;=$N$1,D72*((1+Investment!$D$5/12)^($N$1*12-$B72)),0)</f>
        <v>21591.10554</v>
      </c>
      <c r="O72" s="15">
        <f>if($A72&lt;=$N$1,E72*((1+Investment!$D$6/12)^($N$1*12-$B72)),0)</f>
        <v>11807.71956</v>
      </c>
      <c r="P72" s="15">
        <f>if($A72&lt;=$N$1,F72*((1+Investment!$D$7/12)^($N$1*12-$B72)),0)</f>
        <v>9292.411213</v>
      </c>
      <c r="Q72" s="15">
        <f t="shared" si="5"/>
        <v>42691.23631</v>
      </c>
      <c r="R72" s="15">
        <f t="shared" si="16"/>
        <v>3173316.111</v>
      </c>
      <c r="S72" s="14"/>
      <c r="T72" s="15">
        <f>if($A72&lt;=$T$1,D72*((1+Investment!$D$5/12)^($T$1*12-$B72)),0)</f>
        <v>39224.49014</v>
      </c>
      <c r="U72" s="15">
        <f>if($A72&lt;=$T$1,E72*((1+Investment!$D$6/12)^($T$1*12-$B72)),0)</f>
        <v>24881.00641</v>
      </c>
      <c r="V72" s="15">
        <f>if($A72&lt;=$T$1,F72*((1+Investment!$D$7/12)^($T$1*12-$B72)),0)</f>
        <v>22703.40284</v>
      </c>
      <c r="W72" s="15">
        <f t="shared" si="6"/>
        <v>86808.89939</v>
      </c>
      <c r="X72" s="15">
        <f t="shared" si="17"/>
        <v>6508038.087</v>
      </c>
      <c r="Y72" s="14"/>
      <c r="Z72" s="15">
        <f>if($A72&lt;=$Z$1,D72*((1+Investment!$D$5/12)^($Z$1*12-$B72)),0)</f>
        <v>71259.00175</v>
      </c>
      <c r="AA72" s="15">
        <f>if($A72&lt;=$Z$1,E72*((1+Investment!$D$6/12)^($Z$1*12-$B72)),0)</f>
        <v>52428.7926</v>
      </c>
      <c r="AB72" s="15">
        <f>if($A72&lt;=$Z$1,F72*((1+Investment!$D$7/12)^($Z$1*12-$B72)),0)</f>
        <v>55469.40279</v>
      </c>
      <c r="AC72" s="15">
        <f t="shared" si="7"/>
        <v>179157.1971</v>
      </c>
      <c r="AD72" s="15">
        <f t="shared" si="18"/>
        <v>13551105.41</v>
      </c>
      <c r="AE72" s="14"/>
      <c r="AF72" s="15">
        <f>if($A72&lt;=$AF$1,D72*((1+Investment!$D$5/12)^($AF$1*12-$B72)),0)</f>
        <v>129455.9932</v>
      </c>
      <c r="AG72" s="15">
        <f>if($A72&lt;=$AF$1,E72*((1+Investment!$D$6/12)^($AF$1*12-$B72)),0)</f>
        <v>110476.9738</v>
      </c>
      <c r="AH72" s="15">
        <f>if($A72&lt;=$AF$1,F72*((1+Investment!$D$7/12)^($AF$1*12-$B72)),0)</f>
        <v>135523.9418</v>
      </c>
      <c r="AI72" s="15">
        <f t="shared" si="8"/>
        <v>375456.9089</v>
      </c>
      <c r="AJ72" s="15">
        <f t="shared" si="19"/>
        <v>28655592.99</v>
      </c>
      <c r="AK72" s="14"/>
      <c r="AL72" s="15">
        <f>if($A72&lt;=$AF$1,D72*((1+Investment!$D$5/12)^($AL$1*12-$B72)),0)</f>
        <v>235182.2755</v>
      </c>
      <c r="AM72" s="15">
        <f>if($A72&lt;=$AF$1,E72*((1+Investment!$D$6/12)^($AL$1*12-$B72)),0)</f>
        <v>232795.0185</v>
      </c>
      <c r="AN72" s="15">
        <f>if($A72&lt;=$AF$1,F72*((1+Investment!$D$7/12)^($AL$1*12-$B72)),0)</f>
        <v>331114.7748</v>
      </c>
      <c r="AO72" s="15">
        <f t="shared" si="9"/>
        <v>799092.0688</v>
      </c>
      <c r="AP72" s="15">
        <f t="shared" si="20"/>
        <v>61533916.86</v>
      </c>
      <c r="AQ72" s="14"/>
      <c r="AR72" s="15">
        <f>if($A72&lt;=$AF$1,D72*((1+Investment!$D$5/12)^($AR$1*12-$B72)),0)</f>
        <v>427254.8634</v>
      </c>
      <c r="AS72" s="15">
        <f>if($A72&lt;=$AF$1,E72*((1+Investment!$D$6/12)^($AR$1*12-$B72)),0)</f>
        <v>490541.3206</v>
      </c>
      <c r="AT72" s="15">
        <f>if($A72&lt;=$AF$1,F72*((1+Investment!$D$7/12)^($AR$1*12-$B72)),0)</f>
        <v>808986.1658</v>
      </c>
      <c r="AU72" s="15">
        <f t="shared" si="10"/>
        <v>1726782.35</v>
      </c>
      <c r="AV72" s="15">
        <f t="shared" si="21"/>
        <v>134119825.1</v>
      </c>
      <c r="AW72" s="15"/>
      <c r="AX72" s="15">
        <f>if($A72&lt;=$AF$1,D72*((1+Investment!$D$5/12)^($AX$1*12-$B72)),0)</f>
        <v>776192.4999</v>
      </c>
      <c r="AY72" s="15">
        <f>if($A72&lt;=$AF$1,E72*((1+Investment!$D$6/12)^($AX$1*12-$B72)),0)</f>
        <v>1033659.521</v>
      </c>
      <c r="AZ72" s="15">
        <f>if($A72&lt;=$AF$1,F72*((1+Investment!$D$7/12)^($AX$1*12-$B72)),0)</f>
        <v>1976530.999</v>
      </c>
      <c r="BA72" s="15">
        <f t="shared" si="11"/>
        <v>3786383.019</v>
      </c>
      <c r="BB72" s="15">
        <f t="shared" si="22"/>
        <v>296489448.6</v>
      </c>
      <c r="BC72" s="15"/>
      <c r="BD72" s="15">
        <f>if($A72&lt;=$AF$1,D72*((1+Investment!$D$5/12)^($BD$1*12-$B72)),0)</f>
        <v>1410106.352</v>
      </c>
      <c r="BE72" s="15">
        <f>if($A72&lt;=$AF$1,E72*((1+Investment!$D$6/12)^($BD$1*12-$B72)),0)</f>
        <v>2178108.061</v>
      </c>
      <c r="BF72" s="15">
        <f>if($A72&lt;=$AF$1,F72*((1+Investment!$D$7/12)^($BD$1*12-$B72)),0)</f>
        <v>4829099.623</v>
      </c>
      <c r="BG72" s="15">
        <f t="shared" si="12"/>
        <v>8417314.036</v>
      </c>
      <c r="BH72" s="15">
        <f t="shared" si="23"/>
        <v>664080431.1</v>
      </c>
      <c r="BI72" s="15"/>
    </row>
    <row r="73">
      <c r="A73" s="24">
        <f t="shared" si="2"/>
        <v>5</v>
      </c>
      <c r="B73" s="23">
        <f t="shared" si="13"/>
        <v>71</v>
      </c>
      <c r="C73" s="15">
        <f>vlookup(A73,Budget!$B$3:$H$53,7,0)</f>
        <v>12044.049</v>
      </c>
      <c r="D73" s="15">
        <f t="shared" ref="D73:F73" si="91">$C73*D$1</f>
        <v>7226.4294</v>
      </c>
      <c r="E73" s="15">
        <f t="shared" si="91"/>
        <v>3011.01225</v>
      </c>
      <c r="F73" s="15">
        <f t="shared" si="91"/>
        <v>1806.60735</v>
      </c>
      <c r="G73" s="14"/>
      <c r="H73" s="15">
        <f>if($A73&lt;=$H$1,D73*((1+Investment!$D$5/12)^($H$1*12-$B73)),0)</f>
        <v>11767.14431</v>
      </c>
      <c r="I73" s="15">
        <f>if($A73&lt;=$H$1,E73*((1+Investment!$D$6/12)^($H$1*12-$B73)),0)</f>
        <v>5534.381397</v>
      </c>
      <c r="J73" s="15">
        <f>if($A73&lt;=$H$1,F73*((1+Investment!$D$7/12)^($H$1*12-$B73)),0)</f>
        <v>3747.13934</v>
      </c>
      <c r="K73" s="15">
        <f t="shared" si="4"/>
        <v>21048.66504</v>
      </c>
      <c r="L73" s="15">
        <f t="shared" si="15"/>
        <v>1591024.253</v>
      </c>
      <c r="M73" s="14"/>
      <c r="N73" s="15">
        <f>if($A73&lt;=$N$1,D73*((1+Investment!$D$5/12)^($N$1*12-$B73)),0)</f>
        <v>21377.33221</v>
      </c>
      <c r="O73" s="15">
        <f>if($A73&lt;=$N$1,E73*((1+Investment!$D$6/12)^($N$1*12-$B73)),0)</f>
        <v>11661.94525</v>
      </c>
      <c r="P73" s="15">
        <f>if($A73&lt;=$N$1,F73*((1+Investment!$D$7/12)^($N$1*12-$B73)),0)</f>
        <v>9155.084939</v>
      </c>
      <c r="Q73" s="15">
        <f t="shared" si="5"/>
        <v>42194.3624</v>
      </c>
      <c r="R73" s="15">
        <f t="shared" si="16"/>
        <v>3215510.473</v>
      </c>
      <c r="S73" s="14"/>
      <c r="T73" s="15">
        <f>if($A73&lt;=$T$1,D73*((1+Investment!$D$5/12)^($T$1*12-$B73)),0)</f>
        <v>38836.12886</v>
      </c>
      <c r="U73" s="15">
        <f>if($A73&lt;=$T$1,E73*((1+Investment!$D$6/12)^($T$1*12-$B73)),0)</f>
        <v>24573.83349</v>
      </c>
      <c r="V73" s="15">
        <f>if($A73&lt;=$T$1,F73*((1+Investment!$D$7/12)^($T$1*12-$B73)),0)</f>
        <v>22367.88457</v>
      </c>
      <c r="W73" s="15">
        <f t="shared" si="6"/>
        <v>85777.84692</v>
      </c>
      <c r="X73" s="15">
        <f t="shared" si="17"/>
        <v>6593815.934</v>
      </c>
      <c r="Y73" s="14"/>
      <c r="Z73" s="15">
        <f>if($A73&lt;=$Z$1,D73*((1+Investment!$D$5/12)^($Z$1*12-$B73)),0)</f>
        <v>70553.46708</v>
      </c>
      <c r="AA73" s="15">
        <f>if($A73&lt;=$Z$1,E73*((1+Investment!$D$6/12)^($Z$1*12-$B73)),0)</f>
        <v>51781.52356</v>
      </c>
      <c r="AB73" s="15">
        <f>if($A73&lt;=$Z$1,F73*((1+Investment!$D$7/12)^($Z$1*12-$B73)),0)</f>
        <v>54649.65792</v>
      </c>
      <c r="AC73" s="15">
        <f t="shared" si="7"/>
        <v>176984.6486</v>
      </c>
      <c r="AD73" s="15">
        <f t="shared" si="18"/>
        <v>13728090.06</v>
      </c>
      <c r="AE73" s="14"/>
      <c r="AF73" s="15">
        <f>if($A73&lt;=$AF$1,D73*((1+Investment!$D$5/12)^($AF$1*12-$B73)),0)</f>
        <v>128174.2507</v>
      </c>
      <c r="AG73" s="15">
        <f>if($A73&lt;=$AF$1,E73*((1+Investment!$D$6/12)^($AF$1*12-$B73)),0)</f>
        <v>109113.0606</v>
      </c>
      <c r="AH73" s="15">
        <f>if($A73&lt;=$AF$1,F73*((1+Investment!$D$7/12)^($AF$1*12-$B73)),0)</f>
        <v>133521.125</v>
      </c>
      <c r="AI73" s="15">
        <f t="shared" si="8"/>
        <v>370808.4362</v>
      </c>
      <c r="AJ73" s="15">
        <f t="shared" si="19"/>
        <v>29026401.43</v>
      </c>
      <c r="AK73" s="14"/>
      <c r="AL73" s="15">
        <f>if($A73&lt;=$AF$1,D73*((1+Investment!$D$5/12)^($AL$1*12-$B73)),0)</f>
        <v>232853.7381</v>
      </c>
      <c r="AM73" s="15">
        <f>if($A73&lt;=$AF$1,E73*((1+Investment!$D$6/12)^($AL$1*12-$B73)),0)</f>
        <v>229921.0059</v>
      </c>
      <c r="AN73" s="15">
        <f>if($A73&lt;=$AF$1,F73*((1+Investment!$D$7/12)^($AL$1*12-$B73)),0)</f>
        <v>326221.453</v>
      </c>
      <c r="AO73" s="15">
        <f t="shared" si="9"/>
        <v>788996.197</v>
      </c>
      <c r="AP73" s="15">
        <f t="shared" si="20"/>
        <v>62322913.06</v>
      </c>
      <c r="AQ73" s="14"/>
      <c r="AR73" s="15">
        <f>if($A73&lt;=$AF$1,D73*((1+Investment!$D$5/12)^($AR$1*12-$B73)),0)</f>
        <v>423024.6173</v>
      </c>
      <c r="AS73" s="15">
        <f>if($A73&lt;=$AF$1,E73*((1+Investment!$D$6/12)^($AR$1*12-$B73)),0)</f>
        <v>484485.2549</v>
      </c>
      <c r="AT73" s="15">
        <f>if($A73&lt;=$AF$1,F73*((1+Investment!$D$7/12)^($AR$1*12-$B73)),0)</f>
        <v>797030.7053</v>
      </c>
      <c r="AU73" s="15">
        <f t="shared" si="10"/>
        <v>1704540.577</v>
      </c>
      <c r="AV73" s="15">
        <f t="shared" si="21"/>
        <v>135824365.7</v>
      </c>
      <c r="AW73" s="15"/>
      <c r="AX73" s="15">
        <f>if($A73&lt;=$AF$1,D73*((1+Investment!$D$5/12)^($AX$1*12-$B73)),0)</f>
        <v>768507.4256</v>
      </c>
      <c r="AY73" s="15">
        <f>if($A73&lt;=$AF$1,E73*((1+Investment!$D$6/12)^($AX$1*12-$B73)),0)</f>
        <v>1020898.292</v>
      </c>
      <c r="AZ73" s="15">
        <f>if($A73&lt;=$AF$1,F73*((1+Investment!$D$7/12)^($AX$1*12-$B73)),0)</f>
        <v>1947321.181</v>
      </c>
      <c r="BA73" s="15">
        <f t="shared" si="11"/>
        <v>3736726.899</v>
      </c>
      <c r="BB73" s="15">
        <f t="shared" si="22"/>
        <v>300226175.5</v>
      </c>
      <c r="BC73" s="15"/>
      <c r="BD73" s="15">
        <f>if($A73&lt;=$AF$1,D73*((1+Investment!$D$5/12)^($BD$1*12-$B73)),0)</f>
        <v>1396144.903</v>
      </c>
      <c r="BE73" s="15">
        <f>if($A73&lt;=$AF$1,E73*((1+Investment!$D$6/12)^($BD$1*12-$B73)),0)</f>
        <v>2151217.838</v>
      </c>
      <c r="BF73" s="15">
        <f>if($A73&lt;=$AF$1,F73*((1+Investment!$D$7/12)^($BD$1*12-$B73)),0)</f>
        <v>4757733.619</v>
      </c>
      <c r="BG73" s="15">
        <f t="shared" si="12"/>
        <v>8305096.36</v>
      </c>
      <c r="BH73" s="15">
        <f t="shared" si="23"/>
        <v>672385527.5</v>
      </c>
      <c r="BI73" s="15"/>
    </row>
    <row r="74">
      <c r="A74" s="24">
        <f t="shared" si="2"/>
        <v>5</v>
      </c>
      <c r="B74" s="23">
        <f t="shared" si="13"/>
        <v>72</v>
      </c>
      <c r="C74" s="15">
        <f>vlookup(A74,Budget!$B$3:$H$53,7,0)</f>
        <v>12044.049</v>
      </c>
      <c r="D74" s="15">
        <f t="shared" ref="D74:F74" si="92">$C74*D$1</f>
        <v>7226.4294</v>
      </c>
      <c r="E74" s="15">
        <f t="shared" si="92"/>
        <v>3011.01225</v>
      </c>
      <c r="F74" s="15">
        <f t="shared" si="92"/>
        <v>1806.60735</v>
      </c>
      <c r="G74" s="14"/>
      <c r="H74" s="15">
        <f>if($A74&lt;=$H$1,D74*((1+Investment!$D$5/12)^($H$1*12-$B74)),0)</f>
        <v>11650.63793</v>
      </c>
      <c r="I74" s="15">
        <f>if($A74&lt;=$H$1,E74*((1+Investment!$D$6/12)^($H$1*12-$B74)),0)</f>
        <v>5466.055701</v>
      </c>
      <c r="J74" s="15">
        <f>if($A74&lt;=$H$1,F74*((1+Investment!$D$7/12)^($H$1*12-$B74)),0)</f>
        <v>3691.762897</v>
      </c>
      <c r="K74" s="15">
        <f t="shared" si="4"/>
        <v>20808.45652</v>
      </c>
      <c r="L74" s="15">
        <f t="shared" si="15"/>
        <v>1611832.709</v>
      </c>
      <c r="M74" s="14"/>
      <c r="N74" s="15">
        <f>if($A74&lt;=$N$1,D74*((1+Investment!$D$5/12)^($N$1*12-$B74)),0)</f>
        <v>21165.67546</v>
      </c>
      <c r="O74" s="15">
        <f>if($A74&lt;=$N$1,E74*((1+Investment!$D$6/12)^($N$1*12-$B74)),0)</f>
        <v>11517.97061</v>
      </c>
      <c r="P74" s="15">
        <f>if($A74&lt;=$N$1,F74*((1+Investment!$D$7/12)^($N$1*12-$B74)),0)</f>
        <v>9019.788117</v>
      </c>
      <c r="Q74" s="15">
        <f t="shared" si="5"/>
        <v>41703.43419</v>
      </c>
      <c r="R74" s="15">
        <f t="shared" si="16"/>
        <v>3257213.907</v>
      </c>
      <c r="S74" s="14"/>
      <c r="T74" s="15">
        <f>if($A74&lt;=$T$1,D74*((1+Investment!$D$5/12)^($T$1*12-$B74)),0)</f>
        <v>38451.61273</v>
      </c>
      <c r="U74" s="15">
        <f>if($A74&lt;=$T$1,E74*((1+Investment!$D$6/12)^($T$1*12-$B74)),0)</f>
        <v>24270.45283</v>
      </c>
      <c r="V74" s="15">
        <f>if($A74&lt;=$T$1,F74*((1+Investment!$D$7/12)^($T$1*12-$B74)),0)</f>
        <v>22037.3247</v>
      </c>
      <c r="W74" s="15">
        <f t="shared" si="6"/>
        <v>84759.39026</v>
      </c>
      <c r="X74" s="15">
        <f t="shared" si="17"/>
        <v>6678575.325</v>
      </c>
      <c r="Y74" s="14"/>
      <c r="Z74" s="15">
        <f>if($A74&lt;=$Z$1,D74*((1+Investment!$D$5/12)^($Z$1*12-$B74)),0)</f>
        <v>69854.9179</v>
      </c>
      <c r="AA74" s="15">
        <f>if($A74&lt;=$Z$1,E74*((1+Investment!$D$6/12)^($Z$1*12-$B74)),0)</f>
        <v>51142.24549</v>
      </c>
      <c r="AB74" s="15">
        <f>if($A74&lt;=$Z$1,F74*((1+Investment!$D$7/12)^($Z$1*12-$B74)),0)</f>
        <v>53842.02751</v>
      </c>
      <c r="AC74" s="15">
        <f t="shared" si="7"/>
        <v>174839.1909</v>
      </c>
      <c r="AD74" s="15">
        <f t="shared" si="18"/>
        <v>13902929.25</v>
      </c>
      <c r="AE74" s="14"/>
      <c r="AF74" s="15">
        <f>if($A74&lt;=$AF$1,D74*((1+Investment!$D$5/12)^($AF$1*12-$B74)),0)</f>
        <v>126905.1987</v>
      </c>
      <c r="AG74" s="15">
        <f>if($A74&lt;=$AF$1,E74*((1+Investment!$D$6/12)^($AF$1*12-$B74)),0)</f>
        <v>107765.9857</v>
      </c>
      <c r="AH74" s="15">
        <f>if($A74&lt;=$AF$1,F74*((1+Investment!$D$7/12)^($AF$1*12-$B74)),0)</f>
        <v>131547.9064</v>
      </c>
      <c r="AI74" s="15">
        <f t="shared" si="8"/>
        <v>366219.0908</v>
      </c>
      <c r="AJ74" s="15">
        <f t="shared" si="19"/>
        <v>29392620.52</v>
      </c>
      <c r="AK74" s="14"/>
      <c r="AL74" s="15">
        <f>if($A74&lt;=$AF$1,D74*((1+Investment!$D$5/12)^($AL$1*12-$B74)),0)</f>
        <v>230548.2556</v>
      </c>
      <c r="AM74" s="15">
        <f>if($A74&lt;=$AF$1,E74*((1+Investment!$D$6/12)^($AL$1*12-$B74)),0)</f>
        <v>227082.475</v>
      </c>
      <c r="AN74" s="15">
        <f>if($A74&lt;=$AF$1,F74*((1+Investment!$D$7/12)^($AL$1*12-$B74)),0)</f>
        <v>321400.4463</v>
      </c>
      <c r="AO74" s="15">
        <f t="shared" si="9"/>
        <v>779031.1769</v>
      </c>
      <c r="AP74" s="15">
        <f t="shared" si="20"/>
        <v>63101944.24</v>
      </c>
      <c r="AQ74" s="14"/>
      <c r="AR74" s="15">
        <f>if($A74&lt;=$AF$1,D74*((1+Investment!$D$5/12)^($AR$1*12-$B74)),0)</f>
        <v>418836.2547</v>
      </c>
      <c r="AS74" s="15">
        <f>if($A74&lt;=$AF$1,E74*((1+Investment!$D$6/12)^($AR$1*12-$B74)),0)</f>
        <v>478503.9555</v>
      </c>
      <c r="AT74" s="15">
        <f>if($A74&lt;=$AF$1,F74*((1+Investment!$D$7/12)^($AR$1*12-$B74)),0)</f>
        <v>785251.9264</v>
      </c>
      <c r="AU74" s="15">
        <f t="shared" si="10"/>
        <v>1682592.137</v>
      </c>
      <c r="AV74" s="15">
        <f t="shared" si="21"/>
        <v>137506957.8</v>
      </c>
      <c r="AW74" s="15"/>
      <c r="AX74" s="15">
        <f>if($A74&lt;=$AF$1,D74*((1+Investment!$D$5/12)^($AX$1*12-$B74)),0)</f>
        <v>760898.4412</v>
      </c>
      <c r="AY74" s="15">
        <f>if($A74&lt;=$AF$1,E74*((1+Investment!$D$6/12)^($AX$1*12-$B74)),0)</f>
        <v>1008294.609</v>
      </c>
      <c r="AZ74" s="15">
        <f>if($A74&lt;=$AF$1,F74*((1+Investment!$D$7/12)^($AX$1*12-$B74)),0)</f>
        <v>1918543.035</v>
      </c>
      <c r="BA74" s="15">
        <f t="shared" si="11"/>
        <v>3687736.086</v>
      </c>
      <c r="BB74" s="15">
        <f t="shared" si="22"/>
        <v>303913911.6</v>
      </c>
      <c r="BC74" s="15"/>
      <c r="BD74" s="15">
        <f>if($A74&lt;=$AF$1,D74*((1+Investment!$D$5/12)^($BD$1*12-$B74)),0)</f>
        <v>1382321.686</v>
      </c>
      <c r="BE74" s="15">
        <f>if($A74&lt;=$AF$1,E74*((1+Investment!$D$6/12)^($BD$1*12-$B74)),0)</f>
        <v>2124659.593</v>
      </c>
      <c r="BF74" s="15">
        <f>if($A74&lt;=$AF$1,F74*((1+Investment!$D$7/12)^($BD$1*12-$B74)),0)</f>
        <v>4687422.285</v>
      </c>
      <c r="BG74" s="15">
        <f t="shared" si="12"/>
        <v>8194403.564</v>
      </c>
      <c r="BH74" s="15">
        <f t="shared" si="23"/>
        <v>680579931</v>
      </c>
      <c r="BI74" s="15"/>
    </row>
    <row r="75">
      <c r="A75" s="24">
        <f t="shared" si="2"/>
        <v>6</v>
      </c>
      <c r="B75" s="23">
        <f t="shared" si="13"/>
        <v>73</v>
      </c>
      <c r="C75" s="15">
        <f>vlookup(A75,Budget!$B$3:$H$53,7,0)</f>
        <v>13638.4539</v>
      </c>
      <c r="D75" s="15">
        <f t="shared" ref="D75:F75" si="93">$C75*D$1</f>
        <v>8183.07234</v>
      </c>
      <c r="E75" s="15">
        <f t="shared" si="93"/>
        <v>3409.613475</v>
      </c>
      <c r="F75" s="15">
        <f t="shared" si="93"/>
        <v>2045.768085</v>
      </c>
      <c r="G75" s="14"/>
      <c r="H75" s="15">
        <f>if($A75&lt;=$H$1,D75*((1+Investment!$D$5/12)^($H$1*12-$B75)),0)</f>
        <v>13062.33923</v>
      </c>
      <c r="I75" s="15">
        <f>if($A75&lt;=$H$1,E75*((1+Investment!$D$6/12)^($H$1*12-$B75)),0)</f>
        <v>6113.242833</v>
      </c>
      <c r="J75" s="15">
        <f>if($A75&lt;=$H$1,F75*((1+Investment!$D$7/12)^($H$1*12-$B75)),0)</f>
        <v>4118.702135</v>
      </c>
      <c r="K75" s="15">
        <f t="shared" si="4"/>
        <v>23294.2842</v>
      </c>
      <c r="L75" s="15">
        <f t="shared" si="15"/>
        <v>1635126.993</v>
      </c>
      <c r="M75" s="14"/>
      <c r="N75" s="15">
        <f>if($A75&lt;=$N$1,D75*((1+Investment!$D$5/12)^($N$1*12-$B75)),0)</f>
        <v>23730.30855</v>
      </c>
      <c r="O75" s="15">
        <f>if($A75&lt;=$N$1,E75*((1+Investment!$D$6/12)^($N$1*12-$B75)),0)</f>
        <v>12881.71127</v>
      </c>
      <c r="P75" s="15">
        <f>if($A75&lt;=$N$1,F75*((1+Investment!$D$7/12)^($N$1*12-$B75)),0)</f>
        <v>10062.89451</v>
      </c>
      <c r="Q75" s="15">
        <f t="shared" si="5"/>
        <v>46674.91433</v>
      </c>
      <c r="R75" s="15">
        <f t="shared" si="16"/>
        <v>3303888.822</v>
      </c>
      <c r="S75" s="14"/>
      <c r="T75" s="15">
        <f>if($A75&lt;=$T$1,D75*((1+Investment!$D$5/12)^($T$1*12-$B75)),0)</f>
        <v>43110.77321</v>
      </c>
      <c r="U75" s="15">
        <f>if($A75&lt;=$T$1,E75*((1+Investment!$D$6/12)^($T$1*12-$B75)),0)</f>
        <v>27144.1017</v>
      </c>
      <c r="V75" s="15">
        <f>if($A75&lt;=$T$1,F75*((1+Investment!$D$7/12)^($T$1*12-$B75)),0)</f>
        <v>24585.86286</v>
      </c>
      <c r="W75" s="15">
        <f t="shared" si="6"/>
        <v>94840.73776</v>
      </c>
      <c r="X75" s="15">
        <f t="shared" si="17"/>
        <v>6773416.062</v>
      </c>
      <c r="Y75" s="14"/>
      <c r="Z75" s="15">
        <f>if($A75&lt;=$Z$1,D75*((1+Investment!$D$5/12)^($Z$1*12-$B75)),0)</f>
        <v>78319.19936</v>
      </c>
      <c r="AA75" s="15">
        <f>if($A75&lt;=$Z$1,E75*((1+Investment!$D$6/12)^($Z$1*12-$B75)),0)</f>
        <v>57197.54478</v>
      </c>
      <c r="AB75" s="15">
        <f>if($A75&lt;=$Z$1,F75*((1+Investment!$D$7/12)^($Z$1*12-$B75)),0)</f>
        <v>60068.66633</v>
      </c>
      <c r="AC75" s="15">
        <f t="shared" si="7"/>
        <v>195585.4105</v>
      </c>
      <c r="AD75" s="15">
        <f t="shared" si="18"/>
        <v>14098514.66</v>
      </c>
      <c r="AE75" s="14"/>
      <c r="AF75" s="15">
        <f>if($A75&lt;=$AF$1,D75*((1+Investment!$D$5/12)^($AF$1*12-$B75)),0)</f>
        <v>142282.2309</v>
      </c>
      <c r="AG75" s="15">
        <f>if($A75&lt;=$AF$1,E75*((1+Investment!$D$6/12)^($AF$1*12-$B75)),0)</f>
        <v>120525.5995</v>
      </c>
      <c r="AH75" s="15">
        <f>if($A75&lt;=$AF$1,F75*((1+Investment!$D$7/12)^($AF$1*12-$B75)),0)</f>
        <v>146760.9535</v>
      </c>
      <c r="AI75" s="15">
        <f t="shared" si="8"/>
        <v>409568.7839</v>
      </c>
      <c r="AJ75" s="15">
        <f t="shared" si="19"/>
        <v>29802189.3</v>
      </c>
      <c r="AK75" s="14"/>
      <c r="AL75" s="15">
        <f>if($A75&lt;=$AF$1,D75*((1+Investment!$D$5/12)^($AL$1*12-$B75)),0)</f>
        <v>258483.6592</v>
      </c>
      <c r="AM75" s="15">
        <f>if($A75&lt;=$AF$1,E75*((1+Investment!$D$6/12)^($AL$1*12-$B75)),0)</f>
        <v>253969.295</v>
      </c>
      <c r="AN75" s="15">
        <f>if($A75&lt;=$AF$1,F75*((1+Investment!$D$7/12)^($AL$1*12-$B75)),0)</f>
        <v>358569.2639</v>
      </c>
      <c r="AO75" s="15">
        <f t="shared" si="9"/>
        <v>871022.218</v>
      </c>
      <c r="AP75" s="15">
        <f t="shared" si="20"/>
        <v>63972966.46</v>
      </c>
      <c r="AQ75" s="14"/>
      <c r="AR75" s="15">
        <f>if($A75&lt;=$AF$1,D75*((1+Investment!$D$5/12)^($AR$1*12-$B75)),0)</f>
        <v>469586.4102</v>
      </c>
      <c r="AS75" s="15">
        <f>if($A75&lt;=$AF$1,E75*((1+Investment!$D$6/12)^($AR$1*12-$B75)),0)</f>
        <v>535159.3611</v>
      </c>
      <c r="AT75" s="15">
        <f>if($A75&lt;=$AF$1,F75*((1+Investment!$D$7/12)^($AR$1*12-$B75)),0)</f>
        <v>876063.5164</v>
      </c>
      <c r="AU75" s="15">
        <f t="shared" si="10"/>
        <v>1880809.288</v>
      </c>
      <c r="AV75" s="15">
        <f t="shared" si="21"/>
        <v>139387767.1</v>
      </c>
      <c r="AW75" s="15"/>
      <c r="AX75" s="15">
        <f>if($A75&lt;=$AF$1,D75*((1+Investment!$D$5/12)^($AX$1*12-$B75)),0)</f>
        <v>853096.0811</v>
      </c>
      <c r="AY75" s="15">
        <f>if($A75&lt;=$AF$1,E75*((1+Investment!$D$6/12)^($AX$1*12-$B75)),0)</f>
        <v>1127677.823</v>
      </c>
      <c r="AZ75" s="15">
        <f>if($A75&lt;=$AF$1,F75*((1+Investment!$D$7/12)^($AX$1*12-$B75)),0)</f>
        <v>2140415.708</v>
      </c>
      <c r="BA75" s="15">
        <f t="shared" si="11"/>
        <v>4121189.613</v>
      </c>
      <c r="BB75" s="15">
        <f t="shared" si="22"/>
        <v>308035101.2</v>
      </c>
      <c r="BC75" s="15"/>
      <c r="BD75" s="15">
        <f>if($A75&lt;=$AF$1,D75*((1+Investment!$D$5/12)^($BD$1*12-$B75)),0)</f>
        <v>1549816.834</v>
      </c>
      <c r="BE75" s="15">
        <f>if($A75&lt;=$AF$1,E75*((1+Investment!$D$6/12)^($BD$1*12-$B75)),0)</f>
        <v>2376221.675</v>
      </c>
      <c r="BF75" s="15">
        <f>if($A75&lt;=$AF$1,F75*((1+Investment!$D$7/12)^($BD$1*12-$B75)),0)</f>
        <v>5229505.986</v>
      </c>
      <c r="BG75" s="15">
        <f t="shared" si="12"/>
        <v>9155544.495</v>
      </c>
      <c r="BH75" s="15">
        <f t="shared" si="23"/>
        <v>689735475.5</v>
      </c>
      <c r="BI75" s="15"/>
    </row>
    <row r="76">
      <c r="A76" s="24">
        <f t="shared" si="2"/>
        <v>6</v>
      </c>
      <c r="B76" s="23">
        <f t="shared" si="13"/>
        <v>74</v>
      </c>
      <c r="C76" s="15">
        <f>vlookup(A76,Budget!$B$3:$H$53,7,0)</f>
        <v>13638.4539</v>
      </c>
      <c r="D76" s="15">
        <f t="shared" ref="D76:F76" si="94">$C76*D$1</f>
        <v>8183.07234</v>
      </c>
      <c r="E76" s="15">
        <f t="shared" si="94"/>
        <v>3409.613475</v>
      </c>
      <c r="F76" s="15">
        <f t="shared" si="94"/>
        <v>2045.768085</v>
      </c>
      <c r="G76" s="14"/>
      <c r="H76" s="15">
        <f>if($A76&lt;=$H$1,D76*((1+Investment!$D$5/12)^($H$1*12-$B76)),0)</f>
        <v>12933.00914</v>
      </c>
      <c r="I76" s="15">
        <f>if($A76&lt;=$H$1,E76*((1+Investment!$D$6/12)^($H$1*12-$B76)),0)</f>
        <v>6037.7707</v>
      </c>
      <c r="J76" s="15">
        <f>if($A76&lt;=$H$1,F76*((1+Investment!$D$7/12)^($H$1*12-$B76)),0)</f>
        <v>4057.834615</v>
      </c>
      <c r="K76" s="15">
        <f t="shared" si="4"/>
        <v>23028.61445</v>
      </c>
      <c r="L76" s="15">
        <f t="shared" si="15"/>
        <v>1658155.608</v>
      </c>
      <c r="M76" s="14"/>
      <c r="N76" s="15">
        <f>if($A76&lt;=$N$1,D76*((1+Investment!$D$5/12)^($N$1*12-$B76)),0)</f>
        <v>23495.355</v>
      </c>
      <c r="O76" s="15">
        <f>if($A76&lt;=$N$1,E76*((1+Investment!$D$6/12)^($N$1*12-$B76)),0)</f>
        <v>12722.6778</v>
      </c>
      <c r="P76" s="15">
        <f>if($A76&lt;=$N$1,F76*((1+Investment!$D$7/12)^($N$1*12-$B76)),0)</f>
        <v>9914.181779</v>
      </c>
      <c r="Q76" s="15">
        <f t="shared" si="5"/>
        <v>46132.21458</v>
      </c>
      <c r="R76" s="15">
        <f t="shared" si="16"/>
        <v>3350021.036</v>
      </c>
      <c r="S76" s="14"/>
      <c r="T76" s="15">
        <f>if($A76&lt;=$T$1,D76*((1+Investment!$D$5/12)^($T$1*12-$B76)),0)</f>
        <v>42683.93387</v>
      </c>
      <c r="U76" s="15">
        <f>if($A76&lt;=$T$1,E76*((1+Investment!$D$6/12)^($T$1*12-$B76)),0)</f>
        <v>26808.98933</v>
      </c>
      <c r="V76" s="15">
        <f>if($A76&lt;=$T$1,F76*((1+Investment!$D$7/12)^($T$1*12-$B76)),0)</f>
        <v>24222.52498</v>
      </c>
      <c r="W76" s="15">
        <f t="shared" si="6"/>
        <v>93715.44818</v>
      </c>
      <c r="X76" s="15">
        <f t="shared" si="17"/>
        <v>6867131.511</v>
      </c>
      <c r="Y76" s="14"/>
      <c r="Z76" s="15">
        <f>if($A76&lt;=$Z$1,D76*((1+Investment!$D$5/12)^($Z$1*12-$B76)),0)</f>
        <v>77543.76174</v>
      </c>
      <c r="AA76" s="15">
        <f>if($A76&lt;=$Z$1,E76*((1+Investment!$D$6/12)^($Z$1*12-$B76)),0)</f>
        <v>56491.40226</v>
      </c>
      <c r="AB76" s="15">
        <f>if($A76&lt;=$Z$1,F76*((1+Investment!$D$7/12)^($Z$1*12-$B76)),0)</f>
        <v>59180.95205</v>
      </c>
      <c r="AC76" s="15">
        <f t="shared" si="7"/>
        <v>193216.116</v>
      </c>
      <c r="AD76" s="15">
        <f t="shared" si="18"/>
        <v>14291730.78</v>
      </c>
      <c r="AE76" s="14"/>
      <c r="AF76" s="15">
        <f>if($A76&lt;=$AF$1,D76*((1+Investment!$D$5/12)^($AF$1*12-$B76)),0)</f>
        <v>140873.4959</v>
      </c>
      <c r="AG76" s="15">
        <f>if($A76&lt;=$AF$1,E76*((1+Investment!$D$6/12)^($AF$1*12-$B76)),0)</f>
        <v>119037.6291</v>
      </c>
      <c r="AH76" s="15">
        <f>if($A76&lt;=$AF$1,F76*((1+Investment!$D$7/12)^($AF$1*12-$B76)),0)</f>
        <v>144592.0724</v>
      </c>
      <c r="AI76" s="15">
        <f t="shared" si="8"/>
        <v>404503.1974</v>
      </c>
      <c r="AJ76" s="15">
        <f t="shared" si="19"/>
        <v>30206692.5</v>
      </c>
      <c r="AK76" s="14"/>
      <c r="AL76" s="15">
        <f>if($A76&lt;=$AF$1,D76*((1+Investment!$D$5/12)^($AL$1*12-$B76)),0)</f>
        <v>255924.415</v>
      </c>
      <c r="AM76" s="15">
        <f>if($A76&lt;=$AF$1,E76*((1+Investment!$D$6/12)^($AL$1*12-$B76)),0)</f>
        <v>250833.8716</v>
      </c>
      <c r="AN76" s="15">
        <f>if($A76&lt;=$AF$1,F76*((1+Investment!$D$7/12)^($AL$1*12-$B76)),0)</f>
        <v>353270.2107</v>
      </c>
      <c r="AO76" s="15">
        <f t="shared" si="9"/>
        <v>860028.4973</v>
      </c>
      <c r="AP76" s="15">
        <f t="shared" si="20"/>
        <v>64832994.95</v>
      </c>
      <c r="AQ76" s="14"/>
      <c r="AR76" s="15">
        <f>if($A76&lt;=$AF$1,D76*((1+Investment!$D$5/12)^($AR$1*12-$B76)),0)</f>
        <v>464937.0398</v>
      </c>
      <c r="AS76" s="15">
        <f>if($A76&lt;=$AF$1,E76*((1+Investment!$D$6/12)^($AR$1*12-$B76)),0)</f>
        <v>528552.4555</v>
      </c>
      <c r="AT76" s="15">
        <f>if($A76&lt;=$AF$1,F76*((1+Investment!$D$7/12)^($AR$1*12-$B76)),0)</f>
        <v>863116.7649</v>
      </c>
      <c r="AU76" s="15">
        <f t="shared" si="10"/>
        <v>1856606.26</v>
      </c>
      <c r="AV76" s="15">
        <f t="shared" si="21"/>
        <v>141244373.4</v>
      </c>
      <c r="AW76" s="15"/>
      <c r="AX76" s="15">
        <f>if($A76&lt;=$AF$1,D76*((1+Investment!$D$5/12)^($AX$1*12-$B76)),0)</f>
        <v>844649.5853</v>
      </c>
      <c r="AY76" s="15">
        <f>if($A76&lt;=$AF$1,E76*((1+Investment!$D$6/12)^($AX$1*12-$B76)),0)</f>
        <v>1113755.875</v>
      </c>
      <c r="AZ76" s="15">
        <f>if($A76&lt;=$AF$1,F76*((1+Investment!$D$7/12)^($AX$1*12-$B76)),0)</f>
        <v>2108783.949</v>
      </c>
      <c r="BA76" s="15">
        <f t="shared" si="11"/>
        <v>4067189.409</v>
      </c>
      <c r="BB76" s="15">
        <f t="shared" si="22"/>
        <v>312102290.6</v>
      </c>
      <c r="BC76" s="15"/>
      <c r="BD76" s="15">
        <f>if($A76&lt;=$AF$1,D76*((1+Investment!$D$5/12)^($BD$1*12-$B76)),0)</f>
        <v>1534472.113</v>
      </c>
      <c r="BE76" s="15">
        <f>if($A76&lt;=$AF$1,E76*((1+Investment!$D$6/12)^($BD$1*12-$B76)),0)</f>
        <v>2346885.605</v>
      </c>
      <c r="BF76" s="15">
        <f>if($A76&lt;=$AF$1,F76*((1+Investment!$D$7/12)^($BD$1*12-$B76)),0)</f>
        <v>5152222.646</v>
      </c>
      <c r="BG76" s="15">
        <f t="shared" si="12"/>
        <v>9033580.364</v>
      </c>
      <c r="BH76" s="15">
        <f t="shared" si="23"/>
        <v>698769055.9</v>
      </c>
      <c r="BI76" s="15"/>
    </row>
    <row r="77">
      <c r="A77" s="24">
        <f t="shared" si="2"/>
        <v>6</v>
      </c>
      <c r="B77" s="23">
        <f t="shared" si="13"/>
        <v>75</v>
      </c>
      <c r="C77" s="15">
        <f>vlookup(A77,Budget!$B$3:$H$53,7,0)</f>
        <v>13638.4539</v>
      </c>
      <c r="D77" s="15">
        <f t="shared" ref="D77:F77" si="95">$C77*D$1</f>
        <v>8183.07234</v>
      </c>
      <c r="E77" s="15">
        <f t="shared" si="95"/>
        <v>3409.613475</v>
      </c>
      <c r="F77" s="15">
        <f t="shared" si="95"/>
        <v>2045.768085</v>
      </c>
      <c r="G77" s="14"/>
      <c r="H77" s="15">
        <f>if($A77&lt;=$H$1,D77*((1+Investment!$D$5/12)^($H$1*12-$B77)),0)</f>
        <v>12804.95954</v>
      </c>
      <c r="I77" s="15">
        <f>if($A77&lt;=$H$1,E77*((1+Investment!$D$6/12)^($H$1*12-$B77)),0)</f>
        <v>5963.230321</v>
      </c>
      <c r="J77" s="15">
        <f>if($A77&lt;=$H$1,F77*((1+Investment!$D$7/12)^($H$1*12-$B77)),0)</f>
        <v>3997.866616</v>
      </c>
      <c r="K77" s="15">
        <f t="shared" si="4"/>
        <v>22766.05648</v>
      </c>
      <c r="L77" s="15">
        <f t="shared" si="15"/>
        <v>1680921.664</v>
      </c>
      <c r="M77" s="14"/>
      <c r="N77" s="15">
        <f>if($A77&lt;=$N$1,D77*((1+Investment!$D$5/12)^($N$1*12-$B77)),0)</f>
        <v>23262.72773</v>
      </c>
      <c r="O77" s="15">
        <f>if($A77&lt;=$N$1,E77*((1+Investment!$D$6/12)^($N$1*12-$B77)),0)</f>
        <v>12565.6077</v>
      </c>
      <c r="P77" s="15">
        <f>if($A77&lt;=$N$1,F77*((1+Investment!$D$7/12)^($N$1*12-$B77)),0)</f>
        <v>9767.666777</v>
      </c>
      <c r="Q77" s="15">
        <f t="shared" si="5"/>
        <v>45596.0022</v>
      </c>
      <c r="R77" s="15">
        <f t="shared" si="16"/>
        <v>3395617.038</v>
      </c>
      <c r="S77" s="14"/>
      <c r="T77" s="15">
        <f>if($A77&lt;=$T$1,D77*((1+Investment!$D$5/12)^($T$1*12-$B77)),0)</f>
        <v>42261.32066</v>
      </c>
      <c r="U77" s="15">
        <f>if($A77&lt;=$T$1,E77*((1+Investment!$D$6/12)^($T$1*12-$B77)),0)</f>
        <v>26478.01416</v>
      </c>
      <c r="V77" s="15">
        <f>if($A77&lt;=$T$1,F77*((1+Investment!$D$7/12)^($T$1*12-$B77)),0)</f>
        <v>23864.55663</v>
      </c>
      <c r="W77" s="15">
        <f t="shared" si="6"/>
        <v>92603.89145</v>
      </c>
      <c r="X77" s="15">
        <f t="shared" si="17"/>
        <v>6959735.402</v>
      </c>
      <c r="Y77" s="14"/>
      <c r="Z77" s="15">
        <f>if($A77&lt;=$Z$1,D77*((1+Investment!$D$5/12)^($Z$1*12-$B77)),0)</f>
        <v>76776.00172</v>
      </c>
      <c r="AA77" s="15">
        <f>if($A77&lt;=$Z$1,E77*((1+Investment!$D$6/12)^($Z$1*12-$B77)),0)</f>
        <v>55793.97754</v>
      </c>
      <c r="AB77" s="15">
        <f>if($A77&lt;=$Z$1,F77*((1+Investment!$D$7/12)^($Z$1*12-$B77)),0)</f>
        <v>58306.3567</v>
      </c>
      <c r="AC77" s="15">
        <f t="shared" si="7"/>
        <v>190876.336</v>
      </c>
      <c r="AD77" s="15">
        <f t="shared" si="18"/>
        <v>14482607.11</v>
      </c>
      <c r="AE77" s="14"/>
      <c r="AF77" s="15">
        <f>if($A77&lt;=$AF$1,D77*((1+Investment!$D$5/12)^($AF$1*12-$B77)),0)</f>
        <v>139478.7089</v>
      </c>
      <c r="AG77" s="15">
        <f>if($A77&lt;=$AF$1,E77*((1+Investment!$D$6/12)^($AF$1*12-$B77)),0)</f>
        <v>117568.0287</v>
      </c>
      <c r="AH77" s="15">
        <f>if($A77&lt;=$AF$1,F77*((1+Investment!$D$7/12)^($AF$1*12-$B77)),0)</f>
        <v>142455.2437</v>
      </c>
      <c r="AI77" s="15">
        <f t="shared" si="8"/>
        <v>399501.9813</v>
      </c>
      <c r="AJ77" s="15">
        <f t="shared" si="19"/>
        <v>30606194.48</v>
      </c>
      <c r="AK77" s="14"/>
      <c r="AL77" s="15">
        <f>if($A77&lt;=$AF$1,D77*((1+Investment!$D$5/12)^($AL$1*12-$B77)),0)</f>
        <v>253390.5099</v>
      </c>
      <c r="AM77" s="15">
        <f>if($A77&lt;=$AF$1,E77*((1+Investment!$D$6/12)^($AL$1*12-$B77)),0)</f>
        <v>247737.1572</v>
      </c>
      <c r="AN77" s="15">
        <f>if($A77&lt;=$AF$1,F77*((1+Investment!$D$7/12)^($AL$1*12-$B77)),0)</f>
        <v>348049.4687</v>
      </c>
      <c r="AO77" s="15">
        <f t="shared" si="9"/>
        <v>849177.1357</v>
      </c>
      <c r="AP77" s="15">
        <f t="shared" si="20"/>
        <v>65682172.09</v>
      </c>
      <c r="AQ77" s="14"/>
      <c r="AR77" s="15">
        <f>if($A77&lt;=$AF$1,D77*((1+Investment!$D$5/12)^($AR$1*12-$B77)),0)</f>
        <v>460333.7028</v>
      </c>
      <c r="AS77" s="15">
        <f>if($A77&lt;=$AF$1,E77*((1+Investment!$D$6/12)^($AR$1*12-$B77)),0)</f>
        <v>522027.1165</v>
      </c>
      <c r="AT77" s="15">
        <f>if($A77&lt;=$AF$1,F77*((1+Investment!$D$7/12)^($AR$1*12-$B77)),0)</f>
        <v>850361.3448</v>
      </c>
      <c r="AU77" s="15">
        <f t="shared" si="10"/>
        <v>1832722.164</v>
      </c>
      <c r="AV77" s="15">
        <f t="shared" si="21"/>
        <v>143077095.5</v>
      </c>
      <c r="AW77" s="15"/>
      <c r="AX77" s="15">
        <f>if($A77&lt;=$AF$1,D77*((1+Investment!$D$5/12)^($AX$1*12-$B77)),0)</f>
        <v>836286.7181</v>
      </c>
      <c r="AY77" s="15">
        <f>if($A77&lt;=$AF$1,E77*((1+Investment!$D$6/12)^($AX$1*12-$B77)),0)</f>
        <v>1100005.802</v>
      </c>
      <c r="AZ77" s="15">
        <f>if($A77&lt;=$AF$1,F77*((1+Investment!$D$7/12)^($AX$1*12-$B77)),0)</f>
        <v>2077619.654</v>
      </c>
      <c r="BA77" s="15">
        <f t="shared" si="11"/>
        <v>4013912.175</v>
      </c>
      <c r="BB77" s="15">
        <f t="shared" si="22"/>
        <v>316116202.8</v>
      </c>
      <c r="BC77" s="15"/>
      <c r="BD77" s="15">
        <f>if($A77&lt;=$AF$1,D77*((1+Investment!$D$5/12)^($BD$1*12-$B77)),0)</f>
        <v>1519279.32</v>
      </c>
      <c r="BE77" s="15">
        <f>if($A77&lt;=$AF$1,E77*((1+Investment!$D$6/12)^($BD$1*12-$B77)),0)</f>
        <v>2317911.709</v>
      </c>
      <c r="BF77" s="15">
        <f>if($A77&lt;=$AF$1,F77*((1+Investment!$D$7/12)^($BD$1*12-$B77)),0)</f>
        <v>5076081.425</v>
      </c>
      <c r="BG77" s="15">
        <f t="shared" si="12"/>
        <v>8913272.453</v>
      </c>
      <c r="BH77" s="15">
        <f t="shared" si="23"/>
        <v>707682328.3</v>
      </c>
      <c r="BI77" s="15"/>
    </row>
    <row r="78">
      <c r="A78" s="24">
        <f t="shared" si="2"/>
        <v>6</v>
      </c>
      <c r="B78" s="23">
        <f t="shared" si="13"/>
        <v>76</v>
      </c>
      <c r="C78" s="15">
        <f>vlookup(A78,Budget!$B$3:$H$53,7,0)</f>
        <v>13638.4539</v>
      </c>
      <c r="D78" s="15">
        <f t="shared" ref="D78:F78" si="96">$C78*D$1</f>
        <v>8183.07234</v>
      </c>
      <c r="E78" s="15">
        <f t="shared" si="96"/>
        <v>3409.613475</v>
      </c>
      <c r="F78" s="15">
        <f t="shared" si="96"/>
        <v>2045.768085</v>
      </c>
      <c r="G78" s="14"/>
      <c r="H78" s="15">
        <f>if($A78&lt;=$H$1,D78*((1+Investment!$D$5/12)^($H$1*12-$B78)),0)</f>
        <v>12678.17777</v>
      </c>
      <c r="I78" s="15">
        <f>if($A78&lt;=$H$1,E78*((1+Investment!$D$6/12)^($H$1*12-$B78)),0)</f>
        <v>5889.610193</v>
      </c>
      <c r="J78" s="15">
        <f>if($A78&lt;=$H$1,F78*((1+Investment!$D$7/12)^($H$1*12-$B78)),0)</f>
        <v>3938.784844</v>
      </c>
      <c r="K78" s="15">
        <f t="shared" si="4"/>
        <v>22506.5728</v>
      </c>
      <c r="L78" s="15">
        <f t="shared" si="15"/>
        <v>1703428.237</v>
      </c>
      <c r="M78" s="14"/>
      <c r="N78" s="15">
        <f>if($A78&lt;=$N$1,D78*((1+Investment!$D$5/12)^($N$1*12-$B78)),0)</f>
        <v>23032.40369</v>
      </c>
      <c r="O78" s="15">
        <f>if($A78&lt;=$N$1,E78*((1+Investment!$D$6/12)^($N$1*12-$B78)),0)</f>
        <v>12410.47674</v>
      </c>
      <c r="P78" s="15">
        <f>if($A78&lt;=$N$1,F78*((1+Investment!$D$7/12)^($N$1*12-$B78)),0)</f>
        <v>9623.317022</v>
      </c>
      <c r="Q78" s="15">
        <f t="shared" si="5"/>
        <v>45066.19745</v>
      </c>
      <c r="R78" s="15">
        <f t="shared" si="16"/>
        <v>3440683.236</v>
      </c>
      <c r="S78" s="14"/>
      <c r="T78" s="15">
        <f>if($A78&lt;=$T$1,D78*((1+Investment!$D$5/12)^($T$1*12-$B78)),0)</f>
        <v>41842.89174</v>
      </c>
      <c r="U78" s="15">
        <f>if($A78&lt;=$T$1,E78*((1+Investment!$D$6/12)^($T$1*12-$B78)),0)</f>
        <v>26151.12509</v>
      </c>
      <c r="V78" s="15">
        <f>if($A78&lt;=$T$1,F78*((1+Investment!$D$7/12)^($T$1*12-$B78)),0)</f>
        <v>23511.87846</v>
      </c>
      <c r="W78" s="15">
        <f t="shared" si="6"/>
        <v>91505.89529</v>
      </c>
      <c r="X78" s="15">
        <f t="shared" si="17"/>
        <v>7051241.297</v>
      </c>
      <c r="Y78" s="14"/>
      <c r="Z78" s="15">
        <f>if($A78&lt;=$Z$1,D78*((1+Investment!$D$5/12)^($Z$1*12-$B78)),0)</f>
        <v>76015.84329</v>
      </c>
      <c r="AA78" s="15">
        <f>if($A78&lt;=$Z$1,E78*((1+Investment!$D$6/12)^($Z$1*12-$B78)),0)</f>
        <v>55105.163</v>
      </c>
      <c r="AB78" s="15">
        <f>if($A78&lt;=$Z$1,F78*((1+Investment!$D$7/12)^($Z$1*12-$B78)),0)</f>
        <v>57444.68641</v>
      </c>
      <c r="AC78" s="15">
        <f t="shared" si="7"/>
        <v>188565.6927</v>
      </c>
      <c r="AD78" s="15">
        <f t="shared" si="18"/>
        <v>14671172.8</v>
      </c>
      <c r="AE78" s="14"/>
      <c r="AF78" s="15">
        <f>if($A78&lt;=$AF$1,D78*((1+Investment!$D$5/12)^($AF$1*12-$B78)),0)</f>
        <v>138097.7315</v>
      </c>
      <c r="AG78" s="15">
        <f>if($A78&lt;=$AF$1,E78*((1+Investment!$D$6/12)^($AF$1*12-$B78)),0)</f>
        <v>116116.5716</v>
      </c>
      <c r="AH78" s="15">
        <f>if($A78&lt;=$AF$1,F78*((1+Investment!$D$7/12)^($AF$1*12-$B78)),0)</f>
        <v>140349.9938</v>
      </c>
      <c r="AI78" s="15">
        <f t="shared" si="8"/>
        <v>394564.297</v>
      </c>
      <c r="AJ78" s="15">
        <f t="shared" si="19"/>
        <v>31000758.78</v>
      </c>
      <c r="AK78" s="14"/>
      <c r="AL78" s="15">
        <f>if($A78&lt;=$AF$1,D78*((1+Investment!$D$5/12)^($AL$1*12-$B78)),0)</f>
        <v>250881.693</v>
      </c>
      <c r="AM78" s="15">
        <f>if($A78&lt;=$AF$1,E78*((1+Investment!$D$6/12)^($AL$1*12-$B78)),0)</f>
        <v>244678.6737</v>
      </c>
      <c r="AN78" s="15">
        <f>if($A78&lt;=$AF$1,F78*((1+Investment!$D$7/12)^($AL$1*12-$B78)),0)</f>
        <v>342905.8805</v>
      </c>
      <c r="AO78" s="15">
        <f t="shared" si="9"/>
        <v>838466.2472</v>
      </c>
      <c r="AP78" s="15">
        <f t="shared" si="20"/>
        <v>66520638.34</v>
      </c>
      <c r="AQ78" s="14"/>
      <c r="AR78" s="15">
        <f>if($A78&lt;=$AF$1,D78*((1+Investment!$D$5/12)^($AR$1*12-$B78)),0)</f>
        <v>455775.9434</v>
      </c>
      <c r="AS78" s="15">
        <f>if($A78&lt;=$AF$1,E78*((1+Investment!$D$6/12)^($AR$1*12-$B78)),0)</f>
        <v>515582.3373</v>
      </c>
      <c r="AT78" s="15">
        <f>if($A78&lt;=$AF$1,F78*((1+Investment!$D$7/12)^($AR$1*12-$B78)),0)</f>
        <v>837794.4283</v>
      </c>
      <c r="AU78" s="15">
        <f t="shared" si="10"/>
        <v>1809152.709</v>
      </c>
      <c r="AV78" s="15">
        <f t="shared" si="21"/>
        <v>144886248.2</v>
      </c>
      <c r="AW78" s="15"/>
      <c r="AX78" s="15">
        <f>if($A78&lt;=$AF$1,D78*((1+Investment!$D$5/12)^($AX$1*12-$B78)),0)</f>
        <v>828006.6516</v>
      </c>
      <c r="AY78" s="15">
        <f>if($A78&lt;=$AF$1,E78*((1+Investment!$D$6/12)^($AX$1*12-$B78)),0)</f>
        <v>1086425.484</v>
      </c>
      <c r="AZ78" s="15">
        <f>if($A78&lt;=$AF$1,F78*((1+Investment!$D$7/12)^($AX$1*12-$B78)),0)</f>
        <v>2046915.915</v>
      </c>
      <c r="BA78" s="15">
        <f t="shared" si="11"/>
        <v>3961348.051</v>
      </c>
      <c r="BB78" s="15">
        <f t="shared" si="22"/>
        <v>320077550.8</v>
      </c>
      <c r="BC78" s="15"/>
      <c r="BD78" s="15">
        <f>if($A78&lt;=$AF$1,D78*((1+Investment!$D$5/12)^($BD$1*12-$B78)),0)</f>
        <v>1504236.95</v>
      </c>
      <c r="BE78" s="15">
        <f>if($A78&lt;=$AF$1,E78*((1+Investment!$D$6/12)^($BD$1*12-$B78)),0)</f>
        <v>2289295.515</v>
      </c>
      <c r="BF78" s="15">
        <f>if($A78&lt;=$AF$1,F78*((1+Investment!$D$7/12)^($BD$1*12-$B78)),0)</f>
        <v>5001065.443</v>
      </c>
      <c r="BG78" s="15">
        <f t="shared" si="12"/>
        <v>8794597.908</v>
      </c>
      <c r="BH78" s="15">
        <f t="shared" si="23"/>
        <v>716476926.2</v>
      </c>
      <c r="BI78" s="15"/>
    </row>
    <row r="79">
      <c r="A79" s="24">
        <f t="shared" si="2"/>
        <v>6</v>
      </c>
      <c r="B79" s="23">
        <f t="shared" si="13"/>
        <v>77</v>
      </c>
      <c r="C79" s="15">
        <f>vlookup(A79,Budget!$B$3:$H$53,7,0)</f>
        <v>13638.4539</v>
      </c>
      <c r="D79" s="15">
        <f t="shared" ref="D79:F79" si="97">$C79*D$1</f>
        <v>8183.07234</v>
      </c>
      <c r="E79" s="15">
        <f t="shared" si="97"/>
        <v>3409.613475</v>
      </c>
      <c r="F79" s="15">
        <f t="shared" si="97"/>
        <v>2045.768085</v>
      </c>
      <c r="G79" s="14"/>
      <c r="H79" s="15">
        <f>if($A79&lt;=$H$1,D79*((1+Investment!$D$5/12)^($H$1*12-$B79)),0)</f>
        <v>12552.65125</v>
      </c>
      <c r="I79" s="15">
        <f>if($A79&lt;=$H$1,E79*((1+Investment!$D$6/12)^($H$1*12-$B79)),0)</f>
        <v>5816.898956</v>
      </c>
      <c r="J79" s="15">
        <f>if($A79&lt;=$H$1,F79*((1+Investment!$D$7/12)^($H$1*12-$B79)),0)</f>
        <v>3880.576201</v>
      </c>
      <c r="K79" s="15">
        <f t="shared" si="4"/>
        <v>22250.12641</v>
      </c>
      <c r="L79" s="15">
        <f t="shared" si="15"/>
        <v>1725678.363</v>
      </c>
      <c r="M79" s="14"/>
      <c r="N79" s="15">
        <f>if($A79&lt;=$N$1,D79*((1+Investment!$D$5/12)^($N$1*12-$B79)),0)</f>
        <v>22804.36009</v>
      </c>
      <c r="O79" s="15">
        <f>if($A79&lt;=$N$1,E79*((1+Investment!$D$6/12)^($N$1*12-$B79)),0)</f>
        <v>12257.26098</v>
      </c>
      <c r="P79" s="15">
        <f>if($A79&lt;=$N$1,F79*((1+Investment!$D$7/12)^($N$1*12-$B79)),0)</f>
        <v>9481.100514</v>
      </c>
      <c r="Q79" s="15">
        <f t="shared" si="5"/>
        <v>44542.72158</v>
      </c>
      <c r="R79" s="15">
        <f t="shared" si="16"/>
        <v>3485225.958</v>
      </c>
      <c r="S79" s="14"/>
      <c r="T79" s="15">
        <f>if($A79&lt;=$T$1,D79*((1+Investment!$D$5/12)^($T$1*12-$B79)),0)</f>
        <v>41428.60569</v>
      </c>
      <c r="U79" s="15">
        <f>if($A79&lt;=$T$1,E79*((1+Investment!$D$6/12)^($T$1*12-$B79)),0)</f>
        <v>25828.2717</v>
      </c>
      <c r="V79" s="15">
        <f>if($A79&lt;=$T$1,F79*((1+Investment!$D$7/12)^($T$1*12-$B79)),0)</f>
        <v>23164.41227</v>
      </c>
      <c r="W79" s="15">
        <f t="shared" si="6"/>
        <v>90421.28966</v>
      </c>
      <c r="X79" s="15">
        <f t="shared" si="17"/>
        <v>7141662.587</v>
      </c>
      <c r="Y79" s="14"/>
      <c r="Z79" s="15">
        <f>if($A79&lt;=$Z$1,D79*((1+Investment!$D$5/12)^($Z$1*12-$B79)),0)</f>
        <v>75263.21118</v>
      </c>
      <c r="AA79" s="15">
        <f>if($A79&lt;=$Z$1,E79*((1+Investment!$D$6/12)^($Z$1*12-$B79)),0)</f>
        <v>54424.85234</v>
      </c>
      <c r="AB79" s="15">
        <f>if($A79&lt;=$Z$1,F79*((1+Investment!$D$7/12)^($Z$1*12-$B79)),0)</f>
        <v>56595.75015</v>
      </c>
      <c r="AC79" s="15">
        <f t="shared" si="7"/>
        <v>186283.8137</v>
      </c>
      <c r="AD79" s="15">
        <f t="shared" si="18"/>
        <v>14857456.62</v>
      </c>
      <c r="AE79" s="14"/>
      <c r="AF79" s="15">
        <f>if($A79&lt;=$AF$1,D79*((1+Investment!$D$5/12)^($AF$1*12-$B79)),0)</f>
        <v>136730.4273</v>
      </c>
      <c r="AG79" s="15">
        <f>if($A79&lt;=$AF$1,E79*((1+Investment!$D$6/12)^($AF$1*12-$B79)),0)</f>
        <v>114683.0337</v>
      </c>
      <c r="AH79" s="15">
        <f>if($A79&lt;=$AF$1,F79*((1+Investment!$D$7/12)^($AF$1*12-$B79)),0)</f>
        <v>138275.856</v>
      </c>
      <c r="AI79" s="15">
        <f t="shared" si="8"/>
        <v>389689.3169</v>
      </c>
      <c r="AJ79" s="15">
        <f t="shared" si="19"/>
        <v>31390448.09</v>
      </c>
      <c r="AK79" s="14"/>
      <c r="AL79" s="15">
        <f>if($A79&lt;=$AF$1,D79*((1+Investment!$D$5/12)^($AL$1*12-$B79)),0)</f>
        <v>248397.7158</v>
      </c>
      <c r="AM79" s="15">
        <f>if($A79&lt;=$AF$1,E79*((1+Investment!$D$6/12)^($AL$1*12-$B79)),0)</f>
        <v>241657.9494</v>
      </c>
      <c r="AN79" s="15">
        <f>if($A79&lt;=$AF$1,F79*((1+Investment!$D$7/12)^($AL$1*12-$B79)),0)</f>
        <v>337838.3059</v>
      </c>
      <c r="AO79" s="15">
        <f t="shared" si="9"/>
        <v>827893.971</v>
      </c>
      <c r="AP79" s="15">
        <f t="shared" si="20"/>
        <v>67348532.31</v>
      </c>
      <c r="AQ79" s="14"/>
      <c r="AR79" s="15">
        <f>if($A79&lt;=$AF$1,D79*((1+Investment!$D$5/12)^($AR$1*12-$B79)),0)</f>
        <v>451263.3103</v>
      </c>
      <c r="AS79" s="15">
        <f>if($A79&lt;=$AF$1,E79*((1+Investment!$D$6/12)^($AR$1*12-$B79)),0)</f>
        <v>509217.1232</v>
      </c>
      <c r="AT79" s="15">
        <f>if($A79&lt;=$AF$1,F79*((1+Investment!$D$7/12)^($AR$1*12-$B79)),0)</f>
        <v>825413.2299</v>
      </c>
      <c r="AU79" s="15">
        <f t="shared" si="10"/>
        <v>1785893.663</v>
      </c>
      <c r="AV79" s="15">
        <f t="shared" si="21"/>
        <v>146672141.9</v>
      </c>
      <c r="AW79" s="15"/>
      <c r="AX79" s="15">
        <f>if($A79&lt;=$AF$1,D79*((1+Investment!$D$5/12)^($AX$1*12-$B79)),0)</f>
        <v>819808.5659</v>
      </c>
      <c r="AY79" s="15">
        <f>if($A79&lt;=$AF$1,E79*((1+Investment!$D$6/12)^($AX$1*12-$B79)),0)</f>
        <v>1073012.824</v>
      </c>
      <c r="AZ79" s="15">
        <f>if($A79&lt;=$AF$1,F79*((1+Investment!$D$7/12)^($AX$1*12-$B79)),0)</f>
        <v>2016665.926</v>
      </c>
      <c r="BA79" s="15">
        <f t="shared" si="11"/>
        <v>3909487.316</v>
      </c>
      <c r="BB79" s="15">
        <f t="shared" si="22"/>
        <v>323987038.1</v>
      </c>
      <c r="BC79" s="15"/>
      <c r="BD79" s="15">
        <f>if($A79&lt;=$AF$1,D79*((1+Investment!$D$5/12)^($BD$1*12-$B79)),0)</f>
        <v>1489343.515</v>
      </c>
      <c r="BE79" s="15">
        <f>if($A79&lt;=$AF$1,E79*((1+Investment!$D$6/12)^($BD$1*12-$B79)),0)</f>
        <v>2261032.607</v>
      </c>
      <c r="BF79" s="15">
        <f>if($A79&lt;=$AF$1,F79*((1+Investment!$D$7/12)^($BD$1*12-$B79)),0)</f>
        <v>4927158.072</v>
      </c>
      <c r="BG79" s="15">
        <f t="shared" si="12"/>
        <v>8677534.194</v>
      </c>
      <c r="BH79" s="15">
        <f t="shared" si="23"/>
        <v>725154460.4</v>
      </c>
      <c r="BI79" s="15"/>
    </row>
    <row r="80">
      <c r="A80" s="24">
        <f t="shared" si="2"/>
        <v>6</v>
      </c>
      <c r="B80" s="23">
        <f t="shared" si="13"/>
        <v>78</v>
      </c>
      <c r="C80" s="15">
        <f>vlookup(A80,Budget!$B$3:$H$53,7,0)</f>
        <v>13638.4539</v>
      </c>
      <c r="D80" s="15">
        <f t="shared" ref="D80:F80" si="98">$C80*D$1</f>
        <v>8183.07234</v>
      </c>
      <c r="E80" s="15">
        <f t="shared" si="98"/>
        <v>3409.613475</v>
      </c>
      <c r="F80" s="15">
        <f t="shared" si="98"/>
        <v>2045.768085</v>
      </c>
      <c r="G80" s="14"/>
      <c r="H80" s="15">
        <f>if($A80&lt;=$H$1,D80*((1+Investment!$D$5/12)^($H$1*12-$B80)),0)</f>
        <v>12428.36758</v>
      </c>
      <c r="I80" s="15">
        <f>if($A80&lt;=$H$1,E80*((1+Investment!$D$6/12)^($H$1*12-$B80)),0)</f>
        <v>5745.085389</v>
      </c>
      <c r="J80" s="15">
        <f>if($A80&lt;=$H$1,F80*((1+Investment!$D$7/12)^($H$1*12-$B80)),0)</f>
        <v>3823.227784</v>
      </c>
      <c r="K80" s="15">
        <f t="shared" si="4"/>
        <v>21996.68075</v>
      </c>
      <c r="L80" s="15">
        <f t="shared" si="15"/>
        <v>1747675.044</v>
      </c>
      <c r="M80" s="14"/>
      <c r="N80" s="15">
        <f>if($A80&lt;=$N$1,D80*((1+Investment!$D$5/12)^($N$1*12-$B80)),0)</f>
        <v>22578.57435</v>
      </c>
      <c r="O80" s="15">
        <f>if($A80&lt;=$N$1,E80*((1+Investment!$D$6/12)^($N$1*12-$B80)),0)</f>
        <v>12105.93677</v>
      </c>
      <c r="P80" s="15">
        <f>if($A80&lt;=$N$1,F80*((1+Investment!$D$7/12)^($N$1*12-$B80)),0)</f>
        <v>9340.985728</v>
      </c>
      <c r="Q80" s="15">
        <f t="shared" si="5"/>
        <v>44025.49684</v>
      </c>
      <c r="R80" s="15">
        <f t="shared" si="16"/>
        <v>3529251.454</v>
      </c>
      <c r="S80" s="14"/>
      <c r="T80" s="15">
        <f>if($A80&lt;=$T$1,D80*((1+Investment!$D$5/12)^($T$1*12-$B80)),0)</f>
        <v>41018.42147</v>
      </c>
      <c r="U80" s="15">
        <f>if($A80&lt;=$T$1,E80*((1+Investment!$D$6/12)^($T$1*12-$B80)),0)</f>
        <v>25509.40415</v>
      </c>
      <c r="V80" s="15">
        <f>if($A80&lt;=$T$1,F80*((1+Investment!$D$7/12)^($T$1*12-$B80)),0)</f>
        <v>22822.08106</v>
      </c>
      <c r="W80" s="15">
        <f t="shared" si="6"/>
        <v>89349.90667</v>
      </c>
      <c r="X80" s="15">
        <f t="shared" si="17"/>
        <v>7231012.494</v>
      </c>
      <c r="Y80" s="14"/>
      <c r="Z80" s="15">
        <f>if($A80&lt;=$Z$1,D80*((1+Investment!$D$5/12)^($Z$1*12-$B80)),0)</f>
        <v>74518.03087</v>
      </c>
      <c r="AA80" s="15">
        <f>if($A80&lt;=$Z$1,E80*((1+Investment!$D$6/12)^($Z$1*12-$B80)),0)</f>
        <v>53752.94059</v>
      </c>
      <c r="AB80" s="15">
        <f>if($A80&lt;=$Z$1,F80*((1+Investment!$D$7/12)^($Z$1*12-$B80)),0)</f>
        <v>55759.35976</v>
      </c>
      <c r="AC80" s="15">
        <f t="shared" si="7"/>
        <v>184030.3312</v>
      </c>
      <c r="AD80" s="15">
        <f t="shared" si="18"/>
        <v>15041486.95</v>
      </c>
      <c r="AE80" s="14"/>
      <c r="AF80" s="15">
        <f>if($A80&lt;=$AF$1,D80*((1+Investment!$D$5/12)^($AF$1*12-$B80)),0)</f>
        <v>135376.6607</v>
      </c>
      <c r="AG80" s="15">
        <f>if($A80&lt;=$AF$1,E80*((1+Investment!$D$6/12)^($AF$1*12-$B80)),0)</f>
        <v>113267.1937</v>
      </c>
      <c r="AH80" s="15">
        <f>if($A80&lt;=$AF$1,F80*((1+Investment!$D$7/12)^($AF$1*12-$B80)),0)</f>
        <v>136232.3704</v>
      </c>
      <c r="AI80" s="15">
        <f t="shared" si="8"/>
        <v>384876.2249</v>
      </c>
      <c r="AJ80" s="15">
        <f t="shared" si="19"/>
        <v>31775324.32</v>
      </c>
      <c r="AK80" s="14"/>
      <c r="AL80" s="15">
        <f>if($A80&lt;=$AF$1,D80*((1+Investment!$D$5/12)^($AL$1*12-$B80)),0)</f>
        <v>245938.3325</v>
      </c>
      <c r="AM80" s="15">
        <f>if($A80&lt;=$AF$1,E80*((1+Investment!$D$6/12)^($AL$1*12-$B80)),0)</f>
        <v>238674.5179</v>
      </c>
      <c r="AN80" s="15">
        <f>if($A80&lt;=$AF$1,F80*((1+Investment!$D$7/12)^($AL$1*12-$B80)),0)</f>
        <v>332845.6215</v>
      </c>
      <c r="AO80" s="15">
        <f t="shared" si="9"/>
        <v>817458.4719</v>
      </c>
      <c r="AP80" s="15">
        <f t="shared" si="20"/>
        <v>68165990.78</v>
      </c>
      <c r="AQ80" s="14"/>
      <c r="AR80" s="15">
        <f>if($A80&lt;=$AF$1,D80*((1+Investment!$D$5/12)^($AR$1*12-$B80)),0)</f>
        <v>446795.3567</v>
      </c>
      <c r="AS80" s="15">
        <f>if($A80&lt;=$AF$1,E80*((1+Investment!$D$6/12)^($AR$1*12-$B80)),0)</f>
        <v>502930.4921</v>
      </c>
      <c r="AT80" s="15">
        <f>if($A80&lt;=$AF$1,F80*((1+Investment!$D$7/12)^($AR$1*12-$B80)),0)</f>
        <v>813215.0048</v>
      </c>
      <c r="AU80" s="15">
        <f t="shared" si="10"/>
        <v>1762940.854</v>
      </c>
      <c r="AV80" s="15">
        <f t="shared" si="21"/>
        <v>148435082.7</v>
      </c>
      <c r="AW80" s="15"/>
      <c r="AX80" s="15">
        <f>if($A80&lt;=$AF$1,D80*((1+Investment!$D$5/12)^($AX$1*12-$B80)),0)</f>
        <v>811691.6494</v>
      </c>
      <c r="AY80" s="15">
        <f>if($A80&lt;=$AF$1,E80*((1+Investment!$D$6/12)^($AX$1*12-$B80)),0)</f>
        <v>1059765.752</v>
      </c>
      <c r="AZ80" s="15">
        <f>if($A80&lt;=$AF$1,F80*((1+Investment!$D$7/12)^($AX$1*12-$B80)),0)</f>
        <v>1986862.982</v>
      </c>
      <c r="BA80" s="15">
        <f t="shared" si="11"/>
        <v>3858320.383</v>
      </c>
      <c r="BB80" s="15">
        <f t="shared" si="22"/>
        <v>327845358.5</v>
      </c>
      <c r="BC80" s="15"/>
      <c r="BD80" s="15">
        <f>if($A80&lt;=$AF$1,D80*((1+Investment!$D$5/12)^($BD$1*12-$B80)),0)</f>
        <v>1474597.54</v>
      </c>
      <c r="BE80" s="15">
        <f>if($A80&lt;=$AF$1,E80*((1+Investment!$D$6/12)^($BD$1*12-$B80)),0)</f>
        <v>2233118.624</v>
      </c>
      <c r="BF80" s="15">
        <f>if($A80&lt;=$AF$1,F80*((1+Investment!$D$7/12)^($BD$1*12-$B80)),0)</f>
        <v>4854342.928</v>
      </c>
      <c r="BG80" s="15">
        <f t="shared" si="12"/>
        <v>8562059.092</v>
      </c>
      <c r="BH80" s="15">
        <f t="shared" si="23"/>
        <v>733716519.5</v>
      </c>
      <c r="BI80" s="15"/>
    </row>
    <row r="81">
      <c r="A81" s="24">
        <f t="shared" si="2"/>
        <v>6</v>
      </c>
      <c r="B81" s="23">
        <f t="shared" si="13"/>
        <v>79</v>
      </c>
      <c r="C81" s="15">
        <f>vlookup(A81,Budget!$B$3:$H$53,7,0)</f>
        <v>13638.4539</v>
      </c>
      <c r="D81" s="15">
        <f t="shared" ref="D81:F81" si="99">$C81*D$1</f>
        <v>8183.07234</v>
      </c>
      <c r="E81" s="15">
        <f t="shared" si="99"/>
        <v>3409.613475</v>
      </c>
      <c r="F81" s="15">
        <f t="shared" si="99"/>
        <v>2045.768085</v>
      </c>
      <c r="G81" s="14"/>
      <c r="H81" s="15">
        <f>if($A81&lt;=$H$1,D81*((1+Investment!$D$5/12)^($H$1*12-$B81)),0)</f>
        <v>12305.31443</v>
      </c>
      <c r="I81" s="15">
        <f>if($A81&lt;=$H$1,E81*((1+Investment!$D$6/12)^($H$1*12-$B81)),0)</f>
        <v>5674.158409</v>
      </c>
      <c r="J81" s="15">
        <f>if($A81&lt;=$H$1,F81*((1+Investment!$D$7/12)^($H$1*12-$B81)),0)</f>
        <v>3766.726881</v>
      </c>
      <c r="K81" s="15">
        <f t="shared" si="4"/>
        <v>21746.19972</v>
      </c>
      <c r="L81" s="15">
        <f t="shared" si="15"/>
        <v>1769421.244</v>
      </c>
      <c r="M81" s="14"/>
      <c r="N81" s="15">
        <f>if($A81&lt;=$N$1,D81*((1+Investment!$D$5/12)^($N$1*12-$B81)),0)</f>
        <v>22355.0241</v>
      </c>
      <c r="O81" s="15">
        <f>if($A81&lt;=$N$1,E81*((1+Investment!$D$6/12)^($N$1*12-$B81)),0)</f>
        <v>11956.48076</v>
      </c>
      <c r="P81" s="15">
        <f>if($A81&lt;=$N$1,F81*((1+Investment!$D$7/12)^($N$1*12-$B81)),0)</f>
        <v>9202.941604</v>
      </c>
      <c r="Q81" s="15">
        <f t="shared" si="5"/>
        <v>43514.44647</v>
      </c>
      <c r="R81" s="15">
        <f t="shared" si="16"/>
        <v>3572765.901</v>
      </c>
      <c r="S81" s="14"/>
      <c r="T81" s="15">
        <f>if($A81&lt;=$T$1,D81*((1+Investment!$D$5/12)^($T$1*12-$B81)),0)</f>
        <v>40612.29849</v>
      </c>
      <c r="U81" s="15">
        <f>if($A81&lt;=$T$1,E81*((1+Investment!$D$6/12)^($T$1*12-$B81)),0)</f>
        <v>25194.47323</v>
      </c>
      <c r="V81" s="15">
        <f>if($A81&lt;=$T$1,F81*((1+Investment!$D$7/12)^($T$1*12-$B81)),0)</f>
        <v>22484.80892</v>
      </c>
      <c r="W81" s="15">
        <f t="shared" si="6"/>
        <v>88291.58064</v>
      </c>
      <c r="X81" s="15">
        <f t="shared" si="17"/>
        <v>7319304.074</v>
      </c>
      <c r="Y81" s="14"/>
      <c r="Z81" s="15">
        <f>if($A81&lt;=$Z$1,D81*((1+Investment!$D$5/12)^($Z$1*12-$B81)),0)</f>
        <v>73780.22858</v>
      </c>
      <c r="AA81" s="15">
        <f>if($A81&lt;=$Z$1,E81*((1+Investment!$D$6/12)^($Z$1*12-$B81)),0)</f>
        <v>53089.32404</v>
      </c>
      <c r="AB81" s="15">
        <f>if($A81&lt;=$Z$1,F81*((1+Investment!$D$7/12)^($Z$1*12-$B81)),0)</f>
        <v>54935.32981</v>
      </c>
      <c r="AC81" s="15">
        <f t="shared" si="7"/>
        <v>181804.8824</v>
      </c>
      <c r="AD81" s="15">
        <f t="shared" si="18"/>
        <v>15223291.83</v>
      </c>
      <c r="AE81" s="14"/>
      <c r="AF81" s="15">
        <f>if($A81&lt;=$AF$1,D81*((1+Investment!$D$5/12)^($AF$1*12-$B81)),0)</f>
        <v>134036.2977</v>
      </c>
      <c r="AG81" s="15">
        <f>if($A81&lt;=$AF$1,E81*((1+Investment!$D$6/12)^($AF$1*12-$B81)),0)</f>
        <v>111868.8333</v>
      </c>
      <c r="AH81" s="15">
        <f>if($A81&lt;=$AF$1,F81*((1+Investment!$D$7/12)^($AF$1*12-$B81)),0)</f>
        <v>134219.0842</v>
      </c>
      <c r="AI81" s="15">
        <f t="shared" si="8"/>
        <v>380124.2152</v>
      </c>
      <c r="AJ81" s="15">
        <f t="shared" si="19"/>
        <v>32155448.53</v>
      </c>
      <c r="AK81" s="14"/>
      <c r="AL81" s="15">
        <f>if($A81&lt;=$AF$1,D81*((1+Investment!$D$5/12)^($AL$1*12-$B81)),0)</f>
        <v>243503.2995</v>
      </c>
      <c r="AM81" s="15">
        <f>if($A81&lt;=$AF$1,E81*((1+Investment!$D$6/12)^($AL$1*12-$B81)),0)</f>
        <v>235727.9189</v>
      </c>
      <c r="AN81" s="15">
        <f>if($A81&lt;=$AF$1,F81*((1+Investment!$D$7/12)^($AL$1*12-$B81)),0)</f>
        <v>327926.7207</v>
      </c>
      <c r="AO81" s="15">
        <f t="shared" si="9"/>
        <v>807157.9391</v>
      </c>
      <c r="AP81" s="15">
        <f t="shared" si="20"/>
        <v>68973148.72</v>
      </c>
      <c r="AQ81" s="14"/>
      <c r="AR81" s="15">
        <f>if($A81&lt;=$AF$1,D81*((1+Investment!$D$5/12)^($AR$1*12-$B81)),0)</f>
        <v>442371.6403</v>
      </c>
      <c r="AS81" s="15">
        <f>if($A81&lt;=$AF$1,E81*((1+Investment!$D$6/12)^($AR$1*12-$B81)),0)</f>
        <v>496721.4737</v>
      </c>
      <c r="AT81" s="15">
        <f>if($A81&lt;=$AF$1,F81*((1+Investment!$D$7/12)^($AR$1*12-$B81)),0)</f>
        <v>801197.0491</v>
      </c>
      <c r="AU81" s="15">
        <f t="shared" si="10"/>
        <v>1740290.163</v>
      </c>
      <c r="AV81" s="15">
        <f t="shared" si="21"/>
        <v>150175372.9</v>
      </c>
      <c r="AW81" s="15"/>
      <c r="AX81" s="15">
        <f>if($A81&lt;=$AF$1,D81*((1+Investment!$D$5/12)^($AX$1*12-$B81)),0)</f>
        <v>803655.0984</v>
      </c>
      <c r="AY81" s="15">
        <f>if($A81&lt;=$AF$1,E81*((1+Investment!$D$6/12)^($AX$1*12-$B81)),0)</f>
        <v>1046682.224</v>
      </c>
      <c r="AZ81" s="15">
        <f>if($A81&lt;=$AF$1,F81*((1+Investment!$D$7/12)^($AX$1*12-$B81)),0)</f>
        <v>1957500.475</v>
      </c>
      <c r="BA81" s="15">
        <f t="shared" si="11"/>
        <v>3807837.797</v>
      </c>
      <c r="BB81" s="15">
        <f t="shared" si="22"/>
        <v>331653196.3</v>
      </c>
      <c r="BC81" s="15"/>
      <c r="BD81" s="15">
        <f>if($A81&lt;=$AF$1,D81*((1+Investment!$D$5/12)^($BD$1*12-$B81)),0)</f>
        <v>1459997.564</v>
      </c>
      <c r="BE81" s="15">
        <f>if($A81&lt;=$AF$1,E81*((1+Investment!$D$6/12)^($BD$1*12-$B81)),0)</f>
        <v>2205549.258</v>
      </c>
      <c r="BF81" s="15">
        <f>if($A81&lt;=$AF$1,F81*((1+Investment!$D$7/12)^($BD$1*12-$B81)),0)</f>
        <v>4782603.87</v>
      </c>
      <c r="BG81" s="15">
        <f t="shared" si="12"/>
        <v>8448150.693</v>
      </c>
      <c r="BH81" s="15">
        <f t="shared" si="23"/>
        <v>742164670.2</v>
      </c>
      <c r="BI81" s="15"/>
    </row>
    <row r="82">
      <c r="A82" s="24">
        <f t="shared" si="2"/>
        <v>6</v>
      </c>
      <c r="B82" s="23">
        <f t="shared" si="13"/>
        <v>80</v>
      </c>
      <c r="C82" s="15">
        <f>vlookup(A82,Budget!$B$3:$H$53,7,0)</f>
        <v>13638.4539</v>
      </c>
      <c r="D82" s="15">
        <f t="shared" ref="D82:F82" si="100">$C82*D$1</f>
        <v>8183.07234</v>
      </c>
      <c r="E82" s="15">
        <f t="shared" si="100"/>
        <v>3409.613475</v>
      </c>
      <c r="F82" s="15">
        <f t="shared" si="100"/>
        <v>2045.768085</v>
      </c>
      <c r="G82" s="14"/>
      <c r="H82" s="15">
        <f>if($A82&lt;=$H$1,D82*((1+Investment!$D$5/12)^($H$1*12-$B82)),0)</f>
        <v>12183.47964</v>
      </c>
      <c r="I82" s="15">
        <f>if($A82&lt;=$H$1,E82*((1+Investment!$D$6/12)^($H$1*12-$B82)),0)</f>
        <v>5604.10707</v>
      </c>
      <c r="J82" s="15">
        <f>if($A82&lt;=$H$1,F82*((1+Investment!$D$7/12)^($H$1*12-$B82)),0)</f>
        <v>3711.060966</v>
      </c>
      <c r="K82" s="15">
        <f t="shared" si="4"/>
        <v>21498.64767</v>
      </c>
      <c r="L82" s="15">
        <f t="shared" si="15"/>
        <v>1790919.892</v>
      </c>
      <c r="M82" s="14"/>
      <c r="N82" s="15">
        <f>if($A82&lt;=$N$1,D82*((1+Investment!$D$5/12)^($N$1*12-$B82)),0)</f>
        <v>22133.68723</v>
      </c>
      <c r="O82" s="15">
        <f>if($A82&lt;=$N$1,E82*((1+Investment!$D$6/12)^($N$1*12-$B82)),0)</f>
        <v>11808.86989</v>
      </c>
      <c r="P82" s="15">
        <f>if($A82&lt;=$N$1,F82*((1+Investment!$D$7/12)^($N$1*12-$B82)),0)</f>
        <v>9066.937541</v>
      </c>
      <c r="Q82" s="15">
        <f t="shared" si="5"/>
        <v>43009.49466</v>
      </c>
      <c r="R82" s="15">
        <f t="shared" si="16"/>
        <v>3615775.396</v>
      </c>
      <c r="S82" s="14"/>
      <c r="T82" s="15">
        <f>if($A82&lt;=$T$1,D82*((1+Investment!$D$5/12)^($T$1*12-$B82)),0)</f>
        <v>40210.19652</v>
      </c>
      <c r="U82" s="15">
        <f>if($A82&lt;=$T$1,E82*((1+Investment!$D$6/12)^($T$1*12-$B82)),0)</f>
        <v>24883.43035</v>
      </c>
      <c r="V82" s="15">
        <f>if($A82&lt;=$T$1,F82*((1+Investment!$D$7/12)^($T$1*12-$B82)),0)</f>
        <v>22152.52111</v>
      </c>
      <c r="W82" s="15">
        <f t="shared" si="6"/>
        <v>87246.14798</v>
      </c>
      <c r="X82" s="15">
        <f t="shared" si="17"/>
        <v>7406550.222</v>
      </c>
      <c r="Y82" s="14"/>
      <c r="Z82" s="15">
        <f>if($A82&lt;=$Z$1,D82*((1+Investment!$D$5/12)^($Z$1*12-$B82)),0)</f>
        <v>73049.73127</v>
      </c>
      <c r="AA82" s="15">
        <f>if($A82&lt;=$Z$1,E82*((1+Investment!$D$6/12)^($Z$1*12-$B82)),0)</f>
        <v>52433.90028</v>
      </c>
      <c r="AB82" s="15">
        <f>if($A82&lt;=$Z$1,F82*((1+Investment!$D$7/12)^($Z$1*12-$B82)),0)</f>
        <v>54123.47765</v>
      </c>
      <c r="AC82" s="15">
        <f t="shared" si="7"/>
        <v>179607.1092</v>
      </c>
      <c r="AD82" s="15">
        <f t="shared" si="18"/>
        <v>15402898.94</v>
      </c>
      <c r="AE82" s="14"/>
      <c r="AF82" s="15">
        <f>if($A82&lt;=$AF$1,D82*((1+Investment!$D$5/12)^($AF$1*12-$B82)),0)</f>
        <v>132709.2056</v>
      </c>
      <c r="AG82" s="15">
        <f>if($A82&lt;=$AF$1,E82*((1+Investment!$D$6/12)^($AF$1*12-$B82)),0)</f>
        <v>110487.7366</v>
      </c>
      <c r="AH82" s="15">
        <f>if($A82&lt;=$AF$1,F82*((1+Investment!$D$7/12)^($AF$1*12-$B82)),0)</f>
        <v>132235.5509</v>
      </c>
      <c r="AI82" s="15">
        <f t="shared" si="8"/>
        <v>375432.4932</v>
      </c>
      <c r="AJ82" s="15">
        <f t="shared" si="19"/>
        <v>32530881.03</v>
      </c>
      <c r="AK82" s="14"/>
      <c r="AL82" s="15">
        <f>if($A82&lt;=$AF$1,D82*((1+Investment!$D$5/12)^($AL$1*12-$B82)),0)</f>
        <v>241092.3757</v>
      </c>
      <c r="AM82" s="15">
        <f>if($A82&lt;=$AF$1,E82*((1+Investment!$D$6/12)^($AL$1*12-$B82)),0)</f>
        <v>232817.6977</v>
      </c>
      <c r="AN82" s="15">
        <f>if($A82&lt;=$AF$1,F82*((1+Investment!$D$7/12)^($AL$1*12-$B82)),0)</f>
        <v>323080.513</v>
      </c>
      <c r="AO82" s="15">
        <f t="shared" si="9"/>
        <v>796990.5865</v>
      </c>
      <c r="AP82" s="15">
        <f t="shared" si="20"/>
        <v>69770139.3</v>
      </c>
      <c r="AQ82" s="14"/>
      <c r="AR82" s="15">
        <f>if($A82&lt;=$AF$1,D82*((1+Investment!$D$5/12)^($AR$1*12-$B82)),0)</f>
        <v>437991.7231</v>
      </c>
      <c r="AS82" s="15">
        <f>if($A82&lt;=$AF$1,E82*((1+Investment!$D$6/12)^($AR$1*12-$B82)),0)</f>
        <v>490589.1098</v>
      </c>
      <c r="AT82" s="15">
        <f>if($A82&lt;=$AF$1,F82*((1+Investment!$D$7/12)^($AR$1*12-$B82)),0)</f>
        <v>789356.6986</v>
      </c>
      <c r="AU82" s="15">
        <f t="shared" si="10"/>
        <v>1717937.531</v>
      </c>
      <c r="AV82" s="15">
        <f t="shared" si="21"/>
        <v>151893310.4</v>
      </c>
      <c r="AW82" s="15"/>
      <c r="AX82" s="15">
        <f>if($A82&lt;=$AF$1,D82*((1+Investment!$D$5/12)^($AX$1*12-$B82)),0)</f>
        <v>795698.1173</v>
      </c>
      <c r="AY82" s="15">
        <f>if($A82&lt;=$AF$1,E82*((1+Investment!$D$6/12)^($AX$1*12-$B82)),0)</f>
        <v>1033760.221</v>
      </c>
      <c r="AZ82" s="15">
        <f>if($A82&lt;=$AF$1,F82*((1+Investment!$D$7/12)^($AX$1*12-$B82)),0)</f>
        <v>1928571.896</v>
      </c>
      <c r="BA82" s="15">
        <f t="shared" si="11"/>
        <v>3758030.235</v>
      </c>
      <c r="BB82" s="15">
        <f t="shared" si="22"/>
        <v>335411226.5</v>
      </c>
      <c r="BC82" s="15"/>
      <c r="BD82" s="15">
        <f>if($A82&lt;=$AF$1,D82*((1+Investment!$D$5/12)^($BD$1*12-$B82)),0)</f>
        <v>1445542.143</v>
      </c>
      <c r="BE82" s="15">
        <f>if($A82&lt;=$AF$1,E82*((1+Investment!$D$6/12)^($BD$1*12-$B82)),0)</f>
        <v>2178320.255</v>
      </c>
      <c r="BF82" s="15">
        <f>if($A82&lt;=$AF$1,F82*((1+Investment!$D$7/12)^($BD$1*12-$B82)),0)</f>
        <v>4711924.995</v>
      </c>
      <c r="BG82" s="15">
        <f t="shared" si="12"/>
        <v>8335787.393</v>
      </c>
      <c r="BH82" s="15">
        <f t="shared" si="23"/>
        <v>750500457.6</v>
      </c>
      <c r="BI82" s="15"/>
    </row>
    <row r="83">
      <c r="A83" s="24">
        <f t="shared" si="2"/>
        <v>6</v>
      </c>
      <c r="B83" s="23">
        <f t="shared" si="13"/>
        <v>81</v>
      </c>
      <c r="C83" s="15">
        <f>vlookup(A83,Budget!$B$3:$H$53,7,0)</f>
        <v>13638.4539</v>
      </c>
      <c r="D83" s="15">
        <f t="shared" ref="D83:F83" si="101">$C83*D$1</f>
        <v>8183.07234</v>
      </c>
      <c r="E83" s="15">
        <f t="shared" si="101"/>
        <v>3409.613475</v>
      </c>
      <c r="F83" s="15">
        <f t="shared" si="101"/>
        <v>2045.768085</v>
      </c>
      <c r="G83" s="14"/>
      <c r="H83" s="15">
        <f>if($A83&lt;=$H$1,D83*((1+Investment!$D$5/12)^($H$1*12-$B83)),0)</f>
        <v>12062.85113</v>
      </c>
      <c r="I83" s="15">
        <f>if($A83&lt;=$H$1,E83*((1+Investment!$D$6/12)^($H$1*12-$B83)),0)</f>
        <v>5534.920563</v>
      </c>
      <c r="J83" s="15">
        <f>if($A83&lt;=$H$1,F83*((1+Investment!$D$7/12)^($H$1*12-$B83)),0)</f>
        <v>3656.217701</v>
      </c>
      <c r="K83" s="15">
        <f t="shared" si="4"/>
        <v>21253.98939</v>
      </c>
      <c r="L83" s="15">
        <f t="shared" si="15"/>
        <v>1812173.881</v>
      </c>
      <c r="M83" s="14"/>
      <c r="N83" s="15">
        <f>if($A83&lt;=$N$1,D83*((1+Investment!$D$5/12)^($N$1*12-$B83)),0)</f>
        <v>21914.54181</v>
      </c>
      <c r="O83" s="15">
        <f>if($A83&lt;=$N$1,E83*((1+Investment!$D$6/12)^($N$1*12-$B83)),0)</f>
        <v>11663.08137</v>
      </c>
      <c r="P83" s="15">
        <f>if($A83&lt;=$N$1,F83*((1+Investment!$D$7/12)^($N$1*12-$B83)),0)</f>
        <v>8932.94339</v>
      </c>
      <c r="Q83" s="15">
        <f t="shared" si="5"/>
        <v>42510.56657</v>
      </c>
      <c r="R83" s="15">
        <f t="shared" si="16"/>
        <v>3658285.962</v>
      </c>
      <c r="S83" s="14"/>
      <c r="T83" s="15">
        <f>if($A83&lt;=$T$1,D83*((1+Investment!$D$5/12)^($T$1*12-$B83)),0)</f>
        <v>39812.07576</v>
      </c>
      <c r="U83" s="15">
        <f>if($A83&lt;=$T$1,E83*((1+Investment!$D$6/12)^($T$1*12-$B83)),0)</f>
        <v>24576.22751</v>
      </c>
      <c r="V83" s="15">
        <f>if($A83&lt;=$T$1,F83*((1+Investment!$D$7/12)^($T$1*12-$B83)),0)</f>
        <v>21825.14395</v>
      </c>
      <c r="W83" s="15">
        <f t="shared" si="6"/>
        <v>86213.44722</v>
      </c>
      <c r="X83" s="15">
        <f t="shared" si="17"/>
        <v>7492763.669</v>
      </c>
      <c r="Y83" s="14"/>
      <c r="Z83" s="15">
        <f>if($A83&lt;=$Z$1,D83*((1+Investment!$D$5/12)^($Z$1*12-$B83)),0)</f>
        <v>72326.4666</v>
      </c>
      <c r="AA83" s="15">
        <f>if($A83&lt;=$Z$1,E83*((1+Investment!$D$6/12)^($Z$1*12-$B83)),0)</f>
        <v>51786.56818</v>
      </c>
      <c r="AB83" s="15">
        <f>if($A83&lt;=$Z$1,F83*((1+Investment!$D$7/12)^($Z$1*12-$B83)),0)</f>
        <v>53323.6233</v>
      </c>
      <c r="AC83" s="15">
        <f t="shared" si="7"/>
        <v>177436.6581</v>
      </c>
      <c r="AD83" s="15">
        <f t="shared" si="18"/>
        <v>15580335.6</v>
      </c>
      <c r="AE83" s="14"/>
      <c r="AF83" s="15">
        <f>if($A83&lt;=$AF$1,D83*((1+Investment!$D$5/12)^($AF$1*12-$B83)),0)</f>
        <v>131395.2531</v>
      </c>
      <c r="AG83" s="15">
        <f>if($A83&lt;=$AF$1,E83*((1+Investment!$D$6/12)^($AF$1*12-$B83)),0)</f>
        <v>109123.6905</v>
      </c>
      <c r="AH83" s="15">
        <f>if($A83&lt;=$AF$1,F83*((1+Investment!$D$7/12)^($AF$1*12-$B83)),0)</f>
        <v>130281.3309</v>
      </c>
      <c r="AI83" s="15">
        <f t="shared" si="8"/>
        <v>370800.2745</v>
      </c>
      <c r="AJ83" s="15">
        <f t="shared" si="19"/>
        <v>32901681.3</v>
      </c>
      <c r="AK83" s="14"/>
      <c r="AL83" s="15">
        <f>if($A83&lt;=$AF$1,D83*((1+Investment!$D$5/12)^($AL$1*12-$B83)),0)</f>
        <v>238705.3225</v>
      </c>
      <c r="AM83" s="15">
        <f>if($A83&lt;=$AF$1,E83*((1+Investment!$D$6/12)^($AL$1*12-$B83)),0)</f>
        <v>229943.4051</v>
      </c>
      <c r="AN83" s="15">
        <f>if($A83&lt;=$AF$1,F83*((1+Investment!$D$7/12)^($AL$1*12-$B83)),0)</f>
        <v>318305.9242</v>
      </c>
      <c r="AO83" s="15">
        <f t="shared" si="9"/>
        <v>786954.6518</v>
      </c>
      <c r="AP83" s="15">
        <f t="shared" si="20"/>
        <v>70557093.96</v>
      </c>
      <c r="AQ83" s="14"/>
      <c r="AR83" s="15">
        <f>if($A83&lt;=$AF$1,D83*((1+Investment!$D$5/12)^($AR$1*12-$B83)),0)</f>
        <v>433655.1713</v>
      </c>
      <c r="AS83" s="15">
        <f>if($A83&lt;=$AF$1,E83*((1+Investment!$D$6/12)^($AR$1*12-$B83)),0)</f>
        <v>484532.4541</v>
      </c>
      <c r="AT83" s="15">
        <f>if($A83&lt;=$AF$1,F83*((1+Investment!$D$7/12)^($AR$1*12-$B83)),0)</f>
        <v>777691.3287</v>
      </c>
      <c r="AU83" s="15">
        <f t="shared" si="10"/>
        <v>1695878.954</v>
      </c>
      <c r="AV83" s="15">
        <f t="shared" si="21"/>
        <v>153589189.4</v>
      </c>
      <c r="AW83" s="15"/>
      <c r="AX83" s="15">
        <f>if($A83&lt;=$AF$1,D83*((1+Investment!$D$5/12)^($AX$1*12-$B83)),0)</f>
        <v>787819.9181</v>
      </c>
      <c r="AY83" s="15">
        <f>if($A83&lt;=$AF$1,E83*((1+Investment!$D$6/12)^($AX$1*12-$B83)),0)</f>
        <v>1020997.749</v>
      </c>
      <c r="AZ83" s="15">
        <f>if($A83&lt;=$AF$1,F83*((1+Investment!$D$7/12)^($AX$1*12-$B83)),0)</f>
        <v>1900070.834</v>
      </c>
      <c r="BA83" s="15">
        <f t="shared" si="11"/>
        <v>3708888.501</v>
      </c>
      <c r="BB83" s="15">
        <f t="shared" si="22"/>
        <v>339120115</v>
      </c>
      <c r="BC83" s="15"/>
      <c r="BD83" s="15">
        <f>if($A83&lt;=$AF$1,D83*((1+Investment!$D$5/12)^($BD$1*12-$B83)),0)</f>
        <v>1431229.844</v>
      </c>
      <c r="BE83" s="15">
        <f>if($A83&lt;=$AF$1,E83*((1+Investment!$D$6/12)^($BD$1*12-$B83)),0)</f>
        <v>2151427.413</v>
      </c>
      <c r="BF83" s="15">
        <f>if($A83&lt;=$AF$1,F83*((1+Investment!$D$7/12)^($BD$1*12-$B83)),0)</f>
        <v>4642290.636</v>
      </c>
      <c r="BG83" s="15">
        <f t="shared" si="12"/>
        <v>8224947.893</v>
      </c>
      <c r="BH83" s="15">
        <f t="shared" si="23"/>
        <v>758725405.5</v>
      </c>
      <c r="BI83" s="15"/>
    </row>
    <row r="84">
      <c r="A84" s="24">
        <f t="shared" si="2"/>
        <v>6</v>
      </c>
      <c r="B84" s="23">
        <f t="shared" si="13"/>
        <v>82</v>
      </c>
      <c r="C84" s="15">
        <f>vlookup(A84,Budget!$B$3:$H$53,7,0)</f>
        <v>13638.4539</v>
      </c>
      <c r="D84" s="15">
        <f t="shared" ref="D84:F84" si="102">$C84*D$1</f>
        <v>8183.07234</v>
      </c>
      <c r="E84" s="15">
        <f t="shared" si="102"/>
        <v>3409.613475</v>
      </c>
      <c r="F84" s="15">
        <f t="shared" si="102"/>
        <v>2045.768085</v>
      </c>
      <c r="G84" s="14"/>
      <c r="H84" s="15">
        <f>if($A84&lt;=$H$1,D84*((1+Investment!$D$5/12)^($H$1*12-$B84)),0)</f>
        <v>11943.41696</v>
      </c>
      <c r="I84" s="15">
        <f>if($A84&lt;=$H$1,E84*((1+Investment!$D$6/12)^($H$1*12-$B84)),0)</f>
        <v>5466.588211</v>
      </c>
      <c r="J84" s="15">
        <f>if($A84&lt;=$H$1,F84*((1+Investment!$D$7/12)^($H$1*12-$B84)),0)</f>
        <v>3602.184927</v>
      </c>
      <c r="K84" s="15">
        <f t="shared" si="4"/>
        <v>21012.19009</v>
      </c>
      <c r="L84" s="15">
        <f t="shared" si="15"/>
        <v>1833186.071</v>
      </c>
      <c r="M84" s="14"/>
      <c r="N84" s="15">
        <f>if($A84&lt;=$N$1,D84*((1+Investment!$D$5/12)^($N$1*12-$B84)),0)</f>
        <v>21697.56615</v>
      </c>
      <c r="O84" s="15">
        <f>if($A84&lt;=$N$1,E84*((1+Investment!$D$6/12)^($N$1*12-$B84)),0)</f>
        <v>11519.09271</v>
      </c>
      <c r="P84" s="15">
        <f>if($A84&lt;=$N$1,F84*((1+Investment!$D$7/12)^($N$1*12-$B84)),0)</f>
        <v>8800.929448</v>
      </c>
      <c r="Q84" s="15">
        <f t="shared" si="5"/>
        <v>42017.58831</v>
      </c>
      <c r="R84" s="15">
        <f t="shared" si="16"/>
        <v>3700303.55</v>
      </c>
      <c r="S84" s="14"/>
      <c r="T84" s="15">
        <f>if($A84&lt;=$T$1,D84*((1+Investment!$D$5/12)^($T$1*12-$B84)),0)</f>
        <v>39417.8968</v>
      </c>
      <c r="U84" s="15">
        <f>if($A84&lt;=$T$1,E84*((1+Investment!$D$6/12)^($T$1*12-$B84)),0)</f>
        <v>24272.81729</v>
      </c>
      <c r="V84" s="15">
        <f>if($A84&lt;=$T$1,F84*((1+Investment!$D$7/12)^($T$1*12-$B84)),0)</f>
        <v>21502.60487</v>
      </c>
      <c r="W84" s="15">
        <f t="shared" si="6"/>
        <v>85193.31896</v>
      </c>
      <c r="X84" s="15">
        <f t="shared" si="17"/>
        <v>7577956.988</v>
      </c>
      <c r="Y84" s="14"/>
      <c r="Z84" s="15">
        <f>if($A84&lt;=$Z$1,D84*((1+Investment!$D$5/12)^($Z$1*12-$B84)),0)</f>
        <v>71610.36297</v>
      </c>
      <c r="AA84" s="15">
        <f>if($A84&lt;=$Z$1,E84*((1+Investment!$D$6/12)^($Z$1*12-$B84)),0)</f>
        <v>51147.22783</v>
      </c>
      <c r="AB84" s="15">
        <f>if($A84&lt;=$Z$1,F84*((1+Investment!$D$7/12)^($Z$1*12-$B84)),0)</f>
        <v>52535.58945</v>
      </c>
      <c r="AC84" s="15">
        <f t="shared" si="7"/>
        <v>175293.1803</v>
      </c>
      <c r="AD84" s="15">
        <f t="shared" si="18"/>
        <v>15755628.78</v>
      </c>
      <c r="AE84" s="14"/>
      <c r="AF84" s="15">
        <f>if($A84&lt;=$AF$1,D84*((1+Investment!$D$5/12)^($AF$1*12-$B84)),0)</f>
        <v>130094.31</v>
      </c>
      <c r="AG84" s="15">
        <f>if($A84&lt;=$AF$1,E84*((1+Investment!$D$6/12)^($AF$1*12-$B84)),0)</f>
        <v>107776.4844</v>
      </c>
      <c r="AH84" s="15">
        <f>if($A84&lt;=$AF$1,F84*((1+Investment!$D$7/12)^($AF$1*12-$B84)),0)</f>
        <v>128355.9911</v>
      </c>
      <c r="AI84" s="15">
        <f t="shared" si="8"/>
        <v>366226.7855</v>
      </c>
      <c r="AJ84" s="15">
        <f t="shared" si="19"/>
        <v>33267908.09</v>
      </c>
      <c r="AK84" s="14"/>
      <c r="AL84" s="15">
        <f>if($A84&lt;=$AF$1,D84*((1+Investment!$D$5/12)^($AL$1*12-$B84)),0)</f>
        <v>236341.9035</v>
      </c>
      <c r="AM84" s="15">
        <f>if($A84&lt;=$AF$1,E84*((1+Investment!$D$6/12)^($AL$1*12-$B84)),0)</f>
        <v>227104.5976</v>
      </c>
      <c r="AN84" s="15">
        <f>if($A84&lt;=$AF$1,F84*((1+Investment!$D$7/12)^($AL$1*12-$B84)),0)</f>
        <v>313601.8957</v>
      </c>
      <c r="AO84" s="15">
        <f t="shared" si="9"/>
        <v>777048.3969</v>
      </c>
      <c r="AP84" s="15">
        <f t="shared" si="20"/>
        <v>71334142.35</v>
      </c>
      <c r="AQ84" s="14"/>
      <c r="AR84" s="15">
        <f>if($A84&lt;=$AF$1,D84*((1+Investment!$D$5/12)^($AR$1*12-$B84)),0)</f>
        <v>429361.5558</v>
      </c>
      <c r="AS84" s="15">
        <f>if($A84&lt;=$AF$1,E84*((1+Investment!$D$6/12)^($AR$1*12-$B84)),0)</f>
        <v>478550.572</v>
      </c>
      <c r="AT84" s="15">
        <f>if($A84&lt;=$AF$1,F84*((1+Investment!$D$7/12)^($AR$1*12-$B84)),0)</f>
        <v>766198.3534</v>
      </c>
      <c r="AU84" s="15">
        <f t="shared" si="10"/>
        <v>1674110.481</v>
      </c>
      <c r="AV84" s="15">
        <f t="shared" si="21"/>
        <v>155263299.9</v>
      </c>
      <c r="AW84" s="15"/>
      <c r="AX84" s="15">
        <f>if($A84&lt;=$AF$1,D84*((1+Investment!$D$5/12)^($AX$1*12-$B84)),0)</f>
        <v>780019.7209</v>
      </c>
      <c r="AY84" s="15">
        <f>if($A84&lt;=$AF$1,E84*((1+Investment!$D$6/12)^($AX$1*12-$B84)),0)</f>
        <v>1008392.839</v>
      </c>
      <c r="AZ84" s="15">
        <f>if($A84&lt;=$AF$1,F84*((1+Investment!$D$7/12)^($AX$1*12-$B84)),0)</f>
        <v>1871990.969</v>
      </c>
      <c r="BA84" s="15">
        <f t="shared" si="11"/>
        <v>3660403.529</v>
      </c>
      <c r="BB84" s="15">
        <f t="shared" si="22"/>
        <v>342780518.6</v>
      </c>
      <c r="BC84" s="15"/>
      <c r="BD84" s="15">
        <f>if($A84&lt;=$AF$1,D84*((1+Investment!$D$5/12)^($BD$1*12-$B84)),0)</f>
        <v>1417059.252</v>
      </c>
      <c r="BE84" s="15">
        <f>if($A84&lt;=$AF$1,E84*((1+Investment!$D$6/12)^($BD$1*12-$B84)),0)</f>
        <v>2124866.58</v>
      </c>
      <c r="BF84" s="15">
        <f>if($A84&lt;=$AF$1,F84*((1+Investment!$D$7/12)^($BD$1*12-$B84)),0)</f>
        <v>4573685.356</v>
      </c>
      <c r="BG84" s="15">
        <f t="shared" si="12"/>
        <v>8115611.188</v>
      </c>
      <c r="BH84" s="15">
        <f t="shared" si="23"/>
        <v>766841016.7</v>
      </c>
      <c r="BI84" s="15"/>
    </row>
    <row r="85">
      <c r="A85" s="24">
        <f t="shared" si="2"/>
        <v>6</v>
      </c>
      <c r="B85" s="23">
        <f t="shared" si="13"/>
        <v>83</v>
      </c>
      <c r="C85" s="15">
        <f>vlookup(A85,Budget!$B$3:$H$53,7,0)</f>
        <v>13638.4539</v>
      </c>
      <c r="D85" s="15">
        <f t="shared" ref="D85:F85" si="103">$C85*D$1</f>
        <v>8183.07234</v>
      </c>
      <c r="E85" s="15">
        <f t="shared" si="103"/>
        <v>3409.613475</v>
      </c>
      <c r="F85" s="15">
        <f t="shared" si="103"/>
        <v>2045.768085</v>
      </c>
      <c r="G85" s="14"/>
      <c r="H85" s="15">
        <f>if($A85&lt;=$H$1,D85*((1+Investment!$D$5/12)^($H$1*12-$B85)),0)</f>
        <v>11825.1653</v>
      </c>
      <c r="I85" s="15">
        <f>if($A85&lt;=$H$1,E85*((1+Investment!$D$6/12)^($H$1*12-$B85)),0)</f>
        <v>5399.099467</v>
      </c>
      <c r="J85" s="15">
        <f>if($A85&lt;=$H$1,F85*((1+Investment!$D$7/12)^($H$1*12-$B85)),0)</f>
        <v>3548.950667</v>
      </c>
      <c r="K85" s="15">
        <f t="shared" si="4"/>
        <v>20773.21544</v>
      </c>
      <c r="L85" s="15">
        <f t="shared" si="15"/>
        <v>1853959.287</v>
      </c>
      <c r="M85" s="14"/>
      <c r="N85" s="15">
        <f>if($A85&lt;=$N$1,D85*((1+Investment!$D$5/12)^($N$1*12-$B85)),0)</f>
        <v>21482.73877</v>
      </c>
      <c r="O85" s="15">
        <f>if($A85&lt;=$N$1,E85*((1+Investment!$D$6/12)^($N$1*12-$B85)),0)</f>
        <v>11376.88169</v>
      </c>
      <c r="P85" s="15">
        <f>if($A85&lt;=$N$1,F85*((1+Investment!$D$7/12)^($N$1*12-$B85)),0)</f>
        <v>8670.866452</v>
      </c>
      <c r="Q85" s="15">
        <f t="shared" si="5"/>
        <v>41530.4869</v>
      </c>
      <c r="R85" s="15">
        <f t="shared" si="16"/>
        <v>3741834.037</v>
      </c>
      <c r="S85" s="14"/>
      <c r="T85" s="15">
        <f>if($A85&lt;=$T$1,D85*((1+Investment!$D$5/12)^($T$1*12-$B85)),0)</f>
        <v>39027.62059</v>
      </c>
      <c r="U85" s="15">
        <f>if($A85&lt;=$T$1,E85*((1+Investment!$D$6/12)^($T$1*12-$B85)),0)</f>
        <v>23973.15288</v>
      </c>
      <c r="V85" s="15">
        <f>if($A85&lt;=$T$1,F85*((1+Investment!$D$7/12)^($T$1*12-$B85)),0)</f>
        <v>21184.83239</v>
      </c>
      <c r="W85" s="15">
        <f t="shared" si="6"/>
        <v>84185.60586</v>
      </c>
      <c r="X85" s="15">
        <f t="shared" si="17"/>
        <v>7662142.594</v>
      </c>
      <c r="Y85" s="14"/>
      <c r="Z85" s="15">
        <f>if($A85&lt;=$Z$1,D85*((1+Investment!$D$5/12)^($Z$1*12-$B85)),0)</f>
        <v>70901.34948</v>
      </c>
      <c r="AA85" s="15">
        <f>if($A85&lt;=$Z$1,E85*((1+Investment!$D$6/12)^($Z$1*12-$B85)),0)</f>
        <v>50515.78058</v>
      </c>
      <c r="AB85" s="15">
        <f>if($A85&lt;=$Z$1,F85*((1+Investment!$D$7/12)^($Z$1*12-$B85)),0)</f>
        <v>51759.20143</v>
      </c>
      <c r="AC85" s="15">
        <f t="shared" si="7"/>
        <v>173176.3315</v>
      </c>
      <c r="AD85" s="15">
        <f t="shared" si="18"/>
        <v>15928805.11</v>
      </c>
      <c r="AE85" s="14"/>
      <c r="AF85" s="15">
        <f>if($A85&lt;=$AF$1,D85*((1+Investment!$D$5/12)^($AF$1*12-$B85)),0)</f>
        <v>128806.2475</v>
      </c>
      <c r="AG85" s="15">
        <f>if($A85&lt;=$AF$1,E85*((1+Investment!$D$6/12)^($AF$1*12-$B85)),0)</f>
        <v>106445.9106</v>
      </c>
      <c r="AH85" s="15">
        <f>if($A85&lt;=$AF$1,F85*((1+Investment!$D$7/12)^($AF$1*12-$B85)),0)</f>
        <v>126459.1045</v>
      </c>
      <c r="AI85" s="15">
        <f t="shared" si="8"/>
        <v>361711.2626</v>
      </c>
      <c r="AJ85" s="15">
        <f t="shared" si="19"/>
        <v>33629619.35</v>
      </c>
      <c r="AK85" s="14"/>
      <c r="AL85" s="15">
        <f>if($A85&lt;=$AF$1,D85*((1+Investment!$D$5/12)^($AL$1*12-$B85)),0)</f>
        <v>234001.8846</v>
      </c>
      <c r="AM85" s="15">
        <f>if($A85&lt;=$AF$1,E85*((1+Investment!$D$6/12)^($AL$1*12-$B85)),0)</f>
        <v>224300.8372</v>
      </c>
      <c r="AN85" s="15">
        <f>if($A85&lt;=$AF$1,F85*((1+Investment!$D$7/12)^($AL$1*12-$B85)),0)</f>
        <v>308967.385</v>
      </c>
      <c r="AO85" s="15">
        <f t="shared" si="9"/>
        <v>767270.1068</v>
      </c>
      <c r="AP85" s="15">
        <f t="shared" si="20"/>
        <v>72101412.46</v>
      </c>
      <c r="AQ85" s="14"/>
      <c r="AR85" s="15">
        <f>if($A85&lt;=$AF$1,D85*((1+Investment!$D$5/12)^($AR$1*12-$B85)),0)</f>
        <v>425110.4513</v>
      </c>
      <c r="AS85" s="15">
        <f>if($A85&lt;=$AF$1,E85*((1+Investment!$D$6/12)^($AR$1*12-$B85)),0)</f>
        <v>472642.5402</v>
      </c>
      <c r="AT85" s="15">
        <f>if($A85&lt;=$AF$1,F85*((1+Investment!$D$7/12)^($AR$1*12-$B85)),0)</f>
        <v>754875.225</v>
      </c>
      <c r="AU85" s="15">
        <f t="shared" si="10"/>
        <v>1652628.216</v>
      </c>
      <c r="AV85" s="15">
        <f t="shared" si="21"/>
        <v>156915928.1</v>
      </c>
      <c r="AW85" s="15"/>
      <c r="AX85" s="15">
        <f>if($A85&lt;=$AF$1,D85*((1+Investment!$D$5/12)^($AX$1*12-$B85)),0)</f>
        <v>772296.7533</v>
      </c>
      <c r="AY85" s="15">
        <f>if($A85&lt;=$AF$1,E85*((1+Investment!$D$6/12)^($AX$1*12-$B85)),0)</f>
        <v>995943.5445</v>
      </c>
      <c r="AZ85" s="15">
        <f>if($A85&lt;=$AF$1,F85*((1+Investment!$D$7/12)^($AX$1*12-$B85)),0)</f>
        <v>1844326.078</v>
      </c>
      <c r="BA85" s="15">
        <f t="shared" si="11"/>
        <v>3612566.376</v>
      </c>
      <c r="BB85" s="15">
        <f t="shared" si="22"/>
        <v>346393085</v>
      </c>
      <c r="BC85" s="15"/>
      <c r="BD85" s="15">
        <f>if($A85&lt;=$AF$1,D85*((1+Investment!$D$5/12)^($BD$1*12-$B85)),0)</f>
        <v>1403028.962</v>
      </c>
      <c r="BE85" s="15">
        <f>if($A85&lt;=$AF$1,E85*((1+Investment!$D$6/12)^($BD$1*12-$B85)),0)</f>
        <v>2098633.66</v>
      </c>
      <c r="BF85" s="15">
        <f>if($A85&lt;=$AF$1,F85*((1+Investment!$D$7/12)^($BD$1*12-$B85)),0)</f>
        <v>4506093.946</v>
      </c>
      <c r="BG85" s="15">
        <f t="shared" si="12"/>
        <v>8007756.568</v>
      </c>
      <c r="BH85" s="15">
        <f t="shared" si="23"/>
        <v>774848773.3</v>
      </c>
      <c r="BI85" s="15"/>
    </row>
    <row r="86">
      <c r="A86" s="24">
        <f t="shared" si="2"/>
        <v>6</v>
      </c>
      <c r="B86" s="23">
        <f t="shared" si="13"/>
        <v>84</v>
      </c>
      <c r="C86" s="15">
        <f>vlookup(A86,Budget!$B$3:$H$53,7,0)</f>
        <v>13638.4539</v>
      </c>
      <c r="D86" s="15">
        <f t="shared" ref="D86:F86" si="104">$C86*D$1</f>
        <v>8183.07234</v>
      </c>
      <c r="E86" s="15">
        <f t="shared" si="104"/>
        <v>3409.613475</v>
      </c>
      <c r="F86" s="15">
        <f t="shared" si="104"/>
        <v>2045.768085</v>
      </c>
      <c r="G86" s="14"/>
      <c r="H86" s="15">
        <f>if($A86&lt;=$H$1,D86*((1+Investment!$D$5/12)^($H$1*12-$B86)),0)</f>
        <v>11708.08446</v>
      </c>
      <c r="I86" s="15">
        <f>if($A86&lt;=$H$1,E86*((1+Investment!$D$6/12)^($H$1*12-$B86)),0)</f>
        <v>5332.443918</v>
      </c>
      <c r="J86" s="15">
        <f>if($A86&lt;=$H$1,F86*((1+Investment!$D$7/12)^($H$1*12-$B86)),0)</f>
        <v>3496.50312</v>
      </c>
      <c r="K86" s="15">
        <f t="shared" si="4"/>
        <v>20537.0315</v>
      </c>
      <c r="L86" s="15">
        <f t="shared" si="15"/>
        <v>1874496.318</v>
      </c>
      <c r="M86" s="14"/>
      <c r="N86" s="15">
        <f>if($A86&lt;=$N$1,D86*((1+Investment!$D$5/12)^($N$1*12-$B86)),0)</f>
        <v>21270.03838</v>
      </c>
      <c r="O86" s="15">
        <f>if($A86&lt;=$N$1,E86*((1+Investment!$D$6/12)^($N$1*12-$B86)),0)</f>
        <v>11236.42636</v>
      </c>
      <c r="P86" s="15">
        <f>if($A86&lt;=$N$1,F86*((1+Investment!$D$7/12)^($N$1*12-$B86)),0)</f>
        <v>8542.725568</v>
      </c>
      <c r="Q86" s="15">
        <f t="shared" si="5"/>
        <v>41049.19031</v>
      </c>
      <c r="R86" s="15">
        <f t="shared" si="16"/>
        <v>3782883.228</v>
      </c>
      <c r="S86" s="14"/>
      <c r="T86" s="15">
        <f>if($A86&lt;=$T$1,D86*((1+Investment!$D$5/12)^($T$1*12-$B86)),0)</f>
        <v>38641.20851</v>
      </c>
      <c r="U86" s="15">
        <f>if($A86&lt;=$T$1,E86*((1+Investment!$D$6/12)^($T$1*12-$B86)),0)</f>
        <v>23677.18803</v>
      </c>
      <c r="V86" s="15">
        <f>if($A86&lt;=$T$1,F86*((1+Investment!$D$7/12)^($T$1*12-$B86)),0)</f>
        <v>20871.75605</v>
      </c>
      <c r="W86" s="15">
        <f t="shared" si="6"/>
        <v>83190.15258</v>
      </c>
      <c r="X86" s="15">
        <f t="shared" si="17"/>
        <v>7745332.747</v>
      </c>
      <c r="Y86" s="14"/>
      <c r="Z86" s="15">
        <f>if($A86&lt;=$Z$1,D86*((1+Investment!$D$5/12)^($Z$1*12-$B86)),0)</f>
        <v>70199.35592</v>
      </c>
      <c r="AA86" s="15">
        <f>if($A86&lt;=$Z$1,E86*((1+Investment!$D$6/12)^($Z$1*12-$B86)),0)</f>
        <v>49892.12896</v>
      </c>
      <c r="AB86" s="15">
        <f>if($A86&lt;=$Z$1,F86*((1+Investment!$D$7/12)^($Z$1*12-$B86)),0)</f>
        <v>50994.28713</v>
      </c>
      <c r="AC86" s="15">
        <f t="shared" si="7"/>
        <v>171085.772</v>
      </c>
      <c r="AD86" s="15">
        <f t="shared" si="18"/>
        <v>16099890.88</v>
      </c>
      <c r="AE86" s="14"/>
      <c r="AF86" s="15">
        <f>if($A86&lt;=$AF$1,D86*((1+Investment!$D$5/12)^($AF$1*12-$B86)),0)</f>
        <v>127530.9381</v>
      </c>
      <c r="AG86" s="15">
        <f>if($A86&lt;=$AF$1,E86*((1+Investment!$D$6/12)^($AF$1*12-$B86)),0)</f>
        <v>105131.7635</v>
      </c>
      <c r="AH86" s="15">
        <f>if($A86&lt;=$AF$1,F86*((1+Investment!$D$7/12)^($AF$1*12-$B86)),0)</f>
        <v>124590.2508</v>
      </c>
      <c r="AI86" s="15">
        <f t="shared" si="8"/>
        <v>357252.9524</v>
      </c>
      <c r="AJ86" s="15">
        <f t="shared" si="19"/>
        <v>33986872.3</v>
      </c>
      <c r="AK86" s="14"/>
      <c r="AL86" s="15">
        <f>if($A86&lt;=$AF$1,D86*((1+Investment!$D$5/12)^($AL$1*12-$B86)),0)</f>
        <v>231685.0343</v>
      </c>
      <c r="AM86" s="15">
        <f>if($A86&lt;=$AF$1,E86*((1+Investment!$D$6/12)^($AL$1*12-$B86)),0)</f>
        <v>221531.691</v>
      </c>
      <c r="AN86" s="15">
        <f>if($A86&lt;=$AF$1,F86*((1+Investment!$D$7/12)^($AL$1*12-$B86)),0)</f>
        <v>304401.3645</v>
      </c>
      <c r="AO86" s="15">
        <f t="shared" si="9"/>
        <v>757618.0898</v>
      </c>
      <c r="AP86" s="15">
        <f t="shared" si="20"/>
        <v>72859030.55</v>
      </c>
      <c r="AQ86" s="14"/>
      <c r="AR86" s="15">
        <f>if($A86&lt;=$AF$1,D86*((1+Investment!$D$5/12)^($AR$1*12-$B86)),0)</f>
        <v>420901.4369</v>
      </c>
      <c r="AS86" s="15">
        <f>if($A86&lt;=$AF$1,E86*((1+Investment!$D$6/12)^($AR$1*12-$B86)),0)</f>
        <v>466807.4471</v>
      </c>
      <c r="AT86" s="15">
        <f>if($A86&lt;=$AF$1,F86*((1+Investment!$D$7/12)^($AR$1*12-$B86)),0)</f>
        <v>743719.4335</v>
      </c>
      <c r="AU86" s="15">
        <f t="shared" si="10"/>
        <v>1631428.318</v>
      </c>
      <c r="AV86" s="15">
        <f t="shared" si="21"/>
        <v>158547356.4</v>
      </c>
      <c r="AW86" s="15"/>
      <c r="AX86" s="15">
        <f>if($A86&lt;=$AF$1,D86*((1+Investment!$D$5/12)^($AX$1*12-$B86)),0)</f>
        <v>764650.2508</v>
      </c>
      <c r="AY86" s="15">
        <f>if($A86&lt;=$AF$1,E86*((1+Investment!$D$6/12)^($AX$1*12-$B86)),0)</f>
        <v>983647.9452</v>
      </c>
      <c r="AZ86" s="15">
        <f>if($A86&lt;=$AF$1,F86*((1+Investment!$D$7/12)^($AX$1*12-$B86)),0)</f>
        <v>1817070.027</v>
      </c>
      <c r="BA86" s="15">
        <f t="shared" si="11"/>
        <v>3565368.224</v>
      </c>
      <c r="BB86" s="15">
        <f t="shared" si="22"/>
        <v>349958453.2</v>
      </c>
      <c r="BC86" s="15"/>
      <c r="BD86" s="15">
        <f>if($A86&lt;=$AF$1,D86*((1+Investment!$D$5/12)^($BD$1*12-$B86)),0)</f>
        <v>1389137.586</v>
      </c>
      <c r="BE86" s="15">
        <f>if($A86&lt;=$AF$1,E86*((1+Investment!$D$6/12)^($BD$1*12-$B86)),0)</f>
        <v>2072724.602</v>
      </c>
      <c r="BF86" s="15">
        <f>if($A86&lt;=$AF$1,F86*((1+Investment!$D$7/12)^($BD$1*12-$B86)),0)</f>
        <v>4439501.425</v>
      </c>
      <c r="BG86" s="15">
        <f t="shared" si="12"/>
        <v>7901363.613</v>
      </c>
      <c r="BH86" s="15">
        <f t="shared" si="23"/>
        <v>782750136.9</v>
      </c>
      <c r="BI86" s="15"/>
    </row>
    <row r="87">
      <c r="A87" s="24">
        <f t="shared" si="2"/>
        <v>7</v>
      </c>
      <c r="B87" s="23">
        <f t="shared" si="13"/>
        <v>85</v>
      </c>
      <c r="C87" s="15">
        <f>vlookup(A87,Budget!$B$3:$H$53,7,0)</f>
        <v>15392.29929</v>
      </c>
      <c r="D87" s="15">
        <f t="shared" ref="D87:F87" si="105">$C87*D$1</f>
        <v>9235.379574</v>
      </c>
      <c r="E87" s="15">
        <f t="shared" si="105"/>
        <v>3848.074823</v>
      </c>
      <c r="F87" s="15">
        <f t="shared" si="105"/>
        <v>2308.844894</v>
      </c>
      <c r="G87" s="14"/>
      <c r="H87" s="15">
        <f>if($A87&lt;=$H$1,D87*((1+Investment!$D$5/12)^($H$1*12-$B87)),0)</f>
        <v>13082.86416</v>
      </c>
      <c r="I87" s="15">
        <f>if($A87&lt;=$H$1,E87*((1+Investment!$D$6/12)^($H$1*12-$B87)),0)</f>
        <v>5943.874403</v>
      </c>
      <c r="J87" s="15">
        <f>if($A87&lt;=$H$1,F87*((1+Investment!$D$7/12)^($H$1*12-$B87)),0)</f>
        <v>3887.820783</v>
      </c>
      <c r="K87" s="15">
        <f t="shared" si="4"/>
        <v>22914.55934</v>
      </c>
      <c r="L87" s="15">
        <f t="shared" si="15"/>
        <v>1897410.877</v>
      </c>
      <c r="M87" s="14"/>
      <c r="N87" s="15">
        <f>if($A87&lt;=$N$1,D87*((1+Investment!$D$5/12)^($N$1*12-$B87)),0)</f>
        <v>23767.59612</v>
      </c>
      <c r="O87" s="15">
        <f>if($A87&lt;=$N$1,E87*((1+Investment!$D$6/12)^($N$1*12-$B87)),0)</f>
        <v>12524.82127</v>
      </c>
      <c r="P87" s="15">
        <f>if($A87&lt;=$N$1,F87*((1+Investment!$D$7/12)^($N$1*12-$B87)),0)</f>
        <v>9498.800622</v>
      </c>
      <c r="Q87" s="15">
        <f t="shared" si="5"/>
        <v>45791.21801</v>
      </c>
      <c r="R87" s="15">
        <f t="shared" si="16"/>
        <v>3828674.446</v>
      </c>
      <c r="S87" s="14"/>
      <c r="T87" s="15">
        <f>if($A87&lt;=$T$1,D87*((1+Investment!$D$5/12)^($T$1*12-$B87)),0)</f>
        <v>43178.51341</v>
      </c>
      <c r="U87" s="15">
        <f>if($A87&lt;=$T$1,E87*((1+Investment!$D$6/12)^($T$1*12-$B87)),0)</f>
        <v>26392.06975</v>
      </c>
      <c r="V87" s="15">
        <f>if($A87&lt;=$T$1,F87*((1+Investment!$D$7/12)^($T$1*12-$B87)),0)</f>
        <v>23207.65752</v>
      </c>
      <c r="W87" s="15">
        <f t="shared" si="6"/>
        <v>92778.24069</v>
      </c>
      <c r="X87" s="15">
        <f t="shared" si="17"/>
        <v>7838110.988</v>
      </c>
      <c r="Y87" s="14"/>
      <c r="Z87" s="15">
        <f>if($A87&lt;=$Z$1,D87*((1+Investment!$D$5/12)^($Z$1*12-$B87)),0)</f>
        <v>78442.26276</v>
      </c>
      <c r="AA87" s="15">
        <f>if($A87&lt;=$Z$1,E87*((1+Investment!$D$6/12)^($Z$1*12-$B87)),0)</f>
        <v>55612.87709</v>
      </c>
      <c r="AB87" s="15">
        <f>if($A87&lt;=$Z$1,F87*((1+Investment!$D$7/12)^($Z$1*12-$B87)),0)</f>
        <v>56701.40781</v>
      </c>
      <c r="AC87" s="15">
        <f t="shared" si="7"/>
        <v>190756.5477</v>
      </c>
      <c r="AD87" s="15">
        <f t="shared" si="18"/>
        <v>16290647.43</v>
      </c>
      <c r="AE87" s="14"/>
      <c r="AF87" s="15">
        <f>if($A87&lt;=$AF$1,D87*((1+Investment!$D$5/12)^($AF$1*12-$B87)),0)</f>
        <v>142505.7998</v>
      </c>
      <c r="AG87" s="15">
        <f>if($A87&lt;=$AF$1,E87*((1+Investment!$D$6/12)^($AF$1*12-$B87)),0)</f>
        <v>117186.4173</v>
      </c>
      <c r="AH87" s="15">
        <f>if($A87&lt;=$AF$1,F87*((1+Investment!$D$7/12)^($AF$1*12-$B87)),0)</f>
        <v>138534.0009</v>
      </c>
      <c r="AI87" s="15">
        <f t="shared" si="8"/>
        <v>398226.2179</v>
      </c>
      <c r="AJ87" s="15">
        <f t="shared" si="19"/>
        <v>34385098.52</v>
      </c>
      <c r="AK87" s="14"/>
      <c r="AL87" s="15">
        <f>if($A87&lt;=$AF$1,D87*((1+Investment!$D$5/12)^($AL$1*12-$B87)),0)</f>
        <v>258889.816</v>
      </c>
      <c r="AM87" s="15">
        <f>if($A87&lt;=$AF$1,E87*((1+Investment!$D$6/12)^($AL$1*12-$B87)),0)</f>
        <v>246933.0326</v>
      </c>
      <c r="AN87" s="15">
        <f>if($A87&lt;=$AF$1,F87*((1+Investment!$D$7/12)^($AL$1*12-$B87)),0)</f>
        <v>338469.0105</v>
      </c>
      <c r="AO87" s="15">
        <f t="shared" si="9"/>
        <v>844291.8591</v>
      </c>
      <c r="AP87" s="15">
        <f t="shared" si="20"/>
        <v>73703322.41</v>
      </c>
      <c r="AQ87" s="14"/>
      <c r="AR87" s="15">
        <f>if($A87&lt;=$AF$1,D87*((1+Investment!$D$5/12)^($AR$1*12-$B87)),0)</f>
        <v>470324.274</v>
      </c>
      <c r="AS87" s="15">
        <f>if($A87&lt;=$AF$1,E87*((1+Investment!$D$6/12)^($AR$1*12-$B87)),0)</f>
        <v>520332.6802</v>
      </c>
      <c r="AT87" s="15">
        <f>if($A87&lt;=$AF$1,F87*((1+Investment!$D$7/12)^($AR$1*12-$B87)),0)</f>
        <v>826954.18</v>
      </c>
      <c r="AU87" s="15">
        <f t="shared" si="10"/>
        <v>1817611.134</v>
      </c>
      <c r="AV87" s="15">
        <f t="shared" si="21"/>
        <v>160364967.5</v>
      </c>
      <c r="AW87" s="15"/>
      <c r="AX87" s="15">
        <f>if($A87&lt;=$AF$1,D87*((1+Investment!$D$5/12)^($AX$1*12-$B87)),0)</f>
        <v>854436.5558</v>
      </c>
      <c r="AY87" s="15">
        <f>if($A87&lt;=$AF$1,E87*((1+Investment!$D$6/12)^($AX$1*12-$B87)),0)</f>
        <v>1096435.318</v>
      </c>
      <c r="AZ87" s="15">
        <f>if($A87&lt;=$AF$1,F87*((1+Investment!$D$7/12)^($AX$1*12-$B87)),0)</f>
        <v>2020430.806</v>
      </c>
      <c r="BA87" s="15">
        <f t="shared" si="11"/>
        <v>3971302.68</v>
      </c>
      <c r="BB87" s="15">
        <f t="shared" si="22"/>
        <v>353929755.9</v>
      </c>
      <c r="BC87" s="15"/>
      <c r="BD87" s="15">
        <f>if($A87&lt;=$AF$1,D87*((1+Investment!$D$5/12)^($BD$1*12-$B87)),0)</f>
        <v>1552252.07</v>
      </c>
      <c r="BE87" s="15">
        <f>if($A87&lt;=$AF$1,E87*((1+Investment!$D$6/12)^($BD$1*12-$B87)),0)</f>
        <v>2310388.05</v>
      </c>
      <c r="BF87" s="15">
        <f>if($A87&lt;=$AF$1,F87*((1+Investment!$D$7/12)^($BD$1*12-$B87)),0)</f>
        <v>4936356.501</v>
      </c>
      <c r="BG87" s="15">
        <f t="shared" si="12"/>
        <v>8798996.621</v>
      </c>
      <c r="BH87" s="15">
        <f t="shared" si="23"/>
        <v>791549133.5</v>
      </c>
      <c r="BI87" s="15"/>
    </row>
    <row r="88">
      <c r="A88" s="24">
        <f t="shared" si="2"/>
        <v>7</v>
      </c>
      <c r="B88" s="23">
        <f t="shared" si="13"/>
        <v>86</v>
      </c>
      <c r="C88" s="15">
        <f>vlookup(A88,Budget!$B$3:$H$53,7,0)</f>
        <v>15392.29929</v>
      </c>
      <c r="D88" s="15">
        <f t="shared" ref="D88:F88" si="106">$C88*D$1</f>
        <v>9235.379574</v>
      </c>
      <c r="E88" s="15">
        <f t="shared" si="106"/>
        <v>3848.074823</v>
      </c>
      <c r="F88" s="15">
        <f t="shared" si="106"/>
        <v>2308.844894</v>
      </c>
      <c r="G88" s="14"/>
      <c r="H88" s="15">
        <f>if($A88&lt;=$H$1,D88*((1+Investment!$D$5/12)^($H$1*12-$B88)),0)</f>
        <v>12953.33085</v>
      </c>
      <c r="I88" s="15">
        <f>if($A88&lt;=$H$1,E88*((1+Investment!$D$6/12)^($H$1*12-$B88)),0)</f>
        <v>5870.493237</v>
      </c>
      <c r="J88" s="15">
        <f>if($A88&lt;=$H$1,F88*((1+Investment!$D$7/12)^($H$1*12-$B88)),0)</f>
        <v>3830.365304</v>
      </c>
      <c r="K88" s="15">
        <f t="shared" si="4"/>
        <v>22654.18939</v>
      </c>
      <c r="L88" s="15">
        <f t="shared" si="15"/>
        <v>1920065.067</v>
      </c>
      <c r="M88" s="14"/>
      <c r="N88" s="15">
        <f>if($A88&lt;=$N$1,D88*((1+Investment!$D$5/12)^($N$1*12-$B88)),0)</f>
        <v>23532.27339</v>
      </c>
      <c r="O88" s="15">
        <f>if($A88&lt;=$N$1,E88*((1+Investment!$D$6/12)^($N$1*12-$B88)),0)</f>
        <v>12370.19385</v>
      </c>
      <c r="P88" s="15">
        <f>if($A88&lt;=$N$1,F88*((1+Investment!$D$7/12)^($N$1*12-$B88)),0)</f>
        <v>9358.424258</v>
      </c>
      <c r="Q88" s="15">
        <f t="shared" si="5"/>
        <v>45260.89149</v>
      </c>
      <c r="R88" s="15">
        <f t="shared" si="16"/>
        <v>3873935.337</v>
      </c>
      <c r="S88" s="14"/>
      <c r="T88" s="15">
        <f>if($A88&lt;=$T$1,D88*((1+Investment!$D$5/12)^($T$1*12-$B88)),0)</f>
        <v>42751.00338</v>
      </c>
      <c r="U88" s="15">
        <f>if($A88&lt;=$T$1,E88*((1+Investment!$D$6/12)^($T$1*12-$B88)),0)</f>
        <v>26066.24173</v>
      </c>
      <c r="V88" s="15">
        <f>if($A88&lt;=$T$1,F88*((1+Investment!$D$7/12)^($T$1*12-$B88)),0)</f>
        <v>22864.68722</v>
      </c>
      <c r="W88" s="15">
        <f t="shared" si="6"/>
        <v>91681.93232</v>
      </c>
      <c r="X88" s="15">
        <f t="shared" si="17"/>
        <v>7929792.92</v>
      </c>
      <c r="Y88" s="14"/>
      <c r="Z88" s="15">
        <f>if($A88&lt;=$Z$1,D88*((1+Investment!$D$5/12)^($Z$1*12-$B88)),0)</f>
        <v>77665.60669</v>
      </c>
      <c r="AA88" s="15">
        <f>if($A88&lt;=$Z$1,E88*((1+Investment!$D$6/12)^($Z$1*12-$B88)),0)</f>
        <v>54926.29836</v>
      </c>
      <c r="AB88" s="15">
        <f>if($A88&lt;=$Z$1,F88*((1+Investment!$D$7/12)^($Z$1*12-$B88)),0)</f>
        <v>55863.45597</v>
      </c>
      <c r="AC88" s="15">
        <f t="shared" si="7"/>
        <v>188455.361</v>
      </c>
      <c r="AD88" s="15">
        <f t="shared" si="18"/>
        <v>16479102.79</v>
      </c>
      <c r="AE88" s="14"/>
      <c r="AF88" s="15">
        <f>if($A88&lt;=$AF$1,D88*((1+Investment!$D$5/12)^($AF$1*12-$B88)),0)</f>
        <v>141094.8513</v>
      </c>
      <c r="AG88" s="15">
        <f>if($A88&lt;=$AF$1,E88*((1+Investment!$D$6/12)^($AF$1*12-$B88)),0)</f>
        <v>115739.6714</v>
      </c>
      <c r="AH88" s="15">
        <f>if($A88&lt;=$AF$1,F88*((1+Investment!$D$7/12)^($AF$1*12-$B88)),0)</f>
        <v>136486.7004</v>
      </c>
      <c r="AI88" s="15">
        <f t="shared" si="8"/>
        <v>393321.223</v>
      </c>
      <c r="AJ88" s="15">
        <f t="shared" si="19"/>
        <v>34778419.74</v>
      </c>
      <c r="AK88" s="14"/>
      <c r="AL88" s="15">
        <f>if($A88&lt;=$AF$1,D88*((1+Investment!$D$5/12)^($AL$1*12-$B88)),0)</f>
        <v>256326.5505</v>
      </c>
      <c r="AM88" s="15">
        <f>if($A88&lt;=$AF$1,E88*((1+Investment!$D$6/12)^($AL$1*12-$B88)),0)</f>
        <v>243884.4766</v>
      </c>
      <c r="AN88" s="15">
        <f>if($A88&lt;=$AF$1,F88*((1+Investment!$D$7/12)^($AL$1*12-$B88)),0)</f>
        <v>333467.0054</v>
      </c>
      <c r="AO88" s="15">
        <f t="shared" si="9"/>
        <v>833678.0325</v>
      </c>
      <c r="AP88" s="15">
        <f t="shared" si="20"/>
        <v>74537000.44</v>
      </c>
      <c r="AQ88" s="14"/>
      <c r="AR88" s="15">
        <f>if($A88&lt;=$AF$1,D88*((1+Investment!$D$5/12)^($AR$1*12-$B88)),0)</f>
        <v>465667.598</v>
      </c>
      <c r="AS88" s="15">
        <f>if($A88&lt;=$AF$1,E88*((1+Investment!$D$6/12)^($AR$1*12-$B88)),0)</f>
        <v>513908.8199</v>
      </c>
      <c r="AT88" s="15">
        <f>if($A88&lt;=$AF$1,F88*((1+Investment!$D$7/12)^($AR$1*12-$B88)),0)</f>
        <v>814733.1823</v>
      </c>
      <c r="AU88" s="15">
        <f t="shared" si="10"/>
        <v>1794309.6</v>
      </c>
      <c r="AV88" s="15">
        <f t="shared" si="21"/>
        <v>162159277.1</v>
      </c>
      <c r="AW88" s="15"/>
      <c r="AX88" s="15">
        <f>if($A88&lt;=$AF$1,D88*((1+Investment!$D$5/12)^($AX$1*12-$B88)),0)</f>
        <v>845976.788</v>
      </c>
      <c r="AY88" s="15">
        <f>if($A88&lt;=$AF$1,E88*((1+Investment!$D$6/12)^($AX$1*12-$B88)),0)</f>
        <v>1082899.079</v>
      </c>
      <c r="AZ88" s="15">
        <f>if($A88&lt;=$AF$1,F88*((1+Investment!$D$7/12)^($AX$1*12-$B88)),0)</f>
        <v>1990572.223</v>
      </c>
      <c r="BA88" s="15">
        <f t="shared" si="11"/>
        <v>3919448.09</v>
      </c>
      <c r="BB88" s="15">
        <f t="shared" si="22"/>
        <v>357849203.9</v>
      </c>
      <c r="BC88" s="15"/>
      <c r="BD88" s="15">
        <f>if($A88&lt;=$AF$1,D88*((1+Investment!$D$5/12)^($BD$1*12-$B88)),0)</f>
        <v>1536883.238</v>
      </c>
      <c r="BE88" s="15">
        <f>if($A88&lt;=$AF$1,E88*((1+Investment!$D$6/12)^($BD$1*12-$B88)),0)</f>
        <v>2281864.741</v>
      </c>
      <c r="BF88" s="15">
        <f>if($A88&lt;=$AF$1,F88*((1+Investment!$D$7/12)^($BD$1*12-$B88)),0)</f>
        <v>4863405.42</v>
      </c>
      <c r="BG88" s="15">
        <f t="shared" si="12"/>
        <v>8682153.398</v>
      </c>
      <c r="BH88" s="15">
        <f t="shared" si="23"/>
        <v>800231286.9</v>
      </c>
      <c r="BI88" s="15"/>
    </row>
    <row r="89">
      <c r="A89" s="24">
        <f t="shared" si="2"/>
        <v>7</v>
      </c>
      <c r="B89" s="23">
        <f t="shared" si="13"/>
        <v>87</v>
      </c>
      <c r="C89" s="15">
        <f>vlookup(A89,Budget!$B$3:$H$53,7,0)</f>
        <v>15392.29929</v>
      </c>
      <c r="D89" s="15">
        <f t="shared" ref="D89:F89" si="107">$C89*D$1</f>
        <v>9235.379574</v>
      </c>
      <c r="E89" s="15">
        <f t="shared" si="107"/>
        <v>3848.074823</v>
      </c>
      <c r="F89" s="15">
        <f t="shared" si="107"/>
        <v>2308.844894</v>
      </c>
      <c r="G89" s="14"/>
      <c r="H89" s="15">
        <f>if($A89&lt;=$H$1,D89*((1+Investment!$D$5/12)^($H$1*12-$B89)),0)</f>
        <v>12825.08005</v>
      </c>
      <c r="I89" s="15">
        <f>if($A89&lt;=$H$1,E89*((1+Investment!$D$6/12)^($H$1*12-$B89)),0)</f>
        <v>5798.018012</v>
      </c>
      <c r="J89" s="15">
        <f>if($A89&lt;=$H$1,F89*((1+Investment!$D$7/12)^($H$1*12-$B89)),0)</f>
        <v>3773.75892</v>
      </c>
      <c r="K89" s="15">
        <f t="shared" si="4"/>
        <v>22396.85698</v>
      </c>
      <c r="L89" s="15">
        <f t="shared" si="15"/>
        <v>1942461.924</v>
      </c>
      <c r="M89" s="14"/>
      <c r="N89" s="15">
        <f>if($A89&lt;=$N$1,D89*((1+Investment!$D$5/12)^($N$1*12-$B89)),0)</f>
        <v>23299.28058</v>
      </c>
      <c r="O89" s="15">
        <f>if($A89&lt;=$N$1,E89*((1+Investment!$D$6/12)^($N$1*12-$B89)),0)</f>
        <v>12217.4754</v>
      </c>
      <c r="P89" s="15">
        <f>if($A89&lt;=$N$1,F89*((1+Investment!$D$7/12)^($N$1*12-$B89)),0)</f>
        <v>9220.122421</v>
      </c>
      <c r="Q89" s="15">
        <f t="shared" si="5"/>
        <v>44736.87841</v>
      </c>
      <c r="R89" s="15">
        <f t="shared" si="16"/>
        <v>3918672.216</v>
      </c>
      <c r="S89" s="14"/>
      <c r="T89" s="15">
        <f>if($A89&lt;=$T$1,D89*((1+Investment!$D$5/12)^($T$1*12-$B89)),0)</f>
        <v>42327.72611</v>
      </c>
      <c r="U89" s="15">
        <f>if($A89&lt;=$T$1,E89*((1+Investment!$D$6/12)^($T$1*12-$B89)),0)</f>
        <v>25744.43628</v>
      </c>
      <c r="V89" s="15">
        <f>if($A89&lt;=$T$1,F89*((1+Investment!$D$7/12)^($T$1*12-$B89)),0)</f>
        <v>22526.78543</v>
      </c>
      <c r="W89" s="15">
        <f t="shared" si="6"/>
        <v>90598.94783</v>
      </c>
      <c r="X89" s="15">
        <f t="shared" si="17"/>
        <v>8020391.868</v>
      </c>
      <c r="Y89" s="14"/>
      <c r="Z89" s="15">
        <f>if($A89&lt;=$Z$1,D89*((1+Investment!$D$5/12)^($Z$1*12-$B89)),0)</f>
        <v>76896.64029</v>
      </c>
      <c r="AA89" s="15">
        <f>if($A89&lt;=$Z$1,E89*((1+Investment!$D$6/12)^($Z$1*12-$B89)),0)</f>
        <v>54248.19591</v>
      </c>
      <c r="AB89" s="15">
        <f>if($A89&lt;=$Z$1,F89*((1+Investment!$D$7/12)^($Z$1*12-$B89)),0)</f>
        <v>55037.88766</v>
      </c>
      <c r="AC89" s="15">
        <f t="shared" si="7"/>
        <v>186182.7239</v>
      </c>
      <c r="AD89" s="15">
        <f t="shared" si="18"/>
        <v>16665285.52</v>
      </c>
      <c r="AE89" s="14"/>
      <c r="AF89" s="15">
        <f>if($A89&lt;=$AF$1,D89*((1+Investment!$D$5/12)^($AF$1*12-$B89)),0)</f>
        <v>139697.8725</v>
      </c>
      <c r="AG89" s="15">
        <f>if($A89&lt;=$AF$1,E89*((1+Investment!$D$6/12)^($AF$1*12-$B89)),0)</f>
        <v>114310.7865</v>
      </c>
      <c r="AH89" s="15">
        <f>if($A89&lt;=$AF$1,F89*((1+Investment!$D$7/12)^($AF$1*12-$B89)),0)</f>
        <v>134469.6555</v>
      </c>
      <c r="AI89" s="15">
        <f t="shared" si="8"/>
        <v>388478.3146</v>
      </c>
      <c r="AJ89" s="15">
        <f t="shared" si="19"/>
        <v>35166898.06</v>
      </c>
      <c r="AK89" s="14"/>
      <c r="AL89" s="15">
        <f>if($A89&lt;=$AF$1,D89*((1+Investment!$D$5/12)^($AL$1*12-$B89)),0)</f>
        <v>253788.6638</v>
      </c>
      <c r="AM89" s="15">
        <f>if($A89&lt;=$AF$1,E89*((1+Investment!$D$6/12)^($AL$1*12-$B89)),0)</f>
        <v>240873.5571</v>
      </c>
      <c r="AN89" s="15">
        <f>if($A89&lt;=$AF$1,F89*((1+Investment!$D$7/12)^($AL$1*12-$B89)),0)</f>
        <v>328538.9216</v>
      </c>
      <c r="AO89" s="15">
        <f t="shared" si="9"/>
        <v>823201.1426</v>
      </c>
      <c r="AP89" s="15">
        <f t="shared" si="20"/>
        <v>75360201.58</v>
      </c>
      <c r="AQ89" s="14"/>
      <c r="AR89" s="15">
        <f>if($A89&lt;=$AF$1,D89*((1+Investment!$D$5/12)^($AR$1*12-$B89)),0)</f>
        <v>461057.0277</v>
      </c>
      <c r="AS89" s="15">
        <f>if($A89&lt;=$AF$1,E89*((1+Investment!$D$6/12)^($AR$1*12-$B89)),0)</f>
        <v>507564.2666</v>
      </c>
      <c r="AT89" s="15">
        <f>if($A89&lt;=$AF$1,F89*((1+Investment!$D$7/12)^($AR$1*12-$B89)),0)</f>
        <v>802692.7904</v>
      </c>
      <c r="AU89" s="15">
        <f t="shared" si="10"/>
        <v>1771314.085</v>
      </c>
      <c r="AV89" s="15">
        <f t="shared" si="21"/>
        <v>163930591.2</v>
      </c>
      <c r="AW89" s="15"/>
      <c r="AX89" s="15">
        <f>if($A89&lt;=$AF$1,D89*((1+Investment!$D$5/12)^($AX$1*12-$B89)),0)</f>
        <v>837600.7802</v>
      </c>
      <c r="AY89" s="15">
        <f>if($A89&lt;=$AF$1,E89*((1+Investment!$D$6/12)^($AX$1*12-$B89)),0)</f>
        <v>1069529.955</v>
      </c>
      <c r="AZ89" s="15">
        <f>if($A89&lt;=$AF$1,F89*((1+Investment!$D$7/12)^($AX$1*12-$B89)),0)</f>
        <v>1961154.899</v>
      </c>
      <c r="BA89" s="15">
        <f t="shared" si="11"/>
        <v>3868285.634</v>
      </c>
      <c r="BB89" s="15">
        <f t="shared" si="22"/>
        <v>361717489.6</v>
      </c>
      <c r="BC89" s="15"/>
      <c r="BD89" s="15">
        <f>if($A89&lt;=$AF$1,D89*((1+Investment!$D$5/12)^($BD$1*12-$B89)),0)</f>
        <v>1521666.572</v>
      </c>
      <c r="BE89" s="15">
        <f>if($A89&lt;=$AF$1,E89*((1+Investment!$D$6/12)^($BD$1*12-$B89)),0)</f>
        <v>2253693.571</v>
      </c>
      <c r="BF89" s="15">
        <f>if($A89&lt;=$AF$1,F89*((1+Investment!$D$7/12)^($BD$1*12-$B89)),0)</f>
        <v>4791532.433</v>
      </c>
      <c r="BG89" s="15">
        <f t="shared" si="12"/>
        <v>8566892.576</v>
      </c>
      <c r="BH89" s="15">
        <f t="shared" si="23"/>
        <v>808798179.5</v>
      </c>
      <c r="BI89" s="15"/>
    </row>
    <row r="90">
      <c r="A90" s="24">
        <f t="shared" si="2"/>
        <v>7</v>
      </c>
      <c r="B90" s="23">
        <f t="shared" si="13"/>
        <v>88</v>
      </c>
      <c r="C90" s="15">
        <f>vlookup(A90,Budget!$B$3:$H$53,7,0)</f>
        <v>15392.29929</v>
      </c>
      <c r="D90" s="15">
        <f t="shared" ref="D90:F90" si="108">$C90*D$1</f>
        <v>9235.379574</v>
      </c>
      <c r="E90" s="15">
        <f t="shared" si="108"/>
        <v>3848.074823</v>
      </c>
      <c r="F90" s="15">
        <f t="shared" si="108"/>
        <v>2308.844894</v>
      </c>
      <c r="G90" s="14"/>
      <c r="H90" s="15">
        <f>if($A90&lt;=$H$1,D90*((1+Investment!$D$5/12)^($H$1*12-$B90)),0)</f>
        <v>12698.09906</v>
      </c>
      <c r="I90" s="15">
        <f>if($A90&lt;=$H$1,E90*((1+Investment!$D$6/12)^($H$1*12-$B90)),0)</f>
        <v>5726.437543</v>
      </c>
      <c r="J90" s="15">
        <f>if($A90&lt;=$H$1,F90*((1+Investment!$D$7/12)^($H$1*12-$B90)),0)</f>
        <v>3717.989083</v>
      </c>
      <c r="K90" s="15">
        <f t="shared" si="4"/>
        <v>22142.52568</v>
      </c>
      <c r="L90" s="15">
        <f t="shared" si="15"/>
        <v>1964604.449</v>
      </c>
      <c r="M90" s="14"/>
      <c r="N90" s="15">
        <f>if($A90&lt;=$N$1,D90*((1+Investment!$D$5/12)^($N$1*12-$B90)),0)</f>
        <v>23068.59464</v>
      </c>
      <c r="O90" s="15">
        <f>if($A90&lt;=$N$1,E90*((1+Investment!$D$6/12)^($N$1*12-$B90)),0)</f>
        <v>12066.64237</v>
      </c>
      <c r="P90" s="15">
        <f>if($A90&lt;=$N$1,F90*((1+Investment!$D$7/12)^($N$1*12-$B90)),0)</f>
        <v>9083.864455</v>
      </c>
      <c r="Q90" s="15">
        <f t="shared" si="5"/>
        <v>44219.10147</v>
      </c>
      <c r="R90" s="15">
        <f t="shared" si="16"/>
        <v>3962891.317</v>
      </c>
      <c r="S90" s="14"/>
      <c r="T90" s="15">
        <f>if($A90&lt;=$T$1,D90*((1+Investment!$D$5/12)^($T$1*12-$B90)),0)</f>
        <v>41908.63972</v>
      </c>
      <c r="U90" s="15">
        <f>if($A90&lt;=$T$1,E90*((1+Investment!$D$6/12)^($T$1*12-$B90)),0)</f>
        <v>25426.60373</v>
      </c>
      <c r="V90" s="15">
        <f>if($A90&lt;=$T$1,F90*((1+Investment!$D$7/12)^($T$1*12-$B90)),0)</f>
        <v>22193.87727</v>
      </c>
      <c r="W90" s="15">
        <f t="shared" si="6"/>
        <v>89529.12072</v>
      </c>
      <c r="X90" s="15">
        <f t="shared" si="17"/>
        <v>8109920.988</v>
      </c>
      <c r="Y90" s="14"/>
      <c r="Z90" s="15">
        <f>if($A90&lt;=$Z$1,D90*((1+Investment!$D$5/12)^($Z$1*12-$B90)),0)</f>
        <v>76135.28742</v>
      </c>
      <c r="AA90" s="15">
        <f>if($A90&lt;=$Z$1,E90*((1+Investment!$D$6/12)^($Z$1*12-$B90)),0)</f>
        <v>53578.4651</v>
      </c>
      <c r="AB90" s="15">
        <f>if($A90&lt;=$Z$1,F90*((1+Investment!$D$7/12)^($Z$1*12-$B90)),0)</f>
        <v>54224.51986</v>
      </c>
      <c r="AC90" s="15">
        <f t="shared" si="7"/>
        <v>183938.2724</v>
      </c>
      <c r="AD90" s="15">
        <f t="shared" si="18"/>
        <v>16849223.79</v>
      </c>
      <c r="AE90" s="14"/>
      <c r="AF90" s="15">
        <f>if($A90&lt;=$AF$1,D90*((1+Investment!$D$5/12)^($AF$1*12-$B90)),0)</f>
        <v>138314.7253</v>
      </c>
      <c r="AG90" s="15">
        <f>if($A90&lt;=$AF$1,E90*((1+Investment!$D$6/12)^($AF$1*12-$B90)),0)</f>
        <v>112899.5423</v>
      </c>
      <c r="AH90" s="15">
        <f>if($A90&lt;=$AF$1,F90*((1+Investment!$D$7/12)^($AF$1*12-$B90)),0)</f>
        <v>132482.4192</v>
      </c>
      <c r="AI90" s="15">
        <f t="shared" si="8"/>
        <v>383696.6868</v>
      </c>
      <c r="AJ90" s="15">
        <f t="shared" si="19"/>
        <v>35550594.75</v>
      </c>
      <c r="AK90" s="14"/>
      <c r="AL90" s="15">
        <f>if($A90&lt;=$AF$1,D90*((1+Investment!$D$5/12)^($AL$1*12-$B90)),0)</f>
        <v>251275.9048</v>
      </c>
      <c r="AM90" s="15">
        <f>if($A90&lt;=$AF$1,E90*((1+Investment!$D$6/12)^($AL$1*12-$B90)),0)</f>
        <v>237899.8095</v>
      </c>
      <c r="AN90" s="15">
        <f>if($A90&lt;=$AF$1,F90*((1+Investment!$D$7/12)^($AL$1*12-$B90)),0)</f>
        <v>323683.6666</v>
      </c>
      <c r="AO90" s="15">
        <f t="shared" si="9"/>
        <v>812859.3809</v>
      </c>
      <c r="AP90" s="15">
        <f t="shared" si="20"/>
        <v>76173060.96</v>
      </c>
      <c r="AQ90" s="14"/>
      <c r="AR90" s="15">
        <f>if($A90&lt;=$AF$1,D90*((1+Investment!$D$5/12)^($AR$1*12-$B90)),0)</f>
        <v>456492.1067</v>
      </c>
      <c r="AS90" s="15">
        <f>if($A90&lt;=$AF$1,E90*((1+Investment!$D$6/12)^($AR$1*12-$B90)),0)</f>
        <v>501298.0411</v>
      </c>
      <c r="AT90" s="15">
        <f>if($A90&lt;=$AF$1,F90*((1+Investment!$D$7/12)^($AR$1*12-$B90)),0)</f>
        <v>790830.3354</v>
      </c>
      <c r="AU90" s="15">
        <f t="shared" si="10"/>
        <v>1748620.483</v>
      </c>
      <c r="AV90" s="15">
        <f t="shared" si="21"/>
        <v>165679211.7</v>
      </c>
      <c r="AW90" s="15"/>
      <c r="AX90" s="15">
        <f>if($A90&lt;=$AF$1,D90*((1+Investment!$D$5/12)^($AX$1*12-$B90)),0)</f>
        <v>829307.7031</v>
      </c>
      <c r="AY90" s="15">
        <f>if($A90&lt;=$AF$1,E90*((1+Investment!$D$6/12)^($AX$1*12-$B90)),0)</f>
        <v>1056325.881</v>
      </c>
      <c r="AZ90" s="15">
        <f>if($A90&lt;=$AF$1,F90*((1+Investment!$D$7/12)^($AX$1*12-$B90)),0)</f>
        <v>1932172.315</v>
      </c>
      <c r="BA90" s="15">
        <f t="shared" si="11"/>
        <v>3817805.899</v>
      </c>
      <c r="BB90" s="15">
        <f t="shared" si="22"/>
        <v>365535295.5</v>
      </c>
      <c r="BC90" s="15"/>
      <c r="BD90" s="15">
        <f>if($A90&lt;=$AF$1,D90*((1+Investment!$D$5/12)^($BD$1*12-$B90)),0)</f>
        <v>1506600.566</v>
      </c>
      <c r="BE90" s="15">
        <f>if($A90&lt;=$AF$1,E90*((1+Investment!$D$6/12)^($BD$1*12-$B90)),0)</f>
        <v>2225870.194</v>
      </c>
      <c r="BF90" s="15">
        <f>if($A90&lt;=$AF$1,F90*((1+Investment!$D$7/12)^($BD$1*12-$B90)),0)</f>
        <v>4720721.609</v>
      </c>
      <c r="BG90" s="15">
        <f t="shared" si="12"/>
        <v>8453192.369</v>
      </c>
      <c r="BH90" s="15">
        <f t="shared" si="23"/>
        <v>817251371.8</v>
      </c>
      <c r="BI90" s="15"/>
    </row>
    <row r="91">
      <c r="A91" s="24">
        <f t="shared" si="2"/>
        <v>7</v>
      </c>
      <c r="B91" s="23">
        <f t="shared" si="13"/>
        <v>89</v>
      </c>
      <c r="C91" s="15">
        <f>vlookup(A91,Budget!$B$3:$H$53,7,0)</f>
        <v>15392.29929</v>
      </c>
      <c r="D91" s="15">
        <f t="shared" ref="D91:F91" si="109">$C91*D$1</f>
        <v>9235.379574</v>
      </c>
      <c r="E91" s="15">
        <f t="shared" si="109"/>
        <v>3848.074823</v>
      </c>
      <c r="F91" s="15">
        <f t="shared" si="109"/>
        <v>2308.844894</v>
      </c>
      <c r="G91" s="14"/>
      <c r="H91" s="15">
        <f>if($A91&lt;=$H$1,D91*((1+Investment!$D$5/12)^($H$1*12-$B91)),0)</f>
        <v>12572.3753</v>
      </c>
      <c r="I91" s="15">
        <f>if($A91&lt;=$H$1,E91*((1+Investment!$D$6/12)^($H$1*12-$B91)),0)</f>
        <v>5655.740783</v>
      </c>
      <c r="J91" s="15">
        <f>if($A91&lt;=$H$1,F91*((1+Investment!$D$7/12)^($H$1*12-$B91)),0)</f>
        <v>3663.043432</v>
      </c>
      <c r="K91" s="15">
        <f t="shared" si="4"/>
        <v>21891.15952</v>
      </c>
      <c r="L91" s="15">
        <f t="shared" si="15"/>
        <v>1986495.609</v>
      </c>
      <c r="M91" s="14"/>
      <c r="N91" s="15">
        <f>if($A91&lt;=$N$1,D91*((1+Investment!$D$5/12)^($N$1*12-$B91)),0)</f>
        <v>22840.19271</v>
      </c>
      <c r="O91" s="15">
        <f>if($A91&lt;=$N$1,E91*((1+Investment!$D$6/12)^($N$1*12-$B91)),0)</f>
        <v>11917.67148</v>
      </c>
      <c r="P91" s="15">
        <f>if($A91&lt;=$N$1,F91*((1+Investment!$D$7/12)^($N$1*12-$B91)),0)</f>
        <v>8949.620152</v>
      </c>
      <c r="Q91" s="15">
        <f t="shared" si="5"/>
        <v>43707.48434</v>
      </c>
      <c r="R91" s="15">
        <f t="shared" si="16"/>
        <v>4006598.801</v>
      </c>
      <c r="S91" s="14"/>
      <c r="T91" s="15">
        <f>if($A91&lt;=$T$1,D91*((1+Investment!$D$5/12)^($T$1*12-$B91)),0)</f>
        <v>41493.70269</v>
      </c>
      <c r="U91" s="15">
        <f>if($A91&lt;=$T$1,E91*((1+Investment!$D$6/12)^($T$1*12-$B91)),0)</f>
        <v>25112.69504</v>
      </c>
      <c r="V91" s="15">
        <f>if($A91&lt;=$T$1,F91*((1+Investment!$D$7/12)^($T$1*12-$B91)),0)</f>
        <v>21865.88894</v>
      </c>
      <c r="W91" s="15">
        <f t="shared" si="6"/>
        <v>88472.28667</v>
      </c>
      <c r="X91" s="15">
        <f t="shared" si="17"/>
        <v>8198393.275</v>
      </c>
      <c r="Y91" s="14"/>
      <c r="Z91" s="15">
        <f>if($A91&lt;=$Z$1,D91*((1+Investment!$D$5/12)^($Z$1*12-$B91)),0)</f>
        <v>75381.47269</v>
      </c>
      <c r="AA91" s="15">
        <f>if($A91&lt;=$Z$1,E91*((1+Investment!$D$6/12)^($Z$1*12-$B91)),0)</f>
        <v>52917.00257</v>
      </c>
      <c r="AB91" s="15">
        <f>if($A91&lt;=$Z$1,F91*((1+Investment!$D$7/12)^($Z$1*12-$B91)),0)</f>
        <v>53423.17227</v>
      </c>
      <c r="AC91" s="15">
        <f t="shared" si="7"/>
        <v>181721.6475</v>
      </c>
      <c r="AD91" s="15">
        <f t="shared" si="18"/>
        <v>17030945.44</v>
      </c>
      <c r="AE91" s="14"/>
      <c r="AF91" s="15">
        <f>if($A91&lt;=$AF$1,D91*((1+Investment!$D$5/12)^($AF$1*12-$B91)),0)</f>
        <v>136945.2726</v>
      </c>
      <c r="AG91" s="15">
        <f>if($A91&lt;=$AF$1,E91*((1+Investment!$D$6/12)^($AF$1*12-$B91)),0)</f>
        <v>111505.7207</v>
      </c>
      <c r="AH91" s="15">
        <f>if($A91&lt;=$AF$1,F91*((1+Investment!$D$7/12)^($AF$1*12-$B91)),0)</f>
        <v>130524.551</v>
      </c>
      <c r="AI91" s="15">
        <f t="shared" si="8"/>
        <v>378975.5443</v>
      </c>
      <c r="AJ91" s="15">
        <f t="shared" si="19"/>
        <v>35929570.29</v>
      </c>
      <c r="AK91" s="14"/>
      <c r="AL91" s="15">
        <f>if($A91&lt;=$AF$1,D91*((1+Investment!$D$5/12)^($AL$1*12-$B91)),0)</f>
        <v>248788.0246</v>
      </c>
      <c r="AM91" s="15">
        <f>if($A91&lt;=$AF$1,E91*((1+Investment!$D$6/12)^($AL$1*12-$B91)),0)</f>
        <v>234962.7748</v>
      </c>
      <c r="AN91" s="15">
        <f>if($A91&lt;=$AF$1,F91*((1+Investment!$D$7/12)^($AL$1*12-$B91)),0)</f>
        <v>318900.1642</v>
      </c>
      <c r="AO91" s="15">
        <f t="shared" si="9"/>
        <v>802650.9636</v>
      </c>
      <c r="AP91" s="15">
        <f t="shared" si="20"/>
        <v>76975711.93</v>
      </c>
      <c r="AQ91" s="14"/>
      <c r="AR91" s="15">
        <f>if($A91&lt;=$AF$1,D91*((1+Investment!$D$5/12)^($AR$1*12-$B91)),0)</f>
        <v>451972.3828</v>
      </c>
      <c r="AS91" s="15">
        <f>if($A91&lt;=$AF$1,E91*((1+Investment!$D$6/12)^($AR$1*12-$B91)),0)</f>
        <v>495109.1764</v>
      </c>
      <c r="AT91" s="15">
        <f>if($A91&lt;=$AF$1,F91*((1+Investment!$D$7/12)^($AR$1*12-$B91)),0)</f>
        <v>779143.1876</v>
      </c>
      <c r="AU91" s="15">
        <f t="shared" si="10"/>
        <v>1726224.747</v>
      </c>
      <c r="AV91" s="15">
        <f t="shared" si="21"/>
        <v>167405436.5</v>
      </c>
      <c r="AW91" s="15"/>
      <c r="AX91" s="15">
        <f>if($A91&lt;=$AF$1,D91*((1+Investment!$D$5/12)^($AX$1*12-$B91)),0)</f>
        <v>821096.7358</v>
      </c>
      <c r="AY91" s="15">
        <f>if($A91&lt;=$AF$1,E91*((1+Investment!$D$6/12)^($AX$1*12-$B91)),0)</f>
        <v>1043284.821</v>
      </c>
      <c r="AZ91" s="15">
        <f>if($A91&lt;=$AF$1,F91*((1+Investment!$D$7/12)^($AX$1*12-$B91)),0)</f>
        <v>1903618.044</v>
      </c>
      <c r="BA91" s="15">
        <f t="shared" si="11"/>
        <v>3767999.601</v>
      </c>
      <c r="BB91" s="15">
        <f t="shared" si="22"/>
        <v>369303295.1</v>
      </c>
      <c r="BC91" s="15"/>
      <c r="BD91" s="15">
        <f>if($A91&lt;=$AF$1,D91*((1+Investment!$D$5/12)^($BD$1*12-$B91)),0)</f>
        <v>1491683.729</v>
      </c>
      <c r="BE91" s="15">
        <f>if($A91&lt;=$AF$1,E91*((1+Investment!$D$6/12)^($BD$1*12-$B91)),0)</f>
        <v>2198390.315</v>
      </c>
      <c r="BF91" s="15">
        <f>if($A91&lt;=$AF$1,F91*((1+Investment!$D$7/12)^($BD$1*12-$B91)),0)</f>
        <v>4650957.25</v>
      </c>
      <c r="BG91" s="15">
        <f t="shared" si="12"/>
        <v>8341031.294</v>
      </c>
      <c r="BH91" s="15">
        <f t="shared" si="23"/>
        <v>825592403.1</v>
      </c>
      <c r="BI91" s="15"/>
    </row>
    <row r="92">
      <c r="A92" s="24">
        <f t="shared" si="2"/>
        <v>7</v>
      </c>
      <c r="B92" s="23">
        <f t="shared" si="13"/>
        <v>90</v>
      </c>
      <c r="C92" s="15">
        <f>vlookup(A92,Budget!$B$3:$H$53,7,0)</f>
        <v>15392.29929</v>
      </c>
      <c r="D92" s="15">
        <f t="shared" ref="D92:F92" si="110">$C92*D$1</f>
        <v>9235.379574</v>
      </c>
      <c r="E92" s="15">
        <f t="shared" si="110"/>
        <v>3848.074823</v>
      </c>
      <c r="F92" s="15">
        <f t="shared" si="110"/>
        <v>2308.844894</v>
      </c>
      <c r="G92" s="14"/>
      <c r="H92" s="15">
        <f>if($A92&lt;=$H$1,D92*((1+Investment!$D$5/12)^($H$1*12-$B92)),0)</f>
        <v>12447.89634</v>
      </c>
      <c r="I92" s="15">
        <f>if($A92&lt;=$H$1,E92*((1+Investment!$D$6/12)^($H$1*12-$B92)),0)</f>
        <v>5585.916823</v>
      </c>
      <c r="J92" s="15">
        <f>if($A92&lt;=$H$1,F92*((1+Investment!$D$7/12)^($H$1*12-$B92)),0)</f>
        <v>3608.909785</v>
      </c>
      <c r="K92" s="15">
        <f t="shared" si="4"/>
        <v>21642.72295</v>
      </c>
      <c r="L92" s="15">
        <f t="shared" si="15"/>
        <v>2008138.332</v>
      </c>
      <c r="M92" s="14"/>
      <c r="N92" s="15">
        <f>if($A92&lt;=$N$1,D92*((1+Investment!$D$5/12)^($N$1*12-$B92)),0)</f>
        <v>22614.05219</v>
      </c>
      <c r="O92" s="15">
        <f>if($A92&lt;=$N$1,E92*((1+Investment!$D$6/12)^($N$1*12-$B92)),0)</f>
        <v>11770.53973</v>
      </c>
      <c r="P92" s="15">
        <f>if($A92&lt;=$N$1,F92*((1+Investment!$D$7/12)^($N$1*12-$B92)),0)</f>
        <v>8817.359756</v>
      </c>
      <c r="Q92" s="15">
        <f t="shared" si="5"/>
        <v>43201.95168</v>
      </c>
      <c r="R92" s="15">
        <f t="shared" si="16"/>
        <v>4049800.753</v>
      </c>
      <c r="S92" s="14"/>
      <c r="T92" s="15">
        <f>if($A92&lt;=$T$1,D92*((1+Investment!$D$5/12)^($T$1*12-$B92)),0)</f>
        <v>41082.87395</v>
      </c>
      <c r="U92" s="15">
        <f>if($A92&lt;=$T$1,E92*((1+Investment!$D$6/12)^($T$1*12-$B92)),0)</f>
        <v>24802.66177</v>
      </c>
      <c r="V92" s="15">
        <f>if($A92&lt;=$T$1,F92*((1+Investment!$D$7/12)^($T$1*12-$B92)),0)</f>
        <v>21542.74773</v>
      </c>
      <c r="W92" s="15">
        <f t="shared" si="6"/>
        <v>87428.28345</v>
      </c>
      <c r="X92" s="15">
        <f t="shared" si="17"/>
        <v>8285821.559</v>
      </c>
      <c r="Y92" s="14"/>
      <c r="Z92" s="15">
        <f>if($A92&lt;=$Z$1,D92*((1+Investment!$D$5/12)^($Z$1*12-$B92)),0)</f>
        <v>74635.12147</v>
      </c>
      <c r="AA92" s="15">
        <f>if($A92&lt;=$Z$1,E92*((1+Investment!$D$6/12)^($Z$1*12-$B92)),0)</f>
        <v>52263.70624</v>
      </c>
      <c r="AB92" s="15">
        <f>if($A92&lt;=$Z$1,F92*((1+Investment!$D$7/12)^($Z$1*12-$B92)),0)</f>
        <v>52633.66726</v>
      </c>
      <c r="AC92" s="15">
        <f t="shared" si="7"/>
        <v>179532.495</v>
      </c>
      <c r="AD92" s="15">
        <f t="shared" si="18"/>
        <v>17210477.93</v>
      </c>
      <c r="AE92" s="14"/>
      <c r="AF92" s="15">
        <f>if($A92&lt;=$AF$1,D92*((1+Investment!$D$5/12)^($AF$1*12-$B92)),0)</f>
        <v>135589.3788</v>
      </c>
      <c r="AG92" s="15">
        <f>if($A92&lt;=$AF$1,E92*((1+Investment!$D$6/12)^($AF$1*12-$B92)),0)</f>
        <v>110129.1069</v>
      </c>
      <c r="AH92" s="15">
        <f>if($A92&lt;=$AF$1,F92*((1+Investment!$D$7/12)^($AF$1*12-$B92)),0)</f>
        <v>128595.6167</v>
      </c>
      <c r="AI92" s="15">
        <f t="shared" si="8"/>
        <v>374314.1024</v>
      </c>
      <c r="AJ92" s="15">
        <f t="shared" si="19"/>
        <v>36303884.39</v>
      </c>
      <c r="AK92" s="14"/>
      <c r="AL92" s="15">
        <f>if($A92&lt;=$AF$1,D92*((1+Investment!$D$5/12)^($AL$1*12-$B92)),0)</f>
        <v>246324.7768</v>
      </c>
      <c r="AM92" s="15">
        <f>if($A92&lt;=$AF$1,E92*((1+Investment!$D$6/12)^($AL$1*12-$B92)),0)</f>
        <v>232061.9998</v>
      </c>
      <c r="AN92" s="15">
        <f>if($A92&lt;=$AF$1,F92*((1+Investment!$D$7/12)^($AL$1*12-$B92)),0)</f>
        <v>314187.3539</v>
      </c>
      <c r="AO92" s="15">
        <f t="shared" si="9"/>
        <v>792574.1305</v>
      </c>
      <c r="AP92" s="15">
        <f t="shared" si="20"/>
        <v>77768286.06</v>
      </c>
      <c r="AQ92" s="14"/>
      <c r="AR92" s="15">
        <f>if($A92&lt;=$AF$1,D92*((1+Investment!$D$5/12)^($AR$1*12-$B92)),0)</f>
        <v>447497.4088</v>
      </c>
      <c r="AS92" s="15">
        <f>if($A92&lt;=$AF$1,E92*((1+Investment!$D$6/12)^($AR$1*12-$B92)),0)</f>
        <v>488996.7174</v>
      </c>
      <c r="AT92" s="15">
        <f>if($A92&lt;=$AF$1,F92*((1+Investment!$D$7/12)^($AR$1*12-$B92)),0)</f>
        <v>767628.7562</v>
      </c>
      <c r="AU92" s="15">
        <f t="shared" si="10"/>
        <v>1704122.882</v>
      </c>
      <c r="AV92" s="15">
        <f t="shared" si="21"/>
        <v>169109559.3</v>
      </c>
      <c r="AW92" s="15"/>
      <c r="AX92" s="15">
        <f>if($A92&lt;=$AF$1,D92*((1+Investment!$D$5/12)^($AX$1*12-$B92)),0)</f>
        <v>812967.0651</v>
      </c>
      <c r="AY92" s="15">
        <f>if($A92&lt;=$AF$1,E92*((1+Investment!$D$6/12)^($AX$1*12-$B92)),0)</f>
        <v>1030404.762</v>
      </c>
      <c r="AZ92" s="15">
        <f>if($A92&lt;=$AF$1,F92*((1+Investment!$D$7/12)^($AX$1*12-$B92)),0)</f>
        <v>1875485.758</v>
      </c>
      <c r="BA92" s="15">
        <f t="shared" si="11"/>
        <v>3718857.584</v>
      </c>
      <c r="BB92" s="15">
        <f t="shared" si="22"/>
        <v>373022152.7</v>
      </c>
      <c r="BC92" s="15"/>
      <c r="BD92" s="15">
        <f>if($A92&lt;=$AF$1,D92*((1+Investment!$D$5/12)^($BD$1*12-$B92)),0)</f>
        <v>1476914.583</v>
      </c>
      <c r="BE92" s="15">
        <f>if($A92&lt;=$AF$1,E92*((1+Investment!$D$6/12)^($BD$1*12-$B92)),0)</f>
        <v>2171249.694</v>
      </c>
      <c r="BF92" s="15">
        <f>if($A92&lt;=$AF$1,F92*((1+Investment!$D$7/12)^($BD$1*12-$B92)),0)</f>
        <v>4582223.892</v>
      </c>
      <c r="BG92" s="15">
        <f t="shared" si="12"/>
        <v>8230388.169</v>
      </c>
      <c r="BH92" s="15">
        <f t="shared" si="23"/>
        <v>833822791.3</v>
      </c>
      <c r="BI92" s="15"/>
    </row>
    <row r="93">
      <c r="A93" s="24">
        <f t="shared" si="2"/>
        <v>7</v>
      </c>
      <c r="B93" s="23">
        <f t="shared" si="13"/>
        <v>91</v>
      </c>
      <c r="C93" s="15">
        <f>vlookup(A93,Budget!$B$3:$H$53,7,0)</f>
        <v>15392.29929</v>
      </c>
      <c r="D93" s="15">
        <f t="shared" ref="D93:F93" si="111">$C93*D$1</f>
        <v>9235.379574</v>
      </c>
      <c r="E93" s="15">
        <f t="shared" si="111"/>
        <v>3848.074823</v>
      </c>
      <c r="F93" s="15">
        <f t="shared" si="111"/>
        <v>2308.844894</v>
      </c>
      <c r="G93" s="14"/>
      <c r="H93" s="15">
        <f>if($A93&lt;=$H$1,D93*((1+Investment!$D$5/12)^($H$1*12-$B93)),0)</f>
        <v>12324.64984</v>
      </c>
      <c r="I93" s="15">
        <f>if($A93&lt;=$H$1,E93*((1+Investment!$D$6/12)^($H$1*12-$B93)),0)</f>
        <v>5516.954887</v>
      </c>
      <c r="J93" s="15">
        <f>if($A93&lt;=$H$1,F93*((1+Investment!$D$7/12)^($H$1*12-$B93)),0)</f>
        <v>3555.576143</v>
      </c>
      <c r="K93" s="15">
        <f t="shared" si="4"/>
        <v>21397.18087</v>
      </c>
      <c r="L93" s="15">
        <f t="shared" si="15"/>
        <v>2029535.513</v>
      </c>
      <c r="M93" s="14"/>
      <c r="N93" s="15">
        <f>if($A93&lt;=$N$1,D93*((1+Investment!$D$5/12)^($N$1*12-$B93)),0)</f>
        <v>22390.15068</v>
      </c>
      <c r="O93" s="15">
        <f>if($A93&lt;=$N$1,E93*((1+Investment!$D$6/12)^($N$1*12-$B93)),0)</f>
        <v>11625.22443</v>
      </c>
      <c r="P93" s="15">
        <f>if($A93&lt;=$N$1,F93*((1+Investment!$D$7/12)^($N$1*12-$B93)),0)</f>
        <v>8687.053947</v>
      </c>
      <c r="Q93" s="15">
        <f t="shared" si="5"/>
        <v>42702.42906</v>
      </c>
      <c r="R93" s="15">
        <f t="shared" si="16"/>
        <v>4092503.182</v>
      </c>
      <c r="S93" s="14"/>
      <c r="T93" s="15">
        <f>if($A93&lt;=$T$1,D93*((1+Investment!$D$5/12)^($T$1*12-$B93)),0)</f>
        <v>40676.11282</v>
      </c>
      <c r="U93" s="15">
        <f>if($A93&lt;=$T$1,E93*((1+Investment!$D$6/12)^($T$1*12-$B93)),0)</f>
        <v>24496.45607</v>
      </c>
      <c r="V93" s="15">
        <f>if($A93&lt;=$T$1,F93*((1+Investment!$D$7/12)^($T$1*12-$B93)),0)</f>
        <v>21224.382</v>
      </c>
      <c r="W93" s="15">
        <f t="shared" si="6"/>
        <v>86396.95089</v>
      </c>
      <c r="X93" s="15">
        <f t="shared" si="17"/>
        <v>8372218.509</v>
      </c>
      <c r="Y93" s="14"/>
      <c r="Z93" s="15">
        <f>if($A93&lt;=$Z$1,D93*((1+Investment!$D$5/12)^($Z$1*12-$B93)),0)</f>
        <v>73896.15987</v>
      </c>
      <c r="AA93" s="15">
        <f>if($A93&lt;=$Z$1,E93*((1+Investment!$D$6/12)^($Z$1*12-$B93)),0)</f>
        <v>51618.4753</v>
      </c>
      <c r="AB93" s="15">
        <f>if($A93&lt;=$Z$1,F93*((1+Investment!$D$7/12)^($Z$1*12-$B93)),0)</f>
        <v>51855.82982</v>
      </c>
      <c r="AC93" s="15">
        <f t="shared" si="7"/>
        <v>177370.465</v>
      </c>
      <c r="AD93" s="15">
        <f t="shared" si="18"/>
        <v>17387848.4</v>
      </c>
      <c r="AE93" s="14"/>
      <c r="AF93" s="15">
        <f>if($A93&lt;=$AF$1,D93*((1+Investment!$D$5/12)^($AF$1*12-$B93)),0)</f>
        <v>134246.9097</v>
      </c>
      <c r="AG93" s="15">
        <f>if($A93&lt;=$AF$1,E93*((1+Investment!$D$6/12)^($AF$1*12-$B93)),0)</f>
        <v>108769.4883</v>
      </c>
      <c r="AH93" s="15">
        <f>if($A93&lt;=$AF$1,F93*((1+Investment!$D$7/12)^($AF$1*12-$B93)),0)</f>
        <v>126695.1889</v>
      </c>
      <c r="AI93" s="15">
        <f t="shared" si="8"/>
        <v>369711.5869</v>
      </c>
      <c r="AJ93" s="15">
        <f t="shared" si="19"/>
        <v>36673595.98</v>
      </c>
      <c r="AK93" s="14"/>
      <c r="AL93" s="15">
        <f>if($A93&lt;=$AF$1,D93*((1+Investment!$D$5/12)^($AL$1*12-$B93)),0)</f>
        <v>243885.9176</v>
      </c>
      <c r="AM93" s="15">
        <f>if($A93&lt;=$AF$1,E93*((1+Investment!$D$6/12)^($AL$1*12-$B93)),0)</f>
        <v>229197.0369</v>
      </c>
      <c r="AN93" s="15">
        <f>if($A93&lt;=$AF$1,F93*((1+Investment!$D$7/12)^($AL$1*12-$B93)),0)</f>
        <v>309544.191</v>
      </c>
      <c r="AO93" s="15">
        <f t="shared" si="9"/>
        <v>782627.1455</v>
      </c>
      <c r="AP93" s="15">
        <f t="shared" si="20"/>
        <v>78550913.2</v>
      </c>
      <c r="AQ93" s="14"/>
      <c r="AR93" s="15">
        <f>if($A93&lt;=$AF$1,D93*((1+Investment!$D$5/12)^($AR$1*12-$B93)),0)</f>
        <v>443066.7413</v>
      </c>
      <c r="AS93" s="15">
        <f>if($A93&lt;=$AF$1,E93*((1+Investment!$D$6/12)^($AR$1*12-$B93)),0)</f>
        <v>482959.7209</v>
      </c>
      <c r="AT93" s="15">
        <f>if($A93&lt;=$AF$1,F93*((1+Investment!$D$7/12)^($AR$1*12-$B93)),0)</f>
        <v>756284.4889</v>
      </c>
      <c r="AU93" s="15">
        <f t="shared" si="10"/>
        <v>1682310.951</v>
      </c>
      <c r="AV93" s="15">
        <f t="shared" si="21"/>
        <v>170791870.3</v>
      </c>
      <c r="AW93" s="15"/>
      <c r="AX93" s="15">
        <f>if($A93&lt;=$AF$1,D93*((1+Investment!$D$5/12)^($AX$1*12-$B93)),0)</f>
        <v>804917.8863</v>
      </c>
      <c r="AY93" s="15">
        <f>if($A93&lt;=$AF$1,E93*((1+Investment!$D$6/12)^($AX$1*12-$B93)),0)</f>
        <v>1017683.715</v>
      </c>
      <c r="AZ93" s="15">
        <f>if($A93&lt;=$AF$1,F93*((1+Investment!$D$7/12)^($AX$1*12-$B93)),0)</f>
        <v>1847769.219</v>
      </c>
      <c r="BA93" s="15">
        <f t="shared" si="11"/>
        <v>3670370.821</v>
      </c>
      <c r="BB93" s="15">
        <f t="shared" si="22"/>
        <v>376692523.5</v>
      </c>
      <c r="BC93" s="15"/>
      <c r="BD93" s="15">
        <f>if($A93&lt;=$AF$1,D93*((1+Investment!$D$5/12)^($BD$1*12-$B93)),0)</f>
        <v>1462291.667</v>
      </c>
      <c r="BE93" s="15">
        <f>if($A93&lt;=$AF$1,E93*((1+Investment!$D$6/12)^($BD$1*12-$B93)),0)</f>
        <v>2144444.142</v>
      </c>
      <c r="BF93" s="15">
        <f>if($A93&lt;=$AF$1,F93*((1+Investment!$D$7/12)^($BD$1*12-$B93)),0)</f>
        <v>4514506.297</v>
      </c>
      <c r="BG93" s="15">
        <f t="shared" si="12"/>
        <v>8121242.106</v>
      </c>
      <c r="BH93" s="15">
        <f t="shared" si="23"/>
        <v>841944033.4</v>
      </c>
      <c r="BI93" s="15"/>
    </row>
    <row r="94">
      <c r="A94" s="24">
        <f t="shared" si="2"/>
        <v>7</v>
      </c>
      <c r="B94" s="23">
        <f t="shared" si="13"/>
        <v>92</v>
      </c>
      <c r="C94" s="15">
        <f>vlookup(A94,Budget!$B$3:$H$53,7,0)</f>
        <v>15392.29929</v>
      </c>
      <c r="D94" s="15">
        <f t="shared" ref="D94:F94" si="112">$C94*D$1</f>
        <v>9235.379574</v>
      </c>
      <c r="E94" s="15">
        <f t="shared" si="112"/>
        <v>3848.074823</v>
      </c>
      <c r="F94" s="15">
        <f t="shared" si="112"/>
        <v>2308.844894</v>
      </c>
      <c r="G94" s="14"/>
      <c r="H94" s="15">
        <f>if($A94&lt;=$H$1,D94*((1+Investment!$D$5/12)^($H$1*12-$B94)),0)</f>
        <v>12202.62361</v>
      </c>
      <c r="I94" s="15">
        <f>if($A94&lt;=$H$1,E94*((1+Investment!$D$6/12)^($H$1*12-$B94)),0)</f>
        <v>5448.844332</v>
      </c>
      <c r="J94" s="15">
        <f>if($A94&lt;=$H$1,F94*((1+Investment!$D$7/12)^($H$1*12-$B94)),0)</f>
        <v>3503.030683</v>
      </c>
      <c r="K94" s="15">
        <f t="shared" si="4"/>
        <v>21154.49862</v>
      </c>
      <c r="L94" s="15">
        <f t="shared" si="15"/>
        <v>2050690.011</v>
      </c>
      <c r="M94" s="14"/>
      <c r="N94" s="15">
        <f>if($A94&lt;=$N$1,D94*((1+Investment!$D$5/12)^($N$1*12-$B94)),0)</f>
        <v>22168.46602</v>
      </c>
      <c r="O94" s="15">
        <f>if($A94&lt;=$N$1,E94*((1+Investment!$D$6/12)^($N$1*12-$B94)),0)</f>
        <v>11481.70314</v>
      </c>
      <c r="P94" s="15">
        <f>if($A94&lt;=$N$1,F94*((1+Investment!$D$7/12)^($N$1*12-$B94)),0)</f>
        <v>8558.673839</v>
      </c>
      <c r="Q94" s="15">
        <f t="shared" si="5"/>
        <v>42208.843</v>
      </c>
      <c r="R94" s="15">
        <f t="shared" si="16"/>
        <v>4134712.025</v>
      </c>
      <c r="S94" s="14"/>
      <c r="T94" s="15">
        <f>if($A94&lt;=$T$1,D94*((1+Investment!$D$5/12)^($T$1*12-$B94)),0)</f>
        <v>40273.37903</v>
      </c>
      <c r="U94" s="15">
        <f>if($A94&lt;=$T$1,E94*((1+Investment!$D$6/12)^($T$1*12-$B94)),0)</f>
        <v>24194.03069</v>
      </c>
      <c r="V94" s="15">
        <f>if($A94&lt;=$T$1,F94*((1+Investment!$D$7/12)^($T$1*12-$B94)),0)</f>
        <v>20910.72118</v>
      </c>
      <c r="W94" s="15">
        <f t="shared" si="6"/>
        <v>85378.1309</v>
      </c>
      <c r="X94" s="15">
        <f t="shared" si="17"/>
        <v>8457596.64</v>
      </c>
      <c r="Y94" s="14"/>
      <c r="Z94" s="15">
        <f>if($A94&lt;=$Z$1,D94*((1+Investment!$D$5/12)^($Z$1*12-$B94)),0)</f>
        <v>73164.51473</v>
      </c>
      <c r="AA94" s="15">
        <f>if($A94&lt;=$Z$1,E94*((1+Investment!$D$6/12)^($Z$1*12-$B94)),0)</f>
        <v>50981.21017</v>
      </c>
      <c r="AB94" s="15">
        <f>if($A94&lt;=$Z$1,F94*((1+Investment!$D$7/12)^($Z$1*12-$B94)),0)</f>
        <v>51089.4875</v>
      </c>
      <c r="AC94" s="15">
        <f t="shared" si="7"/>
        <v>175235.2124</v>
      </c>
      <c r="AD94" s="15">
        <f t="shared" si="18"/>
        <v>17563083.61</v>
      </c>
      <c r="AE94" s="14"/>
      <c r="AF94" s="15">
        <f>if($A94&lt;=$AF$1,D94*((1+Investment!$D$5/12)^($AF$1*12-$B94)),0)</f>
        <v>132917.7324</v>
      </c>
      <c r="AG94" s="15">
        <f>if($A94&lt;=$AF$1,E94*((1+Investment!$D$6/12)^($AF$1*12-$B94)),0)</f>
        <v>107426.6551</v>
      </c>
      <c r="AH94" s="15">
        <f>if($A94&lt;=$AF$1,F94*((1+Investment!$D$7/12)^($AF$1*12-$B94)),0)</f>
        <v>124822.8462</v>
      </c>
      <c r="AI94" s="15">
        <f t="shared" si="8"/>
        <v>365167.2337</v>
      </c>
      <c r="AJ94" s="15">
        <f t="shared" si="19"/>
        <v>37038763.21</v>
      </c>
      <c r="AK94" s="14"/>
      <c r="AL94" s="15">
        <f>if($A94&lt;=$AF$1,D94*((1+Investment!$D$5/12)^($AL$1*12-$B94)),0)</f>
        <v>241471.2056</v>
      </c>
      <c r="AM94" s="15">
        <f>if($A94&lt;=$AF$1,E94*((1+Investment!$D$6/12)^($AL$1*12-$B94)),0)</f>
        <v>226367.4438</v>
      </c>
      <c r="AN94" s="15">
        <f>if($A94&lt;=$AF$1,F94*((1+Investment!$D$7/12)^($AL$1*12-$B94)),0)</f>
        <v>304969.6463</v>
      </c>
      <c r="AO94" s="15">
        <f t="shared" si="9"/>
        <v>772808.2957</v>
      </c>
      <c r="AP94" s="15">
        <f t="shared" si="20"/>
        <v>79323721.5</v>
      </c>
      <c r="AQ94" s="14"/>
      <c r="AR94" s="15">
        <f>if($A94&lt;=$AF$1,D94*((1+Investment!$D$5/12)^($AR$1*12-$B94)),0)</f>
        <v>438679.9419</v>
      </c>
      <c r="AS94" s="15">
        <f>if($A94&lt;=$AF$1,E94*((1+Investment!$D$6/12)^($AR$1*12-$B94)),0)</f>
        <v>476997.2552</v>
      </c>
      <c r="AT94" s="15">
        <f>if($A94&lt;=$AF$1,F94*((1+Investment!$D$7/12)^($AR$1*12-$B94)),0)</f>
        <v>745107.8708</v>
      </c>
      <c r="AU94" s="15">
        <f t="shared" si="10"/>
        <v>1660785.068</v>
      </c>
      <c r="AV94" s="15">
        <f t="shared" si="21"/>
        <v>172452655.4</v>
      </c>
      <c r="AW94" s="15"/>
      <c r="AX94" s="15">
        <f>if($A94&lt;=$AF$1,D94*((1+Investment!$D$5/12)^($AX$1*12-$B94)),0)</f>
        <v>796948.4022</v>
      </c>
      <c r="AY94" s="15">
        <f>if($A94&lt;=$AF$1,E94*((1+Investment!$D$6/12)^($AX$1*12-$B94)),0)</f>
        <v>1005119.719</v>
      </c>
      <c r="AZ94" s="15">
        <f>if($A94&lt;=$AF$1,F94*((1+Investment!$D$7/12)^($AX$1*12-$B94)),0)</f>
        <v>1820462.285</v>
      </c>
      <c r="BA94" s="15">
        <f t="shared" si="11"/>
        <v>3622530.406</v>
      </c>
      <c r="BB94" s="15">
        <f t="shared" si="22"/>
        <v>380315053.9</v>
      </c>
      <c r="BC94" s="15"/>
      <c r="BD94" s="15">
        <f>if($A94&lt;=$AF$1,D94*((1+Investment!$D$5/12)^($BD$1*12-$B94)),0)</f>
        <v>1447813.531</v>
      </c>
      <c r="BE94" s="15">
        <f>if($A94&lt;=$AF$1,E94*((1+Investment!$D$6/12)^($BD$1*12-$B94)),0)</f>
        <v>2117969.523</v>
      </c>
      <c r="BF94" s="15">
        <f>if($A94&lt;=$AF$1,F94*((1+Investment!$D$7/12)^($BD$1*12-$B94)),0)</f>
        <v>4447789.456</v>
      </c>
      <c r="BG94" s="15">
        <f t="shared" si="12"/>
        <v>8013572.51</v>
      </c>
      <c r="BH94" s="15">
        <f t="shared" si="23"/>
        <v>849957605.9</v>
      </c>
      <c r="BI94" s="15"/>
    </row>
    <row r="95">
      <c r="A95" s="24">
        <f t="shared" si="2"/>
        <v>7</v>
      </c>
      <c r="B95" s="23">
        <f t="shared" si="13"/>
        <v>93</v>
      </c>
      <c r="C95" s="15">
        <f>vlookup(A95,Budget!$B$3:$H$53,7,0)</f>
        <v>15392.29929</v>
      </c>
      <c r="D95" s="15">
        <f t="shared" ref="D95:F95" si="113">$C95*D$1</f>
        <v>9235.379574</v>
      </c>
      <c r="E95" s="15">
        <f t="shared" si="113"/>
        <v>3848.074823</v>
      </c>
      <c r="F95" s="15">
        <f t="shared" si="113"/>
        <v>2308.844894</v>
      </c>
      <c r="G95" s="14"/>
      <c r="H95" s="15">
        <f>if($A95&lt;=$H$1,D95*((1+Investment!$D$5/12)^($H$1*12-$B95)),0)</f>
        <v>12081.80555</v>
      </c>
      <c r="I95" s="15">
        <f>if($A95&lt;=$H$1,E95*((1+Investment!$D$6/12)^($H$1*12-$B95)),0)</f>
        <v>5381.574649</v>
      </c>
      <c r="J95" s="15">
        <f>if($A95&lt;=$H$1,F95*((1+Investment!$D$7/12)^($H$1*12-$B95)),0)</f>
        <v>3451.261756</v>
      </c>
      <c r="K95" s="15">
        <f t="shared" si="4"/>
        <v>20914.64196</v>
      </c>
      <c r="L95" s="15">
        <f t="shared" si="15"/>
        <v>2071604.653</v>
      </c>
      <c r="M95" s="14"/>
      <c r="N95" s="15">
        <f>if($A95&lt;=$N$1,D95*((1+Investment!$D$5/12)^($N$1*12-$B95)),0)</f>
        <v>21948.97626</v>
      </c>
      <c r="O95" s="15">
        <f>if($A95&lt;=$N$1,E95*((1+Investment!$D$6/12)^($N$1*12-$B95)),0)</f>
        <v>11339.95372</v>
      </c>
      <c r="P95" s="15">
        <f>if($A95&lt;=$N$1,F95*((1+Investment!$D$7/12)^($N$1*12-$B95)),0)</f>
        <v>8432.190975</v>
      </c>
      <c r="Q95" s="15">
        <f t="shared" si="5"/>
        <v>41721.12095</v>
      </c>
      <c r="R95" s="15">
        <f t="shared" si="16"/>
        <v>4176433.146</v>
      </c>
      <c r="S95" s="14"/>
      <c r="T95" s="15">
        <f>if($A95&lt;=$T$1,D95*((1+Investment!$D$5/12)^($T$1*12-$B95)),0)</f>
        <v>39874.6327</v>
      </c>
      <c r="U95" s="15">
        <f>if($A95&lt;=$T$1,E95*((1+Investment!$D$6/12)^($T$1*12-$B95)),0)</f>
        <v>23895.33895</v>
      </c>
      <c r="V95" s="15">
        <f>if($A95&lt;=$T$1,F95*((1+Investment!$D$7/12)^($T$1*12-$B95)),0)</f>
        <v>20601.69574</v>
      </c>
      <c r="W95" s="15">
        <f t="shared" si="6"/>
        <v>84371.6674</v>
      </c>
      <c r="X95" s="15">
        <f t="shared" si="17"/>
        <v>8541968.308</v>
      </c>
      <c r="Y95" s="14"/>
      <c r="Z95" s="15">
        <f>if($A95&lt;=$Z$1,D95*((1+Investment!$D$5/12)^($Z$1*12-$B95)),0)</f>
        <v>72440.11359</v>
      </c>
      <c r="AA95" s="15">
        <f>if($A95&lt;=$Z$1,E95*((1+Investment!$D$6/12)^($Z$1*12-$B95)),0)</f>
        <v>50351.81252</v>
      </c>
      <c r="AB95" s="15">
        <f>if($A95&lt;=$Z$1,F95*((1+Investment!$D$7/12)^($Z$1*12-$B95)),0)</f>
        <v>50334.47045</v>
      </c>
      <c r="AC95" s="15">
        <f t="shared" si="7"/>
        <v>173126.3966</v>
      </c>
      <c r="AD95" s="15">
        <f t="shared" si="18"/>
        <v>17736210</v>
      </c>
      <c r="AE95" s="14"/>
      <c r="AF95" s="15">
        <f>if($A95&lt;=$AF$1,D95*((1+Investment!$D$5/12)^($AF$1*12-$B95)),0)</f>
        <v>131601.7152</v>
      </c>
      <c r="AG95" s="15">
        <f>if($A95&lt;=$AF$1,E95*((1+Investment!$D$6/12)^($AF$1*12-$B95)),0)</f>
        <v>106100.4001</v>
      </c>
      <c r="AH95" s="15">
        <f>if($A95&lt;=$AF$1,F95*((1+Investment!$D$7/12)^($AF$1*12-$B95)),0)</f>
        <v>122978.1736</v>
      </c>
      <c r="AI95" s="15">
        <f t="shared" si="8"/>
        <v>360680.2889</v>
      </c>
      <c r="AJ95" s="15">
        <f t="shared" si="19"/>
        <v>37399443.5</v>
      </c>
      <c r="AK95" s="14"/>
      <c r="AL95" s="15">
        <f>if($A95&lt;=$AF$1,D95*((1+Investment!$D$5/12)^($AL$1*12-$B95)),0)</f>
        <v>239080.4015</v>
      </c>
      <c r="AM95" s="15">
        <f>if($A95&lt;=$AF$1,E95*((1+Investment!$D$6/12)^($AL$1*12-$B95)),0)</f>
        <v>223572.784</v>
      </c>
      <c r="AN95" s="15">
        <f>if($A95&lt;=$AF$1,F95*((1+Investment!$D$7/12)^($AL$1*12-$B95)),0)</f>
        <v>300462.7057</v>
      </c>
      <c r="AO95" s="15">
        <f t="shared" si="9"/>
        <v>763115.8913</v>
      </c>
      <c r="AP95" s="15">
        <f t="shared" si="20"/>
        <v>80086837.39</v>
      </c>
      <c r="AQ95" s="14"/>
      <c r="AR95" s="15">
        <f>if($A95&lt;=$AF$1,D95*((1+Investment!$D$5/12)^($AR$1*12-$B95)),0)</f>
        <v>434336.5762</v>
      </c>
      <c r="AS95" s="15">
        <f>if($A95&lt;=$AF$1,E95*((1+Investment!$D$6/12)^($AR$1*12-$B95)),0)</f>
        <v>471108.4002</v>
      </c>
      <c r="AT95" s="15">
        <f>if($A95&lt;=$AF$1,F95*((1+Investment!$D$7/12)^($AR$1*12-$B95)),0)</f>
        <v>734096.4244</v>
      </c>
      <c r="AU95" s="15">
        <f t="shared" si="10"/>
        <v>1639541.401</v>
      </c>
      <c r="AV95" s="15">
        <f t="shared" si="21"/>
        <v>174092196.8</v>
      </c>
      <c r="AW95" s="15"/>
      <c r="AX95" s="15">
        <f>if($A95&lt;=$AF$1,D95*((1+Investment!$D$5/12)^($AX$1*12-$B95)),0)</f>
        <v>789057.824</v>
      </c>
      <c r="AY95" s="15">
        <f>if($A95&lt;=$AF$1,E95*((1+Investment!$D$6/12)^($AX$1*12-$B95)),0)</f>
        <v>992710.8333</v>
      </c>
      <c r="AZ95" s="15">
        <f>if($A95&lt;=$AF$1,F95*((1+Investment!$D$7/12)^($AX$1*12-$B95)),0)</f>
        <v>1793558.901</v>
      </c>
      <c r="BA95" s="15">
        <f t="shared" si="11"/>
        <v>3575327.559</v>
      </c>
      <c r="BB95" s="15">
        <f t="shared" si="22"/>
        <v>383890381.5</v>
      </c>
      <c r="BC95" s="15"/>
      <c r="BD95" s="15">
        <f>if($A95&lt;=$AF$1,D95*((1+Investment!$D$5/12)^($BD$1*12-$B95)),0)</f>
        <v>1433478.744</v>
      </c>
      <c r="BE95" s="15">
        <f>if($A95&lt;=$AF$1,E95*((1+Investment!$D$6/12)^($BD$1*12-$B95)),0)</f>
        <v>2091821.751</v>
      </c>
      <c r="BF95" s="15">
        <f>if($A95&lt;=$AF$1,F95*((1+Investment!$D$7/12)^($BD$1*12-$B95)),0)</f>
        <v>4382058.577</v>
      </c>
      <c r="BG95" s="15">
        <f t="shared" si="12"/>
        <v>7907359.072</v>
      </c>
      <c r="BH95" s="15">
        <f t="shared" si="23"/>
        <v>857864965</v>
      </c>
      <c r="BI95" s="15"/>
    </row>
    <row r="96">
      <c r="A96" s="24">
        <f t="shared" si="2"/>
        <v>7</v>
      </c>
      <c r="B96" s="23">
        <f t="shared" si="13"/>
        <v>94</v>
      </c>
      <c r="C96" s="15">
        <f>vlookup(A96,Budget!$B$3:$H$53,7,0)</f>
        <v>15392.29929</v>
      </c>
      <c r="D96" s="15">
        <f t="shared" ref="D96:F96" si="114">$C96*D$1</f>
        <v>9235.379574</v>
      </c>
      <c r="E96" s="15">
        <f t="shared" si="114"/>
        <v>3848.074823</v>
      </c>
      <c r="F96" s="15">
        <f t="shared" si="114"/>
        <v>2308.844894</v>
      </c>
      <c r="G96" s="14"/>
      <c r="H96" s="15">
        <f>if($A96&lt;=$H$1,D96*((1+Investment!$D$5/12)^($H$1*12-$B96)),0)</f>
        <v>11962.18371</v>
      </c>
      <c r="I96" s="15">
        <f>if($A96&lt;=$H$1,E96*((1+Investment!$D$6/12)^($H$1*12-$B96)),0)</f>
        <v>5315.135456</v>
      </c>
      <c r="J96" s="15">
        <f>if($A96&lt;=$H$1,F96*((1+Investment!$D$7/12)^($H$1*12-$B96)),0)</f>
        <v>3400.257888</v>
      </c>
      <c r="K96" s="15">
        <f t="shared" si="4"/>
        <v>20677.57706</v>
      </c>
      <c r="L96" s="15">
        <f t="shared" si="15"/>
        <v>2092282.23</v>
      </c>
      <c r="M96" s="14"/>
      <c r="N96" s="15">
        <f>if($A96&lt;=$N$1,D96*((1+Investment!$D$5/12)^($N$1*12-$B96)),0)</f>
        <v>21731.65966</v>
      </c>
      <c r="O96" s="15">
        <f>if($A96&lt;=$N$1,E96*((1+Investment!$D$6/12)^($N$1*12-$B96)),0)</f>
        <v>11199.95429</v>
      </c>
      <c r="P96" s="15">
        <f>if($A96&lt;=$N$1,F96*((1+Investment!$D$7/12)^($N$1*12-$B96)),0)</f>
        <v>8307.577315</v>
      </c>
      <c r="Q96" s="15">
        <f t="shared" si="5"/>
        <v>41239.19127</v>
      </c>
      <c r="R96" s="15">
        <f t="shared" si="16"/>
        <v>4217672.337</v>
      </c>
      <c r="S96" s="14"/>
      <c r="T96" s="15">
        <f>if($A96&lt;=$T$1,D96*((1+Investment!$D$5/12)^($T$1*12-$B96)),0)</f>
        <v>39479.83436</v>
      </c>
      <c r="U96" s="15">
        <f>if($A96&lt;=$T$1,E96*((1+Investment!$D$6/12)^($T$1*12-$B96)),0)</f>
        <v>23600.33477</v>
      </c>
      <c r="V96" s="15">
        <f>if($A96&lt;=$T$1,F96*((1+Investment!$D$7/12)^($T$1*12-$B96)),0)</f>
        <v>20297.23718</v>
      </c>
      <c r="W96" s="15">
        <f t="shared" si="6"/>
        <v>83377.40631</v>
      </c>
      <c r="X96" s="15">
        <f t="shared" si="17"/>
        <v>8625345.714</v>
      </c>
      <c r="Y96" s="14"/>
      <c r="Z96" s="15">
        <f>if($A96&lt;=$Z$1,D96*((1+Investment!$D$5/12)^($Z$1*12-$B96)),0)</f>
        <v>71722.88474</v>
      </c>
      <c r="AA96" s="15">
        <f>if($A96&lt;=$Z$1,E96*((1+Investment!$D$6/12)^($Z$1*12-$B96)),0)</f>
        <v>49730.1852</v>
      </c>
      <c r="AB96" s="15">
        <f>if($A96&lt;=$Z$1,F96*((1+Investment!$D$7/12)^($Z$1*12-$B96)),0)</f>
        <v>49590.61128</v>
      </c>
      <c r="AC96" s="15">
        <f t="shared" si="7"/>
        <v>171043.6812</v>
      </c>
      <c r="AD96" s="15">
        <f t="shared" si="18"/>
        <v>17907253.69</v>
      </c>
      <c r="AE96" s="14"/>
      <c r="AF96" s="15">
        <f>if($A96&lt;=$AF$1,D96*((1+Investment!$D$5/12)^($AF$1*12-$B96)),0)</f>
        <v>130298.7279</v>
      </c>
      <c r="AG96" s="15">
        <f>if($A96&lt;=$AF$1,E96*((1+Investment!$D$6/12)^($AF$1*12-$B96)),0)</f>
        <v>104790.5186</v>
      </c>
      <c r="AH96" s="15">
        <f>if($A96&lt;=$AF$1,F96*((1+Investment!$D$7/12)^($AF$1*12-$B96)),0)</f>
        <v>121160.7622</v>
      </c>
      <c r="AI96" s="15">
        <f t="shared" si="8"/>
        <v>356250.0087</v>
      </c>
      <c r="AJ96" s="15">
        <f t="shared" si="19"/>
        <v>37755693.51</v>
      </c>
      <c r="AK96" s="14"/>
      <c r="AL96" s="15">
        <f>if($A96&lt;=$AF$1,D96*((1+Investment!$D$5/12)^($AL$1*12-$B96)),0)</f>
        <v>236713.2689</v>
      </c>
      <c r="AM96" s="15">
        <f>if($A96&lt;=$AF$1,E96*((1+Investment!$D$6/12)^($AL$1*12-$B96)),0)</f>
        <v>220812.6262</v>
      </c>
      <c r="AN96" s="15">
        <f>if($A96&lt;=$AF$1,F96*((1+Investment!$D$7/12)^($AL$1*12-$B96)),0)</f>
        <v>296022.3702</v>
      </c>
      <c r="AO96" s="15">
        <f t="shared" si="9"/>
        <v>753548.2652</v>
      </c>
      <c r="AP96" s="15">
        <f t="shared" si="20"/>
        <v>80840385.66</v>
      </c>
      <c r="AQ96" s="14"/>
      <c r="AR96" s="15">
        <f>if($A96&lt;=$AF$1,D96*((1+Investment!$D$5/12)^($AR$1*12-$B96)),0)</f>
        <v>430036.214</v>
      </c>
      <c r="AS96" s="15">
        <f>if($A96&lt;=$AF$1,E96*((1+Investment!$D$6/12)^($AR$1*12-$B96)),0)</f>
        <v>465292.2471</v>
      </c>
      <c r="AT96" s="15">
        <f>if($A96&lt;=$AF$1,F96*((1+Investment!$D$7/12)^($AR$1*12-$B96)),0)</f>
        <v>723247.7088</v>
      </c>
      <c r="AU96" s="15">
        <f t="shared" si="10"/>
        <v>1618576.17</v>
      </c>
      <c r="AV96" s="15">
        <f t="shared" si="21"/>
        <v>175710772.9</v>
      </c>
      <c r="AW96" s="15"/>
      <c r="AX96" s="15">
        <f>if($A96&lt;=$AF$1,D96*((1+Investment!$D$5/12)^($AX$1*12-$B96)),0)</f>
        <v>781245.3703</v>
      </c>
      <c r="AY96" s="15">
        <f>if($A96&lt;=$AF$1,E96*((1+Investment!$D$6/12)^($AX$1*12-$B96)),0)</f>
        <v>980455.144</v>
      </c>
      <c r="AZ96" s="15">
        <f>if($A96&lt;=$AF$1,F96*((1+Investment!$D$7/12)^($AX$1*12-$B96)),0)</f>
        <v>1767053.105</v>
      </c>
      <c r="BA96" s="15">
        <f t="shared" si="11"/>
        <v>3528753.619</v>
      </c>
      <c r="BB96" s="15">
        <f t="shared" si="22"/>
        <v>387419135.1</v>
      </c>
      <c r="BC96" s="15"/>
      <c r="BD96" s="15">
        <f>if($A96&lt;=$AF$1,D96*((1+Investment!$D$5/12)^($BD$1*12-$B96)),0)</f>
        <v>1419285.885</v>
      </c>
      <c r="BE96" s="15">
        <f>if($A96&lt;=$AF$1,E96*((1+Investment!$D$6/12)^($BD$1*12-$B96)),0)</f>
        <v>2065996.791</v>
      </c>
      <c r="BF96" s="15">
        <f>if($A96&lt;=$AF$1,F96*((1+Investment!$D$7/12)^($BD$1*12-$B96)),0)</f>
        <v>4317299.091</v>
      </c>
      <c r="BG96" s="15">
        <f t="shared" si="12"/>
        <v>7802581.766</v>
      </c>
      <c r="BH96" s="15">
        <f t="shared" si="23"/>
        <v>865667546.8</v>
      </c>
      <c r="BI96" s="15"/>
    </row>
    <row r="97">
      <c r="A97" s="24">
        <f t="shared" si="2"/>
        <v>7</v>
      </c>
      <c r="B97" s="23">
        <f t="shared" si="13"/>
        <v>95</v>
      </c>
      <c r="C97" s="15">
        <f>vlookup(A97,Budget!$B$3:$H$53,7,0)</f>
        <v>15392.29929</v>
      </c>
      <c r="D97" s="15">
        <f t="shared" ref="D97:F97" si="115">$C97*D$1</f>
        <v>9235.379574</v>
      </c>
      <c r="E97" s="15">
        <f t="shared" si="115"/>
        <v>3848.074823</v>
      </c>
      <c r="F97" s="15">
        <f t="shared" si="115"/>
        <v>2308.844894</v>
      </c>
      <c r="G97" s="14"/>
      <c r="H97" s="15">
        <f>if($A97&lt;=$H$1,D97*((1+Investment!$D$5/12)^($H$1*12-$B97)),0)</f>
        <v>11843.74625</v>
      </c>
      <c r="I97" s="15">
        <f>if($A97&lt;=$H$1,E97*((1+Investment!$D$6/12)^($H$1*12-$B97)),0)</f>
        <v>5249.5165</v>
      </c>
      <c r="J97" s="15">
        <f>if($A97&lt;=$H$1,F97*((1+Investment!$D$7/12)^($H$1*12-$B97)),0)</f>
        <v>3350.007772</v>
      </c>
      <c r="K97" s="15">
        <f t="shared" si="4"/>
        <v>20443.27052</v>
      </c>
      <c r="L97" s="15">
        <f t="shared" si="15"/>
        <v>2112725.501</v>
      </c>
      <c r="M97" s="14"/>
      <c r="N97" s="15">
        <f>if($A97&lt;=$N$1,D97*((1+Investment!$D$5/12)^($N$1*12-$B97)),0)</f>
        <v>21516.49471</v>
      </c>
      <c r="O97" s="15">
        <f>if($A97&lt;=$N$1,E97*((1+Investment!$D$6/12)^($N$1*12-$B97)),0)</f>
        <v>11061.68325</v>
      </c>
      <c r="P97" s="15">
        <f>if($A97&lt;=$N$1,F97*((1+Investment!$D$7/12)^($N$1*12-$B97)),0)</f>
        <v>8184.805236</v>
      </c>
      <c r="Q97" s="15">
        <f t="shared" si="5"/>
        <v>40762.9832</v>
      </c>
      <c r="R97" s="15">
        <f t="shared" si="16"/>
        <v>4258435.32</v>
      </c>
      <c r="S97" s="14"/>
      <c r="T97" s="15">
        <f>if($A97&lt;=$T$1,D97*((1+Investment!$D$5/12)^($T$1*12-$B97)),0)</f>
        <v>39088.94491</v>
      </c>
      <c r="U97" s="15">
        <f>if($A97&lt;=$T$1,E97*((1+Investment!$D$6/12)^($T$1*12-$B97)),0)</f>
        <v>23308.97261</v>
      </c>
      <c r="V97" s="15">
        <f>if($A97&lt;=$T$1,F97*((1+Investment!$D$7/12)^($T$1*12-$B97)),0)</f>
        <v>19997.27801</v>
      </c>
      <c r="W97" s="15">
        <f t="shared" si="6"/>
        <v>82395.19553</v>
      </c>
      <c r="X97" s="15">
        <f t="shared" si="17"/>
        <v>8707740.91</v>
      </c>
      <c r="Y97" s="14"/>
      <c r="Z97" s="15">
        <f>if($A97&lt;=$Z$1,D97*((1+Investment!$D$5/12)^($Z$1*12-$B97)),0)</f>
        <v>71012.75717</v>
      </c>
      <c r="AA97" s="15">
        <f>if($A97&lt;=$Z$1,E97*((1+Investment!$D$6/12)^($Z$1*12-$B97)),0)</f>
        <v>49116.2323</v>
      </c>
      <c r="AB97" s="15">
        <f>if($A97&lt;=$Z$1,F97*((1+Investment!$D$7/12)^($Z$1*12-$B97)),0)</f>
        <v>48857.7451</v>
      </c>
      <c r="AC97" s="15">
        <f t="shared" si="7"/>
        <v>168986.7346</v>
      </c>
      <c r="AD97" s="15">
        <f t="shared" si="18"/>
        <v>18076240.42</v>
      </c>
      <c r="AE97" s="14"/>
      <c r="AF97" s="15">
        <f>if($A97&lt;=$AF$1,D97*((1+Investment!$D$5/12)^($AF$1*12-$B97)),0)</f>
        <v>129008.6415</v>
      </c>
      <c r="AG97" s="15">
        <f>if($A97&lt;=$AF$1,E97*((1+Investment!$D$6/12)^($AF$1*12-$B97)),0)</f>
        <v>103496.8085</v>
      </c>
      <c r="AH97" s="15">
        <f>if($A97&lt;=$AF$1,F97*((1+Investment!$D$7/12)^($AF$1*12-$B97)),0)</f>
        <v>119370.209</v>
      </c>
      <c r="AI97" s="15">
        <f t="shared" si="8"/>
        <v>351875.6591</v>
      </c>
      <c r="AJ97" s="15">
        <f t="shared" si="19"/>
        <v>38107569.17</v>
      </c>
      <c r="AK97" s="14"/>
      <c r="AL97" s="15">
        <f>if($A97&lt;=$AF$1,D97*((1+Investment!$D$5/12)^($AL$1*12-$B97)),0)</f>
        <v>234369.5731</v>
      </c>
      <c r="AM97" s="15">
        <f>if($A97&lt;=$AF$1,E97*((1+Investment!$D$6/12)^($AL$1*12-$B97)),0)</f>
        <v>218086.5444</v>
      </c>
      <c r="AN97" s="15">
        <f>if($A97&lt;=$AF$1,F97*((1+Investment!$D$7/12)^($AL$1*12-$B97)),0)</f>
        <v>291647.6553</v>
      </c>
      <c r="AO97" s="15">
        <f t="shared" si="9"/>
        <v>744103.7728</v>
      </c>
      <c r="AP97" s="15">
        <f t="shared" si="20"/>
        <v>81584489.43</v>
      </c>
      <c r="AQ97" s="14"/>
      <c r="AR97" s="15">
        <f>if($A97&lt;=$AF$1,D97*((1+Investment!$D$5/12)^($AR$1*12-$B97)),0)</f>
        <v>425778.4297</v>
      </c>
      <c r="AS97" s="15">
        <f>if($A97&lt;=$AF$1,E97*((1+Investment!$D$6/12)^($AR$1*12-$B97)),0)</f>
        <v>459547.8984</v>
      </c>
      <c r="AT97" s="15">
        <f>if($A97&lt;=$AF$1,F97*((1+Investment!$D$7/12)^($AR$1*12-$B97)),0)</f>
        <v>712559.319</v>
      </c>
      <c r="AU97" s="15">
        <f t="shared" si="10"/>
        <v>1597885.647</v>
      </c>
      <c r="AV97" s="15">
        <f t="shared" si="21"/>
        <v>177308658.6</v>
      </c>
      <c r="AW97" s="15"/>
      <c r="AX97" s="15">
        <f>if($A97&lt;=$AF$1,D97*((1+Investment!$D$5/12)^($AX$1*12-$B97)),0)</f>
        <v>773510.2676</v>
      </c>
      <c r="AY97" s="15">
        <f>if($A97&lt;=$AF$1,E97*((1+Investment!$D$6/12)^($AX$1*12-$B97)),0)</f>
        <v>968350.7595</v>
      </c>
      <c r="AZ97" s="15">
        <f>if($A97&lt;=$AF$1,F97*((1+Investment!$D$7/12)^($AX$1*12-$B97)),0)</f>
        <v>1740939.02</v>
      </c>
      <c r="BA97" s="15">
        <f t="shared" si="11"/>
        <v>3482800.047</v>
      </c>
      <c r="BB97" s="15">
        <f t="shared" si="22"/>
        <v>390901935.1</v>
      </c>
      <c r="BC97" s="15"/>
      <c r="BD97" s="15">
        <f>if($A97&lt;=$AF$1,D97*((1+Investment!$D$5/12)^($BD$1*12-$B97)),0)</f>
        <v>1405233.549</v>
      </c>
      <c r="BE97" s="15">
        <f>if($A97&lt;=$AF$1,E97*((1+Investment!$D$6/12)^($BD$1*12-$B97)),0)</f>
        <v>2040490.658</v>
      </c>
      <c r="BF97" s="15">
        <f>if($A97&lt;=$AF$1,F97*((1+Investment!$D$7/12)^($BD$1*12-$B97)),0)</f>
        <v>4253496.641</v>
      </c>
      <c r="BG97" s="15">
        <f t="shared" si="12"/>
        <v>7699220.848</v>
      </c>
      <c r="BH97" s="15">
        <f t="shared" si="23"/>
        <v>873366767.6</v>
      </c>
      <c r="BI97" s="15"/>
    </row>
    <row r="98">
      <c r="A98" s="24">
        <f t="shared" si="2"/>
        <v>7</v>
      </c>
      <c r="B98" s="23">
        <f t="shared" si="13"/>
        <v>96</v>
      </c>
      <c r="C98" s="15">
        <f>vlookup(A98,Budget!$B$3:$H$53,7,0)</f>
        <v>15392.29929</v>
      </c>
      <c r="D98" s="15">
        <f t="shared" ref="D98:F98" si="116">$C98*D$1</f>
        <v>9235.379574</v>
      </c>
      <c r="E98" s="15">
        <f t="shared" si="116"/>
        <v>3848.074823</v>
      </c>
      <c r="F98" s="15">
        <f t="shared" si="116"/>
        <v>2308.844894</v>
      </c>
      <c r="G98" s="14"/>
      <c r="H98" s="15">
        <f>if($A98&lt;=$H$1,D98*((1+Investment!$D$5/12)^($H$1*12-$B98)),0)</f>
        <v>11726.48144</v>
      </c>
      <c r="I98" s="15">
        <f>if($A98&lt;=$H$1,E98*((1+Investment!$D$6/12)^($H$1*12-$B98)),0)</f>
        <v>5184.707654</v>
      </c>
      <c r="J98" s="15">
        <f>if($A98&lt;=$H$1,F98*((1+Investment!$D$7/12)^($H$1*12-$B98)),0)</f>
        <v>3300.500268</v>
      </c>
      <c r="K98" s="15">
        <f t="shared" si="4"/>
        <v>20211.68936</v>
      </c>
      <c r="L98" s="15">
        <f t="shared" si="15"/>
        <v>2132937.19</v>
      </c>
      <c r="M98" s="14"/>
      <c r="N98" s="15">
        <f>if($A98&lt;=$N$1,D98*((1+Investment!$D$5/12)^($N$1*12-$B98)),0)</f>
        <v>21303.46011</v>
      </c>
      <c r="O98" s="15">
        <f>if($A98&lt;=$N$1,E98*((1+Investment!$D$6/12)^($N$1*12-$B98)),0)</f>
        <v>10925.11926</v>
      </c>
      <c r="P98" s="15">
        <f>if($A98&lt;=$N$1,F98*((1+Investment!$D$7/12)^($N$1*12-$B98)),0)</f>
        <v>8063.847523</v>
      </c>
      <c r="Q98" s="15">
        <f t="shared" si="5"/>
        <v>40292.42689</v>
      </c>
      <c r="R98" s="15">
        <f t="shared" si="16"/>
        <v>4298727.747</v>
      </c>
      <c r="S98" s="14"/>
      <c r="T98" s="15">
        <f>if($A98&lt;=$T$1,D98*((1+Investment!$D$5/12)^($T$1*12-$B98)),0)</f>
        <v>38701.92566</v>
      </c>
      <c r="U98" s="15">
        <f>if($A98&lt;=$T$1,E98*((1+Investment!$D$6/12)^($T$1*12-$B98)),0)</f>
        <v>23021.20751</v>
      </c>
      <c r="V98" s="15">
        <f>if($A98&lt;=$T$1,F98*((1+Investment!$D$7/12)^($T$1*12-$B98)),0)</f>
        <v>19701.75174</v>
      </c>
      <c r="W98" s="15">
        <f t="shared" si="6"/>
        <v>81424.88491</v>
      </c>
      <c r="X98" s="15">
        <f t="shared" si="17"/>
        <v>8789165.794</v>
      </c>
      <c r="Y98" s="14"/>
      <c r="Z98" s="15">
        <f>if($A98&lt;=$Z$1,D98*((1+Investment!$D$5/12)^($Z$1*12-$B98)),0)</f>
        <v>70309.66057</v>
      </c>
      <c r="AA98" s="15">
        <f>if($A98&lt;=$Z$1,E98*((1+Investment!$D$6/12)^($Z$1*12-$B98)),0)</f>
        <v>48509.85906</v>
      </c>
      <c r="AB98" s="15">
        <f>if($A98&lt;=$Z$1,F98*((1+Investment!$D$7/12)^($Z$1*12-$B98)),0)</f>
        <v>48135.70946</v>
      </c>
      <c r="AC98" s="15">
        <f t="shared" si="7"/>
        <v>166955.2291</v>
      </c>
      <c r="AD98" s="15">
        <f t="shared" si="18"/>
        <v>18243195.65</v>
      </c>
      <c r="AE98" s="14"/>
      <c r="AF98" s="15">
        <f>if($A98&lt;=$AF$1,D98*((1+Investment!$D$5/12)^($AF$1*12-$B98)),0)</f>
        <v>127731.3282</v>
      </c>
      <c r="AG98" s="15">
        <f>if($A98&lt;=$AF$1,E98*((1+Investment!$D$6/12)^($AF$1*12-$B98)),0)</f>
        <v>102219.0702</v>
      </c>
      <c r="AH98" s="15">
        <f>if($A98&lt;=$AF$1,F98*((1+Investment!$D$7/12)^($AF$1*12-$B98)),0)</f>
        <v>117606.1173</v>
      </c>
      <c r="AI98" s="15">
        <f t="shared" si="8"/>
        <v>347556.5156</v>
      </c>
      <c r="AJ98" s="15">
        <f t="shared" si="19"/>
        <v>38455125.68</v>
      </c>
      <c r="AK98" s="14"/>
      <c r="AL98" s="15">
        <f>if($A98&lt;=$AF$1,D98*((1+Investment!$D$5/12)^($AL$1*12-$B98)),0)</f>
        <v>232049.0823</v>
      </c>
      <c r="AM98" s="15">
        <f>if($A98&lt;=$AF$1,E98*((1+Investment!$D$6/12)^($AL$1*12-$B98)),0)</f>
        <v>215394.1179</v>
      </c>
      <c r="AN98" s="15">
        <f>if($A98&lt;=$AF$1,F98*((1+Investment!$D$7/12)^($AL$1*12-$B98)),0)</f>
        <v>287337.5915</v>
      </c>
      <c r="AO98" s="15">
        <f t="shared" si="9"/>
        <v>734780.7917</v>
      </c>
      <c r="AP98" s="15">
        <f t="shared" si="20"/>
        <v>82319270.22</v>
      </c>
      <c r="AQ98" s="14"/>
      <c r="AR98" s="15">
        <f>if($A98&lt;=$AF$1,D98*((1+Investment!$D$5/12)^($AR$1*12-$B98)),0)</f>
        <v>421562.8017</v>
      </c>
      <c r="AS98" s="15">
        <f>if($A98&lt;=$AF$1,E98*((1+Investment!$D$6/12)^($AR$1*12-$B98)),0)</f>
        <v>453874.4675</v>
      </c>
      <c r="AT98" s="15">
        <f>if($A98&lt;=$AF$1,F98*((1+Investment!$D$7/12)^($AR$1*12-$B98)),0)</f>
        <v>702028.8857</v>
      </c>
      <c r="AU98" s="15">
        <f t="shared" si="10"/>
        <v>1577466.155</v>
      </c>
      <c r="AV98" s="15">
        <f t="shared" si="21"/>
        <v>178886124.7</v>
      </c>
      <c r="AW98" s="15"/>
      <c r="AX98" s="15">
        <f>if($A98&lt;=$AF$1,D98*((1+Investment!$D$5/12)^($AX$1*12-$B98)),0)</f>
        <v>765851.7501</v>
      </c>
      <c r="AY98" s="15">
        <f>if($A98&lt;=$AF$1,E98*((1+Investment!$D$6/12)^($AX$1*12-$B98)),0)</f>
        <v>956395.8118</v>
      </c>
      <c r="AZ98" s="15">
        <f>if($A98&lt;=$AF$1,F98*((1+Investment!$D$7/12)^($AX$1*12-$B98)),0)</f>
        <v>1715210.857</v>
      </c>
      <c r="BA98" s="15">
        <f t="shared" si="11"/>
        <v>3437458.419</v>
      </c>
      <c r="BB98" s="15">
        <f t="shared" si="22"/>
        <v>394339393.5</v>
      </c>
      <c r="BC98" s="15"/>
      <c r="BD98" s="15">
        <f>if($A98&lt;=$AF$1,D98*((1+Investment!$D$5/12)^($BD$1*12-$B98)),0)</f>
        <v>1391320.346</v>
      </c>
      <c r="BE98" s="15">
        <f>if($A98&lt;=$AF$1,E98*((1+Investment!$D$6/12)^($BD$1*12-$B98)),0)</f>
        <v>2015299.415</v>
      </c>
      <c r="BF98" s="15">
        <f>if($A98&lt;=$AF$1,F98*((1+Investment!$D$7/12)^($BD$1*12-$B98)),0)</f>
        <v>4190637.085</v>
      </c>
      <c r="BG98" s="15">
        <f t="shared" si="12"/>
        <v>7597256.846</v>
      </c>
      <c r="BH98" s="15">
        <f t="shared" si="23"/>
        <v>880964024.4</v>
      </c>
      <c r="BI98" s="15"/>
    </row>
    <row r="99">
      <c r="A99" s="24">
        <f t="shared" si="2"/>
        <v>8</v>
      </c>
      <c r="B99" s="23">
        <f t="shared" si="13"/>
        <v>97</v>
      </c>
      <c r="C99" s="15">
        <f>vlookup(A99,Budget!$B$3:$H$53,7,0)</f>
        <v>17321.52922</v>
      </c>
      <c r="D99" s="15">
        <f t="shared" ref="D99:F99" si="117">$C99*D$1</f>
        <v>10392.91753</v>
      </c>
      <c r="E99" s="15">
        <f t="shared" si="117"/>
        <v>4330.382305</v>
      </c>
      <c r="F99" s="15">
        <f t="shared" si="117"/>
        <v>2598.229383</v>
      </c>
      <c r="G99" s="14"/>
      <c r="H99" s="15">
        <f>if($A99&lt;=$H$1,D99*((1+Investment!$D$5/12)^($H$1*12-$B99)),0)</f>
        <v>13065.59157</v>
      </c>
      <c r="I99" s="15">
        <f>if($A99&lt;=$H$1,E99*((1+Investment!$D$6/12)^($H$1*12-$B99)),0)</f>
        <v>5762.513725</v>
      </c>
      <c r="J99" s="15">
        <f>if($A99&lt;=$H$1,F99*((1+Investment!$D$7/12)^($H$1*12-$B99)),0)</f>
        <v>3659.286905</v>
      </c>
      <c r="K99" s="15">
        <f t="shared" si="4"/>
        <v>22487.3922</v>
      </c>
      <c r="L99" s="15">
        <f t="shared" si="15"/>
        <v>2155424.583</v>
      </c>
      <c r="M99" s="14"/>
      <c r="N99" s="15">
        <f>if($A99&lt;=$N$1,D99*((1+Investment!$D$5/12)^($N$1*12-$B99)),0)</f>
        <v>23736.21708</v>
      </c>
      <c r="O99" s="15">
        <f>if($A99&lt;=$N$1,E99*((1+Investment!$D$6/12)^($N$1*12-$B99)),0)</f>
        <v>12142.66143</v>
      </c>
      <c r="P99" s="15">
        <f>if($A99&lt;=$N$1,F99*((1+Investment!$D$7/12)^($N$1*12-$B99)),0)</f>
        <v>8940.442132</v>
      </c>
      <c r="Q99" s="15">
        <f t="shared" si="5"/>
        <v>44819.32064</v>
      </c>
      <c r="R99" s="15">
        <f t="shared" si="16"/>
        <v>4343547.068</v>
      </c>
      <c r="S99" s="14"/>
      <c r="T99" s="15">
        <f>if($A99&lt;=$T$1,D99*((1+Investment!$D$5/12)^($T$1*12-$B99)),0)</f>
        <v>43121.5072</v>
      </c>
      <c r="U99" s="15">
        <f>if($A99&lt;=$T$1,E99*((1+Investment!$D$6/12)^($T$1*12-$B99)),0)</f>
        <v>25586.78968</v>
      </c>
      <c r="V99" s="15">
        <f>if($A99&lt;=$T$1,F99*((1+Investment!$D$7/12)^($T$1*12-$B99)),0)</f>
        <v>21843.46502</v>
      </c>
      <c r="W99" s="15">
        <f t="shared" si="6"/>
        <v>90551.76189</v>
      </c>
      <c r="X99" s="15">
        <f t="shared" si="17"/>
        <v>8879717.556</v>
      </c>
      <c r="Y99" s="14"/>
      <c r="Z99" s="15">
        <f>if($A99&lt;=$Z$1,D99*((1+Investment!$D$5/12)^($Z$1*12-$B99)),0)</f>
        <v>78338.69976</v>
      </c>
      <c r="AA99" s="15">
        <f>if($A99&lt;=$Z$1,E99*((1+Investment!$D$6/12)^($Z$1*12-$B99)),0)</f>
        <v>53916.00593</v>
      </c>
      <c r="AB99" s="15">
        <f>if($A99&lt;=$Z$1,F99*((1+Investment!$D$7/12)^($Z$1*12-$B99)),0)</f>
        <v>53368.38571</v>
      </c>
      <c r="AC99" s="15">
        <f t="shared" si="7"/>
        <v>185623.0914</v>
      </c>
      <c r="AD99" s="15">
        <f t="shared" si="18"/>
        <v>18428818.74</v>
      </c>
      <c r="AE99" s="14"/>
      <c r="AF99" s="15">
        <f>if($A99&lt;=$AF$1,D99*((1+Investment!$D$5/12)^($AF$1*12-$B99)),0)</f>
        <v>142317.6572</v>
      </c>
      <c r="AG99" s="15">
        <f>if($A99&lt;=$AF$1,E99*((1+Investment!$D$6/12)^($AF$1*12-$B99)),0)</f>
        <v>113610.802</v>
      </c>
      <c r="AH99" s="15">
        <f>if($A99&lt;=$AF$1,F99*((1+Investment!$D$7/12)^($AF$1*12-$B99)),0)</f>
        <v>130390.6954</v>
      </c>
      <c r="AI99" s="15">
        <f t="shared" si="8"/>
        <v>386319.1546</v>
      </c>
      <c r="AJ99" s="15">
        <f t="shared" si="19"/>
        <v>38841444.84</v>
      </c>
      <c r="AK99" s="14"/>
      <c r="AL99" s="15">
        <f>if($A99&lt;=$AF$1,D99*((1+Investment!$D$5/12)^($AL$1*12-$B99)),0)</f>
        <v>258548.018</v>
      </c>
      <c r="AM99" s="15">
        <f>if($A99&lt;=$AF$1,E99*((1+Investment!$D$6/12)^($AL$1*12-$B99)),0)</f>
        <v>239398.5628</v>
      </c>
      <c r="AN99" s="15">
        <f>if($A99&lt;=$AF$1,F99*((1+Investment!$D$7/12)^($AL$1*12-$B99)),0)</f>
        <v>318573.1255</v>
      </c>
      <c r="AO99" s="15">
        <f t="shared" si="9"/>
        <v>816519.7063</v>
      </c>
      <c r="AP99" s="15">
        <f t="shared" si="20"/>
        <v>83135789.93</v>
      </c>
      <c r="AQ99" s="14"/>
      <c r="AR99" s="15">
        <f>if($A99&lt;=$AF$1,D99*((1+Investment!$D$5/12)^($AR$1*12-$B99)),0)</f>
        <v>469703.3308</v>
      </c>
      <c r="AS99" s="15">
        <f>if($A99&lt;=$AF$1,E99*((1+Investment!$D$6/12)^($AR$1*12-$B99)),0)</f>
        <v>504456.186</v>
      </c>
      <c r="AT99" s="15">
        <f>if($A99&lt;=$AF$1,F99*((1+Investment!$D$7/12)^($AR$1*12-$B99)),0)</f>
        <v>778344.1601</v>
      </c>
      <c r="AU99" s="15">
        <f t="shared" si="10"/>
        <v>1752503.677</v>
      </c>
      <c r="AV99" s="15">
        <f t="shared" si="21"/>
        <v>180638628.4</v>
      </c>
      <c r="AW99" s="15"/>
      <c r="AX99" s="15">
        <f>if($A99&lt;=$AF$1,D99*((1+Investment!$D$5/12)^($AX$1*12-$B99)),0)</f>
        <v>853308.4904</v>
      </c>
      <c r="AY99" s="15">
        <f>if($A99&lt;=$AF$1,E99*((1+Investment!$D$6/12)^($AX$1*12-$B99)),0)</f>
        <v>1062980.666</v>
      </c>
      <c r="AZ99" s="15">
        <f>if($A99&lt;=$AF$1,F99*((1+Investment!$D$7/12)^($AX$1*12-$B99)),0)</f>
        <v>1901665.844</v>
      </c>
      <c r="BA99" s="15">
        <f t="shared" si="11"/>
        <v>3817955</v>
      </c>
      <c r="BB99" s="15">
        <f t="shared" si="22"/>
        <v>398157348.5</v>
      </c>
      <c r="BC99" s="15"/>
      <c r="BD99" s="15">
        <f>if($A99&lt;=$AF$1,D99*((1+Investment!$D$5/12)^($BD$1*12-$B99)),0)</f>
        <v>1550202.717</v>
      </c>
      <c r="BE99" s="15">
        <f>if($A99&lt;=$AF$1,E99*((1+Investment!$D$6/12)^($BD$1*12-$B99)),0)</f>
        <v>2239893.031</v>
      </c>
      <c r="BF99" s="15">
        <f>if($A99&lt;=$AF$1,F99*((1+Investment!$D$7/12)^($BD$1*12-$B99)),0)</f>
        <v>4646187.597</v>
      </c>
      <c r="BG99" s="15">
        <f t="shared" si="12"/>
        <v>8436283.345</v>
      </c>
      <c r="BH99" s="15">
        <f t="shared" si="23"/>
        <v>889400307.8</v>
      </c>
      <c r="BI99" s="15"/>
    </row>
    <row r="100">
      <c r="A100" s="24">
        <f t="shared" si="2"/>
        <v>8</v>
      </c>
      <c r="B100" s="23">
        <f t="shared" si="13"/>
        <v>98</v>
      </c>
      <c r="C100" s="15">
        <f>vlookup(A100,Budget!$B$3:$H$53,7,0)</f>
        <v>17321.52922</v>
      </c>
      <c r="D100" s="15">
        <f t="shared" ref="D100:F100" si="118">$C100*D$1</f>
        <v>10392.91753</v>
      </c>
      <c r="E100" s="15">
        <f t="shared" si="118"/>
        <v>4330.382305</v>
      </c>
      <c r="F100" s="15">
        <f t="shared" si="118"/>
        <v>2598.229383</v>
      </c>
      <c r="G100" s="14"/>
      <c r="H100" s="15">
        <f>if($A100&lt;=$H$1,D100*((1+Investment!$D$5/12)^($H$1*12-$B100)),0)</f>
        <v>12936.22928</v>
      </c>
      <c r="I100" s="15">
        <f>if($A100&lt;=$H$1,E100*((1+Investment!$D$6/12)^($H$1*12-$B100)),0)</f>
        <v>5691.371581</v>
      </c>
      <c r="J100" s="15">
        <f>if($A100&lt;=$H$1,F100*((1+Investment!$D$7/12)^($H$1*12-$B100)),0)</f>
        <v>3605.208774</v>
      </c>
      <c r="K100" s="15">
        <f t="shared" si="4"/>
        <v>22232.80963</v>
      </c>
      <c r="L100" s="15">
        <f t="shared" si="15"/>
        <v>2177657.392</v>
      </c>
      <c r="M100" s="14"/>
      <c r="N100" s="15">
        <f>if($A100&lt;=$N$1,D100*((1+Investment!$D$5/12)^($N$1*12-$B100)),0)</f>
        <v>23501.20503</v>
      </c>
      <c r="O100" s="15">
        <f>if($A100&lt;=$N$1,E100*((1+Investment!$D$6/12)^($N$1*12-$B100)),0)</f>
        <v>11992.75203</v>
      </c>
      <c r="P100" s="15">
        <f>if($A100&lt;=$N$1,F100*((1+Investment!$D$7/12)^($N$1*12-$B100)),0)</f>
        <v>8808.317371</v>
      </c>
      <c r="Q100" s="15">
        <f t="shared" si="5"/>
        <v>44302.27443</v>
      </c>
      <c r="R100" s="15">
        <f t="shared" si="16"/>
        <v>4387849.342</v>
      </c>
      <c r="S100" s="14"/>
      <c r="T100" s="15">
        <f>if($A100&lt;=$T$1,D100*((1+Investment!$D$5/12)^($T$1*12-$B100)),0)</f>
        <v>42694.56158</v>
      </c>
      <c r="U100" s="15">
        <f>if($A100&lt;=$T$1,E100*((1+Investment!$D$6/12)^($T$1*12-$B100)),0)</f>
        <v>25270.90338</v>
      </c>
      <c r="V100" s="15">
        <f>if($A100&lt;=$T$1,F100*((1+Investment!$D$7/12)^($T$1*12-$B100)),0)</f>
        <v>21520.65519</v>
      </c>
      <c r="W100" s="15">
        <f t="shared" si="6"/>
        <v>89486.12016</v>
      </c>
      <c r="X100" s="15">
        <f t="shared" si="17"/>
        <v>8969203.677</v>
      </c>
      <c r="Y100" s="14"/>
      <c r="Z100" s="15">
        <f>if($A100&lt;=$Z$1,D100*((1+Investment!$D$5/12)^($Z$1*12-$B100)),0)</f>
        <v>77563.06907</v>
      </c>
      <c r="AA100" s="15">
        <f>if($A100&lt;=$Z$1,E100*((1+Investment!$D$6/12)^($Z$1*12-$B100)),0)</f>
        <v>53250.37623</v>
      </c>
      <c r="AB100" s="15">
        <f>if($A100&lt;=$Z$1,F100*((1+Investment!$D$7/12)^($Z$1*12-$B100)),0)</f>
        <v>52579.69035</v>
      </c>
      <c r="AC100" s="15">
        <f t="shared" si="7"/>
        <v>183393.1357</v>
      </c>
      <c r="AD100" s="15">
        <f t="shared" si="18"/>
        <v>18612211.88</v>
      </c>
      <c r="AE100" s="14"/>
      <c r="AF100" s="15">
        <f>if($A100&lt;=$AF$1,D100*((1+Investment!$D$5/12)^($AF$1*12-$B100)),0)</f>
        <v>140908.5715</v>
      </c>
      <c r="AG100" s="15">
        <f>if($A100&lt;=$AF$1,E100*((1+Investment!$D$6/12)^($AF$1*12-$B100)),0)</f>
        <v>112208.1995</v>
      </c>
      <c r="AH100" s="15">
        <f>if($A100&lt;=$AF$1,F100*((1+Investment!$D$7/12)^($AF$1*12-$B100)),0)</f>
        <v>128463.7393</v>
      </c>
      <c r="AI100" s="15">
        <f t="shared" si="8"/>
        <v>381580.5103</v>
      </c>
      <c r="AJ100" s="15">
        <f t="shared" si="19"/>
        <v>39223025.35</v>
      </c>
      <c r="AK100" s="14"/>
      <c r="AL100" s="15">
        <f>if($A100&lt;=$AF$1,D100*((1+Investment!$D$5/12)^($AL$1*12-$B100)),0)</f>
        <v>255988.1367</v>
      </c>
      <c r="AM100" s="15">
        <f>if($A100&lt;=$AF$1,E100*((1+Investment!$D$6/12)^($AL$1*12-$B100)),0)</f>
        <v>236443.025</v>
      </c>
      <c r="AN100" s="15">
        <f>if($A100&lt;=$AF$1,F100*((1+Investment!$D$7/12)^($AL$1*12-$B100)),0)</f>
        <v>313865.1482</v>
      </c>
      <c r="AO100" s="15">
        <f t="shared" si="9"/>
        <v>806296.3099</v>
      </c>
      <c r="AP100" s="15">
        <f t="shared" si="20"/>
        <v>83942086.24</v>
      </c>
      <c r="AQ100" s="14"/>
      <c r="AR100" s="15">
        <f>if($A100&lt;=$AF$1,D100*((1+Investment!$D$5/12)^($AR$1*12-$B100)),0)</f>
        <v>465052.8028</v>
      </c>
      <c r="AS100" s="15">
        <f>if($A100&lt;=$AF$1,E100*((1+Investment!$D$6/12)^($AR$1*12-$B100)),0)</f>
        <v>498228.3319</v>
      </c>
      <c r="AT100" s="15">
        <f>if($A100&lt;=$AF$1,F100*((1+Investment!$D$7/12)^($AR$1*12-$B100)),0)</f>
        <v>766841.5371</v>
      </c>
      <c r="AU100" s="15">
        <f t="shared" si="10"/>
        <v>1730122.672</v>
      </c>
      <c r="AV100" s="15">
        <f t="shared" si="21"/>
        <v>182368751.1</v>
      </c>
      <c r="AW100" s="15"/>
      <c r="AX100" s="15">
        <f>if($A100&lt;=$AF$1,D100*((1+Investment!$D$5/12)^($AX$1*12-$B100)),0)</f>
        <v>844859.8914</v>
      </c>
      <c r="AY100" s="15">
        <f>if($A100&lt;=$AF$1,E100*((1+Investment!$D$6/12)^($AX$1*12-$B100)),0)</f>
        <v>1049857.447</v>
      </c>
      <c r="AZ100" s="15">
        <f>if($A100&lt;=$AF$1,F100*((1+Investment!$D$7/12)^($AX$1*12-$B100)),0)</f>
        <v>1873562.408</v>
      </c>
      <c r="BA100" s="15">
        <f t="shared" si="11"/>
        <v>3768279.747</v>
      </c>
      <c r="BB100" s="15">
        <f t="shared" si="22"/>
        <v>401925628.3</v>
      </c>
      <c r="BC100" s="15"/>
      <c r="BD100" s="15">
        <f>if($A100&lt;=$AF$1,D100*((1+Investment!$D$5/12)^($BD$1*12-$B100)),0)</f>
        <v>1534854.176</v>
      </c>
      <c r="BE100" s="15">
        <f>if($A100&lt;=$AF$1,E100*((1+Investment!$D$6/12)^($BD$1*12-$B100)),0)</f>
        <v>2212240.03</v>
      </c>
      <c r="BF100" s="15">
        <f>if($A100&lt;=$AF$1,F100*((1+Investment!$D$7/12)^($BD$1*12-$B100)),0)</f>
        <v>4577524.727</v>
      </c>
      <c r="BG100" s="15">
        <f t="shared" si="12"/>
        <v>8324618.932</v>
      </c>
      <c r="BH100" s="15">
        <f t="shared" si="23"/>
        <v>897724926.7</v>
      </c>
      <c r="BI100" s="15"/>
    </row>
    <row r="101">
      <c r="A101" s="24">
        <f t="shared" si="2"/>
        <v>8</v>
      </c>
      <c r="B101" s="23">
        <f t="shared" si="13"/>
        <v>99</v>
      </c>
      <c r="C101" s="15">
        <f>vlookup(A101,Budget!$B$3:$H$53,7,0)</f>
        <v>17321.52922</v>
      </c>
      <c r="D101" s="15">
        <f t="shared" ref="D101:F101" si="119">$C101*D$1</f>
        <v>10392.91753</v>
      </c>
      <c r="E101" s="15">
        <f t="shared" si="119"/>
        <v>4330.382305</v>
      </c>
      <c r="F101" s="15">
        <f t="shared" si="119"/>
        <v>2598.229383</v>
      </c>
      <c r="G101" s="14"/>
      <c r="H101" s="15">
        <f>if($A101&lt;=$H$1,D101*((1+Investment!$D$5/12)^($H$1*12-$B101)),0)</f>
        <v>12808.1478</v>
      </c>
      <c r="I101" s="15">
        <f>if($A101&lt;=$H$1,E101*((1+Investment!$D$6/12)^($H$1*12-$B101)),0)</f>
        <v>5621.107734</v>
      </c>
      <c r="J101" s="15">
        <f>if($A101&lt;=$H$1,F101*((1+Investment!$D$7/12)^($H$1*12-$B101)),0)</f>
        <v>3551.929826</v>
      </c>
      <c r="K101" s="15">
        <f t="shared" si="4"/>
        <v>21981.18536</v>
      </c>
      <c r="L101" s="15">
        <f t="shared" si="15"/>
        <v>2199638.578</v>
      </c>
      <c r="M101" s="14"/>
      <c r="N101" s="15">
        <f>if($A101&lt;=$N$1,D101*((1+Investment!$D$5/12)^($N$1*12-$B101)),0)</f>
        <v>23268.51983</v>
      </c>
      <c r="O101" s="15">
        <f>if($A101&lt;=$N$1,E101*((1+Investment!$D$6/12)^($N$1*12-$B101)),0)</f>
        <v>11844.69337</v>
      </c>
      <c r="P101" s="15">
        <f>if($A101&lt;=$N$1,F101*((1+Investment!$D$7/12)^($N$1*12-$B101)),0)</f>
        <v>8678.145193</v>
      </c>
      <c r="Q101" s="15">
        <f t="shared" si="5"/>
        <v>43791.35839</v>
      </c>
      <c r="R101" s="15">
        <f t="shared" si="16"/>
        <v>4431640.701</v>
      </c>
      <c r="S101" s="14"/>
      <c r="T101" s="15">
        <f>if($A101&lt;=$T$1,D101*((1+Investment!$D$5/12)^($T$1*12-$B101)),0)</f>
        <v>42271.84315</v>
      </c>
      <c r="U101" s="15">
        <f>if($A101&lt;=$T$1,E101*((1+Investment!$D$6/12)^($T$1*12-$B101)),0)</f>
        <v>24958.91692</v>
      </c>
      <c r="V101" s="15">
        <f>if($A101&lt;=$T$1,F101*((1+Investment!$D$7/12)^($T$1*12-$B101)),0)</f>
        <v>21202.61595</v>
      </c>
      <c r="W101" s="15">
        <f t="shared" si="6"/>
        <v>88433.37603</v>
      </c>
      <c r="X101" s="15">
        <f t="shared" si="17"/>
        <v>9057637.053</v>
      </c>
      <c r="Y101" s="14"/>
      <c r="Z101" s="15">
        <f>if($A101&lt;=$Z$1,D101*((1+Investment!$D$5/12)^($Z$1*12-$B101)),0)</f>
        <v>76795.11789</v>
      </c>
      <c r="AA101" s="15">
        <f>if($A101&lt;=$Z$1,E101*((1+Investment!$D$6/12)^($Z$1*12-$B101)),0)</f>
        <v>52592.96418</v>
      </c>
      <c r="AB101" s="15">
        <f>if($A101&lt;=$Z$1,F101*((1+Investment!$D$7/12)^($Z$1*12-$B101)),0)</f>
        <v>51802.65059</v>
      </c>
      <c r="AC101" s="15">
        <f t="shared" si="7"/>
        <v>181190.7327</v>
      </c>
      <c r="AD101" s="15">
        <f t="shared" si="18"/>
        <v>18793402.61</v>
      </c>
      <c r="AE101" s="14"/>
      <c r="AF101" s="15">
        <f>if($A101&lt;=$AF$1,D101*((1+Investment!$D$5/12)^($AF$1*12-$B101)),0)</f>
        <v>139513.4371</v>
      </c>
      <c r="AG101" s="15">
        <f>if($A101&lt;=$AF$1,E101*((1+Investment!$D$6/12)^($AF$1*12-$B101)),0)</f>
        <v>110822.9131</v>
      </c>
      <c r="AH101" s="15">
        <f>if($A101&lt;=$AF$1,F101*((1+Investment!$D$7/12)^($AF$1*12-$B101)),0)</f>
        <v>126565.2604</v>
      </c>
      <c r="AI101" s="15">
        <f t="shared" si="8"/>
        <v>376901.6106</v>
      </c>
      <c r="AJ101" s="15">
        <f t="shared" si="19"/>
        <v>39599926.96</v>
      </c>
      <c r="AK101" s="14"/>
      <c r="AL101" s="15">
        <f>if($A101&lt;=$AF$1,D101*((1+Investment!$D$5/12)^($AL$1*12-$B101)),0)</f>
        <v>253453.6007</v>
      </c>
      <c r="AM101" s="15">
        <f>if($A101&lt;=$AF$1,E101*((1+Investment!$D$6/12)^($AL$1*12-$B101)),0)</f>
        <v>233523.9753</v>
      </c>
      <c r="AN101" s="15">
        <f>if($A101&lt;=$AF$1,F101*((1+Investment!$D$7/12)^($AL$1*12-$B101)),0)</f>
        <v>309226.747</v>
      </c>
      <c r="AO101" s="15">
        <f t="shared" si="9"/>
        <v>796204.323</v>
      </c>
      <c r="AP101" s="15">
        <f t="shared" si="20"/>
        <v>84738290.56</v>
      </c>
      <c r="AQ101" s="14"/>
      <c r="AR101" s="15">
        <f>if($A101&lt;=$AF$1,D101*((1+Investment!$D$5/12)^($AR$1*12-$B101)),0)</f>
        <v>460448.3196</v>
      </c>
      <c r="AS101" s="15">
        <f>if($A101&lt;=$AF$1,E101*((1+Investment!$D$6/12)^($AR$1*12-$B101)),0)</f>
        <v>492077.3648</v>
      </c>
      <c r="AT101" s="15">
        <f>if($A101&lt;=$AF$1,F101*((1+Investment!$D$7/12)^($AR$1*12-$B101)),0)</f>
        <v>755508.9035</v>
      </c>
      <c r="AU101" s="15">
        <f t="shared" si="10"/>
        <v>1708034.588</v>
      </c>
      <c r="AV101" s="15">
        <f t="shared" si="21"/>
        <v>184076785.7</v>
      </c>
      <c r="AW101" s="15"/>
      <c r="AX101" s="15">
        <f>if($A101&lt;=$AF$1,D101*((1+Investment!$D$5/12)^($AX$1*12-$B101)),0)</f>
        <v>836494.942</v>
      </c>
      <c r="AY101" s="15">
        <f>if($A101&lt;=$AF$1,E101*((1+Investment!$D$6/12)^($AX$1*12-$B101)),0)</f>
        <v>1036896.244</v>
      </c>
      <c r="AZ101" s="15">
        <f>if($A101&lt;=$AF$1,F101*((1+Investment!$D$7/12)^($AX$1*12-$B101)),0)</f>
        <v>1845874.294</v>
      </c>
      <c r="BA101" s="15">
        <f t="shared" si="11"/>
        <v>3719265.48</v>
      </c>
      <c r="BB101" s="15">
        <f t="shared" si="22"/>
        <v>405644893.8</v>
      </c>
      <c r="BC101" s="15"/>
      <c r="BD101" s="15">
        <f>if($A101&lt;=$AF$1,D101*((1+Investment!$D$5/12)^($BD$1*12-$B101)),0)</f>
        <v>1519657.6</v>
      </c>
      <c r="BE101" s="15">
        <f>if($A101&lt;=$AF$1,E101*((1+Investment!$D$6/12)^($BD$1*12-$B101)),0)</f>
        <v>2184928.425</v>
      </c>
      <c r="BF101" s="15">
        <f>if($A101&lt;=$AF$1,F101*((1+Investment!$D$7/12)^($BD$1*12-$B101)),0)</f>
        <v>4509876.578</v>
      </c>
      <c r="BG101" s="15">
        <f t="shared" si="12"/>
        <v>8214462.602</v>
      </c>
      <c r="BH101" s="15">
        <f t="shared" si="23"/>
        <v>905939389.3</v>
      </c>
      <c r="BI101" s="15"/>
    </row>
    <row r="102">
      <c r="A102" s="24">
        <f t="shared" si="2"/>
        <v>8</v>
      </c>
      <c r="B102" s="23">
        <f t="shared" si="13"/>
        <v>100</v>
      </c>
      <c r="C102" s="15">
        <f>vlookup(A102,Budget!$B$3:$H$53,7,0)</f>
        <v>17321.52922</v>
      </c>
      <c r="D102" s="15">
        <f t="shared" ref="D102:F102" si="120">$C102*D$1</f>
        <v>10392.91753</v>
      </c>
      <c r="E102" s="15">
        <f t="shared" si="120"/>
        <v>4330.382305</v>
      </c>
      <c r="F102" s="15">
        <f t="shared" si="120"/>
        <v>2598.229383</v>
      </c>
      <c r="G102" s="14"/>
      <c r="H102" s="15">
        <f>if($A102&lt;=$H$1,D102*((1+Investment!$D$5/12)^($H$1*12-$B102)),0)</f>
        <v>12681.33446</v>
      </c>
      <c r="I102" s="15">
        <f>if($A102&lt;=$H$1,E102*((1+Investment!$D$6/12)^($H$1*12-$B102)),0)</f>
        <v>5551.711342</v>
      </c>
      <c r="J102" s="15">
        <f>if($A102&lt;=$H$1,F102*((1+Investment!$D$7/12)^($H$1*12-$B102)),0)</f>
        <v>3499.438252</v>
      </c>
      <c r="K102" s="15">
        <f t="shared" si="4"/>
        <v>21732.48405</v>
      </c>
      <c r="L102" s="15">
        <f t="shared" si="15"/>
        <v>2221371.062</v>
      </c>
      <c r="M102" s="14"/>
      <c r="N102" s="15">
        <f>if($A102&lt;=$N$1,D102*((1+Investment!$D$5/12)^($N$1*12-$B102)),0)</f>
        <v>23038.13844</v>
      </c>
      <c r="O102" s="15">
        <f>if($A102&lt;=$N$1,E102*((1+Investment!$D$6/12)^($N$1*12-$B102)),0)</f>
        <v>11698.46258</v>
      </c>
      <c r="P102" s="15">
        <f>if($A102&lt;=$N$1,F102*((1+Investment!$D$7/12)^($N$1*12-$B102)),0)</f>
        <v>8549.896742</v>
      </c>
      <c r="Q102" s="15">
        <f t="shared" si="5"/>
        <v>43286.49777</v>
      </c>
      <c r="R102" s="15">
        <f t="shared" si="16"/>
        <v>4474927.199</v>
      </c>
      <c r="S102" s="14"/>
      <c r="T102" s="15">
        <f>if($A102&lt;=$T$1,D102*((1+Investment!$D$5/12)^($T$1*12-$B102)),0)</f>
        <v>41853.31005</v>
      </c>
      <c r="U102" s="15">
        <f>if($A102&lt;=$T$1,E102*((1+Investment!$D$6/12)^($T$1*12-$B102)),0)</f>
        <v>24650.78214</v>
      </c>
      <c r="V102" s="15">
        <f>if($A102&lt;=$T$1,F102*((1+Investment!$D$7/12)^($T$1*12-$B102)),0)</f>
        <v>20889.2768</v>
      </c>
      <c r="W102" s="15">
        <f t="shared" si="6"/>
        <v>87393.369</v>
      </c>
      <c r="X102" s="15">
        <f t="shared" si="17"/>
        <v>9145030.422</v>
      </c>
      <c r="Y102" s="14"/>
      <c r="Z102" s="15">
        <f>if($A102&lt;=$Z$1,D102*((1+Investment!$D$5/12)^($Z$1*12-$B102)),0)</f>
        <v>76034.77019</v>
      </c>
      <c r="AA102" s="15">
        <f>if($A102&lt;=$Z$1,E102*((1+Investment!$D$6/12)^($Z$1*12-$B102)),0)</f>
        <v>51943.66832</v>
      </c>
      <c r="AB102" s="15">
        <f>if($A102&lt;=$Z$1,F102*((1+Investment!$D$7/12)^($Z$1*12-$B102)),0)</f>
        <v>51037.09418</v>
      </c>
      <c r="AC102" s="15">
        <f t="shared" si="7"/>
        <v>179015.5327</v>
      </c>
      <c r="AD102" s="15">
        <f t="shared" si="18"/>
        <v>18972418.14</v>
      </c>
      <c r="AE102" s="14"/>
      <c r="AF102" s="15">
        <f>if($A102&lt;=$AF$1,D102*((1+Investment!$D$5/12)^($AF$1*12-$B102)),0)</f>
        <v>138132.116</v>
      </c>
      <c r="AG102" s="15">
        <f>if($A102&lt;=$AF$1,E102*((1+Investment!$D$6/12)^($AF$1*12-$B102)),0)</f>
        <v>109454.729</v>
      </c>
      <c r="AH102" s="15">
        <f>if($A102&lt;=$AF$1,F102*((1+Investment!$D$7/12)^($AF$1*12-$B102)),0)</f>
        <v>124694.8378</v>
      </c>
      <c r="AI102" s="15">
        <f t="shared" si="8"/>
        <v>372281.6828</v>
      </c>
      <c r="AJ102" s="15">
        <f t="shared" si="19"/>
        <v>39972208.64</v>
      </c>
      <c r="AK102" s="14"/>
      <c r="AL102" s="15">
        <f>if($A102&lt;=$AF$1,D102*((1+Investment!$D$5/12)^($AL$1*12-$B102)),0)</f>
        <v>250944.1591</v>
      </c>
      <c r="AM102" s="15">
        <f>if($A102&lt;=$AF$1,E102*((1+Investment!$D$6/12)^($AL$1*12-$B102)),0)</f>
        <v>230640.9633</v>
      </c>
      <c r="AN102" s="15">
        <f>if($A102&lt;=$AF$1,F102*((1+Investment!$D$7/12)^($AL$1*12-$B102)),0)</f>
        <v>304656.8936</v>
      </c>
      <c r="AO102" s="15">
        <f t="shared" si="9"/>
        <v>786242.0159</v>
      </c>
      <c r="AP102" s="15">
        <f t="shared" si="20"/>
        <v>85524532.58</v>
      </c>
      <c r="AQ102" s="14"/>
      <c r="AR102" s="15">
        <f>if($A102&lt;=$AF$1,D102*((1+Investment!$D$5/12)^($AR$1*12-$B102)),0)</f>
        <v>455889.4253</v>
      </c>
      <c r="AS102" s="15">
        <f>if($A102&lt;=$AF$1,E102*((1+Investment!$D$6/12)^($AR$1*12-$B102)),0)</f>
        <v>486002.3356</v>
      </c>
      <c r="AT102" s="15">
        <f>if($A102&lt;=$AF$1,F102*((1+Investment!$D$7/12)^($AR$1*12-$B102)),0)</f>
        <v>744343.7473</v>
      </c>
      <c r="AU102" s="15">
        <f t="shared" si="10"/>
        <v>1686235.508</v>
      </c>
      <c r="AV102" s="15">
        <f t="shared" si="21"/>
        <v>185763021.2</v>
      </c>
      <c r="AW102" s="15"/>
      <c r="AX102" s="15">
        <f>if($A102&lt;=$AF$1,D102*((1+Investment!$D$5/12)^($AX$1*12-$B102)),0)</f>
        <v>828212.8139</v>
      </c>
      <c r="AY102" s="15">
        <f>if($A102&lt;=$AF$1,E102*((1+Investment!$D$6/12)^($AX$1*12-$B102)),0)</f>
        <v>1024095.056</v>
      </c>
      <c r="AZ102" s="15">
        <f>if($A102&lt;=$AF$1,F102*((1+Investment!$D$7/12)^($AX$1*12-$B102)),0)</f>
        <v>1818595.363</v>
      </c>
      <c r="BA102" s="15">
        <f t="shared" si="11"/>
        <v>3670903.233</v>
      </c>
      <c r="BB102" s="15">
        <f t="shared" si="22"/>
        <v>409315797</v>
      </c>
      <c r="BC102" s="15"/>
      <c r="BD102" s="15">
        <f>if($A102&lt;=$AF$1,D102*((1+Investment!$D$5/12)^($BD$1*12-$B102)),0)</f>
        <v>1504611.485</v>
      </c>
      <c r="BE102" s="15">
        <f>if($A102&lt;=$AF$1,E102*((1+Investment!$D$6/12)^($BD$1*12-$B102)),0)</f>
        <v>2157954</v>
      </c>
      <c r="BF102" s="15">
        <f>if($A102&lt;=$AF$1,F102*((1+Investment!$D$7/12)^($BD$1*12-$B102)),0)</f>
        <v>4443228.156</v>
      </c>
      <c r="BG102" s="15">
        <f t="shared" si="12"/>
        <v>8105793.64</v>
      </c>
      <c r="BH102" s="15">
        <f t="shared" si="23"/>
        <v>914045183</v>
      </c>
      <c r="BI102" s="15"/>
    </row>
    <row r="103">
      <c r="A103" s="24">
        <f t="shared" si="2"/>
        <v>8</v>
      </c>
      <c r="B103" s="23">
        <f t="shared" si="13"/>
        <v>101</v>
      </c>
      <c r="C103" s="15">
        <f>vlookup(A103,Budget!$B$3:$H$53,7,0)</f>
        <v>17321.52922</v>
      </c>
      <c r="D103" s="15">
        <f t="shared" ref="D103:F103" si="121">$C103*D$1</f>
        <v>10392.91753</v>
      </c>
      <c r="E103" s="15">
        <f t="shared" si="121"/>
        <v>4330.382305</v>
      </c>
      <c r="F103" s="15">
        <f t="shared" si="121"/>
        <v>2598.229383</v>
      </c>
      <c r="G103" s="14"/>
      <c r="H103" s="15">
        <f>if($A103&lt;=$H$1,D103*((1+Investment!$D$5/12)^($H$1*12-$B103)),0)</f>
        <v>12555.77669</v>
      </c>
      <c r="I103" s="15">
        <f>if($A103&lt;=$H$1,E103*((1+Investment!$D$6/12)^($H$1*12-$B103)),0)</f>
        <v>5483.171696</v>
      </c>
      <c r="J103" s="15">
        <f>if($A103&lt;=$H$1,F103*((1+Investment!$D$7/12)^($H$1*12-$B103)),0)</f>
        <v>3447.722416</v>
      </c>
      <c r="K103" s="15">
        <f t="shared" si="4"/>
        <v>21486.6708</v>
      </c>
      <c r="L103" s="15">
        <f t="shared" si="15"/>
        <v>2242857.732</v>
      </c>
      <c r="M103" s="14"/>
      <c r="N103" s="15">
        <f>if($A103&lt;=$N$1,D103*((1+Investment!$D$5/12)^($N$1*12-$B103)),0)</f>
        <v>22810.03806</v>
      </c>
      <c r="O103" s="15">
        <f>if($A103&lt;=$N$1,E103*((1+Investment!$D$6/12)^($N$1*12-$B103)),0)</f>
        <v>11554.03712</v>
      </c>
      <c r="P103" s="15">
        <f>if($A103&lt;=$N$1,F103*((1+Investment!$D$7/12)^($N$1*12-$B103)),0)</f>
        <v>8423.543588</v>
      </c>
      <c r="Q103" s="15">
        <f t="shared" si="5"/>
        <v>42787.61877</v>
      </c>
      <c r="R103" s="15">
        <f t="shared" si="16"/>
        <v>4517714.817</v>
      </c>
      <c r="S103" s="14"/>
      <c r="T103" s="15">
        <f>if($A103&lt;=$T$1,D103*((1+Investment!$D$5/12)^($T$1*12-$B103)),0)</f>
        <v>41438.92084</v>
      </c>
      <c r="U103" s="15">
        <f>if($A103&lt;=$T$1,E103*((1+Investment!$D$6/12)^($T$1*12-$B103)),0)</f>
        <v>24346.4515</v>
      </c>
      <c r="V103" s="15">
        <f>if($A103&lt;=$T$1,F103*((1+Investment!$D$7/12)^($T$1*12-$B103)),0)</f>
        <v>20580.56828</v>
      </c>
      <c r="W103" s="15">
        <f t="shared" si="6"/>
        <v>86365.94062</v>
      </c>
      <c r="X103" s="15">
        <f t="shared" si="17"/>
        <v>9231396.362</v>
      </c>
      <c r="Y103" s="14"/>
      <c r="Z103" s="15">
        <f>if($A103&lt;=$Z$1,D103*((1+Investment!$D$5/12)^($Z$1*12-$B103)),0)</f>
        <v>75281.95069</v>
      </c>
      <c r="AA103" s="15">
        <f>if($A103&lt;=$Z$1,E103*((1+Investment!$D$6/12)^($Z$1*12-$B103)),0)</f>
        <v>51302.38847</v>
      </c>
      <c r="AB103" s="15">
        <f>if($A103&lt;=$Z$1,F103*((1+Investment!$D$7/12)^($Z$1*12-$B103)),0)</f>
        <v>50282.85141</v>
      </c>
      <c r="AC103" s="15">
        <f t="shared" si="7"/>
        <v>176867.1906</v>
      </c>
      <c r="AD103" s="15">
        <f t="shared" si="18"/>
        <v>19149285.33</v>
      </c>
      <c r="AE103" s="14"/>
      <c r="AF103" s="15">
        <f>if($A103&lt;=$AF$1,D103*((1+Investment!$D$5/12)^($AF$1*12-$B103)),0)</f>
        <v>136764.4713</v>
      </c>
      <c r="AG103" s="15">
        <f>if($A103&lt;=$AF$1,E103*((1+Investment!$D$6/12)^($AF$1*12-$B103)),0)</f>
        <v>108103.436</v>
      </c>
      <c r="AH103" s="15">
        <f>if($A103&lt;=$AF$1,F103*((1+Investment!$D$7/12)^($AF$1*12-$B103)),0)</f>
        <v>122852.0569</v>
      </c>
      <c r="AI103" s="15">
        <f t="shared" si="8"/>
        <v>367719.9642</v>
      </c>
      <c r="AJ103" s="15">
        <f t="shared" si="19"/>
        <v>40339928.61</v>
      </c>
      <c r="AK103" s="14"/>
      <c r="AL103" s="15">
        <f>if($A103&lt;=$AF$1,D103*((1+Investment!$D$5/12)^($AL$1*12-$B103)),0)</f>
        <v>248459.5634</v>
      </c>
      <c r="AM103" s="15">
        <f>if($A103&lt;=$AF$1,E103*((1+Investment!$D$6/12)^($AL$1*12-$B103)),0)</f>
        <v>227793.544</v>
      </c>
      <c r="AN103" s="15">
        <f>if($A103&lt;=$AF$1,F103*((1+Investment!$D$7/12)^($AL$1*12-$B103)),0)</f>
        <v>300154.575</v>
      </c>
      <c r="AO103" s="15">
        <f t="shared" si="9"/>
        <v>776407.6824</v>
      </c>
      <c r="AP103" s="15">
        <f t="shared" si="20"/>
        <v>86300940.26</v>
      </c>
      <c r="AQ103" s="14"/>
      <c r="AR103" s="15">
        <f>if($A103&lt;=$AF$1,D103*((1+Investment!$D$5/12)^($AR$1*12-$B103)),0)</f>
        <v>451375.6686</v>
      </c>
      <c r="AS103" s="15">
        <f>if($A103&lt;=$AF$1,E103*((1+Investment!$D$6/12)^($AR$1*12-$B103)),0)</f>
        <v>480002.3068</v>
      </c>
      <c r="AT103" s="15">
        <f>if($A103&lt;=$AF$1,F103*((1+Investment!$D$7/12)^($AR$1*12-$B103)),0)</f>
        <v>733343.5934</v>
      </c>
      <c r="AU103" s="15">
        <f t="shared" si="10"/>
        <v>1664721.569</v>
      </c>
      <c r="AV103" s="15">
        <f t="shared" si="21"/>
        <v>187427742.7</v>
      </c>
      <c r="AW103" s="15"/>
      <c r="AX103" s="15">
        <f>if($A103&lt;=$AF$1,D103*((1+Investment!$D$5/12)^($AX$1*12-$B103)),0)</f>
        <v>820012.687</v>
      </c>
      <c r="AY103" s="15">
        <f>if($A103&lt;=$AF$1,E103*((1+Investment!$D$6/12)^($AX$1*12-$B103)),0)</f>
        <v>1011451.907</v>
      </c>
      <c r="AZ103" s="15">
        <f>if($A103&lt;=$AF$1,F103*((1+Investment!$D$7/12)^($AX$1*12-$B103)),0)</f>
        <v>1791719.57</v>
      </c>
      <c r="BA103" s="15">
        <f t="shared" si="11"/>
        <v>3623184.164</v>
      </c>
      <c r="BB103" s="15">
        <f t="shared" si="22"/>
        <v>412938981.2</v>
      </c>
      <c r="BC103" s="15"/>
      <c r="BD103" s="15">
        <f>if($A103&lt;=$AF$1,D103*((1+Investment!$D$5/12)^($BD$1*12-$B103)),0)</f>
        <v>1489714.341</v>
      </c>
      <c r="BE103" s="15">
        <f>if($A103&lt;=$AF$1,E103*((1+Investment!$D$6/12)^($BD$1*12-$B103)),0)</f>
        <v>2131312.592</v>
      </c>
      <c r="BF103" s="15">
        <f>if($A103&lt;=$AF$1,F103*((1+Investment!$D$7/12)^($BD$1*12-$B103)),0)</f>
        <v>4377564.685</v>
      </c>
      <c r="BG103" s="15">
        <f t="shared" si="12"/>
        <v>7998591.619</v>
      </c>
      <c r="BH103" s="15">
        <f t="shared" si="23"/>
        <v>922043774.6</v>
      </c>
      <c r="BI103" s="15"/>
    </row>
    <row r="104">
      <c r="A104" s="24">
        <f t="shared" si="2"/>
        <v>8</v>
      </c>
      <c r="B104" s="23">
        <f t="shared" si="13"/>
        <v>102</v>
      </c>
      <c r="C104" s="15">
        <f>vlookup(A104,Budget!$B$3:$H$53,7,0)</f>
        <v>17321.52922</v>
      </c>
      <c r="D104" s="15">
        <f t="shared" ref="D104:F104" si="122">$C104*D$1</f>
        <v>10392.91753</v>
      </c>
      <c r="E104" s="15">
        <f t="shared" si="122"/>
        <v>4330.382305</v>
      </c>
      <c r="F104" s="15">
        <f t="shared" si="122"/>
        <v>2598.229383</v>
      </c>
      <c r="G104" s="14"/>
      <c r="H104" s="15">
        <f>if($A104&lt;=$H$1,D104*((1+Investment!$D$5/12)^($H$1*12-$B104)),0)</f>
        <v>12431.46207</v>
      </c>
      <c r="I104" s="15">
        <f>if($A104&lt;=$H$1,E104*((1+Investment!$D$6/12)^($H$1*12-$B104)),0)</f>
        <v>5415.478218</v>
      </c>
      <c r="J104" s="15">
        <f>if($A104&lt;=$H$1,F104*((1+Investment!$D$7/12)^($H$1*12-$B104)),0)</f>
        <v>3396.770853</v>
      </c>
      <c r="K104" s="15">
        <f t="shared" si="4"/>
        <v>21243.71114</v>
      </c>
      <c r="L104" s="15">
        <f t="shared" si="15"/>
        <v>2264101.444</v>
      </c>
      <c r="M104" s="14"/>
      <c r="N104" s="15">
        <f>if($A104&lt;=$N$1,D104*((1+Investment!$D$5/12)^($N$1*12-$B104)),0)</f>
        <v>22584.1961</v>
      </c>
      <c r="O104" s="15">
        <f>if($A104&lt;=$N$1,E104*((1+Investment!$D$6/12)^($N$1*12-$B104)),0)</f>
        <v>11411.39469</v>
      </c>
      <c r="P104" s="15">
        <f>if($A104&lt;=$N$1,F104*((1+Investment!$D$7/12)^($N$1*12-$B104)),0)</f>
        <v>8299.057723</v>
      </c>
      <c r="Q104" s="15">
        <f t="shared" si="5"/>
        <v>42294.64851</v>
      </c>
      <c r="R104" s="15">
        <f t="shared" si="16"/>
        <v>4560009.466</v>
      </c>
      <c r="S104" s="14"/>
      <c r="T104" s="15">
        <f>if($A104&lt;=$T$1,D104*((1+Investment!$D$5/12)^($T$1*12-$B104)),0)</f>
        <v>41028.6345</v>
      </c>
      <c r="U104" s="15">
        <f>if($A104&lt;=$T$1,E104*((1+Investment!$D$6/12)^($T$1*12-$B104)),0)</f>
        <v>24045.87803</v>
      </c>
      <c r="V104" s="15">
        <f>if($A104&lt;=$T$1,F104*((1+Investment!$D$7/12)^($T$1*12-$B104)),0)</f>
        <v>20276.42195</v>
      </c>
      <c r="W104" s="15">
        <f t="shared" si="6"/>
        <v>85350.93447</v>
      </c>
      <c r="X104" s="15">
        <f t="shared" si="17"/>
        <v>9316747.297</v>
      </c>
      <c r="Y104" s="14"/>
      <c r="Z104" s="15">
        <f>if($A104&lt;=$Z$1,D104*((1+Investment!$D$5/12)^($Z$1*12-$B104)),0)</f>
        <v>74536.58484</v>
      </c>
      <c r="AA104" s="15">
        <f>if($A104&lt;=$Z$1,E104*((1+Investment!$D$6/12)^($Z$1*12-$B104)),0)</f>
        <v>50669.02565</v>
      </c>
      <c r="AB104" s="15">
        <f>if($A104&lt;=$Z$1,F104*((1+Investment!$D$7/12)^($Z$1*12-$B104)),0)</f>
        <v>49539.75508</v>
      </c>
      <c r="AC104" s="15">
        <f t="shared" si="7"/>
        <v>174745.3656</v>
      </c>
      <c r="AD104" s="15">
        <f t="shared" si="18"/>
        <v>19324030.7</v>
      </c>
      <c r="AE104" s="14"/>
      <c r="AF104" s="15">
        <f>if($A104&lt;=$AF$1,D104*((1+Investment!$D$5/12)^($AF$1*12-$B104)),0)</f>
        <v>135410.3676</v>
      </c>
      <c r="AG104" s="15">
        <f>if($A104&lt;=$AF$1,E104*((1+Investment!$D$6/12)^($AF$1*12-$B104)),0)</f>
        <v>106768.8257</v>
      </c>
      <c r="AH104" s="15">
        <f>if($A104&lt;=$AF$1,F104*((1+Investment!$D$7/12)^($AF$1*12-$B104)),0)</f>
        <v>121036.5093</v>
      </c>
      <c r="AI104" s="15">
        <f t="shared" si="8"/>
        <v>363215.7026</v>
      </c>
      <c r="AJ104" s="15">
        <f t="shared" si="19"/>
        <v>40703144.31</v>
      </c>
      <c r="AK104" s="14"/>
      <c r="AL104" s="15">
        <f>if($A104&lt;=$AF$1,D104*((1+Investment!$D$5/12)^($AL$1*12-$B104)),0)</f>
        <v>245999.5678</v>
      </c>
      <c r="AM104" s="15">
        <f>if($A104&lt;=$AF$1,E104*((1+Investment!$D$6/12)^($AL$1*12-$B104)),0)</f>
        <v>224981.278</v>
      </c>
      <c r="AN104" s="15">
        <f>if($A104&lt;=$AF$1,F104*((1+Investment!$D$7/12)^($AL$1*12-$B104)),0)</f>
        <v>295718.7931</v>
      </c>
      <c r="AO104" s="15">
        <f t="shared" si="9"/>
        <v>766699.6388</v>
      </c>
      <c r="AP104" s="15">
        <f t="shared" si="20"/>
        <v>87067639.9</v>
      </c>
      <c r="AQ104" s="14"/>
      <c r="AR104" s="15">
        <f>if($A104&lt;=$AF$1,D104*((1+Investment!$D$5/12)^($AR$1*12-$B104)),0)</f>
        <v>446906.6026</v>
      </c>
      <c r="AS104" s="15">
        <f>if($A104&lt;=$AF$1,E104*((1+Investment!$D$6/12)^($AR$1*12-$B104)),0)</f>
        <v>474076.3524</v>
      </c>
      <c r="AT104" s="15">
        <f>if($A104&lt;=$AF$1,F104*((1+Investment!$D$7/12)^($AR$1*12-$B104)),0)</f>
        <v>722506.0033</v>
      </c>
      <c r="AU104" s="15">
        <f t="shared" si="10"/>
        <v>1643488.958</v>
      </c>
      <c r="AV104" s="15">
        <f t="shared" si="21"/>
        <v>189071231.7</v>
      </c>
      <c r="AW104" s="15"/>
      <c r="AX104" s="15">
        <f>if($A104&lt;=$AF$1,D104*((1+Investment!$D$5/12)^($AX$1*12-$B104)),0)</f>
        <v>811893.7495</v>
      </c>
      <c r="AY104" s="15">
        <f>if($A104&lt;=$AF$1,E104*((1+Investment!$D$6/12)^($AX$1*12-$B104)),0)</f>
        <v>998964.8467</v>
      </c>
      <c r="AZ104" s="15">
        <f>if($A104&lt;=$AF$1,F104*((1+Investment!$D$7/12)^($AX$1*12-$B104)),0)</f>
        <v>1765240.955</v>
      </c>
      <c r="BA104" s="15">
        <f t="shared" si="11"/>
        <v>3576099.552</v>
      </c>
      <c r="BB104" s="15">
        <f t="shared" si="22"/>
        <v>416515080.7</v>
      </c>
      <c r="BC104" s="15"/>
      <c r="BD104" s="15">
        <f>if($A104&lt;=$AF$1,D104*((1+Investment!$D$5/12)^($BD$1*12-$B104)),0)</f>
        <v>1474964.694</v>
      </c>
      <c r="BE104" s="15">
        <f>if($A104&lt;=$AF$1,E104*((1+Investment!$D$6/12)^($BD$1*12-$B104)),0)</f>
        <v>2105000.091</v>
      </c>
      <c r="BF104" s="15">
        <f>if($A104&lt;=$AF$1,F104*((1+Investment!$D$7/12)^($BD$1*12-$B104)),0)</f>
        <v>4312871.611</v>
      </c>
      <c r="BG104" s="15">
        <f t="shared" si="12"/>
        <v>7892836.397</v>
      </c>
      <c r="BH104" s="15">
        <f t="shared" si="23"/>
        <v>929936611</v>
      </c>
      <c r="BI104" s="15"/>
    </row>
    <row r="105">
      <c r="A105" s="24">
        <f t="shared" si="2"/>
        <v>8</v>
      </c>
      <c r="B105" s="23">
        <f t="shared" si="13"/>
        <v>103</v>
      </c>
      <c r="C105" s="15">
        <f>vlookup(A105,Budget!$B$3:$H$53,7,0)</f>
        <v>17321.52922</v>
      </c>
      <c r="D105" s="15">
        <f t="shared" ref="D105:F105" si="123">$C105*D$1</f>
        <v>10392.91753</v>
      </c>
      <c r="E105" s="15">
        <f t="shared" si="123"/>
        <v>4330.382305</v>
      </c>
      <c r="F105" s="15">
        <f t="shared" si="123"/>
        <v>2598.229383</v>
      </c>
      <c r="G105" s="14"/>
      <c r="H105" s="15">
        <f>if($A105&lt;=$H$1,D105*((1+Investment!$D$5/12)^($H$1*12-$B105)),0)</f>
        <v>12308.37829</v>
      </c>
      <c r="I105" s="15">
        <f>if($A105&lt;=$H$1,E105*((1+Investment!$D$6/12)^($H$1*12-$B105)),0)</f>
        <v>5348.620463</v>
      </c>
      <c r="J105" s="15">
        <f>if($A105&lt;=$H$1,F105*((1+Investment!$D$7/12)^($H$1*12-$B105)),0)</f>
        <v>3346.572269</v>
      </c>
      <c r="K105" s="15">
        <f t="shared" si="4"/>
        <v>21003.57102</v>
      </c>
      <c r="L105" s="15">
        <f t="shared" si="15"/>
        <v>2285105.015</v>
      </c>
      <c r="M105" s="14"/>
      <c r="N105" s="15">
        <f>if($A105&lt;=$N$1,D105*((1+Investment!$D$5/12)^($N$1*12-$B105)),0)</f>
        <v>22360.5902</v>
      </c>
      <c r="O105" s="15">
        <f>if($A105&lt;=$N$1,E105*((1+Investment!$D$6/12)^($N$1*12-$B105)),0)</f>
        <v>11270.51327</v>
      </c>
      <c r="P105" s="15">
        <f>if($A105&lt;=$N$1,F105*((1+Investment!$D$7/12)^($N$1*12-$B105)),0)</f>
        <v>8176.411549</v>
      </c>
      <c r="Q105" s="15">
        <f t="shared" si="5"/>
        <v>41807.51502</v>
      </c>
      <c r="R105" s="15">
        <f t="shared" si="16"/>
        <v>4601816.981</v>
      </c>
      <c r="S105" s="14"/>
      <c r="T105" s="15">
        <f>if($A105&lt;=$T$1,D105*((1+Investment!$D$5/12)^($T$1*12-$B105)),0)</f>
        <v>40622.41039</v>
      </c>
      <c r="U105" s="15">
        <f>if($A105&lt;=$T$1,E105*((1+Investment!$D$6/12)^($T$1*12-$B105)),0)</f>
        <v>23749.01533</v>
      </c>
      <c r="V105" s="15">
        <f>if($A105&lt;=$T$1,F105*((1+Investment!$D$7/12)^($T$1*12-$B105)),0)</f>
        <v>19976.77039</v>
      </c>
      <c r="W105" s="15">
        <f t="shared" si="6"/>
        <v>84348.19612</v>
      </c>
      <c r="X105" s="15">
        <f t="shared" si="17"/>
        <v>9401095.493</v>
      </c>
      <c r="Y105" s="14"/>
      <c r="Z105" s="15">
        <f>if($A105&lt;=$Z$1,D105*((1+Investment!$D$5/12)^($Z$1*12-$B105)),0)</f>
        <v>73798.59885</v>
      </c>
      <c r="AA105" s="15">
        <f>if($A105&lt;=$Z$1,E105*((1+Investment!$D$6/12)^($Z$1*12-$B105)),0)</f>
        <v>50043.48212</v>
      </c>
      <c r="AB105" s="15">
        <f>if($A105&lt;=$Z$1,F105*((1+Investment!$D$7/12)^($Z$1*12-$B105)),0)</f>
        <v>48807.64047</v>
      </c>
      <c r="AC105" s="15">
        <f t="shared" si="7"/>
        <v>172649.7214</v>
      </c>
      <c r="AD105" s="15">
        <f t="shared" si="18"/>
        <v>19496680.42</v>
      </c>
      <c r="AE105" s="14"/>
      <c r="AF105" s="15">
        <f>if($A105&lt;=$AF$1,D105*((1+Investment!$D$5/12)^($AF$1*12-$B105)),0)</f>
        <v>134069.6709</v>
      </c>
      <c r="AG105" s="15">
        <f>if($A105&lt;=$AF$1,E105*((1+Investment!$D$6/12)^($AF$1*12-$B105)),0)</f>
        <v>105450.6921</v>
      </c>
      <c r="AH105" s="15">
        <f>if($A105&lt;=$AF$1,F105*((1+Investment!$D$7/12)^($AF$1*12-$B105)),0)</f>
        <v>119247.7924</v>
      </c>
      <c r="AI105" s="15">
        <f t="shared" si="8"/>
        <v>358768.1554</v>
      </c>
      <c r="AJ105" s="15">
        <f t="shared" si="19"/>
        <v>41061912.47</v>
      </c>
      <c r="AK105" s="14"/>
      <c r="AL105" s="15">
        <f>if($A105&lt;=$AF$1,D105*((1+Investment!$D$5/12)^($AL$1*12-$B105)),0)</f>
        <v>243563.9285</v>
      </c>
      <c r="AM105" s="15">
        <f>if($A105&lt;=$AF$1,E105*((1+Investment!$D$6/12)^($AL$1*12-$B105)),0)</f>
        <v>222203.7313</v>
      </c>
      <c r="AN105" s="15">
        <f>if($A105&lt;=$AF$1,F105*((1+Investment!$D$7/12)^($AL$1*12-$B105)),0)</f>
        <v>291348.5646</v>
      </c>
      <c r="AO105" s="15">
        <f t="shared" si="9"/>
        <v>757116.2244</v>
      </c>
      <c r="AP105" s="15">
        <f t="shared" si="20"/>
        <v>87824756.12</v>
      </c>
      <c r="AQ105" s="14"/>
      <c r="AR105" s="15">
        <f>if($A105&lt;=$AF$1,D105*((1+Investment!$D$5/12)^($AR$1*12-$B105)),0)</f>
        <v>442481.7848</v>
      </c>
      <c r="AS105" s="15">
        <f>if($A105&lt;=$AF$1,E105*((1+Investment!$D$6/12)^($AR$1*12-$B105)),0)</f>
        <v>468223.5579</v>
      </c>
      <c r="AT105" s="15">
        <f>if($A105&lt;=$AF$1,F105*((1+Investment!$D$7/12)^($AR$1*12-$B105)),0)</f>
        <v>711828.5747</v>
      </c>
      <c r="AU105" s="15">
        <f t="shared" si="10"/>
        <v>1622533.917</v>
      </c>
      <c r="AV105" s="15">
        <f t="shared" si="21"/>
        <v>190693765.6</v>
      </c>
      <c r="AW105" s="15"/>
      <c r="AX105" s="15">
        <f>if($A105&lt;=$AF$1,D105*((1+Investment!$D$5/12)^($AX$1*12-$B105)),0)</f>
        <v>803855.1975</v>
      </c>
      <c r="AY105" s="15">
        <f>if($A105&lt;=$AF$1,E105*((1+Investment!$D$6/12)^($AX$1*12-$B105)),0)</f>
        <v>986631.9474</v>
      </c>
      <c r="AZ105" s="15">
        <f>if($A105&lt;=$AF$1,F105*((1+Investment!$D$7/12)^($AX$1*12-$B105)),0)</f>
        <v>1739153.651</v>
      </c>
      <c r="BA105" s="15">
        <f t="shared" si="11"/>
        <v>3529640.796</v>
      </c>
      <c r="BB105" s="15">
        <f t="shared" si="22"/>
        <v>420044721.5</v>
      </c>
      <c r="BC105" s="15"/>
      <c r="BD105" s="15">
        <f>if($A105&lt;=$AF$1,D105*((1+Investment!$D$5/12)^($BD$1*12-$B105)),0)</f>
        <v>1460361.083</v>
      </c>
      <c r="BE105" s="15">
        <f>if($A105&lt;=$AF$1,E105*((1+Investment!$D$6/12)^($BD$1*12-$B105)),0)</f>
        <v>2079012.436</v>
      </c>
      <c r="BF105" s="15">
        <f>if($A105&lt;=$AF$1,F105*((1+Investment!$D$7/12)^($BD$1*12-$B105)),0)</f>
        <v>4249134.592</v>
      </c>
      <c r="BG105" s="15">
        <f t="shared" si="12"/>
        <v>7788508.112</v>
      </c>
      <c r="BH105" s="15">
        <f t="shared" si="23"/>
        <v>937725119.1</v>
      </c>
      <c r="BI105" s="15"/>
    </row>
    <row r="106">
      <c r="A106" s="24">
        <f t="shared" si="2"/>
        <v>8</v>
      </c>
      <c r="B106" s="23">
        <f t="shared" si="13"/>
        <v>104</v>
      </c>
      <c r="C106" s="15">
        <f>vlookup(A106,Budget!$B$3:$H$53,7,0)</f>
        <v>17321.52922</v>
      </c>
      <c r="D106" s="15">
        <f t="shared" ref="D106:F106" si="124">$C106*D$1</f>
        <v>10392.91753</v>
      </c>
      <c r="E106" s="15">
        <f t="shared" si="124"/>
        <v>4330.382305</v>
      </c>
      <c r="F106" s="15">
        <f t="shared" si="124"/>
        <v>2598.229383</v>
      </c>
      <c r="G106" s="14"/>
      <c r="H106" s="15">
        <f>if($A106&lt;=$H$1,D106*((1+Investment!$D$5/12)^($H$1*12-$B106)),0)</f>
        <v>12186.51316</v>
      </c>
      <c r="I106" s="15">
        <f>if($A106&lt;=$H$1,E106*((1+Investment!$D$6/12)^($H$1*12-$B106)),0)</f>
        <v>5282.588111</v>
      </c>
      <c r="J106" s="15">
        <f>if($A106&lt;=$H$1,F106*((1+Investment!$D$7/12)^($H$1*12-$B106)),0)</f>
        <v>3297.115536</v>
      </c>
      <c r="K106" s="15">
        <f t="shared" si="4"/>
        <v>20766.2168</v>
      </c>
      <c r="L106" s="15">
        <f t="shared" si="15"/>
        <v>2305871.231</v>
      </c>
      <c r="M106" s="14"/>
      <c r="N106" s="15">
        <f>if($A106&lt;=$N$1,D106*((1+Investment!$D$5/12)^($N$1*12-$B106)),0)</f>
        <v>22139.19822</v>
      </c>
      <c r="O106" s="15">
        <f>if($A106&lt;=$N$1,E106*((1+Investment!$D$6/12)^($N$1*12-$B106)),0)</f>
        <v>11131.37113</v>
      </c>
      <c r="P106" s="15">
        <f>if($A106&lt;=$N$1,F106*((1+Investment!$D$7/12)^($N$1*12-$B106)),0)</f>
        <v>8055.577881</v>
      </c>
      <c r="Q106" s="15">
        <f t="shared" si="5"/>
        <v>41326.14723</v>
      </c>
      <c r="R106" s="15">
        <f t="shared" si="16"/>
        <v>4643143.128</v>
      </c>
      <c r="S106" s="14"/>
      <c r="T106" s="15">
        <f>if($A106&lt;=$T$1,D106*((1+Investment!$D$5/12)^($T$1*12-$B106)),0)</f>
        <v>40220.20831</v>
      </c>
      <c r="U106" s="15">
        <f>if($A106&lt;=$T$1,E106*((1+Investment!$D$6/12)^($T$1*12-$B106)),0)</f>
        <v>23455.81761</v>
      </c>
      <c r="V106" s="15">
        <f>if($A106&lt;=$T$1,F106*((1+Investment!$D$7/12)^($T$1*12-$B106)),0)</f>
        <v>19681.54718</v>
      </c>
      <c r="W106" s="15">
        <f t="shared" si="6"/>
        <v>83357.57311</v>
      </c>
      <c r="X106" s="15">
        <f t="shared" si="17"/>
        <v>9484453.066</v>
      </c>
      <c r="Y106" s="14"/>
      <c r="Z106" s="15">
        <f>if($A106&lt;=$Z$1,D106*((1+Investment!$D$5/12)^($Z$1*12-$B106)),0)</f>
        <v>73067.91965</v>
      </c>
      <c r="AA106" s="15">
        <f>if($A106&lt;=$Z$1,E106*((1+Investment!$D$6/12)^($Z$1*12-$B106)),0)</f>
        <v>49425.66135</v>
      </c>
      <c r="AB106" s="15">
        <f>if($A106&lt;=$Z$1,F106*((1+Investment!$D$7/12)^($Z$1*12-$B106)),0)</f>
        <v>48086.3453</v>
      </c>
      <c r="AC106" s="15">
        <f t="shared" si="7"/>
        <v>170579.9263</v>
      </c>
      <c r="AD106" s="15">
        <f t="shared" si="18"/>
        <v>19667260.35</v>
      </c>
      <c r="AE106" s="14"/>
      <c r="AF106" s="15">
        <f>if($A106&lt;=$AF$1,D106*((1+Investment!$D$5/12)^($AF$1*12-$B106)),0)</f>
        <v>132742.2484</v>
      </c>
      <c r="AG106" s="15">
        <f>if($A106&lt;=$AF$1,E106*((1+Investment!$D$6/12)^($AF$1*12-$B106)),0)</f>
        <v>104148.8317</v>
      </c>
      <c r="AH106" s="15">
        <f>if($A106&lt;=$AF$1,F106*((1+Investment!$D$7/12)^($AF$1*12-$B106)),0)</f>
        <v>117485.5098</v>
      </c>
      <c r="AI106" s="15">
        <f t="shared" si="8"/>
        <v>354376.5898</v>
      </c>
      <c r="AJ106" s="15">
        <f t="shared" si="19"/>
        <v>41416289.06</v>
      </c>
      <c r="AK106" s="14"/>
      <c r="AL106" s="15">
        <f>if($A106&lt;=$AF$1,D106*((1+Investment!$D$5/12)^($AL$1*12-$B106)),0)</f>
        <v>241152.4044</v>
      </c>
      <c r="AM106" s="15">
        <f>if($A106&lt;=$AF$1,E106*((1+Investment!$D$6/12)^($AL$1*12-$B106)),0)</f>
        <v>219460.4754</v>
      </c>
      <c r="AN106" s="15">
        <f>if($A106&lt;=$AF$1,F106*((1+Investment!$D$7/12)^($AL$1*12-$B106)),0)</f>
        <v>287042.9208</v>
      </c>
      <c r="AO106" s="15">
        <f t="shared" si="9"/>
        <v>747655.8006</v>
      </c>
      <c r="AP106" s="15">
        <f t="shared" si="20"/>
        <v>88572411.92</v>
      </c>
      <c r="AQ106" s="14"/>
      <c r="AR106" s="15">
        <f>if($A106&lt;=$AF$1,D106*((1+Investment!$D$5/12)^($AR$1*12-$B106)),0)</f>
        <v>438100.777</v>
      </c>
      <c r="AS106" s="15">
        <f>if($A106&lt;=$AF$1,E106*((1+Investment!$D$6/12)^($AR$1*12-$B106)),0)</f>
        <v>462443.0201</v>
      </c>
      <c r="AT106" s="15">
        <f>if($A106&lt;=$AF$1,F106*((1+Investment!$D$7/12)^($AR$1*12-$B106)),0)</f>
        <v>701308.9406</v>
      </c>
      <c r="AU106" s="15">
        <f t="shared" si="10"/>
        <v>1601852.738</v>
      </c>
      <c r="AV106" s="15">
        <f t="shared" si="21"/>
        <v>192295618.4</v>
      </c>
      <c r="AW106" s="15"/>
      <c r="AX106" s="15">
        <f>if($A106&lt;=$AF$1,D106*((1+Investment!$D$5/12)^($AX$1*12-$B106)),0)</f>
        <v>795896.2352</v>
      </c>
      <c r="AY106" s="15">
        <f>if($A106&lt;=$AF$1,E106*((1+Investment!$D$6/12)^($AX$1*12-$B106)),0)</f>
        <v>974451.3061</v>
      </c>
      <c r="AZ106" s="15">
        <f>if($A106&lt;=$AF$1,F106*((1+Investment!$D$7/12)^($AX$1*12-$B106)),0)</f>
        <v>1713451.873</v>
      </c>
      <c r="BA106" s="15">
        <f t="shared" si="11"/>
        <v>3483799.414</v>
      </c>
      <c r="BB106" s="15">
        <f t="shared" si="22"/>
        <v>423528520.9</v>
      </c>
      <c r="BC106" s="15"/>
      <c r="BD106" s="15">
        <f>if($A106&lt;=$AF$1,D106*((1+Investment!$D$5/12)^($BD$1*12-$B106)),0)</f>
        <v>1445902.063</v>
      </c>
      <c r="BE106" s="15">
        <f>if($A106&lt;=$AF$1,E106*((1+Investment!$D$6/12)^($BD$1*12-$B106)),0)</f>
        <v>2053345.616</v>
      </c>
      <c r="BF106" s="15">
        <f>if($A106&lt;=$AF$1,F106*((1+Investment!$D$7/12)^($BD$1*12-$B106)),0)</f>
        <v>4186339.5</v>
      </c>
      <c r="BG106" s="15">
        <f t="shared" si="12"/>
        <v>7685587.178</v>
      </c>
      <c r="BH106" s="15">
        <f t="shared" si="23"/>
        <v>945410706.3</v>
      </c>
      <c r="BI106" s="15"/>
    </row>
    <row r="107">
      <c r="A107" s="24">
        <f t="shared" si="2"/>
        <v>8</v>
      </c>
      <c r="B107" s="23">
        <f t="shared" si="13"/>
        <v>105</v>
      </c>
      <c r="C107" s="15">
        <f>vlookup(A107,Budget!$B$3:$H$53,7,0)</f>
        <v>17321.52922</v>
      </c>
      <c r="D107" s="15">
        <f t="shared" ref="D107:F107" si="125">$C107*D$1</f>
        <v>10392.91753</v>
      </c>
      <c r="E107" s="15">
        <f t="shared" si="125"/>
        <v>4330.382305</v>
      </c>
      <c r="F107" s="15">
        <f t="shared" si="125"/>
        <v>2598.229383</v>
      </c>
      <c r="G107" s="14"/>
      <c r="H107" s="15">
        <f>if($A107&lt;=$H$1,D107*((1+Investment!$D$5/12)^($H$1*12-$B107)),0)</f>
        <v>12065.85461</v>
      </c>
      <c r="I107" s="15">
        <f>if($A107&lt;=$H$1,E107*((1+Investment!$D$6/12)^($H$1*12-$B107)),0)</f>
        <v>5217.370974</v>
      </c>
      <c r="J107" s="15">
        <f>if($A107&lt;=$H$1,F107*((1+Investment!$D$7/12)^($H$1*12-$B107)),0)</f>
        <v>3248.389691</v>
      </c>
      <c r="K107" s="15">
        <f t="shared" si="4"/>
        <v>20531.61527</v>
      </c>
      <c r="L107" s="15">
        <f t="shared" si="15"/>
        <v>2326402.847</v>
      </c>
      <c r="M107" s="14"/>
      <c r="N107" s="15">
        <f>if($A107&lt;=$N$1,D107*((1+Investment!$D$5/12)^($N$1*12-$B107)),0)</f>
        <v>21919.99823</v>
      </c>
      <c r="O107" s="15">
        <f>if($A107&lt;=$N$1,E107*((1+Investment!$D$6/12)^($N$1*12-$B107)),0)</f>
        <v>10993.9468</v>
      </c>
      <c r="P107" s="15">
        <f>if($A107&lt;=$N$1,F107*((1+Investment!$D$7/12)^($N$1*12-$B107)),0)</f>
        <v>7936.529932</v>
      </c>
      <c r="Q107" s="15">
        <f t="shared" si="5"/>
        <v>40850.47496</v>
      </c>
      <c r="R107" s="15">
        <f t="shared" si="16"/>
        <v>4683993.603</v>
      </c>
      <c r="S107" s="14"/>
      <c r="T107" s="15">
        <f>if($A107&lt;=$T$1,D107*((1+Investment!$D$5/12)^($T$1*12-$B107)),0)</f>
        <v>39821.98843</v>
      </c>
      <c r="U107" s="15">
        <f>if($A107&lt;=$T$1,E107*((1+Investment!$D$6/12)^($T$1*12-$B107)),0)</f>
        <v>23166.23962</v>
      </c>
      <c r="V107" s="15">
        <f>if($A107&lt;=$T$1,F107*((1+Investment!$D$7/12)^($T$1*12-$B107)),0)</f>
        <v>19390.68688</v>
      </c>
      <c r="W107" s="15">
        <f t="shared" si="6"/>
        <v>82378.91492</v>
      </c>
      <c r="X107" s="15">
        <f t="shared" si="17"/>
        <v>9566831.981</v>
      </c>
      <c r="Y107" s="14"/>
      <c r="Z107" s="15">
        <f>if($A107&lt;=$Z$1,D107*((1+Investment!$D$5/12)^($Z$1*12-$B107)),0)</f>
        <v>72344.4749</v>
      </c>
      <c r="AA107" s="15">
        <f>if($A107&lt;=$Z$1,E107*((1+Investment!$D$6/12)^($Z$1*12-$B107)),0)</f>
        <v>48815.468</v>
      </c>
      <c r="AB107" s="15">
        <f>if($A107&lt;=$Z$1,F107*((1+Investment!$D$7/12)^($Z$1*12-$B107)),0)</f>
        <v>47375.70965</v>
      </c>
      <c r="AC107" s="15">
        <f t="shared" si="7"/>
        <v>168535.6526</v>
      </c>
      <c r="AD107" s="15">
        <f t="shared" si="18"/>
        <v>19835796</v>
      </c>
      <c r="AE107" s="14"/>
      <c r="AF107" s="15">
        <f>if($A107&lt;=$AF$1,D107*((1+Investment!$D$5/12)^($AF$1*12-$B107)),0)</f>
        <v>131427.9687</v>
      </c>
      <c r="AG107" s="15">
        <f>if($A107&lt;=$AF$1,E107*((1+Investment!$D$6/12)^($AF$1*12-$B107)),0)</f>
        <v>102863.0436</v>
      </c>
      <c r="AH107" s="15">
        <f>if($A107&lt;=$AF$1,F107*((1+Investment!$D$7/12)^($AF$1*12-$B107)),0)</f>
        <v>115749.2707</v>
      </c>
      <c r="AI107" s="15">
        <f t="shared" si="8"/>
        <v>350040.283</v>
      </c>
      <c r="AJ107" s="15">
        <f t="shared" si="19"/>
        <v>41766329.34</v>
      </c>
      <c r="AK107" s="14"/>
      <c r="AL107" s="15">
        <f>if($A107&lt;=$AF$1,D107*((1+Investment!$D$5/12)^($AL$1*12-$B107)),0)</f>
        <v>238764.7569</v>
      </c>
      <c r="AM107" s="15">
        <f>if($A107&lt;=$AF$1,E107*((1+Investment!$D$6/12)^($AL$1*12-$B107)),0)</f>
        <v>216751.0868</v>
      </c>
      <c r="AN107" s="15">
        <f>if($A107&lt;=$AF$1,F107*((1+Investment!$D$7/12)^($AL$1*12-$B107)),0)</f>
        <v>282800.9072</v>
      </c>
      <c r="AO107" s="15">
        <f t="shared" si="9"/>
        <v>738316.7509</v>
      </c>
      <c r="AP107" s="15">
        <f t="shared" si="20"/>
        <v>89310728.67</v>
      </c>
      <c r="AQ107" s="14"/>
      <c r="AR107" s="15">
        <f>if($A107&lt;=$AF$1,D107*((1+Investment!$D$5/12)^($AR$1*12-$B107)),0)</f>
        <v>433763.1455</v>
      </c>
      <c r="AS107" s="15">
        <f>if($A107&lt;=$AF$1,E107*((1+Investment!$D$6/12)^($AR$1*12-$B107)),0)</f>
        <v>456733.8471</v>
      </c>
      <c r="AT107" s="15">
        <f>if($A107&lt;=$AF$1,F107*((1+Investment!$D$7/12)^($AR$1*12-$B107)),0)</f>
        <v>690944.7691</v>
      </c>
      <c r="AU107" s="15">
        <f t="shared" si="10"/>
        <v>1581441.762</v>
      </c>
      <c r="AV107" s="15">
        <f t="shared" si="21"/>
        <v>193877060.1</v>
      </c>
      <c r="AW107" s="15"/>
      <c r="AX107" s="15">
        <f>if($A107&lt;=$AF$1,D107*((1+Investment!$D$5/12)^($AX$1*12-$B107)),0)</f>
        <v>788016.0744</v>
      </c>
      <c r="AY107" s="15">
        <f>if($A107&lt;=$AF$1,E107*((1+Investment!$D$6/12)^($AX$1*12-$B107)),0)</f>
        <v>962421.043</v>
      </c>
      <c r="AZ107" s="15">
        <f>if($A107&lt;=$AF$1,F107*((1+Investment!$D$7/12)^($AX$1*12-$B107)),0)</f>
        <v>1688129.924</v>
      </c>
      <c r="BA107" s="15">
        <f t="shared" si="11"/>
        <v>3438567.041</v>
      </c>
      <c r="BB107" s="15">
        <f t="shared" si="22"/>
        <v>426967088</v>
      </c>
      <c r="BC107" s="15"/>
      <c r="BD107" s="15">
        <f>if($A107&lt;=$AF$1,D107*((1+Investment!$D$5/12)^($BD$1*12-$B107)),0)</f>
        <v>1431586.201</v>
      </c>
      <c r="BE107" s="15">
        <f>if($A107&lt;=$AF$1,E107*((1+Investment!$D$6/12)^($BD$1*12-$B107)),0)</f>
        <v>2027995.67</v>
      </c>
      <c r="BF107" s="15">
        <f>if($A107&lt;=$AF$1,F107*((1+Investment!$D$7/12)^($BD$1*12-$B107)),0)</f>
        <v>4124472.414</v>
      </c>
      <c r="BG107" s="15">
        <f t="shared" si="12"/>
        <v>7584054.284</v>
      </c>
      <c r="BH107" s="15">
        <f t="shared" si="23"/>
        <v>952994760.6</v>
      </c>
      <c r="BI107" s="15"/>
    </row>
    <row r="108">
      <c r="A108" s="24">
        <f t="shared" si="2"/>
        <v>8</v>
      </c>
      <c r="B108" s="23">
        <f t="shared" si="13"/>
        <v>106</v>
      </c>
      <c r="C108" s="15">
        <f>vlookup(A108,Budget!$B$3:$H$53,7,0)</f>
        <v>17321.52922</v>
      </c>
      <c r="D108" s="15">
        <f t="shared" ref="D108:F108" si="126">$C108*D$1</f>
        <v>10392.91753</v>
      </c>
      <c r="E108" s="15">
        <f t="shared" si="126"/>
        <v>4330.382305</v>
      </c>
      <c r="F108" s="15">
        <f t="shared" si="126"/>
        <v>2598.229383</v>
      </c>
      <c r="G108" s="14"/>
      <c r="H108" s="15">
        <f>if($A108&lt;=$H$1,D108*((1+Investment!$D$5/12)^($H$1*12-$B108)),0)</f>
        <v>11946.3907</v>
      </c>
      <c r="I108" s="15">
        <f>if($A108&lt;=$H$1,E108*((1+Investment!$D$6/12)^($H$1*12-$B108)),0)</f>
        <v>5152.958987</v>
      </c>
      <c r="J108" s="15">
        <f>if($A108&lt;=$H$1,F108*((1+Investment!$D$7/12)^($H$1*12-$B108)),0)</f>
        <v>3200.383932</v>
      </c>
      <c r="K108" s="15">
        <f t="shared" si="4"/>
        <v>20299.73362</v>
      </c>
      <c r="L108" s="15">
        <f t="shared" si="15"/>
        <v>2346702.58</v>
      </c>
      <c r="M108" s="14"/>
      <c r="N108" s="15">
        <f>if($A108&lt;=$N$1,D108*((1+Investment!$D$5/12)^($N$1*12-$B108)),0)</f>
        <v>21702.96855</v>
      </c>
      <c r="O108" s="15">
        <f>if($A108&lt;=$N$1,E108*((1+Investment!$D$6/12)^($N$1*12-$B108)),0)</f>
        <v>10858.21906</v>
      </c>
      <c r="P108" s="15">
        <f>if($A108&lt;=$N$1,F108*((1+Investment!$D$7/12)^($N$1*12-$B108)),0)</f>
        <v>7819.241312</v>
      </c>
      <c r="Q108" s="15">
        <f t="shared" si="5"/>
        <v>40380.42892</v>
      </c>
      <c r="R108" s="15">
        <f t="shared" si="16"/>
        <v>4724374.032</v>
      </c>
      <c r="S108" s="14"/>
      <c r="T108" s="15">
        <f>if($A108&lt;=$T$1,D108*((1+Investment!$D$5/12)^($T$1*12-$B108)),0)</f>
        <v>39427.71131</v>
      </c>
      <c r="U108" s="15">
        <f>if($A108&lt;=$T$1,E108*((1+Investment!$D$6/12)^($T$1*12-$B108)),0)</f>
        <v>22880.23666</v>
      </c>
      <c r="V108" s="15">
        <f>if($A108&lt;=$T$1,F108*((1+Investment!$D$7/12)^($T$1*12-$B108)),0)</f>
        <v>19104.12501</v>
      </c>
      <c r="W108" s="15">
        <f t="shared" si="6"/>
        <v>81412.07298</v>
      </c>
      <c r="X108" s="15">
        <f t="shared" si="17"/>
        <v>9648244.054</v>
      </c>
      <c r="Y108" s="14"/>
      <c r="Z108" s="15">
        <f>if($A108&lt;=$Z$1,D108*((1+Investment!$D$5/12)^($Z$1*12-$B108)),0)</f>
        <v>71628.19297</v>
      </c>
      <c r="AA108" s="15">
        <f>if($A108&lt;=$Z$1,E108*((1+Investment!$D$6/12)^($Z$1*12-$B108)),0)</f>
        <v>48212.8079</v>
      </c>
      <c r="AB108" s="15">
        <f>if($A108&lt;=$Z$1,F108*((1+Investment!$D$7/12)^($Z$1*12-$B108)),0)</f>
        <v>46675.57601</v>
      </c>
      <c r="AC108" s="15">
        <f t="shared" si="7"/>
        <v>166516.5769</v>
      </c>
      <c r="AD108" s="15">
        <f t="shared" si="18"/>
        <v>20002312.57</v>
      </c>
      <c r="AE108" s="14"/>
      <c r="AF108" s="15">
        <f>if($A108&lt;=$AF$1,D108*((1+Investment!$D$5/12)^($AF$1*12-$B108)),0)</f>
        <v>130126.7017</v>
      </c>
      <c r="AG108" s="15">
        <f>if($A108&lt;=$AF$1,E108*((1+Investment!$D$6/12)^($AF$1*12-$B108)),0)</f>
        <v>101593.1295</v>
      </c>
      <c r="AH108" s="15">
        <f>if($A108&lt;=$AF$1,F108*((1+Investment!$D$7/12)^($AF$1*12-$B108)),0)</f>
        <v>114038.6904</v>
      </c>
      <c r="AI108" s="15">
        <f t="shared" si="8"/>
        <v>345758.5216</v>
      </c>
      <c r="AJ108" s="15">
        <f t="shared" si="19"/>
        <v>42112087.86</v>
      </c>
      <c r="AK108" s="14"/>
      <c r="AL108" s="15">
        <f>if($A108&lt;=$AF$1,D108*((1+Investment!$D$5/12)^($AL$1*12-$B108)),0)</f>
        <v>236400.7494</v>
      </c>
      <c r="AM108" s="15">
        <f>if($A108&lt;=$AF$1,E108*((1+Investment!$D$6/12)^($AL$1*12-$B108)),0)</f>
        <v>214075.1475</v>
      </c>
      <c r="AN108" s="15">
        <f>if($A108&lt;=$AF$1,F108*((1+Investment!$D$7/12)^($AL$1*12-$B108)),0)</f>
        <v>278621.5835</v>
      </c>
      <c r="AO108" s="15">
        <f t="shared" si="9"/>
        <v>729097.4803</v>
      </c>
      <c r="AP108" s="15">
        <f t="shared" si="20"/>
        <v>90039826.15</v>
      </c>
      <c r="AQ108" s="14"/>
      <c r="AR108" s="15">
        <f>if($A108&lt;=$AF$1,D108*((1+Investment!$D$5/12)^($AR$1*12-$B108)),0)</f>
        <v>429468.4609</v>
      </c>
      <c r="AS108" s="15">
        <f>if($A108&lt;=$AF$1,E108*((1+Investment!$D$6/12)^($AR$1*12-$B108)),0)</f>
        <v>451095.1576</v>
      </c>
      <c r="AT108" s="15">
        <f>if($A108&lt;=$AF$1,F108*((1+Investment!$D$7/12)^($AR$1*12-$B108)),0)</f>
        <v>680733.7626</v>
      </c>
      <c r="AU108" s="15">
        <f t="shared" si="10"/>
        <v>1561297.381</v>
      </c>
      <c r="AV108" s="15">
        <f t="shared" si="21"/>
        <v>195438357.5</v>
      </c>
      <c r="AW108" s="15"/>
      <c r="AX108" s="15">
        <f>if($A108&lt;=$AF$1,D108*((1+Investment!$D$5/12)^($AX$1*12-$B108)),0)</f>
        <v>780213.9351</v>
      </c>
      <c r="AY108" s="15">
        <f>if($A108&lt;=$AF$1,E108*((1+Investment!$D$6/12)^($AX$1*12-$B108)),0)</f>
        <v>950539.3018</v>
      </c>
      <c r="AZ108" s="15">
        <f>if($A108&lt;=$AF$1,F108*((1+Investment!$D$7/12)^($AX$1*12-$B108)),0)</f>
        <v>1663182.191</v>
      </c>
      <c r="BA108" s="15">
        <f t="shared" si="11"/>
        <v>3393935.428</v>
      </c>
      <c r="BB108" s="15">
        <f t="shared" si="22"/>
        <v>430361023.4</v>
      </c>
      <c r="BC108" s="15"/>
      <c r="BD108" s="15">
        <f>if($A108&lt;=$AF$1,D108*((1+Investment!$D$5/12)^($BD$1*12-$B108)),0)</f>
        <v>1417412.08</v>
      </c>
      <c r="BE108" s="15">
        <f>if($A108&lt;=$AF$1,E108*((1+Investment!$D$6/12)^($BD$1*12-$B108)),0)</f>
        <v>2002958.686</v>
      </c>
      <c r="BF108" s="15">
        <f>if($A108&lt;=$AF$1,F108*((1+Investment!$D$7/12)^($BD$1*12-$B108)),0)</f>
        <v>4063519.619</v>
      </c>
      <c r="BG108" s="15">
        <f t="shared" si="12"/>
        <v>7483890.386</v>
      </c>
      <c r="BH108" s="15">
        <f t="shared" si="23"/>
        <v>960478650.9</v>
      </c>
      <c r="BI108" s="15"/>
    </row>
    <row r="109">
      <c r="A109" s="24">
        <f t="shared" si="2"/>
        <v>8</v>
      </c>
      <c r="B109" s="23">
        <f t="shared" si="13"/>
        <v>107</v>
      </c>
      <c r="C109" s="15">
        <f>vlookup(A109,Budget!$B$3:$H$53,7,0)</f>
        <v>17321.52922</v>
      </c>
      <c r="D109" s="15">
        <f t="shared" ref="D109:F109" si="127">$C109*D$1</f>
        <v>10392.91753</v>
      </c>
      <c r="E109" s="15">
        <f t="shared" si="127"/>
        <v>4330.382305</v>
      </c>
      <c r="F109" s="15">
        <f t="shared" si="127"/>
        <v>2598.229383</v>
      </c>
      <c r="G109" s="14"/>
      <c r="H109" s="15">
        <f>if($A109&lt;=$H$1,D109*((1+Investment!$D$5/12)^($H$1*12-$B109)),0)</f>
        <v>11828.10961</v>
      </c>
      <c r="I109" s="15">
        <f>if($A109&lt;=$H$1,E109*((1+Investment!$D$6/12)^($H$1*12-$B109)),0)</f>
        <v>5089.342209</v>
      </c>
      <c r="J109" s="15">
        <f>if($A109&lt;=$H$1,F109*((1+Investment!$D$7/12)^($H$1*12-$B109)),0)</f>
        <v>3153.087618</v>
      </c>
      <c r="K109" s="15">
        <f t="shared" si="4"/>
        <v>20070.53943</v>
      </c>
      <c r="L109" s="15">
        <f t="shared" si="15"/>
        <v>2366773.12</v>
      </c>
      <c r="M109" s="14"/>
      <c r="N109" s="15">
        <f>if($A109&lt;=$N$1,D109*((1+Investment!$D$5/12)^($N$1*12-$B109)),0)</f>
        <v>21488.08767</v>
      </c>
      <c r="O109" s="15">
        <f>if($A109&lt;=$N$1,E109*((1+Investment!$D$6/12)^($N$1*12-$B109)),0)</f>
        <v>10724.16697</v>
      </c>
      <c r="P109" s="15">
        <f>if($A109&lt;=$N$1,F109*((1+Investment!$D$7/12)^($N$1*12-$B109)),0)</f>
        <v>7703.686022</v>
      </c>
      <c r="Q109" s="15">
        <f t="shared" si="5"/>
        <v>39915.94067</v>
      </c>
      <c r="R109" s="15">
        <f t="shared" si="16"/>
        <v>4764289.973</v>
      </c>
      <c r="S109" s="14"/>
      <c r="T109" s="15">
        <f>if($A109&lt;=$T$1,D109*((1+Investment!$D$5/12)^($T$1*12-$B109)),0)</f>
        <v>39037.33793</v>
      </c>
      <c r="U109" s="15">
        <f>if($A109&lt;=$T$1,E109*((1+Investment!$D$6/12)^($T$1*12-$B109)),0)</f>
        <v>22597.7646</v>
      </c>
      <c r="V109" s="15">
        <f>if($A109&lt;=$T$1,F109*((1+Investment!$D$7/12)^($T$1*12-$B109)),0)</f>
        <v>18821.79803</v>
      </c>
      <c r="W109" s="15">
        <f t="shared" si="6"/>
        <v>80456.90057</v>
      </c>
      <c r="X109" s="15">
        <f t="shared" si="17"/>
        <v>9728700.954</v>
      </c>
      <c r="Y109" s="14"/>
      <c r="Z109" s="15">
        <f>if($A109&lt;=$Z$1,D109*((1+Investment!$D$5/12)^($Z$1*12-$B109)),0)</f>
        <v>70919.00294</v>
      </c>
      <c r="AA109" s="15">
        <f>if($A109&lt;=$Z$1,E109*((1+Investment!$D$6/12)^($Z$1*12-$B109)),0)</f>
        <v>47617.58805</v>
      </c>
      <c r="AB109" s="15">
        <f>if($A109&lt;=$Z$1,F109*((1+Investment!$D$7/12)^($Z$1*12-$B109)),0)</f>
        <v>45985.78917</v>
      </c>
      <c r="AC109" s="15">
        <f t="shared" si="7"/>
        <v>164522.3802</v>
      </c>
      <c r="AD109" s="15">
        <f t="shared" si="18"/>
        <v>20166834.96</v>
      </c>
      <c r="AE109" s="14"/>
      <c r="AF109" s="15">
        <f>if($A109&lt;=$AF$1,D109*((1+Investment!$D$5/12)^($AF$1*12-$B109)),0)</f>
        <v>128838.3185</v>
      </c>
      <c r="AG109" s="15">
        <f>if($A109&lt;=$AF$1,E109*((1+Investment!$D$6/12)^($AF$1*12-$B109)),0)</f>
        <v>100338.8933</v>
      </c>
      <c r="AH109" s="15">
        <f>if($A109&lt;=$AF$1,F109*((1+Investment!$D$7/12)^($AF$1*12-$B109)),0)</f>
        <v>112353.3895</v>
      </c>
      <c r="AI109" s="15">
        <f t="shared" si="8"/>
        <v>341530.6014</v>
      </c>
      <c r="AJ109" s="15">
        <f t="shared" si="19"/>
        <v>42453618.46</v>
      </c>
      <c r="AK109" s="14"/>
      <c r="AL109" s="15">
        <f>if($A109&lt;=$AF$1,D109*((1+Investment!$D$5/12)^($AL$1*12-$B109)),0)</f>
        <v>234060.1479</v>
      </c>
      <c r="AM109" s="15">
        <f>if($A109&lt;=$AF$1,E109*((1+Investment!$D$6/12)^($AL$1*12-$B109)),0)</f>
        <v>211432.2444</v>
      </c>
      <c r="AN109" s="15">
        <f>if($A109&lt;=$AF$1,F109*((1+Investment!$D$7/12)^($AL$1*12-$B109)),0)</f>
        <v>274504.0231</v>
      </c>
      <c r="AO109" s="15">
        <f t="shared" si="9"/>
        <v>719996.4154</v>
      </c>
      <c r="AP109" s="15">
        <f t="shared" si="20"/>
        <v>90759822.57</v>
      </c>
      <c r="AQ109" s="14"/>
      <c r="AR109" s="15">
        <f>if($A109&lt;=$AF$1,D109*((1+Investment!$D$5/12)^($AR$1*12-$B109)),0)</f>
        <v>425216.2979</v>
      </c>
      <c r="AS109" s="15">
        <f>if($A109&lt;=$AF$1,E109*((1+Investment!$D$6/12)^($AR$1*12-$B109)),0)</f>
        <v>445526.0816</v>
      </c>
      <c r="AT109" s="15">
        <f>if($A109&lt;=$AF$1,F109*((1+Investment!$D$7/12)^($AR$1*12-$B109)),0)</f>
        <v>670673.6578</v>
      </c>
      <c r="AU109" s="15">
        <f t="shared" si="10"/>
        <v>1541416.037</v>
      </c>
      <c r="AV109" s="15">
        <f t="shared" si="21"/>
        <v>196979773.5</v>
      </c>
      <c r="AW109" s="15"/>
      <c r="AX109" s="15">
        <f>if($A109&lt;=$AF$1,D109*((1+Investment!$D$5/12)^($AX$1*12-$B109)),0)</f>
        <v>772489.0446</v>
      </c>
      <c r="AY109" s="15">
        <f>if($A109&lt;=$AF$1,E109*((1+Investment!$D$6/12)^($AX$1*12-$B109)),0)</f>
        <v>938804.2486</v>
      </c>
      <c r="AZ109" s="15">
        <f>if($A109&lt;=$AF$1,F109*((1+Investment!$D$7/12)^($AX$1*12-$B109)),0)</f>
        <v>1638603.144</v>
      </c>
      <c r="BA109" s="15">
        <f t="shared" si="11"/>
        <v>3349896.437</v>
      </c>
      <c r="BB109" s="15">
        <f t="shared" si="22"/>
        <v>433710919.8</v>
      </c>
      <c r="BC109" s="15"/>
      <c r="BD109" s="15">
        <f>if($A109&lt;=$AF$1,D109*((1+Investment!$D$5/12)^($BD$1*12-$B109)),0)</f>
        <v>1403378.297</v>
      </c>
      <c r="BE109" s="15">
        <f>if($A109&lt;=$AF$1,E109*((1+Investment!$D$6/12)^($BD$1*12-$B109)),0)</f>
        <v>1978230.801</v>
      </c>
      <c r="BF109" s="15">
        <f>if($A109&lt;=$AF$1,F109*((1+Investment!$D$7/12)^($BD$1*12-$B109)),0)</f>
        <v>4003467.605</v>
      </c>
      <c r="BG109" s="15">
        <f t="shared" si="12"/>
        <v>7385076.703</v>
      </c>
      <c r="BH109" s="15">
        <f t="shared" si="23"/>
        <v>967863727.6</v>
      </c>
      <c r="BI109" s="15"/>
    </row>
    <row r="110">
      <c r="A110" s="24">
        <f t="shared" si="2"/>
        <v>8</v>
      </c>
      <c r="B110" s="23">
        <f t="shared" si="13"/>
        <v>108</v>
      </c>
      <c r="C110" s="15">
        <f>vlookup(A110,Budget!$B$3:$H$53,7,0)</f>
        <v>17321.52922</v>
      </c>
      <c r="D110" s="15">
        <f t="shared" ref="D110:F110" si="128">$C110*D$1</f>
        <v>10392.91753</v>
      </c>
      <c r="E110" s="15">
        <f t="shared" si="128"/>
        <v>4330.382305</v>
      </c>
      <c r="F110" s="15">
        <f t="shared" si="128"/>
        <v>2598.229383</v>
      </c>
      <c r="G110" s="14"/>
      <c r="H110" s="15">
        <f>if($A110&lt;=$H$1,D110*((1+Investment!$D$5/12)^($H$1*12-$B110)),0)</f>
        <v>11710.99961</v>
      </c>
      <c r="I110" s="15">
        <f>if($A110&lt;=$H$1,E110*((1+Investment!$D$6/12)^($H$1*12-$B110)),0)</f>
        <v>5026.510824</v>
      </c>
      <c r="J110" s="15">
        <f>if($A110&lt;=$H$1,F110*((1+Investment!$D$7/12)^($H$1*12-$B110)),0)</f>
        <v>3106.490264</v>
      </c>
      <c r="K110" s="15">
        <f t="shared" si="4"/>
        <v>19844.0007</v>
      </c>
      <c r="L110" s="15">
        <f t="shared" si="15"/>
        <v>2386617.12</v>
      </c>
      <c r="M110" s="14"/>
      <c r="N110" s="15">
        <f>if($A110&lt;=$N$1,D110*((1+Investment!$D$5/12)^($N$1*12-$B110)),0)</f>
        <v>21275.33433</v>
      </c>
      <c r="O110" s="15">
        <f>if($A110&lt;=$N$1,E110*((1+Investment!$D$6/12)^($N$1*12-$B110)),0)</f>
        <v>10591.76985</v>
      </c>
      <c r="P110" s="15">
        <f>if($A110&lt;=$N$1,F110*((1+Investment!$D$7/12)^($N$1*12-$B110)),0)</f>
        <v>7589.838445</v>
      </c>
      <c r="Q110" s="15">
        <f t="shared" si="5"/>
        <v>39456.94262</v>
      </c>
      <c r="R110" s="15">
        <f t="shared" si="16"/>
        <v>4803746.915</v>
      </c>
      <c r="S110" s="14"/>
      <c r="T110" s="15">
        <f>if($A110&lt;=$T$1,D110*((1+Investment!$D$5/12)^($T$1*12-$B110)),0)</f>
        <v>38650.82964</v>
      </c>
      <c r="U110" s="15">
        <f>if($A110&lt;=$T$1,E110*((1+Investment!$D$6/12)^($T$1*12-$B110)),0)</f>
        <v>22318.77985</v>
      </c>
      <c r="V110" s="15">
        <f>if($A110&lt;=$T$1,F110*((1+Investment!$D$7/12)^($T$1*12-$B110)),0)</f>
        <v>18543.64338</v>
      </c>
      <c r="W110" s="15">
        <f t="shared" si="6"/>
        <v>79513.25288</v>
      </c>
      <c r="X110" s="15">
        <f t="shared" si="17"/>
        <v>9808214.207</v>
      </c>
      <c r="Y110" s="14"/>
      <c r="Z110" s="15">
        <f>if($A110&lt;=$Z$1,D110*((1+Investment!$D$5/12)^($Z$1*12-$B110)),0)</f>
        <v>70216.8346</v>
      </c>
      <c r="AA110" s="15">
        <f>if($A110&lt;=$Z$1,E110*((1+Investment!$D$6/12)^($Z$1*12-$B110)),0)</f>
        <v>47029.7166</v>
      </c>
      <c r="AB110" s="15">
        <f>if($A110&lt;=$Z$1,F110*((1+Investment!$D$7/12)^($Z$1*12-$B110)),0)</f>
        <v>45306.19623</v>
      </c>
      <c r="AC110" s="15">
        <f t="shared" si="7"/>
        <v>162552.7474</v>
      </c>
      <c r="AD110" s="15">
        <f t="shared" si="18"/>
        <v>20329387.7</v>
      </c>
      <c r="AE110" s="14"/>
      <c r="AF110" s="15">
        <f>if($A110&lt;=$AF$1,D110*((1+Investment!$D$5/12)^($AF$1*12-$B110)),0)</f>
        <v>127562.6916</v>
      </c>
      <c r="AG110" s="15">
        <f>if($A110&lt;=$AF$1,E110*((1+Investment!$D$6/12)^($AF$1*12-$B110)),0)</f>
        <v>99100.14157</v>
      </c>
      <c r="AH110" s="15">
        <f>if($A110&lt;=$AF$1,F110*((1+Investment!$D$7/12)^($AF$1*12-$B110)),0)</f>
        <v>110692.9946</v>
      </c>
      <c r="AI110" s="15">
        <f t="shared" si="8"/>
        <v>337355.8278</v>
      </c>
      <c r="AJ110" s="15">
        <f t="shared" si="19"/>
        <v>42790974.29</v>
      </c>
      <c r="AK110" s="14"/>
      <c r="AL110" s="15">
        <f>if($A110&lt;=$AF$1,D110*((1+Investment!$D$5/12)^($AL$1*12-$B110)),0)</f>
        <v>231742.7207</v>
      </c>
      <c r="AM110" s="15">
        <f>if($A110&lt;=$AF$1,E110*((1+Investment!$D$6/12)^($AL$1*12-$B110)),0)</f>
        <v>208821.9698</v>
      </c>
      <c r="AN110" s="15">
        <f>if($A110&lt;=$AF$1,F110*((1+Investment!$D$7/12)^($AL$1*12-$B110)),0)</f>
        <v>270447.3134</v>
      </c>
      <c r="AO110" s="15">
        <f t="shared" si="9"/>
        <v>711012.0039</v>
      </c>
      <c r="AP110" s="15">
        <f t="shared" si="20"/>
        <v>91470834.57</v>
      </c>
      <c r="AQ110" s="14"/>
      <c r="AR110" s="15">
        <f>if($A110&lt;=$AF$1,D110*((1+Investment!$D$5/12)^($AR$1*12-$B110)),0)</f>
        <v>421006.2356</v>
      </c>
      <c r="AS110" s="15">
        <f>if($A110&lt;=$AF$1,E110*((1+Investment!$D$6/12)^($AR$1*12-$B110)),0)</f>
        <v>440025.7596</v>
      </c>
      <c r="AT110" s="15">
        <f>if($A110&lt;=$AF$1,F110*((1+Investment!$D$7/12)^($AR$1*12-$B110)),0)</f>
        <v>660762.2244</v>
      </c>
      <c r="AU110" s="15">
        <f t="shared" si="10"/>
        <v>1521794.22</v>
      </c>
      <c r="AV110" s="15">
        <f t="shared" si="21"/>
        <v>198501567.8</v>
      </c>
      <c r="AW110" s="15"/>
      <c r="AX110" s="15">
        <f>if($A110&lt;=$AF$1,D110*((1+Investment!$D$5/12)^($AX$1*12-$B110)),0)</f>
        <v>764840.6383</v>
      </c>
      <c r="AY110" s="15">
        <f>if($A110&lt;=$AF$1,E110*((1+Investment!$D$6/12)^($AX$1*12-$B110)),0)</f>
        <v>927214.0727</v>
      </c>
      <c r="AZ110" s="15">
        <f>if($A110&lt;=$AF$1,F110*((1+Investment!$D$7/12)^($AX$1*12-$B110)),0)</f>
        <v>1614387.334</v>
      </c>
      <c r="BA110" s="15">
        <f t="shared" si="11"/>
        <v>3306442.045</v>
      </c>
      <c r="BB110" s="15">
        <f t="shared" si="22"/>
        <v>437017361.9</v>
      </c>
      <c r="BC110" s="15"/>
      <c r="BD110" s="15">
        <f>if($A110&lt;=$AF$1,D110*((1+Investment!$D$5/12)^($BD$1*12-$B110)),0)</f>
        <v>1389483.462</v>
      </c>
      <c r="BE110" s="15">
        <f>if($A110&lt;=$AF$1,E110*((1+Investment!$D$6/12)^($BD$1*12-$B110)),0)</f>
        <v>1953808.199</v>
      </c>
      <c r="BF110" s="15">
        <f>if($A110&lt;=$AF$1,F110*((1+Investment!$D$7/12)^($BD$1*12-$B110)),0)</f>
        <v>3944303.059</v>
      </c>
      <c r="BG110" s="15">
        <f t="shared" si="12"/>
        <v>7287594.72</v>
      </c>
      <c r="BH110" s="15">
        <f t="shared" si="23"/>
        <v>975151322.4</v>
      </c>
      <c r="BI110" s="15"/>
    </row>
    <row r="111">
      <c r="A111" s="24">
        <f t="shared" si="2"/>
        <v>9</v>
      </c>
      <c r="B111" s="23">
        <f t="shared" si="13"/>
        <v>109</v>
      </c>
      <c r="C111" s="15">
        <f>vlookup(A111,Budget!$B$3:$H$53,7,0)</f>
        <v>19443.68214</v>
      </c>
      <c r="D111" s="15">
        <f t="shared" ref="D111:F111" si="129">$C111*D$1</f>
        <v>11666.20928</v>
      </c>
      <c r="E111" s="15">
        <f t="shared" si="129"/>
        <v>4860.920535</v>
      </c>
      <c r="F111" s="15">
        <f t="shared" si="129"/>
        <v>2916.552321</v>
      </c>
      <c r="G111" s="14"/>
      <c r="H111" s="15">
        <f>if($A111&lt;=$H$1,D111*((1+Investment!$D$5/12)^($H$1*12-$B111)),0)</f>
        <v>13015.62042</v>
      </c>
      <c r="I111" s="15">
        <f>if($A111&lt;=$H$1,E111*((1+Investment!$D$6/12)^($H$1*12-$B111)),0)</f>
        <v>5572.677009</v>
      </c>
      <c r="J111" s="15">
        <f>if($A111&lt;=$H$1,F111*((1+Investment!$D$7/12)^($H$1*12-$B111)),0)</f>
        <v>3435.549708</v>
      </c>
      <c r="K111" s="15">
        <f t="shared" si="4"/>
        <v>22023.84714</v>
      </c>
      <c r="L111" s="15">
        <f t="shared" si="15"/>
        <v>2408640.968</v>
      </c>
      <c r="M111" s="14"/>
      <c r="N111" s="15">
        <f>if($A111&lt;=$N$1,D111*((1+Investment!$D$5/12)^($N$1*12-$B111)),0)</f>
        <v>23645.43465</v>
      </c>
      <c r="O111" s="15">
        <f>if($A111&lt;=$N$1,E111*((1+Investment!$D$6/12)^($N$1*12-$B111)),0)</f>
        <v>11742.64105</v>
      </c>
      <c r="P111" s="15">
        <f>if($A111&lt;=$N$1,F111*((1+Investment!$D$7/12)^($N$1*12-$B111)),0)</f>
        <v>8393.802986</v>
      </c>
      <c r="Q111" s="15">
        <f t="shared" si="5"/>
        <v>43781.87869</v>
      </c>
      <c r="R111" s="15">
        <f t="shared" si="16"/>
        <v>4847528.794</v>
      </c>
      <c r="S111" s="14"/>
      <c r="T111" s="15">
        <f>if($A111&lt;=$T$1,D111*((1+Investment!$D$5/12)^($T$1*12-$B111)),0)</f>
        <v>42956.58307</v>
      </c>
      <c r="U111" s="15">
        <f>if($A111&lt;=$T$1,E111*((1+Investment!$D$6/12)^($T$1*12-$B111)),0)</f>
        <v>24743.87418</v>
      </c>
      <c r="V111" s="15">
        <f>if($A111&lt;=$T$1,F111*((1+Investment!$D$7/12)^($T$1*12-$B111)),0)</f>
        <v>20507.90545</v>
      </c>
      <c r="W111" s="15">
        <f t="shared" si="6"/>
        <v>88208.3627</v>
      </c>
      <c r="X111" s="15">
        <f t="shared" si="17"/>
        <v>9896422.57</v>
      </c>
      <c r="Y111" s="14"/>
      <c r="Z111" s="15">
        <f>if($A111&lt;=$Z$1,D111*((1+Investment!$D$5/12)^($Z$1*12-$B111)),0)</f>
        <v>78039.08265</v>
      </c>
      <c r="AA111" s="15">
        <f>if($A111&lt;=$Z$1,E111*((1+Investment!$D$6/12)^($Z$1*12-$B111)),0)</f>
        <v>52139.83011</v>
      </c>
      <c r="AB111" s="15">
        <f>if($A111&lt;=$Z$1,F111*((1+Investment!$D$7/12)^($Z$1*12-$B111)),0)</f>
        <v>50105.32015</v>
      </c>
      <c r="AC111" s="15">
        <f t="shared" si="7"/>
        <v>180284.2329</v>
      </c>
      <c r="AD111" s="15">
        <f t="shared" si="18"/>
        <v>20509671.94</v>
      </c>
      <c r="AE111" s="14"/>
      <c r="AF111" s="15">
        <f>if($A111&lt;=$AF$1,D111*((1+Investment!$D$5/12)^($AF$1*12-$B111)),0)</f>
        <v>141773.3438</v>
      </c>
      <c r="AG111" s="15">
        <f>if($A111&lt;=$AF$1,E111*((1+Investment!$D$6/12)^($AF$1*12-$B111)),0)</f>
        <v>109868.0775</v>
      </c>
      <c r="AH111" s="15">
        <f>if($A111&lt;=$AF$1,F111*((1+Investment!$D$7/12)^($AF$1*12-$B111)),0)</f>
        <v>122418.3091</v>
      </c>
      <c r="AI111" s="15">
        <f t="shared" si="8"/>
        <v>374059.7303</v>
      </c>
      <c r="AJ111" s="15">
        <f t="shared" si="19"/>
        <v>43165034.02</v>
      </c>
      <c r="AK111" s="14"/>
      <c r="AL111" s="15">
        <f>if($A111&lt;=$AF$1,D111*((1+Investment!$D$5/12)^($AL$1*12-$B111)),0)</f>
        <v>257559.1656</v>
      </c>
      <c r="AM111" s="15">
        <f>if($A111&lt;=$AF$1,E111*((1+Investment!$D$6/12)^($AL$1*12-$B111)),0)</f>
        <v>231511.9634</v>
      </c>
      <c r="AN111" s="15">
        <f>if($A111&lt;=$AF$1,F111*((1+Investment!$D$7/12)^($AL$1*12-$B111)),0)</f>
        <v>299094.8336</v>
      </c>
      <c r="AO111" s="15">
        <f t="shared" si="9"/>
        <v>788165.9627</v>
      </c>
      <c r="AP111" s="15">
        <f t="shared" si="20"/>
        <v>92259000.54</v>
      </c>
      <c r="AQ111" s="14"/>
      <c r="AR111" s="15">
        <f>if($A111&lt;=$AF$1,D111*((1+Investment!$D$5/12)^($AR$1*12-$B111)),0)</f>
        <v>467906.8859</v>
      </c>
      <c r="AS111" s="15">
        <f>if($A111&lt;=$AF$1,E111*((1+Investment!$D$6/12)^($AR$1*12-$B111)),0)</f>
        <v>487837.6909</v>
      </c>
      <c r="AT111" s="15">
        <f>if($A111&lt;=$AF$1,F111*((1+Investment!$D$7/12)^($AR$1*12-$B111)),0)</f>
        <v>730754.4122</v>
      </c>
      <c r="AU111" s="15">
        <f t="shared" si="10"/>
        <v>1686498.989</v>
      </c>
      <c r="AV111" s="15">
        <f t="shared" si="21"/>
        <v>200188066.7</v>
      </c>
      <c r="AW111" s="15"/>
      <c r="AX111" s="15">
        <f>if($A111&lt;=$AF$1,D111*((1+Investment!$D$5/12)^($AX$1*12-$B111)),0)</f>
        <v>850044.8949</v>
      </c>
      <c r="AY111" s="15">
        <f>if($A111&lt;=$AF$1,E111*((1+Investment!$D$6/12)^($AX$1*12-$B111)),0)</f>
        <v>1027962.483</v>
      </c>
      <c r="AZ111" s="15">
        <f>if($A111&lt;=$AF$1,F111*((1+Investment!$D$7/12)^($AX$1*12-$B111)),0)</f>
        <v>1785393.631</v>
      </c>
      <c r="BA111" s="15">
        <f t="shared" si="11"/>
        <v>3663401.009</v>
      </c>
      <c r="BB111" s="15">
        <f t="shared" si="22"/>
        <v>440680762.9</v>
      </c>
      <c r="BC111" s="15"/>
      <c r="BD111" s="15">
        <f>if($A111&lt;=$AF$1,D111*((1+Investment!$D$5/12)^($BD$1*12-$B111)),0)</f>
        <v>1544273.754</v>
      </c>
      <c r="BE111" s="15">
        <f>if($A111&lt;=$AF$1,E111*((1+Investment!$D$6/12)^($BD$1*12-$B111)),0)</f>
        <v>2166103.369</v>
      </c>
      <c r="BF111" s="15">
        <f>if($A111&lt;=$AF$1,F111*((1+Investment!$D$7/12)^($BD$1*12-$B111)),0)</f>
        <v>4362109.027</v>
      </c>
      <c r="BG111" s="15">
        <f t="shared" si="12"/>
        <v>8072486.15</v>
      </c>
      <c r="BH111" s="15">
        <f t="shared" si="23"/>
        <v>983223808.5</v>
      </c>
      <c r="BI111" s="15"/>
    </row>
    <row r="112">
      <c r="A112" s="24">
        <f t="shared" si="2"/>
        <v>9</v>
      </c>
      <c r="B112" s="23">
        <f t="shared" si="13"/>
        <v>110</v>
      </c>
      <c r="C112" s="15">
        <f>vlookup(A112,Budget!$B$3:$H$53,7,0)</f>
        <v>19443.68214</v>
      </c>
      <c r="D112" s="15">
        <f t="shared" ref="D112:F112" si="130">$C112*D$1</f>
        <v>11666.20928</v>
      </c>
      <c r="E112" s="15">
        <f t="shared" si="130"/>
        <v>4860.920535</v>
      </c>
      <c r="F112" s="15">
        <f t="shared" si="130"/>
        <v>2916.552321</v>
      </c>
      <c r="G112" s="14"/>
      <c r="H112" s="15">
        <f>if($A112&lt;=$H$1,D112*((1+Investment!$D$5/12)^($H$1*12-$B112)),0)</f>
        <v>12886.7529</v>
      </c>
      <c r="I112" s="15">
        <f>if($A112&lt;=$H$1,E112*((1+Investment!$D$6/12)^($H$1*12-$B112)),0)</f>
        <v>5503.878527</v>
      </c>
      <c r="J112" s="15">
        <f>if($A112&lt;=$H$1,F112*((1+Investment!$D$7/12)^($H$1*12-$B112)),0)</f>
        <v>3384.778037</v>
      </c>
      <c r="K112" s="15">
        <f t="shared" si="4"/>
        <v>21775.40946</v>
      </c>
      <c r="L112" s="15">
        <f t="shared" si="15"/>
        <v>2430416.377</v>
      </c>
      <c r="M112" s="14"/>
      <c r="N112" s="15">
        <f>if($A112&lt;=$N$1,D112*((1+Investment!$D$5/12)^($N$1*12-$B112)),0)</f>
        <v>23411.32144</v>
      </c>
      <c r="O112" s="15">
        <f>if($A112&lt;=$N$1,E112*((1+Investment!$D$6/12)^($N$1*12-$B112)),0)</f>
        <v>11597.67017</v>
      </c>
      <c r="P112" s="15">
        <f>if($A112&lt;=$N$1,F112*((1+Investment!$D$7/12)^($N$1*12-$B112)),0)</f>
        <v>8269.756636</v>
      </c>
      <c r="Q112" s="15">
        <f t="shared" si="5"/>
        <v>43278.74825</v>
      </c>
      <c r="R112" s="15">
        <f t="shared" si="16"/>
        <v>4890807.542</v>
      </c>
      <c r="S112" s="14"/>
      <c r="T112" s="15">
        <f>if($A112&lt;=$T$1,D112*((1+Investment!$D$5/12)^($T$1*12-$B112)),0)</f>
        <v>42531.27037</v>
      </c>
      <c r="U112" s="15">
        <f>if($A112&lt;=$T$1,E112*((1+Investment!$D$6/12)^($T$1*12-$B112)),0)</f>
        <v>24438.39425</v>
      </c>
      <c r="V112" s="15">
        <f>if($A112&lt;=$T$1,F112*((1+Investment!$D$7/12)^($T$1*12-$B112)),0)</f>
        <v>20204.83295</v>
      </c>
      <c r="W112" s="15">
        <f t="shared" si="6"/>
        <v>87174.49757</v>
      </c>
      <c r="X112" s="15">
        <f t="shared" si="17"/>
        <v>9983597.067</v>
      </c>
      <c r="Y112" s="14"/>
      <c r="Z112" s="15">
        <f>if($A112&lt;=$Z$1,D112*((1+Investment!$D$5/12)^($Z$1*12-$B112)),0)</f>
        <v>77266.41847</v>
      </c>
      <c r="AA112" s="15">
        <f>if($A112&lt;=$Z$1,E112*((1+Investment!$D$6/12)^($Z$1*12-$B112)),0)</f>
        <v>51496.12851</v>
      </c>
      <c r="AB112" s="15">
        <f>if($A112&lt;=$Z$1,F112*((1+Investment!$D$7/12)^($Z$1*12-$B112)),0)</f>
        <v>49364.84744</v>
      </c>
      <c r="AC112" s="15">
        <f t="shared" si="7"/>
        <v>178127.3944</v>
      </c>
      <c r="AD112" s="15">
        <f t="shared" si="18"/>
        <v>20687799.33</v>
      </c>
      <c r="AE112" s="14"/>
      <c r="AF112" s="15">
        <f>if($A112&lt;=$AF$1,D112*((1+Investment!$D$5/12)^($AF$1*12-$B112)),0)</f>
        <v>140369.6473</v>
      </c>
      <c r="AG112" s="15">
        <f>if($A112&lt;=$AF$1,E112*((1+Investment!$D$6/12)^($AF$1*12-$B112)),0)</f>
        <v>108511.6814</v>
      </c>
      <c r="AH112" s="15">
        <f>if($A112&lt;=$AF$1,F112*((1+Investment!$D$7/12)^($AF$1*12-$B112)),0)</f>
        <v>120609.1715</v>
      </c>
      <c r="AI112" s="15">
        <f t="shared" si="8"/>
        <v>369490.5003</v>
      </c>
      <c r="AJ112" s="15">
        <f t="shared" si="19"/>
        <v>43534524.52</v>
      </c>
      <c r="AK112" s="14"/>
      <c r="AL112" s="15">
        <f>if($A112&lt;=$AF$1,D112*((1+Investment!$D$5/12)^($AL$1*12-$B112)),0)</f>
        <v>255009.0749</v>
      </c>
      <c r="AM112" s="15">
        <f>if($A112&lt;=$AF$1,E112*((1+Investment!$D$6/12)^($AL$1*12-$B112)),0)</f>
        <v>228653.791</v>
      </c>
      <c r="AN112" s="15">
        <f>if($A112&lt;=$AF$1,F112*((1+Investment!$D$7/12)^($AL$1*12-$B112)),0)</f>
        <v>294674.7129</v>
      </c>
      <c r="AO112" s="15">
        <f t="shared" si="9"/>
        <v>778337.5788</v>
      </c>
      <c r="AP112" s="15">
        <f t="shared" si="20"/>
        <v>93037338.11</v>
      </c>
      <c r="AQ112" s="14"/>
      <c r="AR112" s="15">
        <f>if($A112&lt;=$AF$1,D112*((1+Investment!$D$5/12)^($AR$1*12-$B112)),0)</f>
        <v>463274.1445</v>
      </c>
      <c r="AS112" s="15">
        <f>if($A112&lt;=$AF$1,E112*((1+Investment!$D$6/12)^($AR$1*12-$B112)),0)</f>
        <v>481815.0034</v>
      </c>
      <c r="AT112" s="15">
        <f>if($A112&lt;=$AF$1,F112*((1+Investment!$D$7/12)^($AR$1*12-$B112)),0)</f>
        <v>719955.0859</v>
      </c>
      <c r="AU112" s="15">
        <f t="shared" si="10"/>
        <v>1665044.234</v>
      </c>
      <c r="AV112" s="15">
        <f t="shared" si="21"/>
        <v>201853111</v>
      </c>
      <c r="AW112" s="15"/>
      <c r="AX112" s="15">
        <f>if($A112&lt;=$AF$1,D112*((1+Investment!$D$5/12)^($AX$1*12-$B112)),0)</f>
        <v>841628.6088</v>
      </c>
      <c r="AY112" s="15">
        <f>if($A112&lt;=$AF$1,E112*((1+Investment!$D$6/12)^($AX$1*12-$B112)),0)</f>
        <v>1015271.588</v>
      </c>
      <c r="AZ112" s="15">
        <f>if($A112&lt;=$AF$1,F112*((1+Investment!$D$7/12)^($AX$1*12-$B112)),0)</f>
        <v>1759008.504</v>
      </c>
      <c r="BA112" s="15">
        <f t="shared" si="11"/>
        <v>3615908.7</v>
      </c>
      <c r="BB112" s="15">
        <f t="shared" si="22"/>
        <v>444296671.6</v>
      </c>
      <c r="BC112" s="15"/>
      <c r="BD112" s="15">
        <f>if($A112&lt;=$AF$1,D112*((1+Investment!$D$5/12)^($BD$1*12-$B112)),0)</f>
        <v>1528983.915</v>
      </c>
      <c r="BE112" s="15">
        <f>if($A112&lt;=$AF$1,E112*((1+Investment!$D$6/12)^($BD$1*12-$B112)),0)</f>
        <v>2139361.352</v>
      </c>
      <c r="BF112" s="15">
        <f>if($A112&lt;=$AF$1,F112*((1+Investment!$D$7/12)^($BD$1*12-$B112)),0)</f>
        <v>4297644.362</v>
      </c>
      <c r="BG112" s="15">
        <f t="shared" si="12"/>
        <v>7965989.629</v>
      </c>
      <c r="BH112" s="15">
        <f t="shared" si="23"/>
        <v>991189798.1</v>
      </c>
      <c r="BI112" s="15"/>
    </row>
    <row r="113">
      <c r="A113" s="24">
        <f t="shared" si="2"/>
        <v>9</v>
      </c>
      <c r="B113" s="23">
        <f t="shared" si="13"/>
        <v>111</v>
      </c>
      <c r="C113" s="15">
        <f>vlookup(A113,Budget!$B$3:$H$53,7,0)</f>
        <v>19443.68214</v>
      </c>
      <c r="D113" s="15">
        <f t="shared" ref="D113:F113" si="131">$C113*D$1</f>
        <v>11666.20928</v>
      </c>
      <c r="E113" s="15">
        <f t="shared" si="131"/>
        <v>4860.920535</v>
      </c>
      <c r="F113" s="15">
        <f t="shared" si="131"/>
        <v>2916.552321</v>
      </c>
      <c r="G113" s="14"/>
      <c r="H113" s="15">
        <f>if($A113&lt;=$H$1,D113*((1+Investment!$D$5/12)^($H$1*12-$B113)),0)</f>
        <v>12759.16128</v>
      </c>
      <c r="I113" s="15">
        <f>if($A113&lt;=$H$1,E113*((1+Investment!$D$6/12)^($H$1*12-$B113)),0)</f>
        <v>5435.92941</v>
      </c>
      <c r="J113" s="15">
        <f>if($A113&lt;=$H$1,F113*((1+Investment!$D$7/12)^($H$1*12-$B113)),0)</f>
        <v>3334.756687</v>
      </c>
      <c r="K113" s="15">
        <f t="shared" si="4"/>
        <v>21529.84738</v>
      </c>
      <c r="L113" s="15">
        <f t="shared" si="15"/>
        <v>2451946.224</v>
      </c>
      <c r="M113" s="14"/>
      <c r="N113" s="15">
        <f>if($A113&lt;=$N$1,D113*((1+Investment!$D$5/12)^($N$1*12-$B113)),0)</f>
        <v>23179.52618</v>
      </c>
      <c r="O113" s="15">
        <f>if($A113&lt;=$N$1,E113*((1+Investment!$D$6/12)^($N$1*12-$B113)),0)</f>
        <v>11454.48906</v>
      </c>
      <c r="P113" s="15">
        <f>if($A113&lt;=$N$1,F113*((1+Investment!$D$7/12)^($N$1*12-$B113)),0)</f>
        <v>8147.543484</v>
      </c>
      <c r="Q113" s="15">
        <f t="shared" si="5"/>
        <v>42781.55872</v>
      </c>
      <c r="R113" s="15">
        <f t="shared" si="16"/>
        <v>4933589.101</v>
      </c>
      <c r="S113" s="14"/>
      <c r="T113" s="15">
        <f>if($A113&lt;=$T$1,D113*((1+Investment!$D$5/12)^($T$1*12-$B113)),0)</f>
        <v>42110.16868</v>
      </c>
      <c r="U113" s="15">
        <f>if($A113&lt;=$T$1,E113*((1+Investment!$D$6/12)^($T$1*12-$B113)),0)</f>
        <v>24136.68568</v>
      </c>
      <c r="V113" s="15">
        <f>if($A113&lt;=$T$1,F113*((1+Investment!$D$7/12)^($T$1*12-$B113)),0)</f>
        <v>19906.23936</v>
      </c>
      <c r="W113" s="15">
        <f t="shared" si="6"/>
        <v>86153.09372</v>
      </c>
      <c r="X113" s="15">
        <f t="shared" si="17"/>
        <v>10069750.16</v>
      </c>
      <c r="Y113" s="14"/>
      <c r="Z113" s="15">
        <f>if($A113&lt;=$Z$1,D113*((1+Investment!$D$5/12)^($Z$1*12-$B113)),0)</f>
        <v>76501.40442</v>
      </c>
      <c r="AA113" s="15">
        <f>if($A113&lt;=$Z$1,E113*((1+Investment!$D$6/12)^($Z$1*12-$B113)),0)</f>
        <v>50860.37384</v>
      </c>
      <c r="AB113" s="15">
        <f>if($A113&lt;=$Z$1,F113*((1+Investment!$D$7/12)^($Z$1*12-$B113)),0)</f>
        <v>48635.31767</v>
      </c>
      <c r="AC113" s="15">
        <f t="shared" si="7"/>
        <v>175997.0959</v>
      </c>
      <c r="AD113" s="15">
        <f t="shared" si="18"/>
        <v>20863796.43</v>
      </c>
      <c r="AE113" s="14"/>
      <c r="AF113" s="15">
        <f>if($A113&lt;=$AF$1,D113*((1+Investment!$D$5/12)^($AF$1*12-$B113)),0)</f>
        <v>138979.8488</v>
      </c>
      <c r="AG113" s="15">
        <f>if($A113&lt;=$AF$1,E113*((1+Investment!$D$6/12)^($AF$1*12-$B113)),0)</f>
        <v>107172.031</v>
      </c>
      <c r="AH113" s="15">
        <f>if($A113&lt;=$AF$1,F113*((1+Investment!$D$7/12)^($AF$1*12-$B113)),0)</f>
        <v>118826.7699</v>
      </c>
      <c r="AI113" s="15">
        <f t="shared" si="8"/>
        <v>364978.6498</v>
      </c>
      <c r="AJ113" s="15">
        <f t="shared" si="19"/>
        <v>43899503.17</v>
      </c>
      <c r="AK113" s="14"/>
      <c r="AL113" s="15">
        <f>if($A113&lt;=$AF$1,D113*((1+Investment!$D$5/12)^($AL$1*12-$B113)),0)</f>
        <v>252484.2326</v>
      </c>
      <c r="AM113" s="15">
        <f>if($A113&lt;=$AF$1,E113*((1+Investment!$D$6/12)^($AL$1*12-$B113)),0)</f>
        <v>225830.9047</v>
      </c>
      <c r="AN113" s="15">
        <f>if($A113&lt;=$AF$1,F113*((1+Investment!$D$7/12)^($AL$1*12-$B113)),0)</f>
        <v>290319.9142</v>
      </c>
      <c r="AO113" s="15">
        <f t="shared" si="9"/>
        <v>768635.0515</v>
      </c>
      <c r="AP113" s="15">
        <f t="shared" si="20"/>
        <v>93805973.17</v>
      </c>
      <c r="AQ113" s="14"/>
      <c r="AR113" s="15">
        <f>if($A113&lt;=$AF$1,D113*((1+Investment!$D$5/12)^($AR$1*12-$B113)),0)</f>
        <v>458687.2717</v>
      </c>
      <c r="AS113" s="15">
        <f>if($A113&lt;=$AF$1,E113*((1+Investment!$D$6/12)^($AR$1*12-$B113)),0)</f>
        <v>475866.67</v>
      </c>
      <c r="AT113" s="15">
        <f>if($A113&lt;=$AF$1,F113*((1+Investment!$D$7/12)^($AR$1*12-$B113)),0)</f>
        <v>709315.3556</v>
      </c>
      <c r="AU113" s="15">
        <f t="shared" si="10"/>
        <v>1643869.297</v>
      </c>
      <c r="AV113" s="15">
        <f t="shared" si="21"/>
        <v>203496980.3</v>
      </c>
      <c r="AW113" s="15"/>
      <c r="AX113" s="15">
        <f>if($A113&lt;=$AF$1,D113*((1+Investment!$D$5/12)^($AX$1*12-$B113)),0)</f>
        <v>833295.6523</v>
      </c>
      <c r="AY113" s="15">
        <f>if($A113&lt;=$AF$1,E113*((1+Investment!$D$6/12)^($AX$1*12-$B113)),0)</f>
        <v>1002737.371</v>
      </c>
      <c r="AZ113" s="15">
        <f>if($A113&lt;=$AF$1,F113*((1+Investment!$D$7/12)^($AX$1*12-$B113)),0)</f>
        <v>1733013.304</v>
      </c>
      <c r="BA113" s="15">
        <f t="shared" si="11"/>
        <v>3569046.327</v>
      </c>
      <c r="BB113" s="15">
        <f t="shared" si="22"/>
        <v>447865717.9</v>
      </c>
      <c r="BC113" s="15"/>
      <c r="BD113" s="15">
        <f>if($A113&lt;=$AF$1,D113*((1+Investment!$D$5/12)^($BD$1*12-$B113)),0)</f>
        <v>1513845.46</v>
      </c>
      <c r="BE113" s="15">
        <f>if($A113&lt;=$AF$1,E113*((1+Investment!$D$6/12)^($BD$1*12-$B113)),0)</f>
        <v>2112949.483</v>
      </c>
      <c r="BF113" s="15">
        <f>if($A113&lt;=$AF$1,F113*((1+Investment!$D$7/12)^($BD$1*12-$B113)),0)</f>
        <v>4234132.376</v>
      </c>
      <c r="BG113" s="15">
        <f t="shared" si="12"/>
        <v>7860927.32</v>
      </c>
      <c r="BH113" s="15">
        <f t="shared" si="23"/>
        <v>999050725.5</v>
      </c>
      <c r="BI113" s="15"/>
    </row>
    <row r="114">
      <c r="A114" s="24">
        <f t="shared" si="2"/>
        <v>9</v>
      </c>
      <c r="B114" s="23">
        <f t="shared" si="13"/>
        <v>112</v>
      </c>
      <c r="C114" s="15">
        <f>vlookup(A114,Budget!$B$3:$H$53,7,0)</f>
        <v>19443.68214</v>
      </c>
      <c r="D114" s="15">
        <f t="shared" ref="D114:F114" si="132">$C114*D$1</f>
        <v>11666.20928</v>
      </c>
      <c r="E114" s="15">
        <f t="shared" si="132"/>
        <v>4860.920535</v>
      </c>
      <c r="F114" s="15">
        <f t="shared" si="132"/>
        <v>2916.552321</v>
      </c>
      <c r="G114" s="14"/>
      <c r="H114" s="15">
        <f>if($A114&lt;=$H$1,D114*((1+Investment!$D$5/12)^($H$1*12-$B114)),0)</f>
        <v>12632.83295</v>
      </c>
      <c r="I114" s="15">
        <f>if($A114&lt;=$H$1,E114*((1+Investment!$D$6/12)^($H$1*12-$B114)),0)</f>
        <v>5368.81917</v>
      </c>
      <c r="J114" s="15">
        <f>if($A114&lt;=$H$1,F114*((1+Investment!$D$7/12)^($H$1*12-$B114)),0)</f>
        <v>3285.474568</v>
      </c>
      <c r="K114" s="15">
        <f t="shared" si="4"/>
        <v>21287.12669</v>
      </c>
      <c r="L114" s="15">
        <f t="shared" si="15"/>
        <v>2473233.351</v>
      </c>
      <c r="M114" s="14"/>
      <c r="N114" s="15">
        <f>if($A114&lt;=$N$1,D114*((1+Investment!$D$5/12)^($N$1*12-$B114)),0)</f>
        <v>22950.02592</v>
      </c>
      <c r="O114" s="15">
        <f>if($A114&lt;=$N$1,E114*((1+Investment!$D$6/12)^($N$1*12-$B114)),0)</f>
        <v>11313.07561</v>
      </c>
      <c r="P114" s="15">
        <f>if($A114&lt;=$N$1,F114*((1+Investment!$D$7/12)^($N$1*12-$B114)),0)</f>
        <v>8027.136437</v>
      </c>
      <c r="Q114" s="15">
        <f t="shared" si="5"/>
        <v>42290.23797</v>
      </c>
      <c r="R114" s="15">
        <f t="shared" si="16"/>
        <v>4975879.339</v>
      </c>
      <c r="S114" s="14"/>
      <c r="T114" s="15">
        <f>if($A114&lt;=$T$1,D114*((1+Investment!$D$5/12)^($T$1*12-$B114)),0)</f>
        <v>41693.23632</v>
      </c>
      <c r="U114" s="15">
        <f>if($A114&lt;=$T$1,E114*((1+Investment!$D$6/12)^($T$1*12-$B114)),0)</f>
        <v>23838.7019</v>
      </c>
      <c r="V114" s="15">
        <f>if($A114&lt;=$T$1,F114*((1+Investment!$D$7/12)^($T$1*12-$B114)),0)</f>
        <v>19612.05849</v>
      </c>
      <c r="W114" s="15">
        <f t="shared" si="6"/>
        <v>85143.99671</v>
      </c>
      <c r="X114" s="15">
        <f t="shared" si="17"/>
        <v>10154894.16</v>
      </c>
      <c r="Y114" s="14"/>
      <c r="Z114" s="15">
        <f>if($A114&lt;=$Z$1,D114*((1+Investment!$D$5/12)^($Z$1*12-$B114)),0)</f>
        <v>75743.96477</v>
      </c>
      <c r="AA114" s="15">
        <f>if($A114&lt;=$Z$1,E114*((1+Investment!$D$6/12)^($Z$1*12-$B114)),0)</f>
        <v>50232.46799</v>
      </c>
      <c r="AB114" s="15">
        <f>if($A114&lt;=$Z$1,F114*((1+Investment!$D$7/12)^($Z$1*12-$B114)),0)</f>
        <v>47916.56914</v>
      </c>
      <c r="AC114" s="15">
        <f t="shared" si="7"/>
        <v>173893.0019</v>
      </c>
      <c r="AD114" s="15">
        <f t="shared" si="18"/>
        <v>21037689.43</v>
      </c>
      <c r="AE114" s="14"/>
      <c r="AF114" s="15">
        <f>if($A114&lt;=$AF$1,D114*((1+Investment!$D$5/12)^($AF$1*12-$B114)),0)</f>
        <v>137603.8107</v>
      </c>
      <c r="AG114" s="15">
        <f>if($A114&lt;=$AF$1,E114*((1+Investment!$D$6/12)^($AF$1*12-$B114)),0)</f>
        <v>105848.9195</v>
      </c>
      <c r="AH114" s="15">
        <f>if($A114&lt;=$AF$1,F114*((1+Investment!$D$7/12)^($AF$1*12-$B114)),0)</f>
        <v>117070.7093</v>
      </c>
      <c r="AI114" s="15">
        <f t="shared" si="8"/>
        <v>360523.4396</v>
      </c>
      <c r="AJ114" s="15">
        <f t="shared" si="19"/>
        <v>44260026.61</v>
      </c>
      <c r="AK114" s="14"/>
      <c r="AL114" s="15">
        <f>if($A114&lt;=$AF$1,D114*((1+Investment!$D$5/12)^($AL$1*12-$B114)),0)</f>
        <v>249984.3887</v>
      </c>
      <c r="AM114" s="15">
        <f>if($A114&lt;=$AF$1,E114*((1+Investment!$D$6/12)^($AL$1*12-$B114)),0)</f>
        <v>223042.8689</v>
      </c>
      <c r="AN114" s="15">
        <f>if($A114&lt;=$AF$1,F114*((1+Investment!$D$7/12)^($AL$1*12-$B114)),0)</f>
        <v>286029.4721</v>
      </c>
      <c r="AO114" s="15">
        <f t="shared" si="9"/>
        <v>759056.7297</v>
      </c>
      <c r="AP114" s="15">
        <f t="shared" si="20"/>
        <v>94565029.9</v>
      </c>
      <c r="AQ114" s="14"/>
      <c r="AR114" s="15">
        <f>if($A114&lt;=$AF$1,D114*((1+Investment!$D$5/12)^($AR$1*12-$B114)),0)</f>
        <v>454145.8136</v>
      </c>
      <c r="AS114" s="15">
        <f>if($A114&lt;=$AF$1,E114*((1+Investment!$D$6/12)^($AR$1*12-$B114)),0)</f>
        <v>469991.7729</v>
      </c>
      <c r="AT114" s="15">
        <f>if($A114&lt;=$AF$1,F114*((1+Investment!$D$7/12)^($AR$1*12-$B114)),0)</f>
        <v>698832.8627</v>
      </c>
      <c r="AU114" s="15">
        <f t="shared" si="10"/>
        <v>1622970.449</v>
      </c>
      <c r="AV114" s="15">
        <f t="shared" si="21"/>
        <v>205119950.7</v>
      </c>
      <c r="AW114" s="15"/>
      <c r="AX114" s="15">
        <f>if($A114&lt;=$AF$1,D114*((1+Investment!$D$5/12)^($AX$1*12-$B114)),0)</f>
        <v>825045.2003</v>
      </c>
      <c r="AY114" s="15">
        <f>if($A114&lt;=$AF$1,E114*((1+Investment!$D$6/12)^($AX$1*12-$B114)),0)</f>
        <v>990357.897</v>
      </c>
      <c r="AZ114" s="15">
        <f>if($A114&lt;=$AF$1,F114*((1+Investment!$D$7/12)^($AX$1*12-$B114)),0)</f>
        <v>1707402.27</v>
      </c>
      <c r="BA114" s="15">
        <f t="shared" si="11"/>
        <v>3522805.367</v>
      </c>
      <c r="BB114" s="15">
        <f t="shared" si="22"/>
        <v>451388523.3</v>
      </c>
      <c r="BC114" s="15"/>
      <c r="BD114" s="15">
        <f>if($A114&lt;=$AF$1,D114*((1+Investment!$D$5/12)^($BD$1*12-$B114)),0)</f>
        <v>1498856.891</v>
      </c>
      <c r="BE114" s="15">
        <f>if($A114&lt;=$AF$1,E114*((1+Investment!$D$6/12)^($BD$1*12-$B114)),0)</f>
        <v>2086863.687</v>
      </c>
      <c r="BF114" s="15">
        <f>if($A114&lt;=$AF$1,F114*((1+Investment!$D$7/12)^($BD$1*12-$B114)),0)</f>
        <v>4171558.991</v>
      </c>
      <c r="BG114" s="15">
        <f t="shared" si="12"/>
        <v>7757279.57</v>
      </c>
      <c r="BH114" s="15">
        <f t="shared" si="23"/>
        <v>1006808005</v>
      </c>
      <c r="BI114" s="15"/>
    </row>
    <row r="115">
      <c r="A115" s="24">
        <f t="shared" si="2"/>
        <v>9</v>
      </c>
      <c r="B115" s="23">
        <f t="shared" si="13"/>
        <v>113</v>
      </c>
      <c r="C115" s="15">
        <f>vlookup(A115,Budget!$B$3:$H$53,7,0)</f>
        <v>19443.68214</v>
      </c>
      <c r="D115" s="15">
        <f t="shared" ref="D115:F115" si="133">$C115*D$1</f>
        <v>11666.20928</v>
      </c>
      <c r="E115" s="15">
        <f t="shared" si="133"/>
        <v>4860.920535</v>
      </c>
      <c r="F115" s="15">
        <f t="shared" si="133"/>
        <v>2916.552321</v>
      </c>
      <c r="G115" s="14"/>
      <c r="H115" s="15">
        <f>if($A115&lt;=$H$1,D115*((1+Investment!$D$5/12)^($H$1*12-$B115)),0)</f>
        <v>12507.7554</v>
      </c>
      <c r="I115" s="15">
        <f>if($A115&lt;=$H$1,E115*((1+Investment!$D$6/12)^($H$1*12-$B115)),0)</f>
        <v>5302.537452</v>
      </c>
      <c r="J115" s="15">
        <f>if($A115&lt;=$H$1,F115*((1+Investment!$D$7/12)^($H$1*12-$B115)),0)</f>
        <v>3236.920757</v>
      </c>
      <c r="K115" s="15">
        <f t="shared" si="4"/>
        <v>21047.21361</v>
      </c>
      <c r="L115" s="15">
        <f t="shared" si="15"/>
        <v>2494280.565</v>
      </c>
      <c r="M115" s="14"/>
      <c r="N115" s="15">
        <f>if($A115&lt;=$N$1,D115*((1+Investment!$D$5/12)^($N$1*12-$B115)),0)</f>
        <v>22722.79794</v>
      </c>
      <c r="O115" s="15">
        <f>if($A115&lt;=$N$1,E115*((1+Investment!$D$6/12)^($N$1*12-$B115)),0)</f>
        <v>11173.40801</v>
      </c>
      <c r="P115" s="15">
        <f>if($A115&lt;=$N$1,F115*((1+Investment!$D$7/12)^($N$1*12-$B115)),0)</f>
        <v>7908.508805</v>
      </c>
      <c r="Q115" s="15">
        <f t="shared" si="5"/>
        <v>41804.71476</v>
      </c>
      <c r="R115" s="15">
        <f t="shared" si="16"/>
        <v>5017684.054</v>
      </c>
      <c r="S115" s="14"/>
      <c r="T115" s="15">
        <f>if($A115&lt;=$T$1,D115*((1+Investment!$D$5/12)^($T$1*12-$B115)),0)</f>
        <v>41280.432</v>
      </c>
      <c r="U115" s="15">
        <f>if($A115&lt;=$T$1,E115*((1+Investment!$D$6/12)^($T$1*12-$B115)),0)</f>
        <v>23544.39694</v>
      </c>
      <c r="V115" s="15">
        <f>if($A115&lt;=$T$1,F115*((1+Investment!$D$7/12)^($T$1*12-$B115)),0)</f>
        <v>19322.22511</v>
      </c>
      <c r="W115" s="15">
        <f t="shared" si="6"/>
        <v>84147.05405</v>
      </c>
      <c r="X115" s="15">
        <f t="shared" si="17"/>
        <v>10239041.21</v>
      </c>
      <c r="Y115" s="14"/>
      <c r="Z115" s="15">
        <f>if($A115&lt;=$Z$1,D115*((1+Investment!$D$5/12)^($Z$1*12-$B115)),0)</f>
        <v>74994.02453</v>
      </c>
      <c r="AA115" s="15">
        <f>if($A115&lt;=$Z$1,E115*((1+Investment!$D$6/12)^($Z$1*12-$B115)),0)</f>
        <v>49612.31406</v>
      </c>
      <c r="AB115" s="15">
        <f>if($A115&lt;=$Z$1,F115*((1+Investment!$D$7/12)^($Z$1*12-$B115)),0)</f>
        <v>47208.4425</v>
      </c>
      <c r="AC115" s="15">
        <f t="shared" si="7"/>
        <v>171814.7811</v>
      </c>
      <c r="AD115" s="15">
        <f t="shared" si="18"/>
        <v>21209504.21</v>
      </c>
      <c r="AE115" s="14"/>
      <c r="AF115" s="15">
        <f>if($A115&lt;=$AF$1,D115*((1+Investment!$D$5/12)^($AF$1*12-$B115)),0)</f>
        <v>136241.3968</v>
      </c>
      <c r="AG115" s="15">
        <f>if($A115&lt;=$AF$1,E115*((1+Investment!$D$6/12)^($AF$1*12-$B115)),0)</f>
        <v>104542.1428</v>
      </c>
      <c r="AH115" s="15">
        <f>if($A115&lt;=$AF$1,F115*((1+Investment!$D$7/12)^($AF$1*12-$B115)),0)</f>
        <v>115340.6003</v>
      </c>
      <c r="AI115" s="15">
        <f t="shared" si="8"/>
        <v>356124.1398</v>
      </c>
      <c r="AJ115" s="15">
        <f t="shared" si="19"/>
        <v>44616150.75</v>
      </c>
      <c r="AK115" s="14"/>
      <c r="AL115" s="15">
        <f>if($A115&lt;=$AF$1,D115*((1+Investment!$D$5/12)^($AL$1*12-$B115)),0)</f>
        <v>247509.2957</v>
      </c>
      <c r="AM115" s="15">
        <f>if($A115&lt;=$AF$1,E115*((1+Investment!$D$6/12)^($AL$1*12-$B115)),0)</f>
        <v>220289.2532</v>
      </c>
      <c r="AN115" s="15">
        <f>if($A115&lt;=$AF$1,F115*((1+Investment!$D$7/12)^($AL$1*12-$B115)),0)</f>
        <v>281802.4356</v>
      </c>
      <c r="AO115" s="15">
        <f t="shared" si="9"/>
        <v>749600.9845</v>
      </c>
      <c r="AP115" s="15">
        <f t="shared" si="20"/>
        <v>95314630.88</v>
      </c>
      <c r="AQ115" s="14"/>
      <c r="AR115" s="15">
        <f>if($A115&lt;=$AF$1,D115*((1+Investment!$D$5/12)^($AR$1*12-$B115)),0)</f>
        <v>449649.3204</v>
      </c>
      <c r="AS115" s="15">
        <f>if($A115&lt;=$AF$1,E115*((1+Investment!$D$6/12)^($AR$1*12-$B115)),0)</f>
        <v>464189.4053</v>
      </c>
      <c r="AT115" s="15">
        <f>if($A115&lt;=$AF$1,F115*((1+Investment!$D$7/12)^($AR$1*12-$B115)),0)</f>
        <v>688505.2834</v>
      </c>
      <c r="AU115" s="15">
        <f t="shared" si="10"/>
        <v>1602344.009</v>
      </c>
      <c r="AV115" s="15">
        <f t="shared" si="21"/>
        <v>206722294.7</v>
      </c>
      <c r="AW115" s="15"/>
      <c r="AX115" s="15">
        <f>if($A115&lt;=$AF$1,D115*((1+Investment!$D$5/12)^($AX$1*12-$B115)),0)</f>
        <v>816876.4359</v>
      </c>
      <c r="AY115" s="15">
        <f>if($A115&lt;=$AF$1,E115*((1+Investment!$D$6/12)^($AX$1*12-$B115)),0)</f>
        <v>978131.2563</v>
      </c>
      <c r="AZ115" s="15">
        <f>if($A115&lt;=$AF$1,F115*((1+Investment!$D$7/12)^($AX$1*12-$B115)),0)</f>
        <v>1682169.724</v>
      </c>
      <c r="BA115" s="15">
        <f t="shared" si="11"/>
        <v>3477177.416</v>
      </c>
      <c r="BB115" s="15">
        <f t="shared" si="22"/>
        <v>454865700.7</v>
      </c>
      <c r="BC115" s="15"/>
      <c r="BD115" s="15">
        <f>if($A115&lt;=$AF$1,D115*((1+Investment!$D$5/12)^($BD$1*12-$B115)),0)</f>
        <v>1484016.724</v>
      </c>
      <c r="BE115" s="15">
        <f>if($A115&lt;=$AF$1,E115*((1+Investment!$D$6/12)^($BD$1*12-$B115)),0)</f>
        <v>2061099.938</v>
      </c>
      <c r="BF115" s="15">
        <f>if($A115&lt;=$AF$1,F115*((1+Investment!$D$7/12)^($BD$1*12-$B115)),0)</f>
        <v>4109910.336</v>
      </c>
      <c r="BG115" s="15">
        <f t="shared" si="12"/>
        <v>7655026.998</v>
      </c>
      <c r="BH115" s="15">
        <f t="shared" si="23"/>
        <v>1014463032</v>
      </c>
      <c r="BI115" s="15"/>
    </row>
    <row r="116">
      <c r="A116" s="24">
        <f t="shared" si="2"/>
        <v>9</v>
      </c>
      <c r="B116" s="23">
        <f t="shared" si="13"/>
        <v>114</v>
      </c>
      <c r="C116" s="15">
        <f>vlookup(A116,Budget!$B$3:$H$53,7,0)</f>
        <v>19443.68214</v>
      </c>
      <c r="D116" s="15">
        <f t="shared" ref="D116:F116" si="134">$C116*D$1</f>
        <v>11666.20928</v>
      </c>
      <c r="E116" s="15">
        <f t="shared" si="134"/>
        <v>4860.920535</v>
      </c>
      <c r="F116" s="15">
        <f t="shared" si="134"/>
        <v>2916.552321</v>
      </c>
      <c r="G116" s="14"/>
      <c r="H116" s="15">
        <f>if($A116&lt;=$H$1,D116*((1+Investment!$D$5/12)^($H$1*12-$B116)),0)</f>
        <v>12383.91624</v>
      </c>
      <c r="I116" s="15">
        <f>if($A116&lt;=$H$1,E116*((1+Investment!$D$6/12)^($H$1*12-$B116)),0)</f>
        <v>5237.074027</v>
      </c>
      <c r="J116" s="15">
        <f>if($A116&lt;=$H$1,F116*((1+Investment!$D$7/12)^($H$1*12-$B116)),0)</f>
        <v>3189.084489</v>
      </c>
      <c r="K116" s="15">
        <f t="shared" si="4"/>
        <v>20810.07475</v>
      </c>
      <c r="L116" s="15">
        <f t="shared" si="15"/>
        <v>2515090.639</v>
      </c>
      <c r="M116" s="14"/>
      <c r="N116" s="15">
        <f>if($A116&lt;=$N$1,D116*((1+Investment!$D$5/12)^($N$1*12-$B116)),0)</f>
        <v>22497.81974</v>
      </c>
      <c r="O116" s="15">
        <f>if($A116&lt;=$N$1,E116*((1+Investment!$D$6/12)^($N$1*12-$B116)),0)</f>
        <v>11035.4647</v>
      </c>
      <c r="P116" s="15">
        <f>if($A116&lt;=$N$1,F116*((1+Investment!$D$7/12)^($N$1*12-$B116)),0)</f>
        <v>7791.634291</v>
      </c>
      <c r="Q116" s="15">
        <f t="shared" si="5"/>
        <v>41324.91873</v>
      </c>
      <c r="R116" s="15">
        <f t="shared" si="16"/>
        <v>5059008.972</v>
      </c>
      <c r="S116" s="14"/>
      <c r="T116" s="15">
        <f>if($A116&lt;=$T$1,D116*((1+Investment!$D$5/12)^($T$1*12-$B116)),0)</f>
        <v>40871.71485</v>
      </c>
      <c r="U116" s="15">
        <f>if($A116&lt;=$T$1,E116*((1+Investment!$D$6/12)^($T$1*12-$B116)),0)</f>
        <v>23253.72537</v>
      </c>
      <c r="V116" s="15">
        <f>if($A116&lt;=$T$1,F116*((1+Investment!$D$7/12)^($T$1*12-$B116)),0)</f>
        <v>19036.67498</v>
      </c>
      <c r="W116" s="15">
        <f t="shared" si="6"/>
        <v>83162.11521</v>
      </c>
      <c r="X116" s="15">
        <f t="shared" si="17"/>
        <v>10322203.33</v>
      </c>
      <c r="Y116" s="14"/>
      <c r="Z116" s="15">
        <f>if($A116&lt;=$Z$1,D116*((1+Investment!$D$5/12)^($Z$1*12-$B116)),0)</f>
        <v>74251.50943</v>
      </c>
      <c r="AA116" s="15">
        <f>if($A116&lt;=$Z$1,E116*((1+Investment!$D$6/12)^($Z$1*12-$B116)),0)</f>
        <v>48999.81636</v>
      </c>
      <c r="AB116" s="15">
        <f>if($A116&lt;=$Z$1,F116*((1+Investment!$D$7/12)^($Z$1*12-$B116)),0)</f>
        <v>46510.78079</v>
      </c>
      <c r="AC116" s="15">
        <f t="shared" si="7"/>
        <v>169762.1066</v>
      </c>
      <c r="AD116" s="15">
        <f t="shared" si="18"/>
        <v>21379266.32</v>
      </c>
      <c r="AE116" s="14"/>
      <c r="AF116" s="15">
        <f>if($A116&lt;=$AF$1,D116*((1+Investment!$D$5/12)^($AF$1*12-$B116)),0)</f>
        <v>134892.4721</v>
      </c>
      <c r="AG116" s="15">
        <f>if($A116&lt;=$AF$1,E116*((1+Investment!$D$6/12)^($AF$1*12-$B116)),0)</f>
        <v>103251.499</v>
      </c>
      <c r="AH116" s="15">
        <f>if($A116&lt;=$AF$1,F116*((1+Investment!$D$7/12)^($AF$1*12-$B116)),0)</f>
        <v>113636.0594</v>
      </c>
      <c r="AI116" s="15">
        <f t="shared" si="8"/>
        <v>351780.0305</v>
      </c>
      <c r="AJ116" s="15">
        <f t="shared" si="19"/>
        <v>44967930.78</v>
      </c>
      <c r="AK116" s="14"/>
      <c r="AL116" s="15">
        <f>if($A116&lt;=$AF$1,D116*((1+Investment!$D$5/12)^($AL$1*12-$B116)),0)</f>
        <v>245058.7086</v>
      </c>
      <c r="AM116" s="15">
        <f>if($A116&lt;=$AF$1,E116*((1+Investment!$D$6/12)^($AL$1*12-$B116)),0)</f>
        <v>217569.6328</v>
      </c>
      <c r="AN116" s="15">
        <f>if($A116&lt;=$AF$1,F116*((1+Investment!$D$7/12)^($AL$1*12-$B116)),0)</f>
        <v>277637.8676</v>
      </c>
      <c r="AO116" s="15">
        <f t="shared" si="9"/>
        <v>740266.209</v>
      </c>
      <c r="AP116" s="15">
        <f t="shared" si="20"/>
        <v>96054897.09</v>
      </c>
      <c r="AQ116" s="14"/>
      <c r="AR116" s="15">
        <f>if($A116&lt;=$AF$1,D116*((1+Investment!$D$5/12)^($AR$1*12-$B116)),0)</f>
        <v>445197.3469</v>
      </c>
      <c r="AS116" s="15">
        <f>if($A116&lt;=$AF$1,E116*((1+Investment!$D$6/12)^($AR$1*12-$B116)),0)</f>
        <v>458458.6719</v>
      </c>
      <c r="AT116" s="15">
        <f>if($A116&lt;=$AF$1,F116*((1+Investment!$D$7/12)^($AR$1*12-$B116)),0)</f>
        <v>678330.3285</v>
      </c>
      <c r="AU116" s="15">
        <f t="shared" si="10"/>
        <v>1581986.347</v>
      </c>
      <c r="AV116" s="15">
        <f t="shared" si="21"/>
        <v>208304281.1</v>
      </c>
      <c r="AW116" s="15"/>
      <c r="AX116" s="15">
        <f>if($A116&lt;=$AF$1,D116*((1+Investment!$D$5/12)^($AX$1*12-$B116)),0)</f>
        <v>808788.5504</v>
      </c>
      <c r="AY116" s="15">
        <f>if($A116&lt;=$AF$1,E116*((1+Investment!$D$6/12)^($AX$1*12-$B116)),0)</f>
        <v>966055.5618</v>
      </c>
      <c r="AZ116" s="15">
        <f>if($A116&lt;=$AF$1,F116*((1+Investment!$D$7/12)^($AX$1*12-$B116)),0)</f>
        <v>1657310.073</v>
      </c>
      <c r="BA116" s="15">
        <f t="shared" si="11"/>
        <v>3432154.185</v>
      </c>
      <c r="BB116" s="15">
        <f t="shared" si="22"/>
        <v>458297854.9</v>
      </c>
      <c r="BC116" s="15"/>
      <c r="BD116" s="15">
        <f>if($A116&lt;=$AF$1,D116*((1+Investment!$D$5/12)^($BD$1*12-$B116)),0)</f>
        <v>1469323.489</v>
      </c>
      <c r="BE116" s="15">
        <f>if($A116&lt;=$AF$1,E116*((1+Investment!$D$6/12)^($BD$1*12-$B116)),0)</f>
        <v>2035654.26</v>
      </c>
      <c r="BF116" s="15">
        <f>if($A116&lt;=$AF$1,F116*((1+Investment!$D$7/12)^($BD$1*12-$B116)),0)</f>
        <v>4049172.745</v>
      </c>
      <c r="BG116" s="15">
        <f t="shared" si="12"/>
        <v>7554150.494</v>
      </c>
      <c r="BH116" s="15">
        <f t="shared" si="23"/>
        <v>1022017183</v>
      </c>
      <c r="BI116" s="15"/>
    </row>
    <row r="117">
      <c r="A117" s="24">
        <f t="shared" si="2"/>
        <v>9</v>
      </c>
      <c r="B117" s="23">
        <f t="shared" si="13"/>
        <v>115</v>
      </c>
      <c r="C117" s="15">
        <f>vlookup(A117,Budget!$B$3:$H$53,7,0)</f>
        <v>19443.68214</v>
      </c>
      <c r="D117" s="15">
        <f t="shared" ref="D117:F117" si="135">$C117*D$1</f>
        <v>11666.20928</v>
      </c>
      <c r="E117" s="15">
        <f t="shared" si="135"/>
        <v>4860.920535</v>
      </c>
      <c r="F117" s="15">
        <f t="shared" si="135"/>
        <v>2916.552321</v>
      </c>
      <c r="G117" s="14"/>
      <c r="H117" s="15">
        <f>if($A117&lt;=$H$1,D117*((1+Investment!$D$5/12)^($H$1*12-$B117)),0)</f>
        <v>12261.3032</v>
      </c>
      <c r="I117" s="15">
        <f>if($A117&lt;=$H$1,E117*((1+Investment!$D$6/12)^($H$1*12-$B117)),0)</f>
        <v>5172.418792</v>
      </c>
      <c r="J117" s="15">
        <f>if($A117&lt;=$H$1,F117*((1+Investment!$D$7/12)^($H$1*12-$B117)),0)</f>
        <v>3141.955162</v>
      </c>
      <c r="K117" s="15">
        <f t="shared" si="4"/>
        <v>20575.67716</v>
      </c>
      <c r="L117" s="15">
        <f t="shared" si="15"/>
        <v>2535666.317</v>
      </c>
      <c r="M117" s="14"/>
      <c r="N117" s="15">
        <f>if($A117&lt;=$N$1,D117*((1+Investment!$D$5/12)^($N$1*12-$B117)),0)</f>
        <v>22275.06905</v>
      </c>
      <c r="O117" s="15">
        <f>if($A117&lt;=$N$1,E117*((1+Investment!$D$6/12)^($N$1*12-$B117)),0)</f>
        <v>10899.2244</v>
      </c>
      <c r="P117" s="15">
        <f>if($A117&lt;=$N$1,F117*((1+Investment!$D$7/12)^($N$1*12-$B117)),0)</f>
        <v>7676.486986</v>
      </c>
      <c r="Q117" s="15">
        <f t="shared" si="5"/>
        <v>40850.78043</v>
      </c>
      <c r="R117" s="15">
        <f t="shared" si="16"/>
        <v>5099859.753</v>
      </c>
      <c r="S117" s="14"/>
      <c r="T117" s="15">
        <f>if($A117&lt;=$T$1,D117*((1+Investment!$D$5/12)^($T$1*12-$B117)),0)</f>
        <v>40467.04441</v>
      </c>
      <c r="U117" s="15">
        <f>if($A117&lt;=$T$1,E117*((1+Investment!$D$6/12)^($T$1*12-$B117)),0)</f>
        <v>22966.64234</v>
      </c>
      <c r="V117" s="15">
        <f>if($A117&lt;=$T$1,F117*((1+Investment!$D$7/12)^($T$1*12-$B117)),0)</f>
        <v>18755.34481</v>
      </c>
      <c r="W117" s="15">
        <f t="shared" si="6"/>
        <v>82189.03156</v>
      </c>
      <c r="X117" s="15">
        <f t="shared" si="17"/>
        <v>10404392.36</v>
      </c>
      <c r="Y117" s="14"/>
      <c r="Z117" s="15">
        <f>if($A117&lt;=$Z$1,D117*((1+Investment!$D$5/12)^($Z$1*12-$B117)),0)</f>
        <v>73516.34597</v>
      </c>
      <c r="AA117" s="15">
        <f>if($A117&lt;=$Z$1,E117*((1+Investment!$D$6/12)^($Z$1*12-$B117)),0)</f>
        <v>48394.88035</v>
      </c>
      <c r="AB117" s="15">
        <f>if($A117&lt;=$Z$1,F117*((1+Investment!$D$7/12)^($Z$1*12-$B117)),0)</f>
        <v>45823.42935</v>
      </c>
      <c r="AC117" s="15">
        <f t="shared" si="7"/>
        <v>167734.6557</v>
      </c>
      <c r="AD117" s="15">
        <f t="shared" si="18"/>
        <v>21547000.97</v>
      </c>
      <c r="AE117" s="14"/>
      <c r="AF117" s="15">
        <f>if($A117&lt;=$AF$1,D117*((1+Investment!$D$5/12)^($AF$1*12-$B117)),0)</f>
        <v>133556.903</v>
      </c>
      <c r="AG117" s="15">
        <f>if($A117&lt;=$AF$1,E117*((1+Investment!$D$6/12)^($AF$1*12-$B117)),0)</f>
        <v>101976.7892</v>
      </c>
      <c r="AH117" s="15">
        <f>if($A117&lt;=$AF$1,F117*((1+Investment!$D$7/12)^($AF$1*12-$B117)),0)</f>
        <v>111956.7088</v>
      </c>
      <c r="AI117" s="15">
        <f t="shared" si="8"/>
        <v>347490.401</v>
      </c>
      <c r="AJ117" s="15">
        <f t="shared" si="19"/>
        <v>45315421.18</v>
      </c>
      <c r="AK117" s="14"/>
      <c r="AL117" s="15">
        <f>if($A117&lt;=$AF$1,D117*((1+Investment!$D$5/12)^($AL$1*12-$B117)),0)</f>
        <v>242632.3848</v>
      </c>
      <c r="AM117" s="15">
        <f>if($A117&lt;=$AF$1,E117*((1+Investment!$D$6/12)^($AL$1*12-$B117)),0)</f>
        <v>214883.5879</v>
      </c>
      <c r="AN117" s="15">
        <f>if($A117&lt;=$AF$1,F117*((1+Investment!$D$7/12)^($AL$1*12-$B117)),0)</f>
        <v>273534.8449</v>
      </c>
      <c r="AO117" s="15">
        <f t="shared" si="9"/>
        <v>731050.8176</v>
      </c>
      <c r="AP117" s="15">
        <f t="shared" si="20"/>
        <v>96785947.91</v>
      </c>
      <c r="AQ117" s="14"/>
      <c r="AR117" s="15">
        <f>if($A117&lt;=$AF$1,D117*((1+Investment!$D$5/12)^($AR$1*12-$B117)),0)</f>
        <v>440789.4524</v>
      </c>
      <c r="AS117" s="15">
        <f>if($A117&lt;=$AF$1,E117*((1+Investment!$D$6/12)^($AR$1*12-$B117)),0)</f>
        <v>452798.6883</v>
      </c>
      <c r="AT117" s="15">
        <f>if($A117&lt;=$AF$1,F117*((1+Investment!$D$7/12)^($AR$1*12-$B117)),0)</f>
        <v>668305.7424</v>
      </c>
      <c r="AU117" s="15">
        <f t="shared" si="10"/>
        <v>1561893.883</v>
      </c>
      <c r="AV117" s="15">
        <f t="shared" si="21"/>
        <v>209866175</v>
      </c>
      <c r="AW117" s="15"/>
      <c r="AX117" s="15">
        <f>if($A117&lt;=$AF$1,D117*((1+Investment!$D$5/12)^($AX$1*12-$B117)),0)</f>
        <v>800780.743</v>
      </c>
      <c r="AY117" s="15">
        <f>if($A117&lt;=$AF$1,E117*((1+Investment!$D$6/12)^($AX$1*12-$B117)),0)</f>
        <v>954128.9499</v>
      </c>
      <c r="AZ117" s="15">
        <f>if($A117&lt;=$AF$1,F117*((1+Investment!$D$7/12)^($AX$1*12-$B117)),0)</f>
        <v>1632817.806</v>
      </c>
      <c r="BA117" s="15">
        <f t="shared" si="11"/>
        <v>3387727.499</v>
      </c>
      <c r="BB117" s="15">
        <f t="shared" si="22"/>
        <v>461685582.4</v>
      </c>
      <c r="BC117" s="15"/>
      <c r="BD117" s="15">
        <f>if($A117&lt;=$AF$1,D117*((1+Investment!$D$5/12)^($BD$1*12-$B117)),0)</f>
        <v>1454775.732</v>
      </c>
      <c r="BE117" s="15">
        <f>if($A117&lt;=$AF$1,E117*((1+Investment!$D$6/12)^($BD$1*12-$B117)),0)</f>
        <v>2010522.726</v>
      </c>
      <c r="BF117" s="15">
        <f>if($A117&lt;=$AF$1,F117*((1+Investment!$D$7/12)^($BD$1*12-$B117)),0)</f>
        <v>3989332.754</v>
      </c>
      <c r="BG117" s="15">
        <f t="shared" si="12"/>
        <v>7454631.211</v>
      </c>
      <c r="BH117" s="15">
        <f t="shared" si="23"/>
        <v>1029471814</v>
      </c>
      <c r="BI117" s="15"/>
    </row>
    <row r="118">
      <c r="A118" s="24">
        <f t="shared" si="2"/>
        <v>9</v>
      </c>
      <c r="B118" s="23">
        <f t="shared" si="13"/>
        <v>116</v>
      </c>
      <c r="C118" s="15">
        <f>vlookup(A118,Budget!$B$3:$H$53,7,0)</f>
        <v>19443.68214</v>
      </c>
      <c r="D118" s="15">
        <f t="shared" ref="D118:F118" si="136">$C118*D$1</f>
        <v>11666.20928</v>
      </c>
      <c r="E118" s="15">
        <f t="shared" si="136"/>
        <v>4860.920535</v>
      </c>
      <c r="F118" s="15">
        <f t="shared" si="136"/>
        <v>2916.552321</v>
      </c>
      <c r="G118" s="14"/>
      <c r="H118" s="15">
        <f>if($A118&lt;=$H$1,D118*((1+Investment!$D$5/12)^($H$1*12-$B118)),0)</f>
        <v>12139.90416</v>
      </c>
      <c r="I118" s="15">
        <f>if($A118&lt;=$H$1,E118*((1+Investment!$D$6/12)^($H$1*12-$B118)),0)</f>
        <v>5108.56177</v>
      </c>
      <c r="J118" s="15">
        <f>if($A118&lt;=$H$1,F118*((1+Investment!$D$7/12)^($H$1*12-$B118)),0)</f>
        <v>3095.522327</v>
      </c>
      <c r="K118" s="15">
        <f t="shared" si="4"/>
        <v>20343.98826</v>
      </c>
      <c r="L118" s="15">
        <f t="shared" si="15"/>
        <v>2556010.305</v>
      </c>
      <c r="M118" s="14"/>
      <c r="N118" s="15">
        <f>if($A118&lt;=$N$1,D118*((1+Investment!$D$5/12)^($N$1*12-$B118)),0)</f>
        <v>22054.52381</v>
      </c>
      <c r="O118" s="15">
        <f>if($A118&lt;=$N$1,E118*((1+Investment!$D$6/12)^($N$1*12-$B118)),0)</f>
        <v>10764.66607</v>
      </c>
      <c r="P118" s="15">
        <f>if($A118&lt;=$N$1,F118*((1+Investment!$D$7/12)^($N$1*12-$B118)),0)</f>
        <v>7563.041366</v>
      </c>
      <c r="Q118" s="15">
        <f t="shared" si="5"/>
        <v>40382.23125</v>
      </c>
      <c r="R118" s="15">
        <f t="shared" si="16"/>
        <v>5140241.984</v>
      </c>
      <c r="S118" s="14"/>
      <c r="T118" s="15">
        <f>if($A118&lt;=$T$1,D118*((1+Investment!$D$5/12)^($T$1*12-$B118)),0)</f>
        <v>40066.3806</v>
      </c>
      <c r="U118" s="15">
        <f>if($A118&lt;=$T$1,E118*((1+Investment!$D$6/12)^($T$1*12-$B118)),0)</f>
        <v>22683.10355</v>
      </c>
      <c r="V118" s="15">
        <f>if($A118&lt;=$T$1,F118*((1+Investment!$D$7/12)^($T$1*12-$B118)),0)</f>
        <v>18478.17223</v>
      </c>
      <c r="W118" s="15">
        <f t="shared" si="6"/>
        <v>81227.65638</v>
      </c>
      <c r="X118" s="15">
        <f t="shared" si="17"/>
        <v>10485620.02</v>
      </c>
      <c r="Y118" s="14"/>
      <c r="Z118" s="15">
        <f>if($A118&lt;=$Z$1,D118*((1+Investment!$D$5/12)^($Z$1*12-$B118)),0)</f>
        <v>72788.46136</v>
      </c>
      <c r="AA118" s="15">
        <f>if($A118&lt;=$Z$1,E118*((1+Investment!$D$6/12)^($Z$1*12-$B118)),0)</f>
        <v>47797.41269</v>
      </c>
      <c r="AB118" s="15">
        <f>if($A118&lt;=$Z$1,F118*((1+Investment!$D$7/12)^($Z$1*12-$B118)),0)</f>
        <v>45146.23581</v>
      </c>
      <c r="AC118" s="15">
        <f t="shared" si="7"/>
        <v>165732.1099</v>
      </c>
      <c r="AD118" s="15">
        <f t="shared" si="18"/>
        <v>21712733.08</v>
      </c>
      <c r="AE118" s="14"/>
      <c r="AF118" s="15">
        <f>if($A118&lt;=$AF$1,D118*((1+Investment!$D$5/12)^($AF$1*12-$B118)),0)</f>
        <v>132234.5574</v>
      </c>
      <c r="AG118" s="15">
        <f>if($A118&lt;=$AF$1,E118*((1+Investment!$D$6/12)^($AF$1*12-$B118)),0)</f>
        <v>100717.8165</v>
      </c>
      <c r="AH118" s="15">
        <f>if($A118&lt;=$AF$1,F118*((1+Investment!$D$7/12)^($AF$1*12-$B118)),0)</f>
        <v>110302.1761</v>
      </c>
      <c r="AI118" s="15">
        <f t="shared" si="8"/>
        <v>343254.55</v>
      </c>
      <c r="AJ118" s="15">
        <f t="shared" si="19"/>
        <v>45658675.73</v>
      </c>
      <c r="AK118" s="14"/>
      <c r="AL118" s="15">
        <f>if($A118&lt;=$AF$1,D118*((1+Investment!$D$5/12)^($AL$1*12-$B118)),0)</f>
        <v>240230.084</v>
      </c>
      <c r="AM118" s="15">
        <f>if($A118&lt;=$AF$1,E118*((1+Investment!$D$6/12)^($AL$1*12-$B118)),0)</f>
        <v>212230.7041</v>
      </c>
      <c r="AN118" s="15">
        <f>if($A118&lt;=$AF$1,F118*((1+Investment!$D$7/12)^($AL$1*12-$B118)),0)</f>
        <v>269492.458</v>
      </c>
      <c r="AO118" s="15">
        <f t="shared" si="9"/>
        <v>721953.2461</v>
      </c>
      <c r="AP118" s="15">
        <f t="shared" si="20"/>
        <v>97507901.15</v>
      </c>
      <c r="AQ118" s="14"/>
      <c r="AR118" s="15">
        <f>if($A118&lt;=$AF$1,D118*((1+Investment!$D$5/12)^($AR$1*12-$B118)),0)</f>
        <v>436425.2004</v>
      </c>
      <c r="AS118" s="15">
        <f>if($A118&lt;=$AF$1,E118*((1+Investment!$D$6/12)^($AR$1*12-$B118)),0)</f>
        <v>447208.581</v>
      </c>
      <c r="AT118" s="15">
        <f>if($A118&lt;=$AF$1,F118*((1+Investment!$D$7/12)^($AR$1*12-$B118)),0)</f>
        <v>658429.3028</v>
      </c>
      <c r="AU118" s="15">
        <f t="shared" si="10"/>
        <v>1542063.084</v>
      </c>
      <c r="AV118" s="15">
        <f t="shared" si="21"/>
        <v>211408238.1</v>
      </c>
      <c r="AW118" s="15"/>
      <c r="AX118" s="15">
        <f>if($A118&lt;=$AF$1,D118*((1+Investment!$D$5/12)^($AX$1*12-$B118)),0)</f>
        <v>792852.2208</v>
      </c>
      <c r="AY118" s="15">
        <f>if($A118&lt;=$AF$1,E118*((1+Investment!$D$6/12)^($AX$1*12-$B118)),0)</f>
        <v>942349.5801</v>
      </c>
      <c r="AZ118" s="15">
        <f>if($A118&lt;=$AF$1,F118*((1+Investment!$D$7/12)^($AX$1*12-$B118)),0)</f>
        <v>1608687.494</v>
      </c>
      <c r="BA118" s="15">
        <f t="shared" si="11"/>
        <v>3343889.294</v>
      </c>
      <c r="BB118" s="15">
        <f t="shared" si="22"/>
        <v>465029471.7</v>
      </c>
      <c r="BC118" s="15"/>
      <c r="BD118" s="15">
        <f>if($A118&lt;=$AF$1,D118*((1+Investment!$D$5/12)^($BD$1*12-$B118)),0)</f>
        <v>1440372.012</v>
      </c>
      <c r="BE118" s="15">
        <f>if($A118&lt;=$AF$1,E118*((1+Investment!$D$6/12)^($BD$1*12-$B118)),0)</f>
        <v>1985701.458</v>
      </c>
      <c r="BF118" s="15">
        <f>if($A118&lt;=$AF$1,F118*((1+Investment!$D$7/12)^($BD$1*12-$B118)),0)</f>
        <v>3930377.097</v>
      </c>
      <c r="BG118" s="15">
        <f t="shared" si="12"/>
        <v>7356450.567</v>
      </c>
      <c r="BH118" s="15">
        <f t="shared" si="23"/>
        <v>1036828264</v>
      </c>
      <c r="BI118" s="15"/>
    </row>
    <row r="119">
      <c r="A119" s="24">
        <f t="shared" si="2"/>
        <v>9</v>
      </c>
      <c r="B119" s="23">
        <f t="shared" si="13"/>
        <v>117</v>
      </c>
      <c r="C119" s="15">
        <f>vlookup(A119,Budget!$B$3:$H$53,7,0)</f>
        <v>19443.68214</v>
      </c>
      <c r="D119" s="15">
        <f t="shared" ref="D119:F119" si="137">$C119*D$1</f>
        <v>11666.20928</v>
      </c>
      <c r="E119" s="15">
        <f t="shared" si="137"/>
        <v>4860.920535</v>
      </c>
      <c r="F119" s="15">
        <f t="shared" si="137"/>
        <v>2916.552321</v>
      </c>
      <c r="G119" s="14"/>
      <c r="H119" s="15">
        <f>if($A119&lt;=$H$1,D119*((1+Investment!$D$5/12)^($H$1*12-$B119)),0)</f>
        <v>12019.70709</v>
      </c>
      <c r="I119" s="15">
        <f>if($A119&lt;=$H$1,E119*((1+Investment!$D$6/12)^($H$1*12-$B119)),0)</f>
        <v>5045.493106</v>
      </c>
      <c r="J119" s="15">
        <f>if($A119&lt;=$H$1,F119*((1+Investment!$D$7/12)^($H$1*12-$B119)),0)</f>
        <v>3049.775692</v>
      </c>
      <c r="K119" s="15">
        <f t="shared" si="4"/>
        <v>20114.97589</v>
      </c>
      <c r="L119" s="15">
        <f t="shared" si="15"/>
        <v>2576125.281</v>
      </c>
      <c r="M119" s="14"/>
      <c r="N119" s="15">
        <f>if($A119&lt;=$N$1,D119*((1+Investment!$D$5/12)^($N$1*12-$B119)),0)</f>
        <v>21836.16219</v>
      </c>
      <c r="O119" s="15">
        <f>if($A119&lt;=$N$1,E119*((1+Investment!$D$6/12)^($N$1*12-$B119)),0)</f>
        <v>10631.76896</v>
      </c>
      <c r="P119" s="15">
        <f>if($A119&lt;=$N$1,F119*((1+Investment!$D$7/12)^($N$1*12-$B119)),0)</f>
        <v>7451.272282</v>
      </c>
      <c r="Q119" s="15">
        <f t="shared" si="5"/>
        <v>39919.20343</v>
      </c>
      <c r="R119" s="15">
        <f t="shared" si="16"/>
        <v>5180161.188</v>
      </c>
      <c r="S119" s="14"/>
      <c r="T119" s="15">
        <f>if($A119&lt;=$T$1,D119*((1+Investment!$D$5/12)^($T$1*12-$B119)),0)</f>
        <v>39669.68376</v>
      </c>
      <c r="U119" s="15">
        <f>if($A119&lt;=$T$1,E119*((1+Investment!$D$6/12)^($T$1*12-$B119)),0)</f>
        <v>22403.06523</v>
      </c>
      <c r="V119" s="15">
        <f>if($A119&lt;=$T$1,F119*((1+Investment!$D$7/12)^($T$1*12-$B119)),0)</f>
        <v>18205.09579</v>
      </c>
      <c r="W119" s="15">
        <f t="shared" si="6"/>
        <v>80277.84479</v>
      </c>
      <c r="X119" s="15">
        <f t="shared" si="17"/>
        <v>10565897.86</v>
      </c>
      <c r="Y119" s="14"/>
      <c r="Z119" s="15">
        <f>if($A119&lt;=$Z$1,D119*((1+Investment!$D$5/12)^($Z$1*12-$B119)),0)</f>
        <v>72067.78353</v>
      </c>
      <c r="AA119" s="15">
        <f>if($A119&lt;=$Z$1,E119*((1+Investment!$D$6/12)^($Z$1*12-$B119)),0)</f>
        <v>47207.32118</v>
      </c>
      <c r="AB119" s="15">
        <f>if($A119&lt;=$Z$1,F119*((1+Investment!$D$7/12)^($Z$1*12-$B119)),0)</f>
        <v>44479.05006</v>
      </c>
      <c r="AC119" s="15">
        <f t="shared" si="7"/>
        <v>163754.1548</v>
      </c>
      <c r="AD119" s="15">
        <f t="shared" si="18"/>
        <v>21876487.24</v>
      </c>
      <c r="AE119" s="14"/>
      <c r="AF119" s="15">
        <f>if($A119&lt;=$AF$1,D119*((1+Investment!$D$5/12)^($AF$1*12-$B119)),0)</f>
        <v>130925.3044</v>
      </c>
      <c r="AG119" s="15">
        <f>if($A119&lt;=$AF$1,E119*((1+Investment!$D$6/12)^($AF$1*12-$B119)),0)</f>
        <v>99474.38662</v>
      </c>
      <c r="AH119" s="15">
        <f>if($A119&lt;=$AF$1,F119*((1+Investment!$D$7/12)^($AF$1*12-$B119)),0)</f>
        <v>108672.0947</v>
      </c>
      <c r="AI119" s="15">
        <f t="shared" si="8"/>
        <v>339071.7857</v>
      </c>
      <c r="AJ119" s="15">
        <f t="shared" si="19"/>
        <v>45997747.52</v>
      </c>
      <c r="AK119" s="14"/>
      <c r="AL119" s="15">
        <f>if($A119&lt;=$AF$1,D119*((1+Investment!$D$5/12)^($AL$1*12-$B119)),0)</f>
        <v>237851.5683</v>
      </c>
      <c r="AM119" s="15">
        <f>if($A119&lt;=$AF$1,E119*((1+Investment!$D$6/12)^($AL$1*12-$B119)),0)</f>
        <v>209610.572</v>
      </c>
      <c r="AN119" s="15">
        <f>if($A119&lt;=$AF$1,F119*((1+Investment!$D$7/12)^($AL$1*12-$B119)),0)</f>
        <v>265509.8109</v>
      </c>
      <c r="AO119" s="15">
        <f t="shared" si="9"/>
        <v>712971.9511</v>
      </c>
      <c r="AP119" s="15">
        <f t="shared" si="20"/>
        <v>98220873.1</v>
      </c>
      <c r="AQ119" s="14"/>
      <c r="AR119" s="15">
        <f>if($A119&lt;=$AF$1,D119*((1+Investment!$D$5/12)^($AR$1*12-$B119)),0)</f>
        <v>432104.1588</v>
      </c>
      <c r="AS119" s="15">
        <f>if($A119&lt;=$AF$1,E119*((1+Investment!$D$6/12)^($AR$1*12-$B119)),0)</f>
        <v>441687.4874</v>
      </c>
      <c r="AT119" s="15">
        <f>if($A119&lt;=$AF$1,F119*((1+Investment!$D$7/12)^($AR$1*12-$B119)),0)</f>
        <v>648698.8205</v>
      </c>
      <c r="AU119" s="15">
        <f t="shared" si="10"/>
        <v>1522490.467</v>
      </c>
      <c r="AV119" s="15">
        <f t="shared" si="21"/>
        <v>212930728.5</v>
      </c>
      <c r="AW119" s="15"/>
      <c r="AX119" s="15">
        <f>if($A119&lt;=$AF$1,D119*((1+Investment!$D$5/12)^($AX$1*12-$B119)),0)</f>
        <v>785002.1988</v>
      </c>
      <c r="AY119" s="15">
        <f>if($A119&lt;=$AF$1,E119*((1+Investment!$D$6/12)^($AX$1*12-$B119)),0)</f>
        <v>930715.6347</v>
      </c>
      <c r="AZ119" s="15">
        <f>if($A119&lt;=$AF$1,F119*((1+Investment!$D$7/12)^($AX$1*12-$B119)),0)</f>
        <v>1584913.787</v>
      </c>
      <c r="BA119" s="15">
        <f t="shared" si="11"/>
        <v>3300631.62</v>
      </c>
      <c r="BB119" s="15">
        <f t="shared" si="22"/>
        <v>468330103.3</v>
      </c>
      <c r="BC119" s="15"/>
      <c r="BD119" s="15">
        <f>if($A119&lt;=$AF$1,D119*((1+Investment!$D$5/12)^($BD$1*12-$B119)),0)</f>
        <v>1426110.903</v>
      </c>
      <c r="BE119" s="15">
        <f>if($A119&lt;=$AF$1,E119*((1+Investment!$D$6/12)^($BD$1*12-$B119)),0)</f>
        <v>1961186.625</v>
      </c>
      <c r="BF119" s="15">
        <f>if($A119&lt;=$AF$1,F119*((1+Investment!$D$7/12)^($BD$1*12-$B119)),0)</f>
        <v>3872292.707</v>
      </c>
      <c r="BG119" s="15">
        <f t="shared" si="12"/>
        <v>7259590.234</v>
      </c>
      <c r="BH119" s="15">
        <f t="shared" si="23"/>
        <v>1044087855</v>
      </c>
      <c r="BI119" s="15"/>
    </row>
    <row r="120">
      <c r="A120" s="24">
        <f t="shared" si="2"/>
        <v>9</v>
      </c>
      <c r="B120" s="23">
        <f t="shared" si="13"/>
        <v>118</v>
      </c>
      <c r="C120" s="15">
        <f>vlookup(A120,Budget!$B$3:$H$53,7,0)</f>
        <v>19443.68214</v>
      </c>
      <c r="D120" s="15">
        <f t="shared" ref="D120:F120" si="138">$C120*D$1</f>
        <v>11666.20928</v>
      </c>
      <c r="E120" s="15">
        <f t="shared" si="138"/>
        <v>4860.920535</v>
      </c>
      <c r="F120" s="15">
        <f t="shared" si="138"/>
        <v>2916.552321</v>
      </c>
      <c r="G120" s="14"/>
      <c r="H120" s="15">
        <f>if($A120&lt;=$H$1,D120*((1+Investment!$D$5/12)^($H$1*12-$B120)),0)</f>
        <v>11900.70009</v>
      </c>
      <c r="I120" s="15">
        <f>if($A120&lt;=$H$1,E120*((1+Investment!$D$6/12)^($H$1*12-$B120)),0)</f>
        <v>4983.203067</v>
      </c>
      <c r="J120" s="15">
        <f>if($A120&lt;=$H$1,F120*((1+Investment!$D$7/12)^($H$1*12-$B120)),0)</f>
        <v>3004.705115</v>
      </c>
      <c r="K120" s="15">
        <f t="shared" si="4"/>
        <v>19888.60827</v>
      </c>
      <c r="L120" s="15">
        <f t="shared" si="15"/>
        <v>2596013.889</v>
      </c>
      <c r="M120" s="14"/>
      <c r="N120" s="15">
        <f>if($A120&lt;=$N$1,D120*((1+Investment!$D$5/12)^($N$1*12-$B120)),0)</f>
        <v>21619.96257</v>
      </c>
      <c r="O120" s="15">
        <f>if($A120&lt;=$N$1,E120*((1+Investment!$D$6/12)^($N$1*12-$B120)),0)</f>
        <v>10500.51255</v>
      </c>
      <c r="P120" s="15">
        <f>if($A120&lt;=$N$1,F120*((1+Investment!$D$7/12)^($N$1*12-$B120)),0)</f>
        <v>7341.154957</v>
      </c>
      <c r="Q120" s="15">
        <f t="shared" si="5"/>
        <v>39461.63008</v>
      </c>
      <c r="R120" s="15">
        <f t="shared" si="16"/>
        <v>5219622.818</v>
      </c>
      <c r="S120" s="14"/>
      <c r="T120" s="15">
        <f>if($A120&lt;=$T$1,D120*((1+Investment!$D$5/12)^($T$1*12-$B120)),0)</f>
        <v>39276.91462</v>
      </c>
      <c r="U120" s="15">
        <f>if($A120&lt;=$T$1,E120*((1+Investment!$D$6/12)^($T$1*12-$B120)),0)</f>
        <v>22126.48418</v>
      </c>
      <c r="V120" s="15">
        <f>if($A120&lt;=$T$1,F120*((1+Investment!$D$7/12)^($T$1*12-$B120)),0)</f>
        <v>17936.05497</v>
      </c>
      <c r="W120" s="15">
        <f t="shared" si="6"/>
        <v>79339.45377</v>
      </c>
      <c r="X120" s="15">
        <f t="shared" si="17"/>
        <v>10645237.31</v>
      </c>
      <c r="Y120" s="14"/>
      <c r="Z120" s="15">
        <f>if($A120&lt;=$Z$1,D120*((1+Investment!$D$5/12)^($Z$1*12-$B120)),0)</f>
        <v>71354.24111</v>
      </c>
      <c r="AA120" s="15">
        <f>if($A120&lt;=$Z$1,E120*((1+Investment!$D$6/12)^($Z$1*12-$B120)),0)</f>
        <v>46624.51474</v>
      </c>
      <c r="AB120" s="15">
        <f>if($A120&lt;=$Z$1,F120*((1+Investment!$D$7/12)^($Z$1*12-$B120)),0)</f>
        <v>43821.7242</v>
      </c>
      <c r="AC120" s="15">
        <f t="shared" si="7"/>
        <v>161800.4801</v>
      </c>
      <c r="AD120" s="15">
        <f t="shared" si="18"/>
        <v>22038287.72</v>
      </c>
      <c r="AE120" s="14"/>
      <c r="AF120" s="15">
        <f>if($A120&lt;=$AF$1,D120*((1+Investment!$D$5/12)^($AF$1*12-$B120)),0)</f>
        <v>129629.0143</v>
      </c>
      <c r="AG120" s="15">
        <f>if($A120&lt;=$AF$1,E120*((1+Investment!$D$6/12)^($AF$1*12-$B120)),0)</f>
        <v>98246.30778</v>
      </c>
      <c r="AH120" s="15">
        <f>if($A120&lt;=$AF$1,F120*((1+Investment!$D$7/12)^($AF$1*12-$B120)),0)</f>
        <v>107066.1032</v>
      </c>
      <c r="AI120" s="15">
        <f t="shared" si="8"/>
        <v>334941.4252</v>
      </c>
      <c r="AJ120" s="15">
        <f t="shared" si="19"/>
        <v>46332688.94</v>
      </c>
      <c r="AK120" s="14"/>
      <c r="AL120" s="15">
        <f>if($A120&lt;=$AF$1,D120*((1+Investment!$D$5/12)^($AL$1*12-$B120)),0)</f>
        <v>235496.6022</v>
      </c>
      <c r="AM120" s="15">
        <f>if($A120&lt;=$AF$1,E120*((1+Investment!$D$6/12)^($AL$1*12-$B120)),0)</f>
        <v>207022.7872</v>
      </c>
      <c r="AN120" s="15">
        <f>if($A120&lt;=$AF$1,F120*((1+Investment!$D$7/12)^($AL$1*12-$B120)),0)</f>
        <v>261586.0205</v>
      </c>
      <c r="AO120" s="15">
        <f t="shared" si="9"/>
        <v>704105.4099</v>
      </c>
      <c r="AP120" s="15">
        <f t="shared" si="20"/>
        <v>98924978.51</v>
      </c>
      <c r="AQ120" s="14"/>
      <c r="AR120" s="15">
        <f>if($A120&lt;=$AF$1,D120*((1+Investment!$D$5/12)^($AR$1*12-$B120)),0)</f>
        <v>427825.8998</v>
      </c>
      <c r="AS120" s="15">
        <f>if($A120&lt;=$AF$1,E120*((1+Investment!$D$6/12)^($AR$1*12-$B120)),0)</f>
        <v>436234.5555</v>
      </c>
      <c r="AT120" s="15">
        <f>if($A120&lt;=$AF$1,F120*((1+Investment!$D$7/12)^($AR$1*12-$B120)),0)</f>
        <v>639112.1384</v>
      </c>
      <c r="AU120" s="15">
        <f t="shared" si="10"/>
        <v>1503172.594</v>
      </c>
      <c r="AV120" s="15">
        <f t="shared" si="21"/>
        <v>214433901.1</v>
      </c>
      <c r="AW120" s="15"/>
      <c r="AX120" s="15">
        <f>if($A120&lt;=$AF$1,D120*((1+Investment!$D$5/12)^($AX$1*12-$B120)),0)</f>
        <v>777229.8998</v>
      </c>
      <c r="AY120" s="15">
        <f>if($A120&lt;=$AF$1,E120*((1+Investment!$D$6/12)^($AX$1*12-$B120)),0)</f>
        <v>919225.3182</v>
      </c>
      <c r="AZ120" s="15">
        <f>if($A120&lt;=$AF$1,F120*((1+Investment!$D$7/12)^($AX$1*12-$B120)),0)</f>
        <v>1561491.416</v>
      </c>
      <c r="BA120" s="15">
        <f t="shared" si="11"/>
        <v>3257946.633</v>
      </c>
      <c r="BB120" s="15">
        <f t="shared" si="22"/>
        <v>471588049.9</v>
      </c>
      <c r="BC120" s="15"/>
      <c r="BD120" s="15">
        <f>if($A120&lt;=$AF$1,D120*((1+Investment!$D$5/12)^($BD$1*12-$B120)),0)</f>
        <v>1411990.993</v>
      </c>
      <c r="BE120" s="15">
        <f>if($A120&lt;=$AF$1,E120*((1+Investment!$D$6/12)^($BD$1*12-$B120)),0)</f>
        <v>1936974.444</v>
      </c>
      <c r="BF120" s="15">
        <f>if($A120&lt;=$AF$1,F120*((1+Investment!$D$7/12)^($BD$1*12-$B120)),0)</f>
        <v>3815066.706</v>
      </c>
      <c r="BG120" s="15">
        <f t="shared" si="12"/>
        <v>7164032.143</v>
      </c>
      <c r="BH120" s="15">
        <f t="shared" si="23"/>
        <v>1051251887</v>
      </c>
      <c r="BI120" s="15"/>
    </row>
    <row r="121">
      <c r="A121" s="24">
        <f t="shared" si="2"/>
        <v>9</v>
      </c>
      <c r="B121" s="23">
        <f t="shared" si="13"/>
        <v>119</v>
      </c>
      <c r="C121" s="15">
        <f>vlookup(A121,Budget!$B$3:$H$53,7,0)</f>
        <v>19443.68214</v>
      </c>
      <c r="D121" s="15">
        <f t="shared" ref="D121:F121" si="139">$C121*D$1</f>
        <v>11666.20928</v>
      </c>
      <c r="E121" s="15">
        <f t="shared" si="139"/>
        <v>4860.920535</v>
      </c>
      <c r="F121" s="15">
        <f t="shared" si="139"/>
        <v>2916.552321</v>
      </c>
      <c r="G121" s="14"/>
      <c r="H121" s="15">
        <f>if($A121&lt;=$H$1,D121*((1+Investment!$D$5/12)^($H$1*12-$B121)),0)</f>
        <v>11782.87138</v>
      </c>
      <c r="I121" s="15">
        <f>if($A121&lt;=$H$1,E121*((1+Investment!$D$6/12)^($H$1*12-$B121)),0)</f>
        <v>4921.682042</v>
      </c>
      <c r="J121" s="15">
        <f>if($A121&lt;=$H$1,F121*((1+Investment!$D$7/12)^($H$1*12-$B121)),0)</f>
        <v>2960.300606</v>
      </c>
      <c r="K121" s="15">
        <f t="shared" si="4"/>
        <v>19664.85403</v>
      </c>
      <c r="L121" s="15">
        <f t="shared" si="15"/>
        <v>2615678.743</v>
      </c>
      <c r="M121" s="14"/>
      <c r="N121" s="15">
        <f>if($A121&lt;=$N$1,D121*((1+Investment!$D$5/12)^($N$1*12-$B121)),0)</f>
        <v>21405.90353</v>
      </c>
      <c r="O121" s="15">
        <f>if($A121&lt;=$N$1,E121*((1+Investment!$D$6/12)^($N$1*12-$B121)),0)</f>
        <v>10370.87659</v>
      </c>
      <c r="P121" s="15">
        <f>if($A121&lt;=$N$1,F121*((1+Investment!$D$7/12)^($N$1*12-$B121)),0)</f>
        <v>7232.664982</v>
      </c>
      <c r="Q121" s="15">
        <f t="shared" si="5"/>
        <v>39009.44511</v>
      </c>
      <c r="R121" s="15">
        <f t="shared" si="16"/>
        <v>5258632.263</v>
      </c>
      <c r="S121" s="14"/>
      <c r="T121" s="15">
        <f>if($A121&lt;=$T$1,D121*((1+Investment!$D$5/12)^($T$1*12-$B121)),0)</f>
        <v>38888.03427</v>
      </c>
      <c r="U121" s="15">
        <f>if($A121&lt;=$T$1,E121*((1+Investment!$D$6/12)^($T$1*12-$B121)),0)</f>
        <v>21853.31771</v>
      </c>
      <c r="V121" s="15">
        <f>if($A121&lt;=$T$1,F121*((1+Investment!$D$7/12)^($T$1*12-$B121)),0)</f>
        <v>17670.99012</v>
      </c>
      <c r="W121" s="15">
        <f t="shared" si="6"/>
        <v>78412.3421</v>
      </c>
      <c r="X121" s="15">
        <f t="shared" si="17"/>
        <v>10723649.66</v>
      </c>
      <c r="Y121" s="14"/>
      <c r="Z121" s="15">
        <f>if($A121&lt;=$Z$1,D121*((1+Investment!$D$5/12)^($Z$1*12-$B121)),0)</f>
        <v>70647.76348</v>
      </c>
      <c r="AA121" s="15">
        <f>if($A121&lt;=$Z$1,E121*((1+Investment!$D$6/12)^($Z$1*12-$B121)),0)</f>
        <v>46048.90345</v>
      </c>
      <c r="AB121" s="15">
        <f>if($A121&lt;=$Z$1,F121*((1+Investment!$D$7/12)^($Z$1*12-$B121)),0)</f>
        <v>43174.11251</v>
      </c>
      <c r="AC121" s="15">
        <f t="shared" si="7"/>
        <v>159870.7794</v>
      </c>
      <c r="AD121" s="15">
        <f t="shared" si="18"/>
        <v>22198158.5</v>
      </c>
      <c r="AE121" s="14"/>
      <c r="AF121" s="15">
        <f>if($A121&lt;=$AF$1,D121*((1+Investment!$D$5/12)^($AF$1*12-$B121)),0)</f>
        <v>128345.5587</v>
      </c>
      <c r="AG121" s="15">
        <f>if($A121&lt;=$AF$1,E121*((1+Investment!$D$6/12)^($AF$1*12-$B121)),0)</f>
        <v>97033.3904</v>
      </c>
      <c r="AH121" s="15">
        <f>if($A121&lt;=$AF$1,F121*((1+Investment!$D$7/12)^($AF$1*12-$B121)),0)</f>
        <v>105483.8455</v>
      </c>
      <c r="AI121" s="15">
        <f t="shared" si="8"/>
        <v>330862.7945</v>
      </c>
      <c r="AJ121" s="15">
        <f t="shared" si="19"/>
        <v>46663551.74</v>
      </c>
      <c r="AK121" s="14"/>
      <c r="AL121" s="15">
        <f>if($A121&lt;=$AF$1,D121*((1+Investment!$D$5/12)^($AL$1*12-$B121)),0)</f>
        <v>233164.9527</v>
      </c>
      <c r="AM121" s="15">
        <f>if($A121&lt;=$AF$1,E121*((1+Investment!$D$6/12)^($AL$1*12-$B121)),0)</f>
        <v>204466.9503</v>
      </c>
      <c r="AN121" s="15">
        <f>if($A121&lt;=$AF$1,F121*((1+Investment!$D$7/12)^($AL$1*12-$B121)),0)</f>
        <v>257720.2173</v>
      </c>
      <c r="AO121" s="15">
        <f t="shared" si="9"/>
        <v>695352.1203</v>
      </c>
      <c r="AP121" s="15">
        <f t="shared" si="20"/>
        <v>99620330.63</v>
      </c>
      <c r="AQ121" s="14"/>
      <c r="AR121" s="15">
        <f>if($A121&lt;=$AF$1,D121*((1+Investment!$D$5/12)^($AR$1*12-$B121)),0)</f>
        <v>423589.9998</v>
      </c>
      <c r="AS121" s="15">
        <f>if($A121&lt;=$AF$1,E121*((1+Investment!$D$6/12)^($AR$1*12-$B121)),0)</f>
        <v>430848.9437</v>
      </c>
      <c r="AT121" s="15">
        <f>if($A121&lt;=$AF$1,F121*((1+Investment!$D$7/12)^($AR$1*12-$B121)),0)</f>
        <v>629667.1315</v>
      </c>
      <c r="AU121" s="15">
        <f t="shared" si="10"/>
        <v>1484106.075</v>
      </c>
      <c r="AV121" s="15">
        <f t="shared" si="21"/>
        <v>215918007.2</v>
      </c>
      <c r="AW121" s="15"/>
      <c r="AX121" s="15">
        <f>if($A121&lt;=$AF$1,D121*((1+Investment!$D$5/12)^($AX$1*12-$B121)),0)</f>
        <v>769534.5542</v>
      </c>
      <c r="AY121" s="15">
        <f>if($A121&lt;=$AF$1,E121*((1+Investment!$D$6/12)^($AX$1*12-$B121)),0)</f>
        <v>907876.8575</v>
      </c>
      <c r="AZ121" s="15">
        <f>if($A121&lt;=$AF$1,F121*((1+Investment!$D$7/12)^($AX$1*12-$B121)),0)</f>
        <v>1538415.188</v>
      </c>
      <c r="BA121" s="15">
        <f t="shared" si="11"/>
        <v>3215826.599</v>
      </c>
      <c r="BB121" s="15">
        <f t="shared" si="22"/>
        <v>474803876.5</v>
      </c>
      <c r="BC121" s="15"/>
      <c r="BD121" s="15">
        <f>if($A121&lt;=$AF$1,D121*((1+Investment!$D$5/12)^($BD$1*12-$B121)),0)</f>
        <v>1398010.884</v>
      </c>
      <c r="BE121" s="15">
        <f>if($A121&lt;=$AF$1,E121*((1+Investment!$D$6/12)^($BD$1*12-$B121)),0)</f>
        <v>1913061.179</v>
      </c>
      <c r="BF121" s="15">
        <f>if($A121&lt;=$AF$1,F121*((1+Investment!$D$7/12)^($BD$1*12-$B121)),0)</f>
        <v>3758686.41</v>
      </c>
      <c r="BG121" s="15">
        <f t="shared" si="12"/>
        <v>7069758.473</v>
      </c>
      <c r="BH121" s="15">
        <f t="shared" si="23"/>
        <v>1058321645</v>
      </c>
      <c r="BI121" s="15"/>
    </row>
    <row r="122">
      <c r="A122" s="24">
        <f t="shared" si="2"/>
        <v>9</v>
      </c>
      <c r="B122" s="23">
        <f t="shared" si="13"/>
        <v>120</v>
      </c>
      <c r="C122" s="15">
        <f>vlookup(A122,Budget!$B$3:$H$53,7,0)</f>
        <v>19443.68214</v>
      </c>
      <c r="D122" s="15">
        <f t="shared" ref="D122:F122" si="140">$C122*D$1</f>
        <v>11666.20928</v>
      </c>
      <c r="E122" s="15">
        <f t="shared" si="140"/>
        <v>4860.920535</v>
      </c>
      <c r="F122" s="15">
        <f t="shared" si="140"/>
        <v>2916.552321</v>
      </c>
      <c r="G122" s="14"/>
      <c r="H122" s="15">
        <f>if($A122&lt;=$H$1,D122*((1+Investment!$D$5/12)^($H$1*12-$B122)),0)</f>
        <v>11666.20928</v>
      </c>
      <c r="I122" s="15">
        <f>if($A122&lt;=$H$1,E122*((1+Investment!$D$6/12)^($H$1*12-$B122)),0)</f>
        <v>4860.920535</v>
      </c>
      <c r="J122" s="15">
        <f>if($A122&lt;=$H$1,F122*((1+Investment!$D$7/12)^($H$1*12-$B122)),0)</f>
        <v>2916.552321</v>
      </c>
      <c r="K122" s="15">
        <f t="shared" si="4"/>
        <v>19443.68214</v>
      </c>
      <c r="L122" s="15">
        <f t="shared" si="15"/>
        <v>2635122.425</v>
      </c>
      <c r="M122" s="14"/>
      <c r="N122" s="15">
        <f>if($A122&lt;=$N$1,D122*((1+Investment!$D$5/12)^($N$1*12-$B122)),0)</f>
        <v>21193.96389</v>
      </c>
      <c r="O122" s="15">
        <f>if($A122&lt;=$N$1,E122*((1+Investment!$D$6/12)^($N$1*12-$B122)),0)</f>
        <v>10242.84108</v>
      </c>
      <c r="P122" s="15">
        <f>if($A122&lt;=$N$1,F122*((1+Investment!$D$7/12)^($N$1*12-$B122)),0)</f>
        <v>7125.778308</v>
      </c>
      <c r="Q122" s="15">
        <f t="shared" si="5"/>
        <v>38562.58328</v>
      </c>
      <c r="R122" s="15">
        <f t="shared" si="16"/>
        <v>5297194.846</v>
      </c>
      <c r="S122" s="14"/>
      <c r="T122" s="15">
        <f>if($A122&lt;=$T$1,D122*((1+Investment!$D$5/12)^($T$1*12-$B122)),0)</f>
        <v>38503.00423</v>
      </c>
      <c r="U122" s="15">
        <f>if($A122&lt;=$T$1,E122*((1+Investment!$D$6/12)^($T$1*12-$B122)),0)</f>
        <v>21583.52367</v>
      </c>
      <c r="V122" s="15">
        <f>if($A122&lt;=$T$1,F122*((1+Investment!$D$7/12)^($T$1*12-$B122)),0)</f>
        <v>17409.84248</v>
      </c>
      <c r="W122" s="15">
        <f t="shared" si="6"/>
        <v>77496.37038</v>
      </c>
      <c r="X122" s="15">
        <f t="shared" si="17"/>
        <v>10801146.03</v>
      </c>
      <c r="Y122" s="14"/>
      <c r="Z122" s="15">
        <f>if($A122&lt;=$Z$1,D122*((1+Investment!$D$5/12)^($Z$1*12-$B122)),0)</f>
        <v>69948.28067</v>
      </c>
      <c r="AA122" s="15">
        <f>if($A122&lt;=$Z$1,E122*((1+Investment!$D$6/12)^($Z$1*12-$B122)),0)</f>
        <v>45480.39847</v>
      </c>
      <c r="AB122" s="15">
        <f>if($A122&lt;=$Z$1,F122*((1+Investment!$D$7/12)^($Z$1*12-$B122)),0)</f>
        <v>42536.07144</v>
      </c>
      <c r="AC122" s="15">
        <f t="shared" si="7"/>
        <v>157964.7506</v>
      </c>
      <c r="AD122" s="15">
        <f t="shared" si="18"/>
        <v>22356123.25</v>
      </c>
      <c r="AE122" s="14"/>
      <c r="AF122" s="15">
        <f>if($A122&lt;=$AF$1,D122*((1+Investment!$D$5/12)^($AF$1*12-$B122)),0)</f>
        <v>127074.8106</v>
      </c>
      <c r="AG122" s="15">
        <f>if($A122&lt;=$AF$1,E122*((1+Investment!$D$6/12)^($AF$1*12-$B122)),0)</f>
        <v>95835.44731</v>
      </c>
      <c r="AH122" s="15">
        <f>if($A122&lt;=$AF$1,F122*((1+Investment!$D$7/12)^($AF$1*12-$B122)),0)</f>
        <v>103924.9709</v>
      </c>
      <c r="AI122" s="15">
        <f t="shared" si="8"/>
        <v>326835.2288</v>
      </c>
      <c r="AJ122" s="15">
        <f t="shared" si="19"/>
        <v>46990386.96</v>
      </c>
      <c r="AK122" s="14"/>
      <c r="AL122" s="15">
        <f>if($A122&lt;=$AF$1,D122*((1+Investment!$D$5/12)^($AL$1*12-$B122)),0)</f>
        <v>230856.3888</v>
      </c>
      <c r="AM122" s="15">
        <f>if($A122&lt;=$AF$1,E122*((1+Investment!$D$6/12)^($AL$1*12-$B122)),0)</f>
        <v>201942.6669</v>
      </c>
      <c r="AN122" s="15">
        <f>if($A122&lt;=$AF$1,F122*((1+Investment!$D$7/12)^($AL$1*12-$B122)),0)</f>
        <v>253911.5441</v>
      </c>
      <c r="AO122" s="15">
        <f t="shared" si="9"/>
        <v>686710.5999</v>
      </c>
      <c r="AP122" s="15">
        <f t="shared" si="20"/>
        <v>100307041.2</v>
      </c>
      <c r="AQ122" s="14"/>
      <c r="AR122" s="15">
        <f>if($A122&lt;=$AF$1,D122*((1+Investment!$D$5/12)^($AR$1*12-$B122)),0)</f>
        <v>419396.0394</v>
      </c>
      <c r="AS122" s="15">
        <f>if($A122&lt;=$AF$1,E122*((1+Investment!$D$6/12)^($AR$1*12-$B122)),0)</f>
        <v>425529.8209</v>
      </c>
      <c r="AT122" s="15">
        <f>if($A122&lt;=$AF$1,F122*((1+Investment!$D$7/12)^($AR$1*12-$B122)),0)</f>
        <v>620361.7059</v>
      </c>
      <c r="AU122" s="15">
        <f t="shared" si="10"/>
        <v>1465287.566</v>
      </c>
      <c r="AV122" s="15">
        <f t="shared" si="21"/>
        <v>217383294.8</v>
      </c>
      <c r="AW122" s="15"/>
      <c r="AX122" s="15">
        <f>if($A122&lt;=$AF$1,D122*((1+Investment!$D$5/12)^($AX$1*12-$B122)),0)</f>
        <v>761915.4002</v>
      </c>
      <c r="AY122" s="15">
        <f>if($A122&lt;=$AF$1,E122*((1+Investment!$D$6/12)^($AX$1*12-$B122)),0)</f>
        <v>896668.5012</v>
      </c>
      <c r="AZ122" s="15">
        <f>if($A122&lt;=$AF$1,F122*((1+Investment!$D$7/12)^($AX$1*12-$B122)),0)</f>
        <v>1515679.988</v>
      </c>
      <c r="BA122" s="15">
        <f t="shared" si="11"/>
        <v>3174263.889</v>
      </c>
      <c r="BB122" s="15">
        <f t="shared" si="22"/>
        <v>477978140.4</v>
      </c>
      <c r="BC122" s="15"/>
      <c r="BD122" s="15">
        <f>if($A122&lt;=$AF$1,D122*((1+Investment!$D$5/12)^($BD$1*12-$B122)),0)</f>
        <v>1384169.192</v>
      </c>
      <c r="BE122" s="15">
        <f>if($A122&lt;=$AF$1,E122*((1+Investment!$D$6/12)^($BD$1*12-$B122)),0)</f>
        <v>1889443.14</v>
      </c>
      <c r="BF122" s="15">
        <f>if($A122&lt;=$AF$1,F122*((1+Investment!$D$7/12)^($BD$1*12-$B122)),0)</f>
        <v>3703139.32</v>
      </c>
      <c r="BG122" s="15">
        <f t="shared" si="12"/>
        <v>6976751.652</v>
      </c>
      <c r="BH122" s="15">
        <f t="shared" si="23"/>
        <v>1065298397</v>
      </c>
      <c r="BI122" s="15"/>
    </row>
    <row r="123">
      <c r="A123" s="24">
        <f t="shared" si="2"/>
        <v>10</v>
      </c>
      <c r="B123" s="23">
        <f t="shared" si="13"/>
        <v>121</v>
      </c>
      <c r="C123" s="15">
        <f>vlookup(A123,Budget!$B$3:$H$53,7,0)</f>
        <v>21778.05035</v>
      </c>
      <c r="D123" s="15">
        <f t="shared" ref="D123:F123" si="141">$C123*D$1</f>
        <v>13066.83021</v>
      </c>
      <c r="E123" s="15">
        <f t="shared" si="141"/>
        <v>5444.512589</v>
      </c>
      <c r="F123" s="15">
        <f t="shared" si="141"/>
        <v>3266.707553</v>
      </c>
      <c r="G123" s="14"/>
      <c r="H123" s="15">
        <f>if($A123&lt;=$H$1,D123*((1+Investment!$D$5/12)^($H$1*12-$B123)),0)</f>
        <v>12937.45566</v>
      </c>
      <c r="I123" s="15">
        <f>if($A123&lt;=$H$1,E123*((1+Investment!$D$6/12)^($H$1*12-$B123)),0)</f>
        <v>5377.296384</v>
      </c>
      <c r="J123" s="15">
        <f>if($A123&lt;=$H$1,F123*((1+Investment!$D$7/12)^($H$1*12-$B123)),0)</f>
        <v>3218.431087</v>
      </c>
      <c r="K123" s="15">
        <f t="shared" si="4"/>
        <v>21533.18313</v>
      </c>
      <c r="L123" s="15">
        <f t="shared" si="15"/>
        <v>2656655.608</v>
      </c>
      <c r="M123" s="14"/>
      <c r="N123" s="15">
        <f>if($A123&lt;=$N$1,D123*((1+Investment!$D$5/12)^($N$1*12-$B123)),0)</f>
        <v>23503.43298</v>
      </c>
      <c r="O123" s="15">
        <f>if($A123&lt;=$N$1,E123*((1+Investment!$D$6/12)^($N$1*12-$B123)),0)</f>
        <v>11330.93864</v>
      </c>
      <c r="P123" s="15">
        <f>if($A123&lt;=$N$1,F123*((1+Investment!$D$7/12)^($N$1*12-$B123)),0)</f>
        <v>7863.334478</v>
      </c>
      <c r="Q123" s="15">
        <f t="shared" si="5"/>
        <v>42697.70609</v>
      </c>
      <c r="R123" s="15">
        <f t="shared" si="16"/>
        <v>5339892.552</v>
      </c>
      <c r="S123" s="14"/>
      <c r="T123" s="15">
        <f>if($A123&lt;=$T$1,D123*((1+Investment!$D$5/12)^($T$1*12-$B123)),0)</f>
        <v>42698.6091</v>
      </c>
      <c r="U123" s="15">
        <f>if($A123&lt;=$T$1,E123*((1+Investment!$D$6/12)^($T$1*12-$B123)),0)</f>
        <v>23876.34254</v>
      </c>
      <c r="V123" s="15">
        <f>if($A123&lt;=$T$1,F123*((1+Investment!$D$7/12)^($T$1*12-$B123)),0)</f>
        <v>19211.8543</v>
      </c>
      <c r="W123" s="15">
        <f t="shared" si="6"/>
        <v>85786.80594</v>
      </c>
      <c r="X123" s="15">
        <f t="shared" si="17"/>
        <v>10886932.83</v>
      </c>
      <c r="Y123" s="14"/>
      <c r="Z123" s="15">
        <f>if($A123&lt;=$Z$1,D123*((1+Investment!$D$5/12)^($Z$1*12-$B123)),0)</f>
        <v>77570.42218</v>
      </c>
      <c r="AA123" s="15">
        <f>if($A123&lt;=$Z$1,E123*((1+Investment!$D$6/12)^($Z$1*12-$B123)),0)</f>
        <v>50311.78363</v>
      </c>
      <c r="AB123" s="15">
        <f>if($A123&lt;=$Z$1,F123*((1+Investment!$D$7/12)^($Z$1*12-$B123)),0)</f>
        <v>46938.78235</v>
      </c>
      <c r="AC123" s="15">
        <f t="shared" si="7"/>
        <v>174820.9882</v>
      </c>
      <c r="AD123" s="15">
        <f t="shared" si="18"/>
        <v>22530944.23</v>
      </c>
      <c r="AE123" s="14"/>
      <c r="AF123" s="15">
        <f>if($A123&lt;=$AF$1,D123*((1+Investment!$D$5/12)^($AF$1*12-$B123)),0)</f>
        <v>140921.9299</v>
      </c>
      <c r="AG123" s="15">
        <f>if($A123&lt;=$AF$1,E123*((1+Investment!$D$6/12)^($AF$1*12-$B123)),0)</f>
        <v>106016.052</v>
      </c>
      <c r="AH123" s="15">
        <f>if($A123&lt;=$AF$1,F123*((1+Investment!$D$7/12)^($AF$1*12-$B123)),0)</f>
        <v>114681.7613</v>
      </c>
      <c r="AI123" s="15">
        <f t="shared" si="8"/>
        <v>361619.7432</v>
      </c>
      <c r="AJ123" s="15">
        <f t="shared" si="19"/>
        <v>47352006.71</v>
      </c>
      <c r="AK123" s="14"/>
      <c r="AL123" s="15">
        <f>if($A123&lt;=$AF$1,D123*((1+Investment!$D$5/12)^($AL$1*12-$B123)),0)</f>
        <v>256012.4048</v>
      </c>
      <c r="AM123" s="15">
        <f>if($A123&lt;=$AF$1,E123*((1+Investment!$D$6/12)^($AL$1*12-$B123)),0)</f>
        <v>223395.0473</v>
      </c>
      <c r="AN123" s="15">
        <f>if($A123&lt;=$AF$1,F123*((1+Investment!$D$7/12)^($AL$1*12-$B123)),0)</f>
        <v>280192.7471</v>
      </c>
      <c r="AO123" s="15">
        <f t="shared" si="9"/>
        <v>759600.1991</v>
      </c>
      <c r="AP123" s="15">
        <f t="shared" si="20"/>
        <v>101066641.4</v>
      </c>
      <c r="AQ123" s="14"/>
      <c r="AR123" s="15">
        <f>if($A123&lt;=$AF$1,D123*((1+Investment!$D$5/12)^($AR$1*12-$B123)),0)</f>
        <v>465096.8905</v>
      </c>
      <c r="AS123" s="15">
        <f>if($A123&lt;=$AF$1,E123*((1+Investment!$D$6/12)^($AR$1*12-$B123)),0)</f>
        <v>470733.8766</v>
      </c>
      <c r="AT123" s="15">
        <f>if($A123&lt;=$AF$1,F123*((1+Investment!$D$7/12)^($AR$1*12-$B123)),0)</f>
        <v>684572.4607</v>
      </c>
      <c r="AU123" s="15">
        <f t="shared" si="10"/>
        <v>1620403.228</v>
      </c>
      <c r="AV123" s="15">
        <f t="shared" si="21"/>
        <v>219003698</v>
      </c>
      <c r="AW123" s="15"/>
      <c r="AX123" s="15">
        <f>if($A123&lt;=$AF$1,D123*((1+Investment!$D$5/12)^($AX$1*12-$B123)),0)</f>
        <v>844939.9856</v>
      </c>
      <c r="AY123" s="15">
        <f>if($A123&lt;=$AF$1,E123*((1+Investment!$D$6/12)^($AX$1*12-$B123)),0)</f>
        <v>991921.6441</v>
      </c>
      <c r="AZ123" s="15">
        <f>if($A123&lt;=$AF$1,F123*((1+Investment!$D$7/12)^($AX$1*12-$B123)),0)</f>
        <v>1672560.974</v>
      </c>
      <c r="BA123" s="15">
        <f t="shared" si="11"/>
        <v>3509422.604</v>
      </c>
      <c r="BB123" s="15">
        <f t="shared" si="22"/>
        <v>481487563</v>
      </c>
      <c r="BC123" s="15"/>
      <c r="BD123" s="15">
        <f>if($A123&lt;=$AF$1,D123*((1+Investment!$D$5/12)^($BD$1*12-$B123)),0)</f>
        <v>1534999.682</v>
      </c>
      <c r="BE123" s="15">
        <f>if($A123&lt;=$AF$1,E123*((1+Investment!$D$6/12)^($BD$1*12-$B123)),0)</f>
        <v>2090158.786</v>
      </c>
      <c r="BF123" s="15">
        <f>if($A123&lt;=$AF$1,F123*((1+Investment!$D$7/12)^($BD$1*12-$B123)),0)</f>
        <v>4086434.048</v>
      </c>
      <c r="BG123" s="15">
        <f t="shared" si="12"/>
        <v>7711592.516</v>
      </c>
      <c r="BH123" s="15">
        <f t="shared" si="23"/>
        <v>1073009989</v>
      </c>
      <c r="BI123" s="15"/>
    </row>
    <row r="124">
      <c r="A124" s="24">
        <f t="shared" si="2"/>
        <v>10</v>
      </c>
      <c r="B124" s="23">
        <f t="shared" si="13"/>
        <v>122</v>
      </c>
      <c r="C124" s="15">
        <f>vlookup(A124,Budget!$B$3:$H$53,7,0)</f>
        <v>21778.05035</v>
      </c>
      <c r="D124" s="15">
        <f t="shared" ref="D124:F124" si="142">$C124*D$1</f>
        <v>13066.83021</v>
      </c>
      <c r="E124" s="15">
        <f t="shared" si="142"/>
        <v>5444.512589</v>
      </c>
      <c r="F124" s="15">
        <f t="shared" si="142"/>
        <v>3266.707553</v>
      </c>
      <c r="G124" s="14"/>
      <c r="H124" s="15">
        <f>if($A124&lt;=$H$1,D124*((1+Investment!$D$5/12)^($H$1*12-$B124)),0)</f>
        <v>12809.36204</v>
      </c>
      <c r="I124" s="15">
        <f>if($A124&lt;=$H$1,E124*((1+Investment!$D$6/12)^($H$1*12-$B124)),0)</f>
        <v>5310.910009</v>
      </c>
      <c r="J124" s="15">
        <f>if($A124&lt;=$H$1,F124*((1+Investment!$D$7/12)^($H$1*12-$B124)),0)</f>
        <v>3170.868066</v>
      </c>
      <c r="K124" s="15">
        <f t="shared" si="4"/>
        <v>21291.14011</v>
      </c>
      <c r="L124" s="15">
        <f t="shared" si="15"/>
        <v>2677946.748</v>
      </c>
      <c r="M124" s="14"/>
      <c r="N124" s="15">
        <f>if($A124&lt;=$N$1,D124*((1+Investment!$D$5/12)^($N$1*12-$B124)),0)</f>
        <v>23270.72572</v>
      </c>
      <c r="O124" s="15">
        <f>if($A124&lt;=$N$1,E124*((1+Investment!$D$6/12)^($N$1*12-$B124)),0)</f>
        <v>11191.05051</v>
      </c>
      <c r="P124" s="15">
        <f>if($A124&lt;=$N$1,F124*((1+Investment!$D$7/12)^($N$1*12-$B124)),0)</f>
        <v>7747.127565</v>
      </c>
      <c r="Q124" s="15">
        <f t="shared" si="5"/>
        <v>42208.90379</v>
      </c>
      <c r="R124" s="15">
        <f t="shared" si="16"/>
        <v>5382101.456</v>
      </c>
      <c r="S124" s="14"/>
      <c r="T124" s="15">
        <f>if($A124&lt;=$T$1,D124*((1+Investment!$D$5/12)^($T$1*12-$B124)),0)</f>
        <v>42275.85059</v>
      </c>
      <c r="U124" s="15">
        <f>if($A124&lt;=$T$1,E124*((1+Investment!$D$6/12)^($T$1*12-$B124)),0)</f>
        <v>23581.57288</v>
      </c>
      <c r="V124" s="15">
        <f>if($A124&lt;=$T$1,F124*((1+Investment!$D$7/12)^($T$1*12-$B124)),0)</f>
        <v>18927.93527</v>
      </c>
      <c r="W124" s="15">
        <f t="shared" si="6"/>
        <v>84785.35874</v>
      </c>
      <c r="X124" s="15">
        <f t="shared" si="17"/>
        <v>10971718.19</v>
      </c>
      <c r="Y124" s="14"/>
      <c r="Z124" s="15">
        <f>if($A124&lt;=$Z$1,D124*((1+Investment!$D$5/12)^($Z$1*12-$B124)),0)</f>
        <v>76802.3982</v>
      </c>
      <c r="AA124" s="15">
        <f>if($A124&lt;=$Z$1,E124*((1+Investment!$D$6/12)^($Z$1*12-$B124)),0)</f>
        <v>49690.6505</v>
      </c>
      <c r="AB124" s="15">
        <f>if($A124&lt;=$Z$1,F124*((1+Investment!$D$7/12)^($Z$1*12-$B124)),0)</f>
        <v>46245.10577</v>
      </c>
      <c r="AC124" s="15">
        <f t="shared" si="7"/>
        <v>172738.1545</v>
      </c>
      <c r="AD124" s="15">
        <f t="shared" si="18"/>
        <v>22703682.39</v>
      </c>
      <c r="AE124" s="14"/>
      <c r="AF124" s="15">
        <f>if($A124&lt;=$AF$1,D124*((1+Investment!$D$5/12)^($AF$1*12-$B124)),0)</f>
        <v>139526.6632</v>
      </c>
      <c r="AG124" s="15">
        <f>if($A124&lt;=$AF$1,E124*((1+Investment!$D$6/12)^($AF$1*12-$B124)),0)</f>
        <v>104707.2119</v>
      </c>
      <c r="AH124" s="15">
        <f>if($A124&lt;=$AF$1,F124*((1+Investment!$D$7/12)^($AF$1*12-$B124)),0)</f>
        <v>112986.9569</v>
      </c>
      <c r="AI124" s="15">
        <f t="shared" si="8"/>
        <v>357220.832</v>
      </c>
      <c r="AJ124" s="15">
        <f t="shared" si="19"/>
        <v>47709227.54</v>
      </c>
      <c r="AK124" s="14"/>
      <c r="AL124" s="15">
        <f>if($A124&lt;=$AF$1,D124*((1+Investment!$D$5/12)^($AL$1*12-$B124)),0)</f>
        <v>253477.6285</v>
      </c>
      <c r="AM124" s="15">
        <f>if($A124&lt;=$AF$1,E124*((1+Investment!$D$6/12)^($AL$1*12-$B124)),0)</f>
        <v>220637.0837</v>
      </c>
      <c r="AN124" s="15">
        <f>if($A124&lt;=$AF$1,F124*((1+Investment!$D$7/12)^($AL$1*12-$B124)),0)</f>
        <v>276051.9676</v>
      </c>
      <c r="AO124" s="15">
        <f t="shared" si="9"/>
        <v>750166.6798</v>
      </c>
      <c r="AP124" s="15">
        <f t="shared" si="20"/>
        <v>101816808.1</v>
      </c>
      <c r="AQ124" s="14"/>
      <c r="AR124" s="15">
        <f>if($A124&lt;=$AF$1,D124*((1+Investment!$D$5/12)^($AR$1*12-$B124)),0)</f>
        <v>460491.9708</v>
      </c>
      <c r="AS124" s="15">
        <f>if($A124&lt;=$AF$1,E124*((1+Investment!$D$6/12)^($AR$1*12-$B124)),0)</f>
        <v>464922.3472</v>
      </c>
      <c r="AT124" s="15">
        <f>if($A124&lt;=$AF$1,F124*((1+Investment!$D$7/12)^($AR$1*12-$B124)),0)</f>
        <v>674455.6263</v>
      </c>
      <c r="AU124" s="15">
        <f t="shared" si="10"/>
        <v>1599869.944</v>
      </c>
      <c r="AV124" s="15">
        <f t="shared" si="21"/>
        <v>220603567.9</v>
      </c>
      <c r="AW124" s="15"/>
      <c r="AX124" s="15">
        <f>if($A124&lt;=$AF$1,D124*((1+Investment!$D$5/12)^($AX$1*12-$B124)),0)</f>
        <v>836574.2431</v>
      </c>
      <c r="AY124" s="15">
        <f>if($A124&lt;=$AF$1,E124*((1+Investment!$D$6/12)^($AX$1*12-$B124)),0)</f>
        <v>979675.6979</v>
      </c>
      <c r="AZ124" s="15">
        <f>if($A124&lt;=$AF$1,F124*((1+Investment!$D$7/12)^($AX$1*12-$B124)),0)</f>
        <v>1647843.324</v>
      </c>
      <c r="BA124" s="15">
        <f t="shared" si="11"/>
        <v>3464093.265</v>
      </c>
      <c r="BB124" s="15">
        <f t="shared" si="22"/>
        <v>484951656.3</v>
      </c>
      <c r="BC124" s="15"/>
      <c r="BD124" s="15">
        <f>if($A124&lt;=$AF$1,D124*((1+Investment!$D$5/12)^($BD$1*12-$B124)),0)</f>
        <v>1519801.666</v>
      </c>
      <c r="BE124" s="15">
        <f>if($A124&lt;=$AF$1,E124*((1+Investment!$D$6/12)^($BD$1*12-$B124)),0)</f>
        <v>2064354.357</v>
      </c>
      <c r="BF124" s="15">
        <f>if($A124&lt;=$AF$1,F124*((1+Investment!$D$7/12)^($BD$1*12-$B124)),0)</f>
        <v>4026043.397</v>
      </c>
      <c r="BG124" s="15">
        <f t="shared" si="12"/>
        <v>7610199.419</v>
      </c>
      <c r="BH124" s="15">
        <f t="shared" si="23"/>
        <v>1080620189</v>
      </c>
      <c r="BI124" s="15"/>
    </row>
    <row r="125">
      <c r="A125" s="24">
        <f t="shared" si="2"/>
        <v>10</v>
      </c>
      <c r="B125" s="23">
        <f t="shared" si="13"/>
        <v>123</v>
      </c>
      <c r="C125" s="15">
        <f>vlookup(A125,Budget!$B$3:$H$53,7,0)</f>
        <v>21778.05035</v>
      </c>
      <c r="D125" s="15">
        <f t="shared" ref="D125:F125" si="143">$C125*D$1</f>
        <v>13066.83021</v>
      </c>
      <c r="E125" s="15">
        <f t="shared" si="143"/>
        <v>5444.512589</v>
      </c>
      <c r="F125" s="15">
        <f t="shared" si="143"/>
        <v>3266.707553</v>
      </c>
      <c r="G125" s="14"/>
      <c r="H125" s="15">
        <f>if($A125&lt;=$H$1,D125*((1+Investment!$D$5/12)^($H$1*12-$B125)),0)</f>
        <v>12682.53667</v>
      </c>
      <c r="I125" s="15">
        <f>if($A125&lt;=$H$1,E125*((1+Investment!$D$6/12)^($H$1*12-$B125)),0)</f>
        <v>5245.343219</v>
      </c>
      <c r="J125" s="15">
        <f>if($A125&lt;=$H$1,F125*((1+Investment!$D$7/12)^($H$1*12-$B125)),0)</f>
        <v>3124.007947</v>
      </c>
      <c r="K125" s="15">
        <f t="shared" si="4"/>
        <v>21051.88783</v>
      </c>
      <c r="L125" s="15">
        <f t="shared" si="15"/>
        <v>2698998.636</v>
      </c>
      <c r="M125" s="14"/>
      <c r="N125" s="15">
        <f>if($A125&lt;=$N$1,D125*((1+Investment!$D$5/12)^($N$1*12-$B125)),0)</f>
        <v>23040.3225</v>
      </c>
      <c r="O125" s="15">
        <f>if($A125&lt;=$N$1,E125*((1+Investment!$D$6/12)^($N$1*12-$B125)),0)</f>
        <v>11052.88939</v>
      </c>
      <c r="P125" s="15">
        <f>if($A125&lt;=$N$1,F125*((1+Investment!$D$7/12)^($N$1*12-$B125)),0)</f>
        <v>7632.637995</v>
      </c>
      <c r="Q125" s="15">
        <f t="shared" si="5"/>
        <v>41725.84988</v>
      </c>
      <c r="R125" s="15">
        <f t="shared" si="16"/>
        <v>5423827.306</v>
      </c>
      <c r="S125" s="14"/>
      <c r="T125" s="15">
        <f>if($A125&lt;=$T$1,D125*((1+Investment!$D$5/12)^($T$1*12-$B125)),0)</f>
        <v>41857.27781</v>
      </c>
      <c r="U125" s="15">
        <f>if($A125&lt;=$T$1,E125*((1+Investment!$D$6/12)^($T$1*12-$B125)),0)</f>
        <v>23290.44235</v>
      </c>
      <c r="V125" s="15">
        <f>if($A125&lt;=$T$1,F125*((1+Investment!$D$7/12)^($T$1*12-$B125)),0)</f>
        <v>18648.21209</v>
      </c>
      <c r="W125" s="15">
        <f t="shared" si="6"/>
        <v>83795.93225</v>
      </c>
      <c r="X125" s="15">
        <f t="shared" si="17"/>
        <v>11055514.12</v>
      </c>
      <c r="Y125" s="14"/>
      <c r="Z125" s="15">
        <f>if($A125&lt;=$Z$1,D125*((1+Investment!$D$5/12)^($Z$1*12-$B125)),0)</f>
        <v>76041.97841</v>
      </c>
      <c r="AA125" s="15">
        <f>if($A125&lt;=$Z$1,E125*((1+Investment!$D$6/12)^($Z$1*12-$B125)),0)</f>
        <v>49077.18568</v>
      </c>
      <c r="AB125" s="15">
        <f>if($A125&lt;=$Z$1,F125*((1+Investment!$D$7/12)^($Z$1*12-$B125)),0)</f>
        <v>45561.68056</v>
      </c>
      <c r="AC125" s="15">
        <f t="shared" si="7"/>
        <v>170680.8447</v>
      </c>
      <c r="AD125" s="15">
        <f t="shared" si="18"/>
        <v>22874363.23</v>
      </c>
      <c r="AE125" s="14"/>
      <c r="AF125" s="15">
        <f>if($A125&lt;=$AF$1,D125*((1+Investment!$D$5/12)^($AF$1*12-$B125)),0)</f>
        <v>138145.2111</v>
      </c>
      <c r="AG125" s="15">
        <f>if($A125&lt;=$AF$1,E125*((1+Investment!$D$6/12)^($AF$1*12-$B125)),0)</f>
        <v>103414.5302</v>
      </c>
      <c r="AH125" s="15">
        <f>if($A125&lt;=$AF$1,F125*((1+Investment!$D$7/12)^($AF$1*12-$B125)),0)</f>
        <v>111317.199</v>
      </c>
      <c r="AI125" s="15">
        <f t="shared" si="8"/>
        <v>352876.9403</v>
      </c>
      <c r="AJ125" s="15">
        <f t="shared" si="19"/>
        <v>48062104.48</v>
      </c>
      <c r="AK125" s="14"/>
      <c r="AL125" s="15">
        <f>if($A125&lt;=$AF$1,D125*((1+Investment!$D$5/12)^($AL$1*12-$B125)),0)</f>
        <v>250967.949</v>
      </c>
      <c r="AM125" s="15">
        <f>if($A125&lt;=$AF$1,E125*((1+Investment!$D$6/12)^($AL$1*12-$B125)),0)</f>
        <v>217913.1691</v>
      </c>
      <c r="AN125" s="15">
        <f>if($A125&lt;=$AF$1,F125*((1+Investment!$D$7/12)^($AL$1*12-$B125)),0)</f>
        <v>271972.3819</v>
      </c>
      <c r="AO125" s="15">
        <f t="shared" si="9"/>
        <v>740853.5</v>
      </c>
      <c r="AP125" s="15">
        <f t="shared" si="20"/>
        <v>102557661.6</v>
      </c>
      <c r="AQ125" s="14"/>
      <c r="AR125" s="15">
        <f>if($A125&lt;=$AF$1,D125*((1+Investment!$D$5/12)^($AR$1*12-$B125)),0)</f>
        <v>455932.6444</v>
      </c>
      <c r="AS125" s="15">
        <f>if($A125&lt;=$AF$1,E125*((1+Investment!$D$6/12)^($AR$1*12-$B125)),0)</f>
        <v>459182.5652</v>
      </c>
      <c r="AT125" s="15">
        <f>if($A125&lt;=$AF$1,F125*((1+Investment!$D$7/12)^($AR$1*12-$B125)),0)</f>
        <v>664488.3018</v>
      </c>
      <c r="AU125" s="15">
        <f t="shared" si="10"/>
        <v>1579603.511</v>
      </c>
      <c r="AV125" s="15">
        <f t="shared" si="21"/>
        <v>222183171.4</v>
      </c>
      <c r="AW125" s="15"/>
      <c r="AX125" s="15">
        <f>if($A125&lt;=$AF$1,D125*((1+Investment!$D$5/12)^($AX$1*12-$B125)),0)</f>
        <v>828291.3298</v>
      </c>
      <c r="AY125" s="15">
        <f>if($A125&lt;=$AF$1,E125*((1+Investment!$D$6/12)^($AX$1*12-$B125)),0)</f>
        <v>967580.9362</v>
      </c>
      <c r="AZ125" s="15">
        <f>if($A125&lt;=$AF$1,F125*((1+Investment!$D$7/12)^($AX$1*12-$B125)),0)</f>
        <v>1623490.96</v>
      </c>
      <c r="BA125" s="15">
        <f t="shared" si="11"/>
        <v>3419363.226</v>
      </c>
      <c r="BB125" s="15">
        <f t="shared" si="22"/>
        <v>488371019.5</v>
      </c>
      <c r="BC125" s="15"/>
      <c r="BD125" s="15">
        <f>if($A125&lt;=$AF$1,D125*((1+Investment!$D$5/12)^($BD$1*12-$B125)),0)</f>
        <v>1504754.124</v>
      </c>
      <c r="BE125" s="15">
        <f>if($A125&lt;=$AF$1,E125*((1+Investment!$D$6/12)^($BD$1*12-$B125)),0)</f>
        <v>2038868.5</v>
      </c>
      <c r="BF125" s="15">
        <f>if($A125&lt;=$AF$1,F125*((1+Investment!$D$7/12)^($BD$1*12-$B125)),0)</f>
        <v>3966545.218</v>
      </c>
      <c r="BG125" s="15">
        <f t="shared" si="12"/>
        <v>7510167.843</v>
      </c>
      <c r="BH125" s="15">
        <f t="shared" si="23"/>
        <v>1088130357</v>
      </c>
      <c r="BI125" s="15"/>
    </row>
    <row r="126">
      <c r="A126" s="24">
        <f t="shared" si="2"/>
        <v>10</v>
      </c>
      <c r="B126" s="23">
        <f t="shared" si="13"/>
        <v>124</v>
      </c>
      <c r="C126" s="15">
        <f>vlookup(A126,Budget!$B$3:$H$53,7,0)</f>
        <v>21778.05035</v>
      </c>
      <c r="D126" s="15">
        <f t="shared" ref="D126:F126" si="144">$C126*D$1</f>
        <v>13066.83021</v>
      </c>
      <c r="E126" s="15">
        <f t="shared" si="144"/>
        <v>5444.512589</v>
      </c>
      <c r="F126" s="15">
        <f t="shared" si="144"/>
        <v>3266.707553</v>
      </c>
      <c r="G126" s="14"/>
      <c r="H126" s="15">
        <f>if($A126&lt;=$H$1,D126*((1+Investment!$D$5/12)^($H$1*12-$B126)),0)</f>
        <v>12556.967</v>
      </c>
      <c r="I126" s="15">
        <f>if($A126&lt;=$H$1,E126*((1+Investment!$D$6/12)^($H$1*12-$B126)),0)</f>
        <v>5180.585895</v>
      </c>
      <c r="J126" s="15">
        <f>if($A126&lt;=$H$1,F126*((1+Investment!$D$7/12)^($H$1*12-$B126)),0)</f>
        <v>3077.840342</v>
      </c>
      <c r="K126" s="15">
        <f t="shared" si="4"/>
        <v>20815.39324</v>
      </c>
      <c r="L126" s="15">
        <f t="shared" si="15"/>
        <v>2719814.029</v>
      </c>
      <c r="M126" s="14"/>
      <c r="N126" s="15">
        <f>if($A126&lt;=$N$1,D126*((1+Investment!$D$5/12)^($N$1*12-$B126)),0)</f>
        <v>22812.20049</v>
      </c>
      <c r="O126" s="15">
        <f>if($A126&lt;=$N$1,E126*((1+Investment!$D$6/12)^($N$1*12-$B126)),0)</f>
        <v>10916.43396</v>
      </c>
      <c r="P126" s="15">
        <f>if($A126&lt;=$N$1,F126*((1+Investment!$D$7/12)^($N$1*12-$B126)),0)</f>
        <v>7519.840389</v>
      </c>
      <c r="Q126" s="15">
        <f t="shared" si="5"/>
        <v>41248.47484</v>
      </c>
      <c r="R126" s="15">
        <f t="shared" si="16"/>
        <v>5465075.781</v>
      </c>
      <c r="S126" s="14"/>
      <c r="T126" s="15">
        <f>if($A126&lt;=$T$1,D126*((1+Investment!$D$5/12)^($T$1*12-$B126)),0)</f>
        <v>41442.84932</v>
      </c>
      <c r="U126" s="15">
        <f>if($A126&lt;=$T$1,E126*((1+Investment!$D$6/12)^($T$1*12-$B126)),0)</f>
        <v>23002.90602</v>
      </c>
      <c r="V126" s="15">
        <f>if($A126&lt;=$T$1,F126*((1+Investment!$D$7/12)^($T$1*12-$B126)),0)</f>
        <v>18372.62275</v>
      </c>
      <c r="W126" s="15">
        <f t="shared" si="6"/>
        <v>82818.37809</v>
      </c>
      <c r="X126" s="15">
        <f t="shared" si="17"/>
        <v>11138332.5</v>
      </c>
      <c r="Y126" s="14"/>
      <c r="Z126" s="15">
        <f>if($A126&lt;=$Z$1,D126*((1+Investment!$D$5/12)^($Z$1*12-$B126)),0)</f>
        <v>75289.08754</v>
      </c>
      <c r="AA126" s="15">
        <f>if($A126&lt;=$Z$1,E126*((1+Investment!$D$6/12)^($Z$1*12-$B126)),0)</f>
        <v>48471.2945</v>
      </c>
      <c r="AB126" s="15">
        <f>if($A126&lt;=$Z$1,F126*((1+Investment!$D$7/12)^($Z$1*12-$B126)),0)</f>
        <v>44888.35523</v>
      </c>
      <c r="AC126" s="15">
        <f t="shared" si="7"/>
        <v>168648.7373</v>
      </c>
      <c r="AD126" s="15">
        <f t="shared" si="18"/>
        <v>23043011.97</v>
      </c>
      <c r="AE126" s="14"/>
      <c r="AF126" s="15">
        <f>if($A126&lt;=$AF$1,D126*((1+Investment!$D$5/12)^($AF$1*12-$B126)),0)</f>
        <v>136777.4368</v>
      </c>
      <c r="AG126" s="15">
        <f>if($A126&lt;=$AF$1,E126*((1+Investment!$D$6/12)^($AF$1*12-$B126)),0)</f>
        <v>102137.8076</v>
      </c>
      <c r="AH126" s="15">
        <f>if($A126&lt;=$AF$1,F126*((1+Investment!$D$7/12)^($AF$1*12-$B126)),0)</f>
        <v>109672.1172</v>
      </c>
      <c r="AI126" s="15">
        <f t="shared" si="8"/>
        <v>348587.3616</v>
      </c>
      <c r="AJ126" s="15">
        <f t="shared" si="19"/>
        <v>48410691.84</v>
      </c>
      <c r="AK126" s="14"/>
      <c r="AL126" s="15">
        <f>if($A126&lt;=$AF$1,D126*((1+Investment!$D$5/12)^($AL$1*12-$B126)),0)</f>
        <v>248483.1178</v>
      </c>
      <c r="AM126" s="15">
        <f>if($A126&lt;=$AF$1,E126*((1+Investment!$D$6/12)^($AL$1*12-$B126)),0)</f>
        <v>215222.8831</v>
      </c>
      <c r="AN126" s="15">
        <f>if($A126&lt;=$AF$1,F126*((1+Investment!$D$7/12)^($AL$1*12-$B126)),0)</f>
        <v>267953.0856</v>
      </c>
      <c r="AO126" s="15">
        <f t="shared" si="9"/>
        <v>731659.0865</v>
      </c>
      <c r="AP126" s="15">
        <f t="shared" si="20"/>
        <v>103289320.7</v>
      </c>
      <c r="AQ126" s="14"/>
      <c r="AR126" s="15">
        <f>if($A126&lt;=$AF$1,D126*((1+Investment!$D$5/12)^($AR$1*12-$B126)),0)</f>
        <v>451418.4598</v>
      </c>
      <c r="AS126" s="15">
        <f>if($A126&lt;=$AF$1,E126*((1+Investment!$D$6/12)^($AR$1*12-$B126)),0)</f>
        <v>453513.6446</v>
      </c>
      <c r="AT126" s="15">
        <f>if($A126&lt;=$AF$1,F126*((1+Investment!$D$7/12)^($AR$1*12-$B126)),0)</f>
        <v>654668.2776</v>
      </c>
      <c r="AU126" s="15">
        <f t="shared" si="10"/>
        <v>1559600.382</v>
      </c>
      <c r="AV126" s="15">
        <f t="shared" si="21"/>
        <v>223742771.8</v>
      </c>
      <c r="AW126" s="15"/>
      <c r="AX126" s="15">
        <f>if($A126&lt;=$AF$1,D126*((1+Investment!$D$5/12)^($AX$1*12-$B126)),0)</f>
        <v>820090.4256</v>
      </c>
      <c r="AY126" s="15">
        <f>if($A126&lt;=$AF$1,E126*((1+Investment!$D$6/12)^($AX$1*12-$B126)),0)</f>
        <v>955635.4925</v>
      </c>
      <c r="AZ126" s="15">
        <f>if($A126&lt;=$AF$1,F126*((1+Investment!$D$7/12)^($AX$1*12-$B126)),0)</f>
        <v>1599498.482</v>
      </c>
      <c r="BA126" s="15">
        <f t="shared" si="11"/>
        <v>3375224.401</v>
      </c>
      <c r="BB126" s="15">
        <f t="shared" si="22"/>
        <v>491746243.9</v>
      </c>
      <c r="BC126" s="15"/>
      <c r="BD126" s="15">
        <f>if($A126&lt;=$AF$1,D126*((1+Investment!$D$5/12)^($BD$1*12-$B126)),0)</f>
        <v>1489855.569</v>
      </c>
      <c r="BE126" s="15">
        <f>if($A126&lt;=$AF$1,E126*((1+Investment!$D$6/12)^($BD$1*12-$B126)),0)</f>
        <v>2013697.284</v>
      </c>
      <c r="BF126" s="15">
        <f>if($A126&lt;=$AF$1,F126*((1+Investment!$D$7/12)^($BD$1*12-$B126)),0)</f>
        <v>3907926.324</v>
      </c>
      <c r="BG126" s="15">
        <f t="shared" si="12"/>
        <v>7411479.177</v>
      </c>
      <c r="BH126" s="15">
        <f t="shared" si="23"/>
        <v>1095541836</v>
      </c>
      <c r="BI126" s="15"/>
    </row>
    <row r="127">
      <c r="A127" s="24">
        <f t="shared" si="2"/>
        <v>10</v>
      </c>
      <c r="B127" s="23">
        <f t="shared" si="13"/>
        <v>125</v>
      </c>
      <c r="C127" s="15">
        <f>vlookup(A127,Budget!$B$3:$H$53,7,0)</f>
        <v>21778.05035</v>
      </c>
      <c r="D127" s="15">
        <f t="shared" ref="D127:F127" si="145">$C127*D$1</f>
        <v>13066.83021</v>
      </c>
      <c r="E127" s="15">
        <f t="shared" si="145"/>
        <v>5444.512589</v>
      </c>
      <c r="F127" s="15">
        <f t="shared" si="145"/>
        <v>3266.707553</v>
      </c>
      <c r="G127" s="14"/>
      <c r="H127" s="15">
        <f>if($A127&lt;=$H$1,D127*((1+Investment!$D$5/12)^($H$1*12-$B127)),0)</f>
        <v>12432.64059</v>
      </c>
      <c r="I127" s="15">
        <f>if($A127&lt;=$H$1,E127*((1+Investment!$D$6/12)^($H$1*12-$B127)),0)</f>
        <v>5116.628044</v>
      </c>
      <c r="J127" s="15">
        <f>if($A127&lt;=$H$1,F127*((1+Investment!$D$7/12)^($H$1*12-$B127)),0)</f>
        <v>3032.355016</v>
      </c>
      <c r="K127" s="15">
        <f t="shared" si="4"/>
        <v>20581.62365</v>
      </c>
      <c r="L127" s="15">
        <f t="shared" si="15"/>
        <v>2740395.653</v>
      </c>
      <c r="M127" s="14"/>
      <c r="N127" s="15">
        <f>if($A127&lt;=$N$1,D127*((1+Investment!$D$5/12)^($N$1*12-$B127)),0)</f>
        <v>22586.33712</v>
      </c>
      <c r="O127" s="15">
        <f>if($A127&lt;=$N$1,E127*((1+Investment!$D$6/12)^($N$1*12-$B127)),0)</f>
        <v>10781.66317</v>
      </c>
      <c r="P127" s="15">
        <f>if($A127&lt;=$N$1,F127*((1+Investment!$D$7/12)^($N$1*12-$B127)),0)</f>
        <v>7408.709743</v>
      </c>
      <c r="Q127" s="15">
        <f t="shared" si="5"/>
        <v>40776.71004</v>
      </c>
      <c r="R127" s="15">
        <f t="shared" si="16"/>
        <v>5505852.491</v>
      </c>
      <c r="S127" s="14"/>
      <c r="T127" s="15">
        <f>if($A127&lt;=$T$1,D127*((1+Investment!$D$5/12)^($T$1*12-$B127)),0)</f>
        <v>41032.52408</v>
      </c>
      <c r="U127" s="15">
        <f>if($A127&lt;=$T$1,E127*((1+Investment!$D$6/12)^($T$1*12-$B127)),0)</f>
        <v>22718.91953</v>
      </c>
      <c r="V127" s="15">
        <f>if($A127&lt;=$T$1,F127*((1+Investment!$D$7/12)^($T$1*12-$B127)),0)</f>
        <v>18101.10616</v>
      </c>
      <c r="W127" s="15">
        <f t="shared" si="6"/>
        <v>81852.54977</v>
      </c>
      <c r="X127" s="15">
        <f t="shared" si="17"/>
        <v>11220185.05</v>
      </c>
      <c r="Y127" s="14"/>
      <c r="Z127" s="15">
        <f>if($A127&lt;=$Z$1,D127*((1+Investment!$D$5/12)^($Z$1*12-$B127)),0)</f>
        <v>74543.65103</v>
      </c>
      <c r="AA127" s="15">
        <f>if($A127&lt;=$Z$1,E127*((1+Investment!$D$6/12)^($Z$1*12-$B127)),0)</f>
        <v>47872.88346</v>
      </c>
      <c r="AB127" s="15">
        <f>if($A127&lt;=$Z$1,F127*((1+Investment!$D$7/12)^($Z$1*12-$B127)),0)</f>
        <v>44224.98052</v>
      </c>
      <c r="AC127" s="15">
        <f t="shared" si="7"/>
        <v>166641.515</v>
      </c>
      <c r="AD127" s="15">
        <f t="shared" si="18"/>
        <v>23209653.49</v>
      </c>
      <c r="AE127" s="14"/>
      <c r="AF127" s="15">
        <f>if($A127&lt;=$AF$1,D127*((1+Investment!$D$5/12)^($AF$1*12-$B127)),0)</f>
        <v>135423.2047</v>
      </c>
      <c r="AG127" s="15">
        <f>if($A127&lt;=$AF$1,E127*((1+Investment!$D$6/12)^($AF$1*12-$B127)),0)</f>
        <v>100876.847</v>
      </c>
      <c r="AH127" s="15">
        <f>if($A127&lt;=$AF$1,F127*((1+Investment!$D$7/12)^($AF$1*12-$B127)),0)</f>
        <v>108051.347</v>
      </c>
      <c r="AI127" s="15">
        <f t="shared" si="8"/>
        <v>344351.3988</v>
      </c>
      <c r="AJ127" s="15">
        <f t="shared" si="19"/>
        <v>48755043.24</v>
      </c>
      <c r="AK127" s="14"/>
      <c r="AL127" s="15">
        <f>if($A127&lt;=$AF$1,D127*((1+Investment!$D$5/12)^($AL$1*12-$B127)),0)</f>
        <v>246022.8889</v>
      </c>
      <c r="AM127" s="15">
        <f>if($A127&lt;=$AF$1,E127*((1+Investment!$D$6/12)^($AL$1*12-$B127)),0)</f>
        <v>212565.8104</v>
      </c>
      <c r="AN127" s="15">
        <f>if($A127&lt;=$AF$1,F127*((1+Investment!$D$7/12)^($AL$1*12-$B127)),0)</f>
        <v>263993.1878</v>
      </c>
      <c r="AO127" s="15">
        <f t="shared" si="9"/>
        <v>722581.8871</v>
      </c>
      <c r="AP127" s="15">
        <f t="shared" si="20"/>
        <v>104011902.6</v>
      </c>
      <c r="AQ127" s="14"/>
      <c r="AR127" s="15">
        <f>if($A127&lt;=$AF$1,D127*((1+Investment!$D$5/12)^($AR$1*12-$B127)),0)</f>
        <v>446948.9701</v>
      </c>
      <c r="AS127" s="15">
        <f>if($A127&lt;=$AF$1,E127*((1+Investment!$D$6/12)^($AR$1*12-$B127)),0)</f>
        <v>447914.7107</v>
      </c>
      <c r="AT127" s="15">
        <f>if($A127&lt;=$AF$1,F127*((1+Investment!$D$7/12)^($AR$1*12-$B127)),0)</f>
        <v>644993.377</v>
      </c>
      <c r="AU127" s="15">
        <f t="shared" si="10"/>
        <v>1539857.058</v>
      </c>
      <c r="AV127" s="15">
        <f t="shared" si="21"/>
        <v>225282628.9</v>
      </c>
      <c r="AW127" s="15"/>
      <c r="AX127" s="15">
        <f>if($A127&lt;=$AF$1,D127*((1+Investment!$D$5/12)^($AX$1*12-$B127)),0)</f>
        <v>811970.7184</v>
      </c>
      <c r="AY127" s="15">
        <f>if($A127&lt;=$AF$1,E127*((1+Investment!$D$6/12)^($AX$1*12-$B127)),0)</f>
        <v>943837.5235</v>
      </c>
      <c r="AZ127" s="15">
        <f>if($A127&lt;=$AF$1,F127*((1+Investment!$D$7/12)^($AX$1*12-$B127)),0)</f>
        <v>1575860.574</v>
      </c>
      <c r="BA127" s="15">
        <f t="shared" si="11"/>
        <v>3331668.816</v>
      </c>
      <c r="BB127" s="15">
        <f t="shared" si="22"/>
        <v>495077912.7</v>
      </c>
      <c r="BC127" s="15"/>
      <c r="BD127" s="15">
        <f>if($A127&lt;=$AF$1,D127*((1+Investment!$D$5/12)^($BD$1*12-$B127)),0)</f>
        <v>1475104.523</v>
      </c>
      <c r="BE127" s="15">
        <f>if($A127&lt;=$AF$1,E127*((1+Investment!$D$6/12)^($BD$1*12-$B127)),0)</f>
        <v>1988836.824</v>
      </c>
      <c r="BF127" s="15">
        <f>if($A127&lt;=$AF$1,F127*((1+Investment!$D$7/12)^($BD$1*12-$B127)),0)</f>
        <v>3850173.718</v>
      </c>
      <c r="BG127" s="15">
        <f t="shared" si="12"/>
        <v>7314115.065</v>
      </c>
      <c r="BH127" s="15">
        <f t="shared" si="23"/>
        <v>1102855951</v>
      </c>
      <c r="BI127" s="15"/>
    </row>
    <row r="128">
      <c r="A128" s="24">
        <f t="shared" si="2"/>
        <v>10</v>
      </c>
      <c r="B128" s="23">
        <f t="shared" si="13"/>
        <v>126</v>
      </c>
      <c r="C128" s="15">
        <f>vlookup(A128,Budget!$B$3:$H$53,7,0)</f>
        <v>21778.05035</v>
      </c>
      <c r="D128" s="15">
        <f t="shared" ref="D128:F128" si="146">$C128*D$1</f>
        <v>13066.83021</v>
      </c>
      <c r="E128" s="15">
        <f t="shared" si="146"/>
        <v>5444.512589</v>
      </c>
      <c r="F128" s="15">
        <f t="shared" si="146"/>
        <v>3266.707553</v>
      </c>
      <c r="G128" s="14"/>
      <c r="H128" s="15">
        <f>if($A128&lt;=$H$1,D128*((1+Investment!$D$5/12)^($H$1*12-$B128)),0)</f>
        <v>12309.54514</v>
      </c>
      <c r="I128" s="15">
        <f>if($A128&lt;=$H$1,E128*((1+Investment!$D$6/12)^($H$1*12-$B128)),0)</f>
        <v>5053.459797</v>
      </c>
      <c r="J128" s="15">
        <f>if($A128&lt;=$H$1,F128*((1+Investment!$D$7/12)^($H$1*12-$B128)),0)</f>
        <v>2987.541888</v>
      </c>
      <c r="K128" s="15">
        <f t="shared" si="4"/>
        <v>20350.54683</v>
      </c>
      <c r="L128" s="15">
        <f t="shared" si="15"/>
        <v>2760746.2</v>
      </c>
      <c r="M128" s="14"/>
      <c r="N128" s="15">
        <f>if($A128&lt;=$N$1,D128*((1+Investment!$D$5/12)^($N$1*12-$B128)),0)</f>
        <v>22362.71002</v>
      </c>
      <c r="O128" s="15">
        <f>if($A128&lt;=$N$1,E128*((1+Investment!$D$6/12)^($N$1*12-$B128)),0)</f>
        <v>10648.55622</v>
      </c>
      <c r="P128" s="15">
        <f>if($A128&lt;=$N$1,F128*((1+Investment!$D$7/12)^($N$1*12-$B128)),0)</f>
        <v>7299.221422</v>
      </c>
      <c r="Q128" s="15">
        <f t="shared" si="5"/>
        <v>40310.48766</v>
      </c>
      <c r="R128" s="15">
        <f t="shared" si="16"/>
        <v>5546162.978</v>
      </c>
      <c r="S128" s="14"/>
      <c r="T128" s="15">
        <f>if($A128&lt;=$T$1,D128*((1+Investment!$D$5/12)^($T$1*12-$B128)),0)</f>
        <v>40626.26146</v>
      </c>
      <c r="U128" s="15">
        <f>if($A128&lt;=$T$1,E128*((1+Investment!$D$6/12)^($T$1*12-$B128)),0)</f>
        <v>22438.43904</v>
      </c>
      <c r="V128" s="15">
        <f>if($A128&lt;=$T$1,F128*((1+Investment!$D$7/12)^($T$1*12-$B128)),0)</f>
        <v>17833.60212</v>
      </c>
      <c r="W128" s="15">
        <f t="shared" si="6"/>
        <v>80898.30263</v>
      </c>
      <c r="X128" s="15">
        <f t="shared" si="17"/>
        <v>11301083.35</v>
      </c>
      <c r="Y128" s="14"/>
      <c r="Z128" s="15">
        <f>if($A128&lt;=$Z$1,D128*((1+Investment!$D$5/12)^($Z$1*12-$B128)),0)</f>
        <v>73805.59508</v>
      </c>
      <c r="AA128" s="15">
        <f>if($A128&lt;=$Z$1,E128*((1+Investment!$D$6/12)^($Z$1*12-$B128)),0)</f>
        <v>47281.8602</v>
      </c>
      <c r="AB128" s="15">
        <f>if($A128&lt;=$Z$1,F128*((1+Investment!$D$7/12)^($Z$1*12-$B128)),0)</f>
        <v>43571.40938</v>
      </c>
      <c r="AC128" s="15">
        <f t="shared" si="7"/>
        <v>164658.8647</v>
      </c>
      <c r="AD128" s="15">
        <f t="shared" si="18"/>
        <v>23374312.35</v>
      </c>
      <c r="AE128" s="14"/>
      <c r="AF128" s="15">
        <f>if($A128&lt;=$AF$1,D128*((1+Investment!$D$5/12)^($AF$1*12-$B128)),0)</f>
        <v>134082.3809</v>
      </c>
      <c r="AG128" s="15">
        <f>if($A128&lt;=$AF$1,E128*((1+Investment!$D$6/12)^($AF$1*12-$B128)),0)</f>
        <v>99631.45387</v>
      </c>
      <c r="AH128" s="15">
        <f>if($A128&lt;=$AF$1,F128*((1+Investment!$D$7/12)^($AF$1*12-$B128)),0)</f>
        <v>106454.5291</v>
      </c>
      <c r="AI128" s="15">
        <f t="shared" si="8"/>
        <v>340168.3638</v>
      </c>
      <c r="AJ128" s="15">
        <f t="shared" si="19"/>
        <v>49095211.6</v>
      </c>
      <c r="AK128" s="14"/>
      <c r="AL128" s="15">
        <f>if($A128&lt;=$AF$1,D128*((1+Investment!$D$5/12)^($AL$1*12-$B128)),0)</f>
        <v>243587.0187</v>
      </c>
      <c r="AM128" s="15">
        <f>if($A128&lt;=$AF$1,E128*((1+Investment!$D$6/12)^($AL$1*12-$B128)),0)</f>
        <v>209941.5412</v>
      </c>
      <c r="AN128" s="15">
        <f>if($A128&lt;=$AF$1,F128*((1+Investment!$D$7/12)^($AL$1*12-$B128)),0)</f>
        <v>260091.8106</v>
      </c>
      <c r="AO128" s="15">
        <f t="shared" si="9"/>
        <v>713620.3705</v>
      </c>
      <c r="AP128" s="15">
        <f t="shared" si="20"/>
        <v>104725523</v>
      </c>
      <c r="AQ128" s="14"/>
      <c r="AR128" s="15">
        <f>if($A128&lt;=$AF$1,D128*((1+Investment!$D$5/12)^($AR$1*12-$B128)),0)</f>
        <v>442523.7328</v>
      </c>
      <c r="AS128" s="15">
        <f>if($A128&lt;=$AF$1,E128*((1+Investment!$D$6/12)^($AR$1*12-$B128)),0)</f>
        <v>442384.8995</v>
      </c>
      <c r="AT128" s="15">
        <f>if($A128&lt;=$AF$1,F128*((1+Investment!$D$7/12)^($AR$1*12-$B128)),0)</f>
        <v>635461.4552</v>
      </c>
      <c r="AU128" s="15">
        <f t="shared" si="10"/>
        <v>1520370.087</v>
      </c>
      <c r="AV128" s="15">
        <f t="shared" si="21"/>
        <v>226802999</v>
      </c>
      <c r="AW128" s="15"/>
      <c r="AX128" s="15">
        <f>if($A128&lt;=$AF$1,D128*((1+Investment!$D$5/12)^($AX$1*12-$B128)),0)</f>
        <v>803931.4043</v>
      </c>
      <c r="AY128" s="15">
        <f>if($A128&lt;=$AF$1,E128*((1+Investment!$D$6/12)^($AX$1*12-$B128)),0)</f>
        <v>932185.2084</v>
      </c>
      <c r="AZ128" s="15">
        <f>if($A128&lt;=$AF$1,F128*((1+Investment!$D$7/12)^($AX$1*12-$B128)),0)</f>
        <v>1552571.994</v>
      </c>
      <c r="BA128" s="15">
        <f t="shared" si="11"/>
        <v>3288688.607</v>
      </c>
      <c r="BB128" s="15">
        <f t="shared" si="22"/>
        <v>498366601.3</v>
      </c>
      <c r="BC128" s="15"/>
      <c r="BD128" s="15">
        <f>if($A128&lt;=$AF$1,D128*((1+Investment!$D$5/12)^($BD$1*12-$B128)),0)</f>
        <v>1460499.528</v>
      </c>
      <c r="BE128" s="15">
        <f>if($A128&lt;=$AF$1,E128*((1+Investment!$D$6/12)^($BD$1*12-$B128)),0)</f>
        <v>1964283.283</v>
      </c>
      <c r="BF128" s="15">
        <f>if($A128&lt;=$AF$1,F128*((1+Investment!$D$7/12)^($BD$1*12-$B128)),0)</f>
        <v>3793274.599</v>
      </c>
      <c r="BG128" s="15">
        <f t="shared" si="12"/>
        <v>7218057.41</v>
      </c>
      <c r="BH128" s="15">
        <f t="shared" si="23"/>
        <v>1110074008</v>
      </c>
      <c r="BI128" s="15"/>
    </row>
    <row r="129">
      <c r="A129" s="24">
        <f t="shared" si="2"/>
        <v>10</v>
      </c>
      <c r="B129" s="23">
        <f t="shared" si="13"/>
        <v>127</v>
      </c>
      <c r="C129" s="15">
        <f>vlookup(A129,Budget!$B$3:$H$53,7,0)</f>
        <v>21778.05035</v>
      </c>
      <c r="D129" s="15">
        <f t="shared" ref="D129:F129" si="147">$C129*D$1</f>
        <v>13066.83021</v>
      </c>
      <c r="E129" s="15">
        <f t="shared" si="147"/>
        <v>5444.512589</v>
      </c>
      <c r="F129" s="15">
        <f t="shared" si="147"/>
        <v>3266.707553</v>
      </c>
      <c r="G129" s="14"/>
      <c r="H129" s="15">
        <f>if($A129&lt;=$H$1,D129*((1+Investment!$D$5/12)^($H$1*12-$B129)),0)</f>
        <v>12187.66846</v>
      </c>
      <c r="I129" s="15">
        <f>if($A129&lt;=$H$1,E129*((1+Investment!$D$6/12)^($H$1*12-$B129)),0)</f>
        <v>4991.071404</v>
      </c>
      <c r="J129" s="15">
        <f>if($A129&lt;=$H$1,F129*((1+Investment!$D$7/12)^($H$1*12-$B129)),0)</f>
        <v>2943.391023</v>
      </c>
      <c r="K129" s="15">
        <f t="shared" si="4"/>
        <v>20122.13088</v>
      </c>
      <c r="L129" s="15">
        <f t="shared" si="15"/>
        <v>2780868.331</v>
      </c>
      <c r="M129" s="14"/>
      <c r="N129" s="15">
        <f>if($A129&lt;=$N$1,D129*((1+Investment!$D$5/12)^($N$1*12-$B129)),0)</f>
        <v>22141.29705</v>
      </c>
      <c r="O129" s="15">
        <f>if($A129&lt;=$N$1,E129*((1+Investment!$D$6/12)^($N$1*12-$B129)),0)</f>
        <v>10517.09256</v>
      </c>
      <c r="P129" s="15">
        <f>if($A129&lt;=$N$1,F129*((1+Investment!$D$7/12)^($N$1*12-$B129)),0)</f>
        <v>7191.351154</v>
      </c>
      <c r="Q129" s="15">
        <f t="shared" si="5"/>
        <v>39849.74077</v>
      </c>
      <c r="R129" s="15">
        <f t="shared" si="16"/>
        <v>5586012.719</v>
      </c>
      <c r="S129" s="14"/>
      <c r="T129" s="15">
        <f>if($A129&lt;=$T$1,D129*((1+Investment!$D$5/12)^($T$1*12-$B129)),0)</f>
        <v>40224.02125</v>
      </c>
      <c r="U129" s="15">
        <f>if($A129&lt;=$T$1,E129*((1+Investment!$D$6/12)^($T$1*12-$B129)),0)</f>
        <v>22161.42128</v>
      </c>
      <c r="V129" s="15">
        <f>if($A129&lt;=$T$1,F129*((1+Investment!$D$7/12)^($T$1*12-$B129)),0)</f>
        <v>17570.05135</v>
      </c>
      <c r="W129" s="15">
        <f t="shared" si="6"/>
        <v>79955.49388</v>
      </c>
      <c r="X129" s="15">
        <f t="shared" si="17"/>
        <v>11381038.85</v>
      </c>
      <c r="Y129" s="14"/>
      <c r="Z129" s="15">
        <f>if($A129&lt;=$Z$1,D129*((1+Investment!$D$5/12)^($Z$1*12-$B129)),0)</f>
        <v>73074.84661</v>
      </c>
      <c r="AA129" s="15">
        <f>if($A129&lt;=$Z$1,E129*((1+Investment!$D$6/12)^($Z$1*12-$B129)),0)</f>
        <v>46698.13354</v>
      </c>
      <c r="AB129" s="15">
        <f>if($A129&lt;=$Z$1,F129*((1+Investment!$D$7/12)^($Z$1*12-$B129)),0)</f>
        <v>42927.49693</v>
      </c>
      <c r="AC129" s="15">
        <f t="shared" si="7"/>
        <v>162700.4771</v>
      </c>
      <c r="AD129" s="15">
        <f t="shared" si="18"/>
        <v>23537012.83</v>
      </c>
      <c r="AE129" s="14"/>
      <c r="AF129" s="15">
        <f>if($A129&lt;=$AF$1,D129*((1+Investment!$D$5/12)^($AF$1*12-$B129)),0)</f>
        <v>132754.8326</v>
      </c>
      <c r="AG129" s="15">
        <f>if($A129&lt;=$AF$1,E129*((1+Investment!$D$6/12)^($AF$1*12-$B129)),0)</f>
        <v>98401.43592</v>
      </c>
      <c r="AH129" s="15">
        <f>if($A129&lt;=$AF$1,F129*((1+Investment!$D$7/12)^($AF$1*12-$B129)),0)</f>
        <v>104881.3094</v>
      </c>
      <c r="AI129" s="15">
        <f t="shared" si="8"/>
        <v>336037.5779</v>
      </c>
      <c r="AJ129" s="15">
        <f t="shared" si="19"/>
        <v>49431249.18</v>
      </c>
      <c r="AK129" s="14"/>
      <c r="AL129" s="15">
        <f>if($A129&lt;=$AF$1,D129*((1+Investment!$D$5/12)^($AL$1*12-$B129)),0)</f>
        <v>241175.2661</v>
      </c>
      <c r="AM129" s="15">
        <f>if($A129&lt;=$AF$1,E129*((1+Investment!$D$6/12)^($AL$1*12-$B129)),0)</f>
        <v>207349.6703</v>
      </c>
      <c r="AN129" s="15">
        <f>if($A129&lt;=$AF$1,F129*((1+Investment!$D$7/12)^($AL$1*12-$B129)),0)</f>
        <v>256248.0893</v>
      </c>
      <c r="AO129" s="15">
        <f t="shared" si="9"/>
        <v>704773.0256</v>
      </c>
      <c r="AP129" s="15">
        <f t="shared" si="20"/>
        <v>105430296</v>
      </c>
      <c r="AQ129" s="14"/>
      <c r="AR129" s="15">
        <f>if($A129&lt;=$AF$1,D129*((1+Investment!$D$5/12)^($AR$1*12-$B129)),0)</f>
        <v>438142.3097</v>
      </c>
      <c r="AS129" s="15">
        <f>if($A129&lt;=$AF$1,E129*((1+Investment!$D$6/12)^($AR$1*12-$B129)),0)</f>
        <v>436923.3575</v>
      </c>
      <c r="AT129" s="15">
        <f>if($A129&lt;=$AF$1,F129*((1+Investment!$D$7/12)^($AR$1*12-$B129)),0)</f>
        <v>626070.3992</v>
      </c>
      <c r="AU129" s="15">
        <f t="shared" si="10"/>
        <v>1501136.066</v>
      </c>
      <c r="AV129" s="15">
        <f t="shared" si="21"/>
        <v>228304135</v>
      </c>
      <c r="AW129" s="15"/>
      <c r="AX129" s="15">
        <f>if($A129&lt;=$AF$1,D129*((1+Investment!$D$5/12)^($AX$1*12-$B129)),0)</f>
        <v>795971.6875</v>
      </c>
      <c r="AY129" s="15">
        <f>if($A129&lt;=$AF$1,E129*((1+Investment!$D$6/12)^($AX$1*12-$B129)),0)</f>
        <v>920676.749</v>
      </c>
      <c r="AZ129" s="15">
        <f>if($A129&lt;=$AF$1,F129*((1+Investment!$D$7/12)^($AX$1*12-$B129)),0)</f>
        <v>1529627.58</v>
      </c>
      <c r="BA129" s="15">
        <f t="shared" si="11"/>
        <v>3246276.017</v>
      </c>
      <c r="BB129" s="15">
        <f t="shared" si="22"/>
        <v>501612877.3</v>
      </c>
      <c r="BC129" s="15"/>
      <c r="BD129" s="15">
        <f>if($A129&lt;=$AF$1,D129*((1+Investment!$D$5/12)^($BD$1*12-$B129)),0)</f>
        <v>1446039.137</v>
      </c>
      <c r="BE129" s="15">
        <f>if($A129&lt;=$AF$1,E129*((1+Investment!$D$6/12)^($BD$1*12-$B129)),0)</f>
        <v>1940032.872</v>
      </c>
      <c r="BF129" s="15">
        <f>if($A129&lt;=$AF$1,F129*((1+Investment!$D$7/12)^($BD$1*12-$B129)),0)</f>
        <v>3737216.353</v>
      </c>
      <c r="BG129" s="15">
        <f t="shared" si="12"/>
        <v>7123288.362</v>
      </c>
      <c r="BH129" s="15">
        <f t="shared" si="23"/>
        <v>1117197297</v>
      </c>
      <c r="BI129" s="15"/>
    </row>
    <row r="130">
      <c r="A130" s="24">
        <f t="shared" si="2"/>
        <v>10</v>
      </c>
      <c r="B130" s="23">
        <f t="shared" si="13"/>
        <v>128</v>
      </c>
      <c r="C130" s="15">
        <f>vlookup(A130,Budget!$B$3:$H$53,7,0)</f>
        <v>21778.05035</v>
      </c>
      <c r="D130" s="15">
        <f t="shared" ref="D130:F130" si="148">$C130*D$1</f>
        <v>13066.83021</v>
      </c>
      <c r="E130" s="15">
        <f t="shared" si="148"/>
        <v>5444.512589</v>
      </c>
      <c r="F130" s="15">
        <f t="shared" si="148"/>
        <v>3266.707553</v>
      </c>
      <c r="G130" s="14"/>
      <c r="H130" s="15">
        <f>if($A130&lt;=$H$1,D130*((1+Investment!$D$5/12)^($H$1*12-$B130)),0)</f>
        <v>12066.99847</v>
      </c>
      <c r="I130" s="15">
        <f>if($A130&lt;=$H$1,E130*((1+Investment!$D$6/12)^($H$1*12-$B130)),0)</f>
        <v>4929.453239</v>
      </c>
      <c r="J130" s="15">
        <f>if($A130&lt;=$H$1,F130*((1+Investment!$D$7/12)^($H$1*12-$B130)),0)</f>
        <v>2899.892633</v>
      </c>
      <c r="K130" s="15">
        <f t="shared" si="4"/>
        <v>19896.34434</v>
      </c>
      <c r="L130" s="15">
        <f t="shared" si="15"/>
        <v>2800764.675</v>
      </c>
      <c r="M130" s="14"/>
      <c r="N130" s="15">
        <f>if($A130&lt;=$N$1,D130*((1+Investment!$D$5/12)^($N$1*12-$B130)),0)</f>
        <v>21922.07629</v>
      </c>
      <c r="O130" s="15">
        <f>if($A130&lt;=$N$1,E130*((1+Investment!$D$6/12)^($N$1*12-$B130)),0)</f>
        <v>10387.25192</v>
      </c>
      <c r="P130" s="15">
        <f>if($A130&lt;=$N$1,F130*((1+Investment!$D$7/12)^($N$1*12-$B130)),0)</f>
        <v>7085.075029</v>
      </c>
      <c r="Q130" s="15">
        <f t="shared" si="5"/>
        <v>39394.40323</v>
      </c>
      <c r="R130" s="15">
        <f t="shared" si="16"/>
        <v>5625407.122</v>
      </c>
      <c r="S130" s="14"/>
      <c r="T130" s="15">
        <f>if($A130&lt;=$T$1,D130*((1+Investment!$D$5/12)^($T$1*12-$B130)),0)</f>
        <v>39825.76362</v>
      </c>
      <c r="U130" s="15">
        <f>if($A130&lt;=$T$1,E130*((1+Investment!$D$6/12)^($T$1*12-$B130)),0)</f>
        <v>21887.82348</v>
      </c>
      <c r="V130" s="15">
        <f>if($A130&lt;=$T$1,F130*((1+Investment!$D$7/12)^($T$1*12-$B130)),0)</f>
        <v>17310.39542</v>
      </c>
      <c r="W130" s="15">
        <f t="shared" si="6"/>
        <v>79023.98252</v>
      </c>
      <c r="X130" s="15">
        <f t="shared" si="17"/>
        <v>11460062.83</v>
      </c>
      <c r="Y130" s="14"/>
      <c r="Z130" s="15">
        <f>if($A130&lt;=$Z$1,D130*((1+Investment!$D$5/12)^($Z$1*12-$B130)),0)</f>
        <v>72351.33328</v>
      </c>
      <c r="AA130" s="15">
        <f>if($A130&lt;=$Z$1,E130*((1+Investment!$D$6/12)^($Z$1*12-$B130)),0)</f>
        <v>46121.61337</v>
      </c>
      <c r="AB130" s="15">
        <f>if($A130&lt;=$Z$1,F130*((1+Investment!$D$7/12)^($Z$1*12-$B130)),0)</f>
        <v>42293.10042</v>
      </c>
      <c r="AC130" s="15">
        <f t="shared" si="7"/>
        <v>160766.0471</v>
      </c>
      <c r="AD130" s="15">
        <f t="shared" si="18"/>
        <v>23697778.87</v>
      </c>
      <c r="AE130" s="14"/>
      <c r="AF130" s="15">
        <f>if($A130&lt;=$AF$1,D130*((1+Investment!$D$5/12)^($AF$1*12-$B130)),0)</f>
        <v>131440.4283</v>
      </c>
      <c r="AG130" s="15">
        <f>if($A130&lt;=$AF$1,E130*((1+Investment!$D$6/12)^($AF$1*12-$B130)),0)</f>
        <v>97186.60338</v>
      </c>
      <c r="AH130" s="15">
        <f>if($A130&lt;=$AF$1,F130*((1+Investment!$D$7/12)^($AF$1*12-$B130)),0)</f>
        <v>103331.3393</v>
      </c>
      <c r="AI130" s="15">
        <f t="shared" si="8"/>
        <v>331958.371</v>
      </c>
      <c r="AJ130" s="15">
        <f t="shared" si="19"/>
        <v>49763207.55</v>
      </c>
      <c r="AK130" s="14"/>
      <c r="AL130" s="15">
        <f>if($A130&lt;=$AF$1,D130*((1+Investment!$D$5/12)^($AL$1*12-$B130)),0)</f>
        <v>238787.3922</v>
      </c>
      <c r="AM130" s="15">
        <f>if($A130&lt;=$AF$1,E130*((1+Investment!$D$6/12)^($AL$1*12-$B130)),0)</f>
        <v>204789.7978</v>
      </c>
      <c r="AN130" s="15">
        <f>if($A130&lt;=$AF$1,F130*((1+Investment!$D$7/12)^($AL$1*12-$B130)),0)</f>
        <v>252461.1717</v>
      </c>
      <c r="AO130" s="15">
        <f t="shared" si="9"/>
        <v>696038.3617</v>
      </c>
      <c r="AP130" s="15">
        <f t="shared" si="20"/>
        <v>106126334.3</v>
      </c>
      <c r="AQ130" s="14"/>
      <c r="AR130" s="15">
        <f>if($A130&lt;=$AF$1,D130*((1+Investment!$D$5/12)^($AR$1*12-$B130)),0)</f>
        <v>433804.267</v>
      </c>
      <c r="AS130" s="15">
        <f>if($A130&lt;=$AF$1,E130*((1+Investment!$D$6/12)^($AR$1*12-$B130)),0)</f>
        <v>431529.242</v>
      </c>
      <c r="AT130" s="15">
        <f>if($A130&lt;=$AF$1,F130*((1+Investment!$D$7/12)^($AR$1*12-$B130)),0)</f>
        <v>616818.1273</v>
      </c>
      <c r="AU130" s="15">
        <f t="shared" si="10"/>
        <v>1482151.636</v>
      </c>
      <c r="AV130" s="15">
        <f t="shared" si="21"/>
        <v>229786286.7</v>
      </c>
      <c r="AW130" s="15"/>
      <c r="AX130" s="15">
        <f>if($A130&lt;=$AF$1,D130*((1+Investment!$D$5/12)^($AX$1*12-$B130)),0)</f>
        <v>788090.7797</v>
      </c>
      <c r="AY130" s="15">
        <f>if($A130&lt;=$AF$1,E130*((1+Investment!$D$6/12)^($AX$1*12-$B130)),0)</f>
        <v>909310.3694</v>
      </c>
      <c r="AZ130" s="15">
        <f>if($A130&lt;=$AF$1,F130*((1+Investment!$D$7/12)^($AX$1*12-$B130)),0)</f>
        <v>1507022.247</v>
      </c>
      <c r="BA130" s="15">
        <f t="shared" si="11"/>
        <v>3204423.396</v>
      </c>
      <c r="BB130" s="15">
        <f t="shared" si="22"/>
        <v>504817300.7</v>
      </c>
      <c r="BC130" s="15"/>
      <c r="BD130" s="15">
        <f>if($A130&lt;=$AF$1,D130*((1+Investment!$D$5/12)^($BD$1*12-$B130)),0)</f>
        <v>1431721.918</v>
      </c>
      <c r="BE130" s="15">
        <f>if($A130&lt;=$AF$1,E130*((1+Investment!$D$6/12)^($BD$1*12-$B130)),0)</f>
        <v>1916081.849</v>
      </c>
      <c r="BF130" s="15">
        <f>if($A130&lt;=$AF$1,F130*((1+Investment!$D$7/12)^($BD$1*12-$B130)),0)</f>
        <v>3681986.555</v>
      </c>
      <c r="BG130" s="15">
        <f t="shared" si="12"/>
        <v>7029790.322</v>
      </c>
      <c r="BH130" s="15">
        <f t="shared" si="23"/>
        <v>1124227087</v>
      </c>
      <c r="BI130" s="15"/>
    </row>
    <row r="131">
      <c r="A131" s="24">
        <f t="shared" si="2"/>
        <v>10</v>
      </c>
      <c r="B131" s="23">
        <f t="shared" si="13"/>
        <v>129</v>
      </c>
      <c r="C131" s="15">
        <f>vlookup(A131,Budget!$B$3:$H$53,7,0)</f>
        <v>21778.05035</v>
      </c>
      <c r="D131" s="15">
        <f t="shared" ref="D131:F131" si="149">$C131*D$1</f>
        <v>13066.83021</v>
      </c>
      <c r="E131" s="15">
        <f t="shared" si="149"/>
        <v>5444.512589</v>
      </c>
      <c r="F131" s="15">
        <f t="shared" si="149"/>
        <v>3266.707553</v>
      </c>
      <c r="G131" s="14"/>
      <c r="H131" s="15">
        <f>if($A131&lt;=$H$1,D131*((1+Investment!$D$5/12)^($H$1*12-$B131)),0)</f>
        <v>11947.52324</v>
      </c>
      <c r="I131" s="15">
        <f>if($A131&lt;=$H$1,E131*((1+Investment!$D$6/12)^($H$1*12-$B131)),0)</f>
        <v>4868.595791</v>
      </c>
      <c r="J131" s="15">
        <f>if($A131&lt;=$H$1,F131*((1+Investment!$D$7/12)^($H$1*12-$B131)),0)</f>
        <v>2857.037077</v>
      </c>
      <c r="K131" s="15">
        <f t="shared" si="4"/>
        <v>19673.15611</v>
      </c>
      <c r="L131" s="15">
        <f t="shared" si="15"/>
        <v>2820437.831</v>
      </c>
      <c r="M131" s="14"/>
      <c r="N131" s="15">
        <f>if($A131&lt;=$N$1,D131*((1+Investment!$D$5/12)^($N$1*12-$B131)),0)</f>
        <v>21705.02603</v>
      </c>
      <c r="O131" s="15">
        <f>if($A131&lt;=$N$1,E131*((1+Investment!$D$6/12)^($N$1*12-$B131)),0)</f>
        <v>10259.01424</v>
      </c>
      <c r="P131" s="15">
        <f>if($A131&lt;=$N$1,F131*((1+Investment!$D$7/12)^($N$1*12-$B131)),0)</f>
        <v>6980.369487</v>
      </c>
      <c r="Q131" s="15">
        <f t="shared" si="5"/>
        <v>38944.40975</v>
      </c>
      <c r="R131" s="15">
        <f t="shared" si="16"/>
        <v>5664351.532</v>
      </c>
      <c r="S131" s="14"/>
      <c r="T131" s="15">
        <f>if($A131&lt;=$T$1,D131*((1+Investment!$D$5/12)^($T$1*12-$B131)),0)</f>
        <v>39431.44912</v>
      </c>
      <c r="U131" s="15">
        <f>if($A131&lt;=$T$1,E131*((1+Investment!$D$6/12)^($T$1*12-$B131)),0)</f>
        <v>21617.60344</v>
      </c>
      <c r="V131" s="15">
        <f>if($A131&lt;=$T$1,F131*((1+Investment!$D$7/12)^($T$1*12-$B131)),0)</f>
        <v>17054.57677</v>
      </c>
      <c r="W131" s="15">
        <f t="shared" si="6"/>
        <v>78103.62934</v>
      </c>
      <c r="X131" s="15">
        <f t="shared" si="17"/>
        <v>11538166.46</v>
      </c>
      <c r="Y131" s="14"/>
      <c r="Z131" s="15">
        <f>if($A131&lt;=$Z$1,D131*((1+Investment!$D$5/12)^($Z$1*12-$B131)),0)</f>
        <v>71634.98344</v>
      </c>
      <c r="AA131" s="15">
        <f>if($A131&lt;=$Z$1,E131*((1+Investment!$D$6/12)^($Z$1*12-$B131)),0)</f>
        <v>45552.21073</v>
      </c>
      <c r="AB131" s="15">
        <f>if($A131&lt;=$Z$1,F131*((1+Investment!$D$7/12)^($Z$1*12-$B131)),0)</f>
        <v>41668.07923</v>
      </c>
      <c r="AC131" s="15">
        <f t="shared" si="7"/>
        <v>158855.2734</v>
      </c>
      <c r="AD131" s="15">
        <f t="shared" si="18"/>
        <v>23856634.15</v>
      </c>
      <c r="AE131" s="14"/>
      <c r="AF131" s="15">
        <f>if($A131&lt;=$AF$1,D131*((1+Investment!$D$5/12)^($AF$1*12-$B131)),0)</f>
        <v>130139.0379</v>
      </c>
      <c r="AG131" s="15">
        <f>if($A131&lt;=$AF$1,E131*((1+Investment!$D$6/12)^($AF$1*12-$B131)),0)</f>
        <v>95986.76877</v>
      </c>
      <c r="AH131" s="15">
        <f>if($A131&lt;=$AF$1,F131*((1+Investment!$D$7/12)^($AF$1*12-$B131)),0)</f>
        <v>101804.2752</v>
      </c>
      <c r="AI131" s="15">
        <f t="shared" si="8"/>
        <v>327930.0819</v>
      </c>
      <c r="AJ131" s="15">
        <f t="shared" si="19"/>
        <v>50091137.64</v>
      </c>
      <c r="AK131" s="14"/>
      <c r="AL131" s="15">
        <f>if($A131&lt;=$AF$1,D131*((1+Investment!$D$5/12)^($AL$1*12-$B131)),0)</f>
        <v>236423.1606</v>
      </c>
      <c r="AM131" s="15">
        <f>if($A131&lt;=$AF$1,E131*((1+Investment!$D$6/12)^($AL$1*12-$B131)),0)</f>
        <v>202261.5287</v>
      </c>
      <c r="AN131" s="15">
        <f>if($A131&lt;=$AF$1,F131*((1+Investment!$D$7/12)^($AL$1*12-$B131)),0)</f>
        <v>248730.2184</v>
      </c>
      <c r="AO131" s="15">
        <f t="shared" si="9"/>
        <v>687414.9077</v>
      </c>
      <c r="AP131" s="15">
        <f t="shared" si="20"/>
        <v>106813749.3</v>
      </c>
      <c r="AQ131" s="14"/>
      <c r="AR131" s="15">
        <f>if($A131&lt;=$AF$1,D131*((1+Investment!$D$5/12)^($AR$1*12-$B131)),0)</f>
        <v>429509.1752</v>
      </c>
      <c r="AS131" s="15">
        <f>if($A131&lt;=$AF$1,E131*((1+Investment!$D$6/12)^($AR$1*12-$B131)),0)</f>
        <v>426201.7205</v>
      </c>
      <c r="AT131" s="15">
        <f>if($A131&lt;=$AF$1,F131*((1+Investment!$D$7/12)^($AR$1*12-$B131)),0)</f>
        <v>607702.5884</v>
      </c>
      <c r="AU131" s="15">
        <f t="shared" si="10"/>
        <v>1463413.484</v>
      </c>
      <c r="AV131" s="15">
        <f t="shared" si="21"/>
        <v>231249700.2</v>
      </c>
      <c r="AW131" s="15"/>
      <c r="AX131" s="15">
        <f>if($A131&lt;=$AF$1,D131*((1+Investment!$D$5/12)^($AX$1*12-$B131)),0)</f>
        <v>780287.9007</v>
      </c>
      <c r="AY131" s="15">
        <f>if($A131&lt;=$AF$1,E131*((1+Investment!$D$6/12)^($AX$1*12-$B131)),0)</f>
        <v>898084.3155</v>
      </c>
      <c r="AZ131" s="15">
        <f>if($A131&lt;=$AF$1,F131*((1+Investment!$D$7/12)^($AX$1*12-$B131)),0)</f>
        <v>1484750.982</v>
      </c>
      <c r="BA131" s="15">
        <f t="shared" si="11"/>
        <v>3163123.198</v>
      </c>
      <c r="BB131" s="15">
        <f t="shared" si="22"/>
        <v>507980423.9</v>
      </c>
      <c r="BC131" s="15"/>
      <c r="BD131" s="15">
        <f>if($A131&lt;=$AF$1,D131*((1+Investment!$D$5/12)^($BD$1*12-$B131)),0)</f>
        <v>1417546.453</v>
      </c>
      <c r="BE131" s="15">
        <f>if($A131&lt;=$AF$1,E131*((1+Investment!$D$6/12)^($BD$1*12-$B131)),0)</f>
        <v>1892426.518</v>
      </c>
      <c r="BF131" s="15">
        <f>if($A131&lt;=$AF$1,F131*((1+Investment!$D$7/12)^($BD$1*12-$B131)),0)</f>
        <v>3627572.961</v>
      </c>
      <c r="BG131" s="15">
        <f t="shared" si="12"/>
        <v>6937545.931</v>
      </c>
      <c r="BH131" s="15">
        <f t="shared" si="23"/>
        <v>1131164633</v>
      </c>
      <c r="BI131" s="15"/>
    </row>
    <row r="132">
      <c r="A132" s="24">
        <f t="shared" si="2"/>
        <v>10</v>
      </c>
      <c r="B132" s="23">
        <f t="shared" si="13"/>
        <v>130</v>
      </c>
      <c r="C132" s="15">
        <f>vlookup(A132,Budget!$B$3:$H$53,7,0)</f>
        <v>21778.05035</v>
      </c>
      <c r="D132" s="15">
        <f t="shared" ref="D132:F132" si="150">$C132*D$1</f>
        <v>13066.83021</v>
      </c>
      <c r="E132" s="15">
        <f t="shared" si="150"/>
        <v>5444.512589</v>
      </c>
      <c r="F132" s="15">
        <f t="shared" si="150"/>
        <v>3266.707553</v>
      </c>
      <c r="G132" s="14"/>
      <c r="H132" s="15">
        <f>if($A132&lt;=$H$1,D132*((1+Investment!$D$5/12)^($H$1*12-$B132)),0)</f>
        <v>11829.23093</v>
      </c>
      <c r="I132" s="15">
        <f>if($A132&lt;=$H$1,E132*((1+Investment!$D$6/12)^($H$1*12-$B132)),0)</f>
        <v>4808.489671</v>
      </c>
      <c r="J132" s="15">
        <f>if($A132&lt;=$H$1,F132*((1+Investment!$D$7/12)^($H$1*12-$B132)),0)</f>
        <v>2814.814854</v>
      </c>
      <c r="K132" s="15">
        <f t="shared" si="4"/>
        <v>19452.53546</v>
      </c>
      <c r="L132" s="15">
        <f t="shared" si="15"/>
        <v>2839890.367</v>
      </c>
      <c r="M132" s="14"/>
      <c r="N132" s="15">
        <f>if($A132&lt;=$N$1,D132*((1+Investment!$D$5/12)^($N$1*12-$B132)),0)</f>
        <v>21490.12478</v>
      </c>
      <c r="O132" s="15">
        <f>if($A132&lt;=$N$1,E132*((1+Investment!$D$6/12)^($N$1*12-$B132)),0)</f>
        <v>10132.35974</v>
      </c>
      <c r="P132" s="15">
        <f>if($A132&lt;=$N$1,F132*((1+Investment!$D$7/12)^($N$1*12-$B132)),0)</f>
        <v>6877.211317</v>
      </c>
      <c r="Q132" s="15">
        <f t="shared" si="5"/>
        <v>38499.69584</v>
      </c>
      <c r="R132" s="15">
        <f t="shared" si="16"/>
        <v>5702851.228</v>
      </c>
      <c r="S132" s="14"/>
      <c r="T132" s="15">
        <f>if($A132&lt;=$T$1,D132*((1+Investment!$D$5/12)^($T$1*12-$B132)),0)</f>
        <v>39041.03874</v>
      </c>
      <c r="U132" s="15">
        <f>if($A132&lt;=$T$1,E132*((1+Investment!$D$6/12)^($T$1*12-$B132)),0)</f>
        <v>21350.71945</v>
      </c>
      <c r="V132" s="15">
        <f>if($A132&lt;=$T$1,F132*((1+Investment!$D$7/12)^($T$1*12-$B132)),0)</f>
        <v>16802.53869</v>
      </c>
      <c r="W132" s="15">
        <f t="shared" si="6"/>
        <v>77194.29687</v>
      </c>
      <c r="X132" s="15">
        <f t="shared" si="17"/>
        <v>11615360.76</v>
      </c>
      <c r="Y132" s="14"/>
      <c r="Z132" s="15">
        <f>if($A132&lt;=$Z$1,D132*((1+Investment!$D$5/12)^($Z$1*12-$B132)),0)</f>
        <v>70925.72618</v>
      </c>
      <c r="AA132" s="15">
        <f>if($A132&lt;=$Z$1,E132*((1+Investment!$D$6/12)^($Z$1*12-$B132)),0)</f>
        <v>44989.83776</v>
      </c>
      <c r="AB132" s="15">
        <f>if($A132&lt;=$Z$1,F132*((1+Investment!$D$7/12)^($Z$1*12-$B132)),0)</f>
        <v>41052.29481</v>
      </c>
      <c r="AC132" s="15">
        <f t="shared" si="7"/>
        <v>156967.8588</v>
      </c>
      <c r="AD132" s="15">
        <f t="shared" si="18"/>
        <v>24013602.01</v>
      </c>
      <c r="AE132" s="14"/>
      <c r="AF132" s="15">
        <f>if($A132&lt;=$AF$1,D132*((1+Investment!$D$5/12)^($AF$1*12-$B132)),0)</f>
        <v>128850.5326</v>
      </c>
      <c r="AG132" s="15">
        <f>if($A132&lt;=$AF$1,E132*((1+Investment!$D$6/12)^($AF$1*12-$B132)),0)</f>
        <v>94801.74693</v>
      </c>
      <c r="AH132" s="15">
        <f>if($A132&lt;=$AF$1,F132*((1+Investment!$D$7/12)^($AF$1*12-$B132)),0)</f>
        <v>100299.7785</v>
      </c>
      <c r="AI132" s="15">
        <f t="shared" si="8"/>
        <v>323952.0581</v>
      </c>
      <c r="AJ132" s="15">
        <f t="shared" si="19"/>
        <v>50415089.69</v>
      </c>
      <c r="AK132" s="14"/>
      <c r="AL132" s="15">
        <f>if($A132&lt;=$AF$1,D132*((1+Investment!$D$5/12)^($AL$1*12-$B132)),0)</f>
        <v>234082.3372</v>
      </c>
      <c r="AM132" s="15">
        <f>if($A132&lt;=$AF$1,E132*((1+Investment!$D$6/12)^($AL$1*12-$B132)),0)</f>
        <v>199764.4728</v>
      </c>
      <c r="AN132" s="15">
        <f>if($A132&lt;=$AF$1,F132*((1+Investment!$D$7/12)^($AL$1*12-$B132)),0)</f>
        <v>245054.4024</v>
      </c>
      <c r="AO132" s="15">
        <f t="shared" si="9"/>
        <v>678901.2124</v>
      </c>
      <c r="AP132" s="15">
        <f t="shared" si="20"/>
        <v>107492650.5</v>
      </c>
      <c r="AQ132" s="14"/>
      <c r="AR132" s="15">
        <f>if($A132&lt;=$AF$1,D132*((1+Investment!$D$5/12)^($AR$1*12-$B132)),0)</f>
        <v>425256.6092</v>
      </c>
      <c r="AS132" s="15">
        <f>if($A132&lt;=$AF$1,E132*((1+Investment!$D$6/12)^($AR$1*12-$B132)),0)</f>
        <v>420939.9709</v>
      </c>
      <c r="AT132" s="15">
        <f>if($A132&lt;=$AF$1,F132*((1+Investment!$D$7/12)^($AR$1*12-$B132)),0)</f>
        <v>598721.762</v>
      </c>
      <c r="AU132" s="15">
        <f t="shared" si="10"/>
        <v>1444918.342</v>
      </c>
      <c r="AV132" s="15">
        <f t="shared" si="21"/>
        <v>232694618.5</v>
      </c>
      <c r="AW132" s="15"/>
      <c r="AX132" s="15">
        <f>if($A132&lt;=$AF$1,D132*((1+Investment!$D$5/12)^($AX$1*12-$B132)),0)</f>
        <v>772562.2779</v>
      </c>
      <c r="AY132" s="15">
        <f>if($A132&lt;=$AF$1,E132*((1+Investment!$D$6/12)^($AX$1*12-$B132)),0)</f>
        <v>886996.8548</v>
      </c>
      <c r="AZ132" s="15">
        <f>if($A132&lt;=$AF$1,F132*((1+Investment!$D$7/12)^($AX$1*12-$B132)),0)</f>
        <v>1462808.849</v>
      </c>
      <c r="BA132" s="15">
        <f t="shared" si="11"/>
        <v>3122367.982</v>
      </c>
      <c r="BB132" s="15">
        <f t="shared" si="22"/>
        <v>511102791.9</v>
      </c>
      <c r="BC132" s="15"/>
      <c r="BD132" s="15">
        <f>if($A132&lt;=$AF$1,D132*((1+Investment!$D$5/12)^($BD$1*12-$B132)),0)</f>
        <v>1403511.34</v>
      </c>
      <c r="BE132" s="15">
        <f>if($A132&lt;=$AF$1,E132*((1+Investment!$D$6/12)^($BD$1*12-$B132)),0)</f>
        <v>1869063.227</v>
      </c>
      <c r="BF132" s="15">
        <f>if($A132&lt;=$AF$1,F132*((1+Investment!$D$7/12)^($BD$1*12-$B132)),0)</f>
        <v>3573963.508</v>
      </c>
      <c r="BG132" s="15">
        <f t="shared" si="12"/>
        <v>6846538.075</v>
      </c>
      <c r="BH132" s="15">
        <f t="shared" si="23"/>
        <v>1138011171</v>
      </c>
      <c r="BI132" s="15"/>
    </row>
    <row r="133">
      <c r="A133" s="24">
        <f t="shared" si="2"/>
        <v>10</v>
      </c>
      <c r="B133" s="23">
        <f t="shared" si="13"/>
        <v>131</v>
      </c>
      <c r="C133" s="15">
        <f>vlookup(A133,Budget!$B$3:$H$53,7,0)</f>
        <v>21778.05035</v>
      </c>
      <c r="D133" s="15">
        <f t="shared" ref="D133:F133" si="151">$C133*D$1</f>
        <v>13066.83021</v>
      </c>
      <c r="E133" s="15">
        <f t="shared" si="151"/>
        <v>5444.512589</v>
      </c>
      <c r="F133" s="15">
        <f t="shared" si="151"/>
        <v>3266.707553</v>
      </c>
      <c r="G133" s="14"/>
      <c r="H133" s="15">
        <f>if($A133&lt;=$H$1,D133*((1+Investment!$D$5/12)^($H$1*12-$B133)),0)</f>
        <v>11712.10983</v>
      </c>
      <c r="I133" s="15">
        <f>if($A133&lt;=$H$1,E133*((1+Investment!$D$6/12)^($H$1*12-$B133)),0)</f>
        <v>4749.125601</v>
      </c>
      <c r="J133" s="15">
        <f>if($A133&lt;=$H$1,F133*((1+Investment!$D$7/12)^($H$1*12-$B133)),0)</f>
        <v>2773.216605</v>
      </c>
      <c r="K133" s="15">
        <f t="shared" si="4"/>
        <v>19234.45204</v>
      </c>
      <c r="L133" s="15">
        <f t="shared" si="15"/>
        <v>2859124.819</v>
      </c>
      <c r="M133" s="14"/>
      <c r="N133" s="15">
        <f>if($A133&lt;=$N$1,D133*((1+Investment!$D$5/12)^($N$1*12-$B133)),0)</f>
        <v>21277.35127</v>
      </c>
      <c r="O133" s="15">
        <f>if($A133&lt;=$N$1,E133*((1+Investment!$D$6/12)^($N$1*12-$B133)),0)</f>
        <v>10007.26888</v>
      </c>
      <c r="P133" s="15">
        <f>if($A133&lt;=$N$1,F133*((1+Investment!$D$7/12)^($N$1*12-$B133)),0)</f>
        <v>6775.577652</v>
      </c>
      <c r="Q133" s="15">
        <f t="shared" si="5"/>
        <v>38060.1978</v>
      </c>
      <c r="R133" s="15">
        <f t="shared" si="16"/>
        <v>5740911.426</v>
      </c>
      <c r="S133" s="14"/>
      <c r="T133" s="15">
        <f>if($A133&lt;=$T$1,D133*((1+Investment!$D$5/12)^($T$1*12-$B133)),0)</f>
        <v>38654.4938</v>
      </c>
      <c r="U133" s="15">
        <f>if($A133&lt;=$T$1,E133*((1+Investment!$D$6/12)^($T$1*12-$B133)),0)</f>
        <v>21087.13032</v>
      </c>
      <c r="V133" s="15">
        <f>if($A133&lt;=$T$1,F133*((1+Investment!$D$7/12)^($T$1*12-$B133)),0)</f>
        <v>16554.22531</v>
      </c>
      <c r="W133" s="15">
        <f t="shared" si="6"/>
        <v>76295.84943</v>
      </c>
      <c r="X133" s="15">
        <f t="shared" si="17"/>
        <v>11691656.61</v>
      </c>
      <c r="Y133" s="14"/>
      <c r="Z133" s="15">
        <f>if($A133&lt;=$Z$1,D133*((1+Investment!$D$5/12)^($Z$1*12-$B133)),0)</f>
        <v>70223.49127</v>
      </c>
      <c r="AA133" s="15">
        <f>if($A133&lt;=$Z$1,E133*((1+Investment!$D$6/12)^($Z$1*12-$B133)),0)</f>
        <v>44434.40767</v>
      </c>
      <c r="AB133" s="15">
        <f>if($A133&lt;=$Z$1,F133*((1+Investment!$D$7/12)^($Z$1*12-$B133)),0)</f>
        <v>40445.61065</v>
      </c>
      <c r="AC133" s="15">
        <f t="shared" si="7"/>
        <v>155103.5096</v>
      </c>
      <c r="AD133" s="15">
        <f t="shared" si="18"/>
        <v>24168705.52</v>
      </c>
      <c r="AE133" s="14"/>
      <c r="AF133" s="15">
        <f>if($A133&lt;=$AF$1,D133*((1+Investment!$D$5/12)^($AF$1*12-$B133)),0)</f>
        <v>127574.7848</v>
      </c>
      <c r="AG133" s="15">
        <f>if($A133&lt;=$AF$1,E133*((1+Investment!$D$6/12)^($AF$1*12-$B133)),0)</f>
        <v>93631.355</v>
      </c>
      <c r="AH133" s="15">
        <f>if($A133&lt;=$AF$1,F133*((1+Investment!$D$7/12)^($AF$1*12-$B133)),0)</f>
        <v>98817.51578</v>
      </c>
      <c r="AI133" s="15">
        <f t="shared" si="8"/>
        <v>320023.6555</v>
      </c>
      <c r="AJ133" s="15">
        <f t="shared" si="19"/>
        <v>50735113.35</v>
      </c>
      <c r="AK133" s="14"/>
      <c r="AL133" s="15">
        <f>if($A133&lt;=$AF$1,D133*((1+Investment!$D$5/12)^($AL$1*12-$B133)),0)</f>
        <v>231764.6903</v>
      </c>
      <c r="AM133" s="15">
        <f>if($A133&lt;=$AF$1,E133*((1+Investment!$D$6/12)^($AL$1*12-$B133)),0)</f>
        <v>197298.2447</v>
      </c>
      <c r="AN133" s="15">
        <f>if($A133&lt;=$AF$1,F133*((1+Investment!$D$7/12)^($AL$1*12-$B133)),0)</f>
        <v>241432.9087</v>
      </c>
      <c r="AO133" s="15">
        <f t="shared" si="9"/>
        <v>670495.8438</v>
      </c>
      <c r="AP133" s="15">
        <f t="shared" si="20"/>
        <v>108163146.3</v>
      </c>
      <c r="AQ133" s="14"/>
      <c r="AR133" s="15">
        <f>if($A133&lt;=$AF$1,D133*((1+Investment!$D$5/12)^($AR$1*12-$B133)),0)</f>
        <v>421046.1477</v>
      </c>
      <c r="AS133" s="15">
        <f>if($A133&lt;=$AF$1,E133*((1+Investment!$D$6/12)^($AR$1*12-$B133)),0)</f>
        <v>415743.1811</v>
      </c>
      <c r="AT133" s="15">
        <f>if($A133&lt;=$AF$1,F133*((1+Investment!$D$7/12)^($AR$1*12-$B133)),0)</f>
        <v>589873.6572</v>
      </c>
      <c r="AU133" s="15">
        <f t="shared" si="10"/>
        <v>1426662.986</v>
      </c>
      <c r="AV133" s="15">
        <f t="shared" si="21"/>
        <v>234121281.5</v>
      </c>
      <c r="AW133" s="15"/>
      <c r="AX133" s="15">
        <f>if($A133&lt;=$AF$1,D133*((1+Investment!$D$5/12)^($AX$1*12-$B133)),0)</f>
        <v>764913.1464</v>
      </c>
      <c r="AY133" s="15">
        <f>if($A133&lt;=$AF$1,E133*((1+Investment!$D$6/12)^($AX$1*12-$B133)),0)</f>
        <v>876046.2763</v>
      </c>
      <c r="AZ133" s="15">
        <f>if($A133&lt;=$AF$1,F133*((1+Investment!$D$7/12)^($AX$1*12-$B133)),0)</f>
        <v>1441190.984</v>
      </c>
      <c r="BA133" s="15">
        <f t="shared" si="11"/>
        <v>3082150.407</v>
      </c>
      <c r="BB133" s="15">
        <f t="shared" si="22"/>
        <v>514184942.3</v>
      </c>
      <c r="BC133" s="15"/>
      <c r="BD133" s="15">
        <f>if($A133&lt;=$AF$1,D133*((1+Investment!$D$5/12)^($BD$1*12-$B133)),0)</f>
        <v>1389615.188</v>
      </c>
      <c r="BE133" s="15">
        <f>if($A133&lt;=$AF$1,E133*((1+Investment!$D$6/12)^($BD$1*12-$B133)),0)</f>
        <v>1845988.373</v>
      </c>
      <c r="BF133" s="15">
        <f>if($A133&lt;=$AF$1,F133*((1+Investment!$D$7/12)^($BD$1*12-$B133)),0)</f>
        <v>3521146.313</v>
      </c>
      <c r="BG133" s="15">
        <f t="shared" si="12"/>
        <v>6756749.874</v>
      </c>
      <c r="BH133" s="15">
        <f t="shared" si="23"/>
        <v>1144767921</v>
      </c>
      <c r="BI133" s="15"/>
    </row>
    <row r="134">
      <c r="A134" s="24">
        <f t="shared" si="2"/>
        <v>10</v>
      </c>
      <c r="B134" s="23">
        <f t="shared" si="13"/>
        <v>132</v>
      </c>
      <c r="C134" s="15">
        <f>vlookup(A134,Budget!$B$3:$H$53,7,0)</f>
        <v>21778.05035</v>
      </c>
      <c r="D134" s="15">
        <f t="shared" ref="D134:F134" si="152">$C134*D$1</f>
        <v>13066.83021</v>
      </c>
      <c r="E134" s="15">
        <f t="shared" si="152"/>
        <v>5444.512589</v>
      </c>
      <c r="F134" s="15">
        <f t="shared" si="152"/>
        <v>3266.707553</v>
      </c>
      <c r="G134" s="14"/>
      <c r="H134" s="15">
        <f>if($A134&lt;=$H$1,D134*((1+Investment!$D$5/12)^($H$1*12-$B134)),0)</f>
        <v>11596.14835</v>
      </c>
      <c r="I134" s="15">
        <f>if($A134&lt;=$H$1,E134*((1+Investment!$D$6/12)^($H$1*12-$B134)),0)</f>
        <v>4690.49442</v>
      </c>
      <c r="J134" s="15">
        <f>if($A134&lt;=$H$1,F134*((1+Investment!$D$7/12)^($H$1*12-$B134)),0)</f>
        <v>2732.233109</v>
      </c>
      <c r="K134" s="15">
        <f t="shared" si="4"/>
        <v>19018.87588</v>
      </c>
      <c r="L134" s="15">
        <f t="shared" si="15"/>
        <v>2878143.695</v>
      </c>
      <c r="M134" s="14"/>
      <c r="N134" s="15">
        <f>if($A134&lt;=$N$1,D134*((1+Investment!$D$5/12)^($N$1*12-$B134)),0)</f>
        <v>21066.68442</v>
      </c>
      <c r="O134" s="15">
        <f>if($A134&lt;=$N$1,E134*((1+Investment!$D$6/12)^($N$1*12-$B134)),0)</f>
        <v>9883.72235</v>
      </c>
      <c r="P134" s="15">
        <f>if($A134&lt;=$N$1,F134*((1+Investment!$D$7/12)^($N$1*12-$B134)),0)</f>
        <v>6675.445963</v>
      </c>
      <c r="Q134" s="15">
        <f t="shared" si="5"/>
        <v>37625.85274</v>
      </c>
      <c r="R134" s="15">
        <f t="shared" si="16"/>
        <v>5778537.278</v>
      </c>
      <c r="S134" s="14"/>
      <c r="T134" s="15">
        <f>if($A134&lt;=$T$1,D134*((1+Investment!$D$5/12)^($T$1*12-$B134)),0)</f>
        <v>38271.77604</v>
      </c>
      <c r="U134" s="15">
        <f>if($A134&lt;=$T$1,E134*((1+Investment!$D$6/12)^($T$1*12-$B134)),0)</f>
        <v>20826.79538</v>
      </c>
      <c r="V134" s="15">
        <f>if($A134&lt;=$T$1,F134*((1+Investment!$D$7/12)^($T$1*12-$B134)),0)</f>
        <v>16309.58159</v>
      </c>
      <c r="W134" s="15">
        <f t="shared" si="6"/>
        <v>75408.153</v>
      </c>
      <c r="X134" s="15">
        <f t="shared" si="17"/>
        <v>11767064.76</v>
      </c>
      <c r="Y134" s="14"/>
      <c r="Z134" s="15">
        <f>if($A134&lt;=$Z$1,D134*((1+Investment!$D$5/12)^($Z$1*12-$B134)),0)</f>
        <v>69528.20918</v>
      </c>
      <c r="AA134" s="15">
        <f>if($A134&lt;=$Z$1,E134*((1+Investment!$D$6/12)^($Z$1*12-$B134)),0)</f>
        <v>43885.83473</v>
      </c>
      <c r="AB134" s="15">
        <f>if($A134&lt;=$Z$1,F134*((1+Investment!$D$7/12)^($Z$1*12-$B134)),0)</f>
        <v>39847.89227</v>
      </c>
      <c r="AC134" s="15">
        <f t="shared" si="7"/>
        <v>153261.9362</v>
      </c>
      <c r="AD134" s="15">
        <f t="shared" si="18"/>
        <v>24321967.45</v>
      </c>
      <c r="AE134" s="14"/>
      <c r="AF134" s="15">
        <f>if($A134&lt;=$AF$1,D134*((1+Investment!$D$5/12)^($AF$1*12-$B134)),0)</f>
        <v>126311.6681</v>
      </c>
      <c r="AG134" s="15">
        <f>if($A134&lt;=$AF$1,E134*((1+Investment!$D$6/12)^($AF$1*12-$B134)),0)</f>
        <v>92475.41234</v>
      </c>
      <c r="AH134" s="15">
        <f>if($A134&lt;=$AF$1,F134*((1+Investment!$D$7/12)^($AF$1*12-$B134)),0)</f>
        <v>97357.15841</v>
      </c>
      <c r="AI134" s="15">
        <f t="shared" si="8"/>
        <v>316144.2388</v>
      </c>
      <c r="AJ134" s="15">
        <f t="shared" si="19"/>
        <v>51051257.59</v>
      </c>
      <c r="AK134" s="14"/>
      <c r="AL134" s="15">
        <f>if($A134&lt;=$AF$1,D134*((1+Investment!$D$5/12)^($AL$1*12-$B134)),0)</f>
        <v>229469.9904</v>
      </c>
      <c r="AM134" s="15">
        <f>if($A134&lt;=$AF$1,E134*((1+Investment!$D$6/12)^($AL$1*12-$B134)),0)</f>
        <v>194862.4639</v>
      </c>
      <c r="AN134" s="15">
        <f>if($A134&lt;=$AF$1,F134*((1+Investment!$D$7/12)^($AL$1*12-$B134)),0)</f>
        <v>237864.9347</v>
      </c>
      <c r="AO134" s="15">
        <f t="shared" si="9"/>
        <v>662197.389</v>
      </c>
      <c r="AP134" s="15">
        <f t="shared" si="20"/>
        <v>108825343.7</v>
      </c>
      <c r="AQ134" s="14"/>
      <c r="AR134" s="15">
        <f>if($A134&lt;=$AF$1,D134*((1+Investment!$D$5/12)^($AR$1*12-$B134)),0)</f>
        <v>416877.3739</v>
      </c>
      <c r="AS134" s="15">
        <f>if($A134&lt;=$AF$1,E134*((1+Investment!$D$6/12)^($AR$1*12-$B134)),0)</f>
        <v>410610.5492</v>
      </c>
      <c r="AT134" s="15">
        <f>if($A134&lt;=$AF$1,F134*((1+Investment!$D$7/12)^($AR$1*12-$B134)),0)</f>
        <v>581156.3125</v>
      </c>
      <c r="AU134" s="15">
        <f t="shared" si="10"/>
        <v>1408644.236</v>
      </c>
      <c r="AV134" s="15">
        <f t="shared" si="21"/>
        <v>235529925.7</v>
      </c>
      <c r="AW134" s="15"/>
      <c r="AX134" s="15">
        <f>if($A134&lt;=$AF$1,D134*((1+Investment!$D$5/12)^($AX$1*12-$B134)),0)</f>
        <v>757339.7489</v>
      </c>
      <c r="AY134" s="15">
        <f>if($A134&lt;=$AF$1,E134*((1+Investment!$D$6/12)^($AX$1*12-$B134)),0)</f>
        <v>865230.8902</v>
      </c>
      <c r="AZ134" s="15">
        <f>if($A134&lt;=$AF$1,F134*((1+Investment!$D$7/12)^($AX$1*12-$B134)),0)</f>
        <v>1419892.595</v>
      </c>
      <c r="BA134" s="15">
        <f t="shared" si="11"/>
        <v>3042463.235</v>
      </c>
      <c r="BB134" s="15">
        <f t="shared" si="22"/>
        <v>517227405.6</v>
      </c>
      <c r="BC134" s="15"/>
      <c r="BD134" s="15">
        <f>if($A134&lt;=$AF$1,D134*((1+Investment!$D$5/12)^($BD$1*12-$B134)),0)</f>
        <v>1375856.622</v>
      </c>
      <c r="BE134" s="15">
        <f>if($A134&lt;=$AF$1,E134*((1+Investment!$D$6/12)^($BD$1*12-$B134)),0)</f>
        <v>1823198.393</v>
      </c>
      <c r="BF134" s="15">
        <f>if($A134&lt;=$AF$1,F134*((1+Investment!$D$7/12)^($BD$1*12-$B134)),0)</f>
        <v>3469109.668</v>
      </c>
      <c r="BG134" s="15">
        <f t="shared" si="12"/>
        <v>6668164.683</v>
      </c>
      <c r="BH134" s="15">
        <f t="shared" si="23"/>
        <v>1151436085</v>
      </c>
      <c r="BI134" s="15"/>
    </row>
    <row r="135">
      <c r="A135" s="24">
        <f t="shared" si="2"/>
        <v>11</v>
      </c>
      <c r="B135" s="23">
        <f t="shared" si="13"/>
        <v>133</v>
      </c>
      <c r="C135" s="15">
        <f>vlookup(A135,Budget!$B$3:$H$53,7,0)</f>
        <v>23832.29438</v>
      </c>
      <c r="D135" s="15">
        <f t="shared" ref="D135:F135" si="153">$C135*D$1</f>
        <v>14299.37663</v>
      </c>
      <c r="E135" s="15">
        <f t="shared" si="153"/>
        <v>5958.073596</v>
      </c>
      <c r="F135" s="15">
        <f t="shared" si="153"/>
        <v>3574.844158</v>
      </c>
      <c r="G135" s="14"/>
      <c r="H135" s="15">
        <f>if($A135&lt;=$H$1,D135*((1+Investment!$D$5/12)^($H$1*12-$B135)),0)</f>
        <v>0</v>
      </c>
      <c r="I135" s="15">
        <f>if($A135&lt;=$H$1,E135*((1+Investment!$D$6/12)^($H$1*12-$B135)),0)</f>
        <v>0</v>
      </c>
      <c r="J135" s="15">
        <f>if($A135&lt;=$H$1,F135*((1+Investment!$D$7/12)^($H$1*12-$B135)),0)</f>
        <v>0</v>
      </c>
      <c r="K135" s="15">
        <f t="shared" si="4"/>
        <v>0</v>
      </c>
      <c r="L135" s="15">
        <f t="shared" si="15"/>
        <v>2878143.695</v>
      </c>
      <c r="M135" s="14"/>
      <c r="N135" s="15">
        <f>if($A135&lt;=$N$1,D135*((1+Investment!$D$5/12)^($N$1*12-$B135)),0)</f>
        <v>22825.57218</v>
      </c>
      <c r="O135" s="15">
        <f>if($A135&lt;=$N$1,E135*((1+Investment!$D$6/12)^($N$1*12-$B135)),0)</f>
        <v>10682.48673</v>
      </c>
      <c r="P135" s="15">
        <f>if($A135&lt;=$N$1,F135*((1+Investment!$D$7/12)^($N$1*12-$B135)),0)</f>
        <v>7197.159038</v>
      </c>
      <c r="Q135" s="15">
        <f t="shared" si="5"/>
        <v>40705.21795</v>
      </c>
      <c r="R135" s="15">
        <f t="shared" si="16"/>
        <v>5819242.496</v>
      </c>
      <c r="S135" s="14"/>
      <c r="T135" s="15">
        <f>if($A135&lt;=$T$1,D135*((1+Investment!$D$5/12)^($T$1*12-$B135)),0)</f>
        <v>41467.14161</v>
      </c>
      <c r="U135" s="15">
        <f>if($A135&lt;=$T$1,E135*((1+Investment!$D$6/12)^($T$1*12-$B135)),0)</f>
        <v>22509.93678</v>
      </c>
      <c r="V135" s="15">
        <f>if($A135&lt;=$T$1,F135*((1+Investment!$D$7/12)^($T$1*12-$B135)),0)</f>
        <v>17584.24129</v>
      </c>
      <c r="W135" s="15">
        <f t="shared" si="6"/>
        <v>81561.31969</v>
      </c>
      <c r="X135" s="15">
        <f t="shared" si="17"/>
        <v>11848626.08</v>
      </c>
      <c r="Y135" s="14"/>
      <c r="Z135" s="15">
        <f>if($A135&lt;=$Z$1,D135*((1+Investment!$D$5/12)^($Z$1*12-$B135)),0)</f>
        <v>75333.21927</v>
      </c>
      <c r="AA135" s="15">
        <f>if($A135&lt;=$Z$1,E135*((1+Investment!$D$6/12)^($Z$1*12-$B135)),0)</f>
        <v>47432.51891</v>
      </c>
      <c r="AB135" s="15">
        <f>if($A135&lt;=$Z$1,F135*((1+Investment!$D$7/12)^($Z$1*12-$B135)),0)</f>
        <v>42962.16606</v>
      </c>
      <c r="AC135" s="15">
        <f t="shared" si="7"/>
        <v>165727.9042</v>
      </c>
      <c r="AD135" s="15">
        <f t="shared" si="18"/>
        <v>24487695.36</v>
      </c>
      <c r="AE135" s="14"/>
      <c r="AF135" s="15">
        <f>if($A135&lt;=$AF$1,D135*((1+Investment!$D$5/12)^($AF$1*12-$B135)),0)</f>
        <v>136857.6107</v>
      </c>
      <c r="AG135" s="15">
        <f>if($A135&lt;=$AF$1,E135*((1+Investment!$D$6/12)^($AF$1*12-$B135)),0)</f>
        <v>99948.91908</v>
      </c>
      <c r="AH135" s="15">
        <f>if($A135&lt;=$AF$1,F135*((1+Investment!$D$7/12)^($AF$1*12-$B135)),0)</f>
        <v>104966.0137</v>
      </c>
      <c r="AI135" s="15">
        <f t="shared" si="8"/>
        <v>341772.5436</v>
      </c>
      <c r="AJ135" s="15">
        <f t="shared" si="19"/>
        <v>51393030.13</v>
      </c>
      <c r="AK135" s="14"/>
      <c r="AL135" s="15">
        <f>if($A135&lt;=$AF$1,D135*((1+Investment!$D$5/12)^($AL$1*12-$B135)),0)</f>
        <v>248628.7696</v>
      </c>
      <c r="AM135" s="15">
        <f>if($A135&lt;=$AF$1,E135*((1+Investment!$D$6/12)^($AL$1*12-$B135)),0)</f>
        <v>210610.4979</v>
      </c>
      <c r="AN135" s="15">
        <f>if($A135&lt;=$AF$1,F135*((1+Investment!$D$7/12)^($AL$1*12-$B135)),0)</f>
        <v>256455.0405</v>
      </c>
      <c r="AO135" s="15">
        <f t="shared" si="9"/>
        <v>715694.3081</v>
      </c>
      <c r="AP135" s="15">
        <f t="shared" si="20"/>
        <v>109541038</v>
      </c>
      <c r="AQ135" s="14"/>
      <c r="AR135" s="15">
        <f>if($A135&lt;=$AF$1,D135*((1+Investment!$D$5/12)^($AR$1*12-$B135)),0)</f>
        <v>451683.0649</v>
      </c>
      <c r="AS135" s="15">
        <f>if($A135&lt;=$AF$1,E135*((1+Investment!$D$6/12)^($AR$1*12-$B135)),0)</f>
        <v>443794.5127</v>
      </c>
      <c r="AT135" s="15">
        <f>if($A135&lt;=$AF$1,F135*((1+Investment!$D$7/12)^($AR$1*12-$B135)),0)</f>
        <v>626576.0266</v>
      </c>
      <c r="AU135" s="15">
        <f t="shared" si="10"/>
        <v>1522053.604</v>
      </c>
      <c r="AV135" s="15">
        <f t="shared" si="21"/>
        <v>237051979.3</v>
      </c>
      <c r="AW135" s="15"/>
      <c r="AX135" s="15">
        <f>if($A135&lt;=$AF$1,D135*((1+Investment!$D$5/12)^($AX$1*12-$B135)),0)</f>
        <v>820571.1328</v>
      </c>
      <c r="AY135" s="15">
        <f>if($A135&lt;=$AF$1,E135*((1+Investment!$D$6/12)^($AX$1*12-$B135)),0)</f>
        <v>935155.5191</v>
      </c>
      <c r="AZ135" s="15">
        <f>if($A135&lt;=$AF$1,F135*((1+Investment!$D$7/12)^($AX$1*12-$B135)),0)</f>
        <v>1530862.939</v>
      </c>
      <c r="BA135" s="15">
        <f t="shared" si="11"/>
        <v>3286589.591</v>
      </c>
      <c r="BB135" s="15">
        <f t="shared" si="22"/>
        <v>520513995.2</v>
      </c>
      <c r="BC135" s="15"/>
      <c r="BD135" s="15">
        <f>if($A135&lt;=$AF$1,D135*((1+Investment!$D$5/12)^($BD$1*12-$B135)),0)</f>
        <v>1490728.868</v>
      </c>
      <c r="BE135" s="15">
        <f>if($A135&lt;=$AF$1,E135*((1+Investment!$D$6/12)^($BD$1*12-$B135)),0)</f>
        <v>1970542.266</v>
      </c>
      <c r="BF135" s="15">
        <f>if($A135&lt;=$AF$1,F135*((1+Investment!$D$7/12)^($BD$1*12-$B135)),0)</f>
        <v>3740234.607</v>
      </c>
      <c r="BG135" s="15">
        <f t="shared" si="12"/>
        <v>7201505.741</v>
      </c>
      <c r="BH135" s="15">
        <f t="shared" si="23"/>
        <v>1158637591</v>
      </c>
      <c r="BI135" s="15"/>
    </row>
    <row r="136">
      <c r="A136" s="24">
        <f t="shared" si="2"/>
        <v>11</v>
      </c>
      <c r="B136" s="23">
        <f t="shared" si="13"/>
        <v>134</v>
      </c>
      <c r="C136" s="15">
        <f>vlookup(A136,Budget!$B$3:$H$53,7,0)</f>
        <v>23832.29438</v>
      </c>
      <c r="D136" s="15">
        <f t="shared" ref="D136:F136" si="154">$C136*D$1</f>
        <v>14299.37663</v>
      </c>
      <c r="E136" s="15">
        <f t="shared" si="154"/>
        <v>5958.073596</v>
      </c>
      <c r="F136" s="15">
        <f t="shared" si="154"/>
        <v>3574.844158</v>
      </c>
      <c r="G136" s="14"/>
      <c r="H136" s="15">
        <f>if($A136&lt;=$H$1,D136*((1+Investment!$D$5/12)^($H$1*12-$B136)),0)</f>
        <v>0</v>
      </c>
      <c r="I136" s="15">
        <f>if($A136&lt;=$H$1,E136*((1+Investment!$D$6/12)^($H$1*12-$B136)),0)</f>
        <v>0</v>
      </c>
      <c r="J136" s="15">
        <f>if($A136&lt;=$H$1,F136*((1+Investment!$D$7/12)^($H$1*12-$B136)),0)</f>
        <v>0</v>
      </c>
      <c r="K136" s="15">
        <f t="shared" si="4"/>
        <v>0</v>
      </c>
      <c r="L136" s="15">
        <f t="shared" si="15"/>
        <v>2878143.695</v>
      </c>
      <c r="M136" s="14"/>
      <c r="N136" s="15">
        <f>if($A136&lt;=$N$1,D136*((1+Investment!$D$5/12)^($N$1*12-$B136)),0)</f>
        <v>22599.57641</v>
      </c>
      <c r="O136" s="15">
        <f>if($A136&lt;=$N$1,E136*((1+Investment!$D$6/12)^($N$1*12-$B136)),0)</f>
        <v>10550.60418</v>
      </c>
      <c r="P136" s="15">
        <f>if($A136&lt;=$N$1,F136*((1+Investment!$D$7/12)^($N$1*12-$B136)),0)</f>
        <v>7090.797082</v>
      </c>
      <c r="Q136" s="15">
        <f t="shared" si="5"/>
        <v>40240.97767</v>
      </c>
      <c r="R136" s="15">
        <f t="shared" si="16"/>
        <v>5859483.474</v>
      </c>
      <c r="S136" s="14"/>
      <c r="T136" s="15">
        <f>if($A136&lt;=$T$1,D136*((1+Investment!$D$5/12)^($T$1*12-$B136)),0)</f>
        <v>41056.57586</v>
      </c>
      <c r="U136" s="15">
        <f>if($A136&lt;=$T$1,E136*((1+Investment!$D$6/12)^($T$1*12-$B136)),0)</f>
        <v>22232.03633</v>
      </c>
      <c r="V136" s="15">
        <f>if($A136&lt;=$T$1,F136*((1+Investment!$D$7/12)^($T$1*12-$B136)),0)</f>
        <v>17324.37566</v>
      </c>
      <c r="W136" s="15">
        <f t="shared" si="6"/>
        <v>80612.98784</v>
      </c>
      <c r="X136" s="15">
        <f t="shared" si="17"/>
        <v>11929239.07</v>
      </c>
      <c r="Y136" s="14"/>
      <c r="Z136" s="15">
        <f>if($A136&lt;=$Z$1,D136*((1+Investment!$D$5/12)^($Z$1*12-$B136)),0)</f>
        <v>74587.34581</v>
      </c>
      <c r="AA136" s="15">
        <f>if($A136&lt;=$Z$1,E136*((1+Investment!$D$6/12)^($Z$1*12-$B136)),0)</f>
        <v>46846.93226</v>
      </c>
      <c r="AB136" s="15">
        <f>if($A136&lt;=$Z$1,F136*((1+Investment!$D$7/12)^($Z$1*12-$B136)),0)</f>
        <v>42327.2572</v>
      </c>
      <c r="AC136" s="15">
        <f t="shared" si="7"/>
        <v>163761.5353</v>
      </c>
      <c r="AD136" s="15">
        <f t="shared" si="18"/>
        <v>24651456.89</v>
      </c>
      <c r="AE136" s="14"/>
      <c r="AF136" s="15">
        <f>if($A136&lt;=$AF$1,D136*((1+Investment!$D$5/12)^($AF$1*12-$B136)),0)</f>
        <v>135502.5849</v>
      </c>
      <c r="AG136" s="15">
        <f>if($A136&lt;=$AF$1,E136*((1+Investment!$D$6/12)^($AF$1*12-$B136)),0)</f>
        <v>98714.98181</v>
      </c>
      <c r="AH136" s="15">
        <f>if($A136&lt;=$AF$1,F136*((1+Investment!$D$7/12)^($AF$1*12-$B136)),0)</f>
        <v>103414.7918</v>
      </c>
      <c r="AI136" s="15">
        <f t="shared" si="8"/>
        <v>337632.3586</v>
      </c>
      <c r="AJ136" s="15">
        <f t="shared" si="19"/>
        <v>51730662.49</v>
      </c>
      <c r="AK136" s="14"/>
      <c r="AL136" s="15">
        <f>if($A136&lt;=$AF$1,D136*((1+Investment!$D$5/12)^($AL$1*12-$B136)),0)</f>
        <v>246167.0986</v>
      </c>
      <c r="AM136" s="15">
        <f>if($A136&lt;=$AF$1,E136*((1+Investment!$D$6/12)^($AL$1*12-$B136)),0)</f>
        <v>208010.3683</v>
      </c>
      <c r="AN136" s="15">
        <f>if($A136&lt;=$AF$1,F136*((1+Investment!$D$7/12)^($AL$1*12-$B136)),0)</f>
        <v>252665.0645</v>
      </c>
      <c r="AO136" s="15">
        <f t="shared" si="9"/>
        <v>706842.5315</v>
      </c>
      <c r="AP136" s="15">
        <f t="shared" si="20"/>
        <v>110247880.5</v>
      </c>
      <c r="AQ136" s="14"/>
      <c r="AR136" s="15">
        <f>if($A136&lt;=$AF$1,D136*((1+Investment!$D$5/12)^($AR$1*12-$B136)),0)</f>
        <v>447210.9554</v>
      </c>
      <c r="AS136" s="15">
        <f>if($A136&lt;=$AF$1,E136*((1+Investment!$D$6/12)^($AR$1*12-$B136)),0)</f>
        <v>438315.5681</v>
      </c>
      <c r="AT136" s="15">
        <f>if($A136&lt;=$AF$1,F136*((1+Investment!$D$7/12)^($AR$1*12-$B136)),0)</f>
        <v>617316.2823</v>
      </c>
      <c r="AU136" s="15">
        <f t="shared" si="10"/>
        <v>1502842.806</v>
      </c>
      <c r="AV136" s="15">
        <f t="shared" si="21"/>
        <v>238554822.1</v>
      </c>
      <c r="AW136" s="15"/>
      <c r="AX136" s="15">
        <f>if($A136&lt;=$AF$1,D136*((1+Investment!$D$5/12)^($AX$1*12-$B136)),0)</f>
        <v>812446.6662</v>
      </c>
      <c r="AY136" s="15">
        <f>if($A136&lt;=$AF$1,E136*((1+Investment!$D$6/12)^($AX$1*12-$B136)),0)</f>
        <v>923610.3893</v>
      </c>
      <c r="AZ136" s="15">
        <f>if($A136&lt;=$AF$1,F136*((1+Investment!$D$7/12)^($AX$1*12-$B136)),0)</f>
        <v>1508239.349</v>
      </c>
      <c r="BA136" s="15">
        <f t="shared" si="11"/>
        <v>3244296.404</v>
      </c>
      <c r="BB136" s="15">
        <f t="shared" si="22"/>
        <v>523758291.6</v>
      </c>
      <c r="BC136" s="15"/>
      <c r="BD136" s="15">
        <f>if($A136&lt;=$AF$1,D136*((1+Investment!$D$5/12)^($BD$1*12-$B136)),0)</f>
        <v>1475969.176</v>
      </c>
      <c r="BE136" s="15">
        <f>if($A136&lt;=$AF$1,E136*((1+Investment!$D$6/12)^($BD$1*12-$B136)),0)</f>
        <v>1946214.584</v>
      </c>
      <c r="BF136" s="15">
        <f>if($A136&lt;=$AF$1,F136*((1+Investment!$D$7/12)^($BD$1*12-$B136)),0)</f>
        <v>3684960.204</v>
      </c>
      <c r="BG136" s="15">
        <f t="shared" si="12"/>
        <v>7107143.964</v>
      </c>
      <c r="BH136" s="15">
        <f t="shared" si="23"/>
        <v>1165744735</v>
      </c>
      <c r="BI136" s="15"/>
    </row>
    <row r="137">
      <c r="A137" s="24">
        <f t="shared" si="2"/>
        <v>11</v>
      </c>
      <c r="B137" s="23">
        <f t="shared" si="13"/>
        <v>135</v>
      </c>
      <c r="C137" s="15">
        <f>vlookup(A137,Budget!$B$3:$H$53,7,0)</f>
        <v>23832.29438</v>
      </c>
      <c r="D137" s="15">
        <f t="shared" ref="D137:F137" si="155">$C137*D$1</f>
        <v>14299.37663</v>
      </c>
      <c r="E137" s="15">
        <f t="shared" si="155"/>
        <v>5958.073596</v>
      </c>
      <c r="F137" s="15">
        <f t="shared" si="155"/>
        <v>3574.844158</v>
      </c>
      <c r="G137" s="14"/>
      <c r="H137" s="15">
        <f>if($A137&lt;=$H$1,D137*((1+Investment!$D$5/12)^($H$1*12-$B137)),0)</f>
        <v>0</v>
      </c>
      <c r="I137" s="15">
        <f>if($A137&lt;=$H$1,E137*((1+Investment!$D$6/12)^($H$1*12-$B137)),0)</f>
        <v>0</v>
      </c>
      <c r="J137" s="15">
        <f>if($A137&lt;=$H$1,F137*((1+Investment!$D$7/12)^($H$1*12-$B137)),0)</f>
        <v>0</v>
      </c>
      <c r="K137" s="15">
        <f t="shared" si="4"/>
        <v>0</v>
      </c>
      <c r="L137" s="15">
        <f t="shared" si="15"/>
        <v>2878143.695</v>
      </c>
      <c r="M137" s="14"/>
      <c r="N137" s="15">
        <f>if($A137&lt;=$N$1,D137*((1+Investment!$D$5/12)^($N$1*12-$B137)),0)</f>
        <v>22375.81823</v>
      </c>
      <c r="O137" s="15">
        <f>if($A137&lt;=$N$1,E137*((1+Investment!$D$6/12)^($N$1*12-$B137)),0)</f>
        <v>10420.34981</v>
      </c>
      <c r="P137" s="15">
        <f>if($A137&lt;=$N$1,F137*((1+Investment!$D$7/12)^($N$1*12-$B137)),0)</f>
        <v>6986.006977</v>
      </c>
      <c r="Q137" s="15">
        <f t="shared" si="5"/>
        <v>39782.17501</v>
      </c>
      <c r="R137" s="15">
        <f t="shared" si="16"/>
        <v>5899265.649</v>
      </c>
      <c r="S137" s="14"/>
      <c r="T137" s="15">
        <f>if($A137&lt;=$T$1,D137*((1+Investment!$D$5/12)^($T$1*12-$B137)),0)</f>
        <v>40650.0751</v>
      </c>
      <c r="U137" s="15">
        <f>if($A137&lt;=$T$1,E137*((1+Investment!$D$6/12)^($T$1*12-$B137)),0)</f>
        <v>21957.56674</v>
      </c>
      <c r="V137" s="15">
        <f>if($A137&lt;=$T$1,F137*((1+Investment!$D$7/12)^($T$1*12-$B137)),0)</f>
        <v>17068.3504</v>
      </c>
      <c r="W137" s="15">
        <f t="shared" si="6"/>
        <v>79675.99225</v>
      </c>
      <c r="X137" s="15">
        <f t="shared" si="17"/>
        <v>12008915.06</v>
      </c>
      <c r="Y137" s="14"/>
      <c r="Z137" s="15">
        <f>if($A137&lt;=$Z$1,D137*((1+Investment!$D$5/12)^($Z$1*12-$B137)),0)</f>
        <v>73848.85724</v>
      </c>
      <c r="AA137" s="15">
        <f>if($A137&lt;=$Z$1,E137*((1+Investment!$D$6/12)^($Z$1*12-$B137)),0)</f>
        <v>46268.57507</v>
      </c>
      <c r="AB137" s="15">
        <f>if($A137&lt;=$Z$1,F137*((1+Investment!$D$7/12)^($Z$1*12-$B137)),0)</f>
        <v>41701.73123</v>
      </c>
      <c r="AC137" s="15">
        <f t="shared" si="7"/>
        <v>161819.1635</v>
      </c>
      <c r="AD137" s="15">
        <f t="shared" si="18"/>
        <v>24813276.06</v>
      </c>
      <c r="AE137" s="14"/>
      <c r="AF137" s="15">
        <f>if($A137&lt;=$AF$1,D137*((1+Investment!$D$5/12)^($AF$1*12-$B137)),0)</f>
        <v>134160.9751</v>
      </c>
      <c r="AG137" s="15">
        <f>if($A137&lt;=$AF$1,E137*((1+Investment!$D$6/12)^($AF$1*12-$B137)),0)</f>
        <v>97496.27833</v>
      </c>
      <c r="AH137" s="15">
        <f>if($A137&lt;=$AF$1,F137*((1+Investment!$D$7/12)^($AF$1*12-$B137)),0)</f>
        <v>101886.4944</v>
      </c>
      <c r="AI137" s="15">
        <f t="shared" si="8"/>
        <v>333543.7479</v>
      </c>
      <c r="AJ137" s="15">
        <f t="shared" si="19"/>
        <v>52064206.24</v>
      </c>
      <c r="AK137" s="14"/>
      <c r="AL137" s="15">
        <f>if($A137&lt;=$AF$1,D137*((1+Investment!$D$5/12)^($AL$1*12-$B137)),0)</f>
        <v>243729.8006</v>
      </c>
      <c r="AM137" s="15">
        <f>if($A137&lt;=$AF$1,E137*((1+Investment!$D$6/12)^($AL$1*12-$B137)),0)</f>
        <v>205442.3391</v>
      </c>
      <c r="AN137" s="15">
        <f>if($A137&lt;=$AF$1,F137*((1+Investment!$D$7/12)^($AL$1*12-$B137)),0)</f>
        <v>248931.0981</v>
      </c>
      <c r="AO137" s="15">
        <f t="shared" si="9"/>
        <v>698103.2378</v>
      </c>
      <c r="AP137" s="15">
        <f t="shared" si="20"/>
        <v>110945983.8</v>
      </c>
      <c r="AQ137" s="14"/>
      <c r="AR137" s="15">
        <f>if($A137&lt;=$AF$1,D137*((1+Investment!$D$5/12)^($AR$1*12-$B137)),0)</f>
        <v>442783.1241</v>
      </c>
      <c r="AS137" s="15">
        <f>if($A137&lt;=$AF$1,E137*((1+Investment!$D$6/12)^($AR$1*12-$B137)),0)</f>
        <v>432904.2648</v>
      </c>
      <c r="AT137" s="15">
        <f>if($A137&lt;=$AF$1,F137*((1+Investment!$D$7/12)^($AR$1*12-$B137)),0)</f>
        <v>608193.3816</v>
      </c>
      <c r="AU137" s="15">
        <f t="shared" si="10"/>
        <v>1483880.771</v>
      </c>
      <c r="AV137" s="15">
        <f t="shared" si="21"/>
        <v>240038702.9</v>
      </c>
      <c r="AW137" s="15"/>
      <c r="AX137" s="15">
        <f>if($A137&lt;=$AF$1,D137*((1+Investment!$D$5/12)^($AX$1*12-$B137)),0)</f>
        <v>804402.6398</v>
      </c>
      <c r="AY137" s="15">
        <f>if($A137&lt;=$AF$1,E137*((1+Investment!$D$6/12)^($AX$1*12-$B137)),0)</f>
        <v>912207.7919</v>
      </c>
      <c r="AZ137" s="15">
        <f>if($A137&lt;=$AF$1,F137*((1+Investment!$D$7/12)^($AX$1*12-$B137)),0)</f>
        <v>1485950.097</v>
      </c>
      <c r="BA137" s="15">
        <f t="shared" si="11"/>
        <v>3202560.529</v>
      </c>
      <c r="BB137" s="15">
        <f t="shared" si="22"/>
        <v>526960852.1</v>
      </c>
      <c r="BC137" s="15"/>
      <c r="BD137" s="15">
        <f>if($A137&lt;=$AF$1,D137*((1+Investment!$D$5/12)^($BD$1*12-$B137)),0)</f>
        <v>1461355.62</v>
      </c>
      <c r="BE137" s="15">
        <f>if($A137&lt;=$AF$1,E137*((1+Investment!$D$6/12)^($BD$1*12-$B137)),0)</f>
        <v>1922187.244</v>
      </c>
      <c r="BF137" s="15">
        <f>if($A137&lt;=$AF$1,F137*((1+Investment!$D$7/12)^($BD$1*12-$B137)),0)</f>
        <v>3630502.664</v>
      </c>
      <c r="BG137" s="15">
        <f t="shared" si="12"/>
        <v>7014045.527</v>
      </c>
      <c r="BH137" s="15">
        <f t="shared" si="23"/>
        <v>1172758781</v>
      </c>
      <c r="BI137" s="15"/>
    </row>
    <row r="138">
      <c r="A138" s="24">
        <f t="shared" si="2"/>
        <v>11</v>
      </c>
      <c r="B138" s="23">
        <f t="shared" si="13"/>
        <v>136</v>
      </c>
      <c r="C138" s="15">
        <f>vlookup(A138,Budget!$B$3:$H$53,7,0)</f>
        <v>23832.29438</v>
      </c>
      <c r="D138" s="15">
        <f t="shared" ref="D138:F138" si="156">$C138*D$1</f>
        <v>14299.37663</v>
      </c>
      <c r="E138" s="15">
        <f t="shared" si="156"/>
        <v>5958.073596</v>
      </c>
      <c r="F138" s="15">
        <f t="shared" si="156"/>
        <v>3574.844158</v>
      </c>
      <c r="G138" s="14"/>
      <c r="H138" s="15">
        <f>if($A138&lt;=$H$1,D138*((1+Investment!$D$5/12)^($H$1*12-$B138)),0)</f>
        <v>0</v>
      </c>
      <c r="I138" s="15">
        <f>if($A138&lt;=$H$1,E138*((1+Investment!$D$6/12)^($H$1*12-$B138)),0)</f>
        <v>0</v>
      </c>
      <c r="J138" s="15">
        <f>if($A138&lt;=$H$1,F138*((1+Investment!$D$7/12)^($H$1*12-$B138)),0)</f>
        <v>0</v>
      </c>
      <c r="K138" s="15">
        <f t="shared" si="4"/>
        <v>0</v>
      </c>
      <c r="L138" s="15">
        <f t="shared" si="15"/>
        <v>2878143.695</v>
      </c>
      <c r="M138" s="14"/>
      <c r="N138" s="15">
        <f>if($A138&lt;=$N$1,D138*((1+Investment!$D$5/12)^($N$1*12-$B138)),0)</f>
        <v>22154.27547</v>
      </c>
      <c r="O138" s="15">
        <f>if($A138&lt;=$N$1,E138*((1+Investment!$D$6/12)^($N$1*12-$B138)),0)</f>
        <v>10291.70351</v>
      </c>
      <c r="P138" s="15">
        <f>if($A138&lt;=$N$1,F138*((1+Investment!$D$7/12)^($N$1*12-$B138)),0)</f>
        <v>6882.765495</v>
      </c>
      <c r="Q138" s="15">
        <f t="shared" si="5"/>
        <v>39328.74448</v>
      </c>
      <c r="R138" s="15">
        <f t="shared" si="16"/>
        <v>5938594.394</v>
      </c>
      <c r="S138" s="14"/>
      <c r="T138" s="15">
        <f>if($A138&lt;=$T$1,D138*((1+Investment!$D$5/12)^($T$1*12-$B138)),0)</f>
        <v>40247.59911</v>
      </c>
      <c r="U138" s="15">
        <f>if($A138&lt;=$T$1,E138*((1+Investment!$D$6/12)^($T$1*12-$B138)),0)</f>
        <v>21686.48567</v>
      </c>
      <c r="V138" s="15">
        <f>if($A138&lt;=$T$1,F138*((1+Investment!$D$7/12)^($T$1*12-$B138)),0)</f>
        <v>16816.10877</v>
      </c>
      <c r="W138" s="15">
        <f t="shared" si="6"/>
        <v>78750.19356</v>
      </c>
      <c r="X138" s="15">
        <f t="shared" si="17"/>
        <v>12087665.25</v>
      </c>
      <c r="Y138" s="14"/>
      <c r="Z138" s="15">
        <f>if($A138&lt;=$Z$1,D138*((1+Investment!$D$5/12)^($Z$1*12-$B138)),0)</f>
        <v>73117.68044</v>
      </c>
      <c r="AA138" s="15">
        <f>if($A138&lt;=$Z$1,E138*((1+Investment!$D$6/12)^($Z$1*12-$B138)),0)</f>
        <v>45697.35809</v>
      </c>
      <c r="AB138" s="15">
        <f>if($A138&lt;=$Z$1,F138*((1+Investment!$D$7/12)^($Z$1*12-$B138)),0)</f>
        <v>41085.44949</v>
      </c>
      <c r="AC138" s="15">
        <f t="shared" si="7"/>
        <v>159900.488</v>
      </c>
      <c r="AD138" s="15">
        <f t="shared" si="18"/>
        <v>24973176.54</v>
      </c>
      <c r="AE138" s="14"/>
      <c r="AF138" s="15">
        <f>if($A138&lt;=$AF$1,D138*((1+Investment!$D$5/12)^($AF$1*12-$B138)),0)</f>
        <v>132832.6487</v>
      </c>
      <c r="AG138" s="15">
        <f>if($A138&lt;=$AF$1,E138*((1+Investment!$D$6/12)^($AF$1*12-$B138)),0)</f>
        <v>96292.62058</v>
      </c>
      <c r="AH138" s="15">
        <f>if($A138&lt;=$AF$1,F138*((1+Investment!$D$7/12)^($AF$1*12-$B138)),0)</f>
        <v>100380.7827</v>
      </c>
      <c r="AI138" s="15">
        <f t="shared" si="8"/>
        <v>329506.0519</v>
      </c>
      <c r="AJ138" s="15">
        <f t="shared" si="19"/>
        <v>52393712.29</v>
      </c>
      <c r="AK138" s="14"/>
      <c r="AL138" s="15">
        <f>if($A138&lt;=$AF$1,D138*((1+Investment!$D$5/12)^($AL$1*12-$B138)),0)</f>
        <v>241316.6343</v>
      </c>
      <c r="AM138" s="15">
        <f>if($A138&lt;=$AF$1,E138*((1+Investment!$D$6/12)^($AL$1*12-$B138)),0)</f>
        <v>202906.0139</v>
      </c>
      <c r="AN138" s="15">
        <f>if($A138&lt;=$AF$1,F138*((1+Investment!$D$7/12)^($AL$1*12-$B138)),0)</f>
        <v>245252.3134</v>
      </c>
      <c r="AO138" s="15">
        <f t="shared" si="9"/>
        <v>689474.9616</v>
      </c>
      <c r="AP138" s="15">
        <f t="shared" si="20"/>
        <v>111635458.7</v>
      </c>
      <c r="AQ138" s="14"/>
      <c r="AR138" s="15">
        <f>if($A138&lt;=$AF$1,D138*((1+Investment!$D$5/12)^($AR$1*12-$B138)),0)</f>
        <v>438399.1328</v>
      </c>
      <c r="AS138" s="15">
        <f>if($A138&lt;=$AF$1,E138*((1+Investment!$D$6/12)^($AR$1*12-$B138)),0)</f>
        <v>427559.7677</v>
      </c>
      <c r="AT138" s="15">
        <f>if($A138&lt;=$AF$1,F138*((1+Investment!$D$7/12)^($AR$1*12-$B138)),0)</f>
        <v>599205.3021</v>
      </c>
      <c r="AU138" s="15">
        <f t="shared" si="10"/>
        <v>1465164.203</v>
      </c>
      <c r="AV138" s="15">
        <f t="shared" si="21"/>
        <v>241503867.1</v>
      </c>
      <c r="AW138" s="15"/>
      <c r="AX138" s="15">
        <f>if($A138&lt;=$AF$1,D138*((1+Investment!$D$5/12)^($AX$1*12-$B138)),0)</f>
        <v>796438.2572</v>
      </c>
      <c r="AY138" s="15">
        <f>if($A138&lt;=$AF$1,E138*((1+Investment!$D$6/12)^($AX$1*12-$B138)),0)</f>
        <v>900945.9673</v>
      </c>
      <c r="AZ138" s="15">
        <f>if($A138&lt;=$AF$1,F138*((1+Investment!$D$7/12)^($AX$1*12-$B138)),0)</f>
        <v>1463990.244</v>
      </c>
      <c r="BA138" s="15">
        <f t="shared" si="11"/>
        <v>3161374.468</v>
      </c>
      <c r="BB138" s="15">
        <f t="shared" si="22"/>
        <v>530122226.6</v>
      </c>
      <c r="BC138" s="15"/>
      <c r="BD138" s="15">
        <f>if($A138&lt;=$AF$1,D138*((1+Investment!$D$5/12)^($BD$1*12-$B138)),0)</f>
        <v>1446886.752</v>
      </c>
      <c r="BE138" s="15">
        <f>if($A138&lt;=$AF$1,E138*((1+Investment!$D$6/12)^($BD$1*12-$B138)),0)</f>
        <v>1898456.537</v>
      </c>
      <c r="BF138" s="15">
        <f>if($A138&lt;=$AF$1,F138*((1+Investment!$D$7/12)^($BD$1*12-$B138)),0)</f>
        <v>3576849.915</v>
      </c>
      <c r="BG138" s="15">
        <f t="shared" si="12"/>
        <v>6922193.204</v>
      </c>
      <c r="BH138" s="15">
        <f t="shared" si="23"/>
        <v>1179680974</v>
      </c>
      <c r="BI138" s="15"/>
    </row>
    <row r="139">
      <c r="A139" s="24">
        <f t="shared" si="2"/>
        <v>11</v>
      </c>
      <c r="B139" s="23">
        <f t="shared" si="13"/>
        <v>137</v>
      </c>
      <c r="C139" s="15">
        <f>vlookup(A139,Budget!$B$3:$H$53,7,0)</f>
        <v>23832.29438</v>
      </c>
      <c r="D139" s="15">
        <f t="shared" ref="D139:F139" si="157">$C139*D$1</f>
        <v>14299.37663</v>
      </c>
      <c r="E139" s="15">
        <f t="shared" si="157"/>
        <v>5958.073596</v>
      </c>
      <c r="F139" s="15">
        <f t="shared" si="157"/>
        <v>3574.844158</v>
      </c>
      <c r="G139" s="14"/>
      <c r="H139" s="15">
        <f>if($A139&lt;=$H$1,D139*((1+Investment!$D$5/12)^($H$1*12-$B139)),0)</f>
        <v>0</v>
      </c>
      <c r="I139" s="15">
        <f>if($A139&lt;=$H$1,E139*((1+Investment!$D$6/12)^($H$1*12-$B139)),0)</f>
        <v>0</v>
      </c>
      <c r="J139" s="15">
        <f>if($A139&lt;=$H$1,F139*((1+Investment!$D$7/12)^($H$1*12-$B139)),0)</f>
        <v>0</v>
      </c>
      <c r="K139" s="15">
        <f t="shared" si="4"/>
        <v>0</v>
      </c>
      <c r="L139" s="15">
        <f t="shared" si="15"/>
        <v>2878143.695</v>
      </c>
      <c r="M139" s="14"/>
      <c r="N139" s="15">
        <f>if($A139&lt;=$N$1,D139*((1+Investment!$D$5/12)^($N$1*12-$B139)),0)</f>
        <v>21934.92621</v>
      </c>
      <c r="O139" s="15">
        <f>if($A139&lt;=$N$1,E139*((1+Investment!$D$6/12)^($N$1*12-$B139)),0)</f>
        <v>10164.64545</v>
      </c>
      <c r="P139" s="15">
        <f>if($A139&lt;=$N$1,F139*((1+Investment!$D$7/12)^($N$1*12-$B139)),0)</f>
        <v>6781.049748</v>
      </c>
      <c r="Q139" s="15">
        <f t="shared" si="5"/>
        <v>38880.62141</v>
      </c>
      <c r="R139" s="15">
        <f t="shared" si="16"/>
        <v>5977475.015</v>
      </c>
      <c r="S139" s="14"/>
      <c r="T139" s="15">
        <f>if($A139&lt;=$T$1,D139*((1+Investment!$D$5/12)^($T$1*12-$B139)),0)</f>
        <v>39849.10803</v>
      </c>
      <c r="U139" s="15">
        <f>if($A139&lt;=$T$1,E139*((1+Investment!$D$6/12)^($T$1*12-$B139)),0)</f>
        <v>21418.75128</v>
      </c>
      <c r="V139" s="15">
        <f>if($A139&lt;=$T$1,F139*((1+Investment!$D$7/12)^($T$1*12-$B139)),0)</f>
        <v>16567.59485</v>
      </c>
      <c r="W139" s="15">
        <f t="shared" si="6"/>
        <v>77835.45416</v>
      </c>
      <c r="X139" s="15">
        <f t="shared" si="17"/>
        <v>12165500.71</v>
      </c>
      <c r="Y139" s="14"/>
      <c r="Z139" s="15">
        <f>if($A139&lt;=$Z$1,D139*((1+Investment!$D$5/12)^($Z$1*12-$B139)),0)</f>
        <v>72393.74301</v>
      </c>
      <c r="AA139" s="15">
        <f>if($A139&lt;=$Z$1,E139*((1+Investment!$D$6/12)^($Z$1*12-$B139)),0)</f>
        <v>45133.19318</v>
      </c>
      <c r="AB139" s="15">
        <f>if($A139&lt;=$Z$1,F139*((1+Investment!$D$7/12)^($Z$1*12-$B139)),0)</f>
        <v>40478.27536</v>
      </c>
      <c r="AC139" s="15">
        <f t="shared" si="7"/>
        <v>158005.2115</v>
      </c>
      <c r="AD139" s="15">
        <f t="shared" si="18"/>
        <v>25131181.75</v>
      </c>
      <c r="AE139" s="14"/>
      <c r="AF139" s="15">
        <f>if($A139&lt;=$AF$1,D139*((1+Investment!$D$5/12)^($AF$1*12-$B139)),0)</f>
        <v>131517.4739</v>
      </c>
      <c r="AG139" s="15">
        <f>if($A139&lt;=$AF$1,E139*((1+Investment!$D$6/12)^($AF$1*12-$B139)),0)</f>
        <v>95103.82279</v>
      </c>
      <c r="AH139" s="15">
        <f>if($A139&lt;=$AF$1,F139*((1+Investment!$D$7/12)^($AF$1*12-$B139)),0)</f>
        <v>98897.32285</v>
      </c>
      <c r="AI139" s="15">
        <f t="shared" si="8"/>
        <v>325518.6196</v>
      </c>
      <c r="AJ139" s="15">
        <f t="shared" si="19"/>
        <v>52719230.91</v>
      </c>
      <c r="AK139" s="14"/>
      <c r="AL139" s="15">
        <f>if($A139&lt;=$AF$1,D139*((1+Investment!$D$5/12)^($AL$1*12-$B139)),0)</f>
        <v>238927.3607</v>
      </c>
      <c r="AM139" s="15">
        <f>if($A139&lt;=$AF$1,E139*((1+Investment!$D$6/12)^($AL$1*12-$B139)),0)</f>
        <v>200401.0014</v>
      </c>
      <c r="AN139" s="15">
        <f>if($A139&lt;=$AF$1,F139*((1+Investment!$D$7/12)^($AL$1*12-$B139)),0)</f>
        <v>241627.8949</v>
      </c>
      <c r="AO139" s="15">
        <f t="shared" si="9"/>
        <v>680956.257</v>
      </c>
      <c r="AP139" s="15">
        <f t="shared" si="20"/>
        <v>112316415</v>
      </c>
      <c r="AQ139" s="14"/>
      <c r="AR139" s="15">
        <f>if($A139&lt;=$AF$1,D139*((1+Investment!$D$5/12)^($AR$1*12-$B139)),0)</f>
        <v>434058.5473</v>
      </c>
      <c r="AS139" s="15">
        <f>if($A139&lt;=$AF$1,E139*((1+Investment!$D$6/12)^($AR$1*12-$B139)),0)</f>
        <v>422281.2521</v>
      </c>
      <c r="AT139" s="15">
        <f>if($A139&lt;=$AF$1,F139*((1+Investment!$D$7/12)^($AR$1*12-$B139)),0)</f>
        <v>590350.0513</v>
      </c>
      <c r="AU139" s="15">
        <f t="shared" si="10"/>
        <v>1446689.851</v>
      </c>
      <c r="AV139" s="15">
        <f t="shared" si="21"/>
        <v>242950557</v>
      </c>
      <c r="AW139" s="15"/>
      <c r="AX139" s="15">
        <f>if($A139&lt;=$AF$1,D139*((1+Investment!$D$5/12)^($AX$1*12-$B139)),0)</f>
        <v>788552.7299</v>
      </c>
      <c r="AY139" s="15">
        <f>if($A139&lt;=$AF$1,E139*((1+Investment!$D$6/12)^($AX$1*12-$B139)),0)</f>
        <v>889823.1775</v>
      </c>
      <c r="AZ139" s="15">
        <f>if($A139&lt;=$AF$1,F139*((1+Investment!$D$7/12)^($AX$1*12-$B139)),0)</f>
        <v>1442354.92</v>
      </c>
      <c r="BA139" s="15">
        <f t="shared" si="11"/>
        <v>3120730.827</v>
      </c>
      <c r="BB139" s="15">
        <f t="shared" si="22"/>
        <v>533242957.4</v>
      </c>
      <c r="BC139" s="15"/>
      <c r="BD139" s="15">
        <f>if($A139&lt;=$AF$1,D139*((1+Investment!$D$5/12)^($BD$1*12-$B139)),0)</f>
        <v>1432561.141</v>
      </c>
      <c r="BE139" s="15">
        <f>if($A139&lt;=$AF$1,E139*((1+Investment!$D$6/12)^($BD$1*12-$B139)),0)</f>
        <v>1875018.802</v>
      </c>
      <c r="BF139" s="15">
        <f>if($A139&lt;=$AF$1,F139*((1+Investment!$D$7/12)^($BD$1*12-$B139)),0)</f>
        <v>3523990.064</v>
      </c>
      <c r="BG139" s="15">
        <f t="shared" si="12"/>
        <v>6831570.007</v>
      </c>
      <c r="BH139" s="15">
        <f t="shared" si="23"/>
        <v>1186512544</v>
      </c>
      <c r="BI139" s="15"/>
    </row>
    <row r="140">
      <c r="A140" s="24">
        <f t="shared" si="2"/>
        <v>11</v>
      </c>
      <c r="B140" s="23">
        <f t="shared" si="13"/>
        <v>138</v>
      </c>
      <c r="C140" s="15">
        <f>vlookup(A140,Budget!$B$3:$H$53,7,0)</f>
        <v>23832.29438</v>
      </c>
      <c r="D140" s="15">
        <f t="shared" ref="D140:F140" si="158">$C140*D$1</f>
        <v>14299.37663</v>
      </c>
      <c r="E140" s="15">
        <f t="shared" si="158"/>
        <v>5958.073596</v>
      </c>
      <c r="F140" s="15">
        <f t="shared" si="158"/>
        <v>3574.844158</v>
      </c>
      <c r="G140" s="14"/>
      <c r="H140" s="15">
        <f>if($A140&lt;=$H$1,D140*((1+Investment!$D$5/12)^($H$1*12-$B140)),0)</f>
        <v>0</v>
      </c>
      <c r="I140" s="15">
        <f>if($A140&lt;=$H$1,E140*((1+Investment!$D$6/12)^($H$1*12-$B140)),0)</f>
        <v>0</v>
      </c>
      <c r="J140" s="15">
        <f>if($A140&lt;=$H$1,F140*((1+Investment!$D$7/12)^($H$1*12-$B140)),0)</f>
        <v>0</v>
      </c>
      <c r="K140" s="15">
        <f t="shared" si="4"/>
        <v>0</v>
      </c>
      <c r="L140" s="15">
        <f t="shared" si="15"/>
        <v>2878143.695</v>
      </c>
      <c r="M140" s="14"/>
      <c r="N140" s="15">
        <f>if($A140&lt;=$N$1,D140*((1+Investment!$D$5/12)^($N$1*12-$B140)),0)</f>
        <v>21717.74873</v>
      </c>
      <c r="O140" s="15">
        <f>if($A140&lt;=$N$1,E140*((1+Investment!$D$6/12)^($N$1*12-$B140)),0)</f>
        <v>10039.156</v>
      </c>
      <c r="P140" s="15">
        <f>if($A140&lt;=$N$1,F140*((1+Investment!$D$7/12)^($N$1*12-$B140)),0)</f>
        <v>6680.837191</v>
      </c>
      <c r="Q140" s="15">
        <f t="shared" si="5"/>
        <v>38437.74191</v>
      </c>
      <c r="R140" s="15">
        <f t="shared" si="16"/>
        <v>6015912.757</v>
      </c>
      <c r="S140" s="14"/>
      <c r="T140" s="15">
        <f>if($A140&lt;=$T$1,D140*((1+Investment!$D$5/12)^($T$1*12-$B140)),0)</f>
        <v>39454.56241</v>
      </c>
      <c r="U140" s="15">
        <f>if($A140&lt;=$T$1,E140*((1+Investment!$D$6/12)^($T$1*12-$B140)),0)</f>
        <v>21154.32225</v>
      </c>
      <c r="V140" s="15">
        <f>if($A140&lt;=$T$1,F140*((1+Investment!$D$7/12)^($T$1*12-$B140)),0)</f>
        <v>16322.75354</v>
      </c>
      <c r="W140" s="15">
        <f t="shared" si="6"/>
        <v>76931.63821</v>
      </c>
      <c r="X140" s="15">
        <f t="shared" si="17"/>
        <v>12242432.34</v>
      </c>
      <c r="Y140" s="14"/>
      <c r="Z140" s="15">
        <f>if($A140&lt;=$Z$1,D140*((1+Investment!$D$5/12)^($Z$1*12-$B140)),0)</f>
        <v>71676.97327</v>
      </c>
      <c r="AA140" s="15">
        <f>if($A140&lt;=$Z$1,E140*((1+Investment!$D$6/12)^($Z$1*12-$B140)),0)</f>
        <v>44575.99326</v>
      </c>
      <c r="AB140" s="15">
        <f>if($A140&lt;=$Z$1,F140*((1+Investment!$D$7/12)^($Z$1*12-$B140)),0)</f>
        <v>39880.07425</v>
      </c>
      <c r="AC140" s="15">
        <f t="shared" si="7"/>
        <v>156133.0408</v>
      </c>
      <c r="AD140" s="15">
        <f t="shared" si="18"/>
        <v>25287314.8</v>
      </c>
      <c r="AE140" s="14"/>
      <c r="AF140" s="15">
        <f>if($A140&lt;=$AF$1,D140*((1+Investment!$D$5/12)^($AF$1*12-$B140)),0)</f>
        <v>130215.3207</v>
      </c>
      <c r="AG140" s="15">
        <f>if($A140&lt;=$AF$1,E140*((1+Investment!$D$6/12)^($AF$1*12-$B140)),0)</f>
        <v>93929.70152</v>
      </c>
      <c r="AH140" s="15">
        <f>if($A140&lt;=$AF$1,F140*((1+Investment!$D$7/12)^($AF$1*12-$B140)),0)</f>
        <v>97435.78606</v>
      </c>
      <c r="AI140" s="15">
        <f t="shared" si="8"/>
        <v>321580.8083</v>
      </c>
      <c r="AJ140" s="15">
        <f t="shared" si="19"/>
        <v>53040811.72</v>
      </c>
      <c r="AK140" s="14"/>
      <c r="AL140" s="15">
        <f>if($A140&lt;=$AF$1,D140*((1+Investment!$D$5/12)^($AL$1*12-$B140)),0)</f>
        <v>236561.7432</v>
      </c>
      <c r="AM140" s="15">
        <f>if($A140&lt;=$AF$1,E140*((1+Investment!$D$6/12)^($AL$1*12-$B140)),0)</f>
        <v>197926.915</v>
      </c>
      <c r="AN140" s="15">
        <f>if($A140&lt;=$AF$1,F140*((1+Investment!$D$7/12)^($AL$1*12-$B140)),0)</f>
        <v>238057.0394</v>
      </c>
      <c r="AO140" s="15">
        <f t="shared" si="9"/>
        <v>672545.6976</v>
      </c>
      <c r="AP140" s="15">
        <f t="shared" si="20"/>
        <v>112988960.7</v>
      </c>
      <c r="AQ140" s="14"/>
      <c r="AR140" s="15">
        <f>if($A140&lt;=$AF$1,D140*((1+Investment!$D$5/12)^($AR$1*12-$B140)),0)</f>
        <v>429760.9379</v>
      </c>
      <c r="AS140" s="15">
        <f>if($A140&lt;=$AF$1,E140*((1+Investment!$D$6/12)^($AR$1*12-$B140)),0)</f>
        <v>417067.9033</v>
      </c>
      <c r="AT140" s="15">
        <f>if($A140&lt;=$AF$1,F140*((1+Investment!$D$7/12)^($AR$1*12-$B140)),0)</f>
        <v>581625.6663</v>
      </c>
      <c r="AU140" s="15">
        <f t="shared" si="10"/>
        <v>1428454.508</v>
      </c>
      <c r="AV140" s="15">
        <f t="shared" si="21"/>
        <v>244379011.5</v>
      </c>
      <c r="AW140" s="15"/>
      <c r="AX140" s="15">
        <f>if($A140&lt;=$AF$1,D140*((1+Investment!$D$5/12)^($AX$1*12-$B140)),0)</f>
        <v>780745.2771</v>
      </c>
      <c r="AY140" s="15">
        <f>if($A140&lt;=$AF$1,E140*((1+Investment!$D$6/12)^($AX$1*12-$B140)),0)</f>
        <v>878837.7062</v>
      </c>
      <c r="AZ140" s="15">
        <f>if($A140&lt;=$AF$1,F140*((1+Investment!$D$7/12)^($AX$1*12-$B140)),0)</f>
        <v>1421039.33</v>
      </c>
      <c r="BA140" s="15">
        <f t="shared" si="11"/>
        <v>3080622.313</v>
      </c>
      <c r="BB140" s="15">
        <f t="shared" si="22"/>
        <v>536323579.7</v>
      </c>
      <c r="BC140" s="15"/>
      <c r="BD140" s="15">
        <f>if($A140&lt;=$AF$1,D140*((1+Investment!$D$5/12)^($BD$1*12-$B140)),0)</f>
        <v>1418377.367</v>
      </c>
      <c r="BE140" s="15">
        <f>if($A140&lt;=$AF$1,E140*((1+Investment!$D$6/12)^($BD$1*12-$B140)),0)</f>
        <v>1851870.422</v>
      </c>
      <c r="BF140" s="15">
        <f>if($A140&lt;=$AF$1,F140*((1+Investment!$D$7/12)^($BD$1*12-$B140)),0)</f>
        <v>3471911.393</v>
      </c>
      <c r="BG140" s="15">
        <f t="shared" si="12"/>
        <v>6742159.182</v>
      </c>
      <c r="BH140" s="15">
        <f t="shared" si="23"/>
        <v>1193254703</v>
      </c>
      <c r="BI140" s="15"/>
    </row>
    <row r="141">
      <c r="A141" s="24">
        <f t="shared" si="2"/>
        <v>11</v>
      </c>
      <c r="B141" s="23">
        <f t="shared" si="13"/>
        <v>139</v>
      </c>
      <c r="C141" s="15">
        <f>vlookup(A141,Budget!$B$3:$H$53,7,0)</f>
        <v>23832.29438</v>
      </c>
      <c r="D141" s="15">
        <f t="shared" ref="D141:F141" si="159">$C141*D$1</f>
        <v>14299.37663</v>
      </c>
      <c r="E141" s="15">
        <f t="shared" si="159"/>
        <v>5958.073596</v>
      </c>
      <c r="F141" s="15">
        <f t="shared" si="159"/>
        <v>3574.844158</v>
      </c>
      <c r="G141" s="14"/>
      <c r="H141" s="15">
        <f>if($A141&lt;=$H$1,D141*((1+Investment!$D$5/12)^($H$1*12-$B141)),0)</f>
        <v>0</v>
      </c>
      <c r="I141" s="15">
        <f>if($A141&lt;=$H$1,E141*((1+Investment!$D$6/12)^($H$1*12-$B141)),0)</f>
        <v>0</v>
      </c>
      <c r="J141" s="15">
        <f>if($A141&lt;=$H$1,F141*((1+Investment!$D$7/12)^($H$1*12-$B141)),0)</f>
        <v>0</v>
      </c>
      <c r="K141" s="15">
        <f t="shared" si="4"/>
        <v>0</v>
      </c>
      <c r="L141" s="15">
        <f t="shared" si="15"/>
        <v>2878143.695</v>
      </c>
      <c r="M141" s="14"/>
      <c r="N141" s="15">
        <f>if($A141&lt;=$N$1,D141*((1+Investment!$D$5/12)^($N$1*12-$B141)),0)</f>
        <v>21502.72151</v>
      </c>
      <c r="O141" s="15">
        <f>if($A141&lt;=$N$1,E141*((1+Investment!$D$6/12)^($N$1*12-$B141)),0)</f>
        <v>9915.215799</v>
      </c>
      <c r="P141" s="15">
        <f>if($A141&lt;=$N$1,F141*((1+Investment!$D$7/12)^($N$1*12-$B141)),0)</f>
        <v>6582.105606</v>
      </c>
      <c r="Q141" s="15">
        <f t="shared" si="5"/>
        <v>38000.04292</v>
      </c>
      <c r="R141" s="15">
        <f t="shared" si="16"/>
        <v>6053912.8</v>
      </c>
      <c r="S141" s="14"/>
      <c r="T141" s="15">
        <f>if($A141&lt;=$T$1,D141*((1+Investment!$D$5/12)^($T$1*12-$B141)),0)</f>
        <v>39063.92318</v>
      </c>
      <c r="U141" s="15">
        <f>if($A141&lt;=$T$1,E141*((1+Investment!$D$6/12)^($T$1*12-$B141)),0)</f>
        <v>20893.15778</v>
      </c>
      <c r="V141" s="15">
        <f>if($A141&lt;=$T$1,F141*((1+Investment!$D$7/12)^($T$1*12-$B141)),0)</f>
        <v>16081.53058</v>
      </c>
      <c r="W141" s="15">
        <f t="shared" si="6"/>
        <v>76038.61154</v>
      </c>
      <c r="X141" s="15">
        <f t="shared" si="17"/>
        <v>12318470.96</v>
      </c>
      <c r="Y141" s="14"/>
      <c r="Z141" s="15">
        <f>if($A141&lt;=$Z$1,D141*((1+Investment!$D$5/12)^($Z$1*12-$B141)),0)</f>
        <v>70967.30027</v>
      </c>
      <c r="AA141" s="15">
        <f>if($A141&lt;=$Z$1,E141*((1+Investment!$D$6/12)^($Z$1*12-$B141)),0)</f>
        <v>44025.67236</v>
      </c>
      <c r="AB141" s="15">
        <f>if($A141&lt;=$Z$1,F141*((1+Investment!$D$7/12)^($Z$1*12-$B141)),0)</f>
        <v>39290.71354</v>
      </c>
      <c r="AC141" s="15">
        <f t="shared" si="7"/>
        <v>154283.6862</v>
      </c>
      <c r="AD141" s="15">
        <f t="shared" si="18"/>
        <v>25441598.48</v>
      </c>
      <c r="AE141" s="14"/>
      <c r="AF141" s="15">
        <f>if($A141&lt;=$AF$1,D141*((1+Investment!$D$5/12)^($AF$1*12-$B141)),0)</f>
        <v>128926.0601</v>
      </c>
      <c r="AG141" s="15">
        <f>if($A141&lt;=$AF$1,E141*((1+Investment!$D$6/12)^($AF$1*12-$B141)),0)</f>
        <v>92770.07558</v>
      </c>
      <c r="AH141" s="15">
        <f>if($A141&lt;=$AF$1,F141*((1+Investment!$D$7/12)^($AF$1*12-$B141)),0)</f>
        <v>95995.84833</v>
      </c>
      <c r="AI141" s="15">
        <f t="shared" si="8"/>
        <v>317691.984</v>
      </c>
      <c r="AJ141" s="15">
        <f t="shared" si="19"/>
        <v>53358503.7</v>
      </c>
      <c r="AK141" s="14"/>
      <c r="AL141" s="15">
        <f>if($A141&lt;=$AF$1,D141*((1+Investment!$D$5/12)^($AL$1*12-$B141)),0)</f>
        <v>234219.5478</v>
      </c>
      <c r="AM141" s="15">
        <f>if($A141&lt;=$AF$1,E141*((1+Investment!$D$6/12)^($AL$1*12-$B141)),0)</f>
        <v>195483.3728</v>
      </c>
      <c r="AN141" s="15">
        <f>if($A141&lt;=$AF$1,F141*((1+Investment!$D$7/12)^($AL$1*12-$B141)),0)</f>
        <v>234538.955</v>
      </c>
      <c r="AO141" s="15">
        <f t="shared" si="9"/>
        <v>664241.8756</v>
      </c>
      <c r="AP141" s="15">
        <f t="shared" si="20"/>
        <v>113653202.6</v>
      </c>
      <c r="AQ141" s="14"/>
      <c r="AR141" s="15">
        <f>if($A141&lt;=$AF$1,D141*((1+Investment!$D$5/12)^($AR$1*12-$B141)),0)</f>
        <v>425505.8791</v>
      </c>
      <c r="AS141" s="15">
        <f>if($A141&lt;=$AF$1,E141*((1+Investment!$D$6/12)^($AR$1*12-$B141)),0)</f>
        <v>411918.9168</v>
      </c>
      <c r="AT141" s="15">
        <f>if($A141&lt;=$AF$1,F141*((1+Investment!$D$7/12)^($AR$1*12-$B141)),0)</f>
        <v>573030.2131</v>
      </c>
      <c r="AU141" s="15">
        <f t="shared" si="10"/>
        <v>1410455.009</v>
      </c>
      <c r="AV141" s="15">
        <f t="shared" si="21"/>
        <v>245789466.5</v>
      </c>
      <c r="AW141" s="15"/>
      <c r="AX141" s="15">
        <f>if($A141&lt;=$AF$1,D141*((1+Investment!$D$5/12)^($AX$1*12-$B141)),0)</f>
        <v>773015.1259</v>
      </c>
      <c r="AY141" s="15">
        <f>if($A141&lt;=$AF$1,E141*((1+Investment!$D$6/12)^($AX$1*12-$B141)),0)</f>
        <v>867987.858</v>
      </c>
      <c r="AZ141" s="15">
        <f>if($A141&lt;=$AF$1,F141*((1+Investment!$D$7/12)^($AX$1*12-$B141)),0)</f>
        <v>1400038.749</v>
      </c>
      <c r="BA141" s="15">
        <f t="shared" si="11"/>
        <v>3041041.733</v>
      </c>
      <c r="BB141" s="15">
        <f t="shared" si="22"/>
        <v>539364621.4</v>
      </c>
      <c r="BC141" s="15"/>
      <c r="BD141" s="15">
        <f>if($A141&lt;=$AF$1,D141*((1+Investment!$D$5/12)^($BD$1*12-$B141)),0)</f>
        <v>1404334.027</v>
      </c>
      <c r="BE141" s="15">
        <f>if($A141&lt;=$AF$1,E141*((1+Investment!$D$6/12)^($BD$1*12-$B141)),0)</f>
        <v>1829007.824</v>
      </c>
      <c r="BF141" s="15">
        <f>if($A141&lt;=$AF$1,F141*((1+Investment!$D$7/12)^($BD$1*12-$B141)),0)</f>
        <v>3420602.358</v>
      </c>
      <c r="BG141" s="15">
        <f t="shared" si="12"/>
        <v>6653944.208</v>
      </c>
      <c r="BH141" s="15">
        <f t="shared" si="23"/>
        <v>1199908647</v>
      </c>
      <c r="BI141" s="15"/>
    </row>
    <row r="142">
      <c r="A142" s="24">
        <f t="shared" si="2"/>
        <v>11</v>
      </c>
      <c r="B142" s="23">
        <f t="shared" si="13"/>
        <v>140</v>
      </c>
      <c r="C142" s="15">
        <f>vlookup(A142,Budget!$B$3:$H$53,7,0)</f>
        <v>23832.29438</v>
      </c>
      <c r="D142" s="15">
        <f t="shared" ref="D142:F142" si="160">$C142*D$1</f>
        <v>14299.37663</v>
      </c>
      <c r="E142" s="15">
        <f t="shared" si="160"/>
        <v>5958.073596</v>
      </c>
      <c r="F142" s="15">
        <f t="shared" si="160"/>
        <v>3574.844158</v>
      </c>
      <c r="G142" s="14"/>
      <c r="H142" s="15">
        <f>if($A142&lt;=$H$1,D142*((1+Investment!$D$5/12)^($H$1*12-$B142)),0)</f>
        <v>0</v>
      </c>
      <c r="I142" s="15">
        <f>if($A142&lt;=$H$1,E142*((1+Investment!$D$6/12)^($H$1*12-$B142)),0)</f>
        <v>0</v>
      </c>
      <c r="J142" s="15">
        <f>if($A142&lt;=$H$1,F142*((1+Investment!$D$7/12)^($H$1*12-$B142)),0)</f>
        <v>0</v>
      </c>
      <c r="K142" s="15">
        <f t="shared" si="4"/>
        <v>0</v>
      </c>
      <c r="L142" s="15">
        <f t="shared" si="15"/>
        <v>2878143.695</v>
      </c>
      <c r="M142" s="14"/>
      <c r="N142" s="15">
        <f>if($A142&lt;=$N$1,D142*((1+Investment!$D$5/12)^($N$1*12-$B142)),0)</f>
        <v>21289.82328</v>
      </c>
      <c r="O142" s="15">
        <f>if($A142&lt;=$N$1,E142*((1+Investment!$D$6/12)^($N$1*12-$B142)),0)</f>
        <v>9792.805727</v>
      </c>
      <c r="P142" s="15">
        <f>if($A142&lt;=$N$1,F142*((1+Investment!$D$7/12)^($N$1*12-$B142)),0)</f>
        <v>6484.83311</v>
      </c>
      <c r="Q142" s="15">
        <f t="shared" si="5"/>
        <v>37567.46211</v>
      </c>
      <c r="R142" s="15">
        <f t="shared" si="16"/>
        <v>6091480.262</v>
      </c>
      <c r="S142" s="14"/>
      <c r="T142" s="15">
        <f>if($A142&lt;=$T$1,D142*((1+Investment!$D$5/12)^($T$1*12-$B142)),0)</f>
        <v>38677.15166</v>
      </c>
      <c r="U142" s="15">
        <f>if($A142&lt;=$T$1,E142*((1+Investment!$D$6/12)^($T$1*12-$B142)),0)</f>
        <v>20635.21756</v>
      </c>
      <c r="V142" s="15">
        <f>if($A142&lt;=$T$1,F142*((1+Investment!$D$7/12)^($T$1*12-$B142)),0)</f>
        <v>15843.8725</v>
      </c>
      <c r="W142" s="15">
        <f t="shared" si="6"/>
        <v>75156.24172</v>
      </c>
      <c r="X142" s="15">
        <f t="shared" si="17"/>
        <v>12393627.2</v>
      </c>
      <c r="Y142" s="14"/>
      <c r="Z142" s="15">
        <f>if($A142&lt;=$Z$1,D142*((1+Investment!$D$5/12)^($Z$1*12-$B142)),0)</f>
        <v>70264.65373</v>
      </c>
      <c r="AA142" s="15">
        <f>if($A142&lt;=$Z$1,E142*((1+Investment!$D$6/12)^($Z$1*12-$B142)),0)</f>
        <v>43482.14554</v>
      </c>
      <c r="AB142" s="15">
        <f>if($A142&lt;=$Z$1,F142*((1+Investment!$D$7/12)^($Z$1*12-$B142)),0)</f>
        <v>38710.06261</v>
      </c>
      <c r="AC142" s="15">
        <f t="shared" si="7"/>
        <v>152456.8619</v>
      </c>
      <c r="AD142" s="15">
        <f t="shared" si="18"/>
        <v>25594055.34</v>
      </c>
      <c r="AE142" s="14"/>
      <c r="AF142" s="15">
        <f>if($A142&lt;=$AF$1,D142*((1+Investment!$D$5/12)^($AF$1*12-$B142)),0)</f>
        <v>127649.5645</v>
      </c>
      <c r="AG142" s="15">
        <f>if($A142&lt;=$AF$1,E142*((1+Investment!$D$6/12)^($AF$1*12-$B142)),0)</f>
        <v>91624.766</v>
      </c>
      <c r="AH142" s="15">
        <f>if($A142&lt;=$AF$1,F142*((1+Investment!$D$7/12)^($AF$1*12-$B142)),0)</f>
        <v>94577.19048</v>
      </c>
      <c r="AI142" s="15">
        <f t="shared" si="8"/>
        <v>313851.5209</v>
      </c>
      <c r="AJ142" s="15">
        <f t="shared" si="19"/>
        <v>53672355.22</v>
      </c>
      <c r="AK142" s="14"/>
      <c r="AL142" s="15">
        <f>if($A142&lt;=$AF$1,D142*((1+Investment!$D$5/12)^($AL$1*12-$B142)),0)</f>
        <v>231900.5423</v>
      </c>
      <c r="AM142" s="15">
        <f>if($A142&lt;=$AF$1,E142*((1+Investment!$D$6/12)^($AL$1*12-$B142)),0)</f>
        <v>193069.9978</v>
      </c>
      <c r="AN142" s="15">
        <f>if($A142&lt;=$AF$1,F142*((1+Investment!$D$7/12)^($AL$1*12-$B142)),0)</f>
        <v>231072.8621</v>
      </c>
      <c r="AO142" s="15">
        <f t="shared" si="9"/>
        <v>656043.4023</v>
      </c>
      <c r="AP142" s="15">
        <f t="shared" si="20"/>
        <v>114309246</v>
      </c>
      <c r="AQ142" s="14"/>
      <c r="AR142" s="15">
        <f>if($A142&lt;=$AF$1,D142*((1+Investment!$D$5/12)^($AR$1*12-$B142)),0)</f>
        <v>421292.9496</v>
      </c>
      <c r="AS142" s="15">
        <f>if($A142&lt;=$AF$1,E142*((1+Investment!$D$6/12)^($AR$1*12-$B142)),0)</f>
        <v>406833.4981</v>
      </c>
      <c r="AT142" s="15">
        <f>if($A142&lt;=$AF$1,F142*((1+Investment!$D$7/12)^($AR$1*12-$B142)),0)</f>
        <v>564561.7863</v>
      </c>
      <c r="AU142" s="15">
        <f t="shared" si="10"/>
        <v>1392688.234</v>
      </c>
      <c r="AV142" s="15">
        <f t="shared" si="21"/>
        <v>247182154.7</v>
      </c>
      <c r="AW142" s="15"/>
      <c r="AX142" s="15">
        <f>if($A142&lt;=$AF$1,D142*((1+Investment!$D$5/12)^($AX$1*12-$B142)),0)</f>
        <v>765361.5108</v>
      </c>
      <c r="AY142" s="15">
        <f>if($A142&lt;=$AF$1,E142*((1+Investment!$D$6/12)^($AX$1*12-$B142)),0)</f>
        <v>857271.9585</v>
      </c>
      <c r="AZ142" s="15">
        <f>if($A142&lt;=$AF$1,F142*((1+Investment!$D$7/12)^($AX$1*12-$B142)),0)</f>
        <v>1379348.521</v>
      </c>
      <c r="BA142" s="15">
        <f t="shared" si="11"/>
        <v>3001981.99</v>
      </c>
      <c r="BB142" s="15">
        <f t="shared" si="22"/>
        <v>542366603.4</v>
      </c>
      <c r="BC142" s="15"/>
      <c r="BD142" s="15">
        <f>if($A142&lt;=$AF$1,D142*((1+Investment!$D$5/12)^($BD$1*12-$B142)),0)</f>
        <v>1390429.73</v>
      </c>
      <c r="BE142" s="15">
        <f>if($A142&lt;=$AF$1,E142*((1+Investment!$D$6/12)^($BD$1*12-$B142)),0)</f>
        <v>1806427.48</v>
      </c>
      <c r="BF142" s="15">
        <f>if($A142&lt;=$AF$1,F142*((1+Investment!$D$7/12)^($BD$1*12-$B142)),0)</f>
        <v>3370051.584</v>
      </c>
      <c r="BG142" s="15">
        <f t="shared" si="12"/>
        <v>6566908.794</v>
      </c>
      <c r="BH142" s="15">
        <f t="shared" si="23"/>
        <v>1206475556</v>
      </c>
      <c r="BI142" s="15"/>
    </row>
    <row r="143">
      <c r="A143" s="24">
        <f t="shared" si="2"/>
        <v>11</v>
      </c>
      <c r="B143" s="23">
        <f t="shared" si="13"/>
        <v>141</v>
      </c>
      <c r="C143" s="15">
        <f>vlookup(A143,Budget!$B$3:$H$53,7,0)</f>
        <v>23832.29438</v>
      </c>
      <c r="D143" s="15">
        <f t="shared" ref="D143:F143" si="161">$C143*D$1</f>
        <v>14299.37663</v>
      </c>
      <c r="E143" s="15">
        <f t="shared" si="161"/>
        <v>5958.073596</v>
      </c>
      <c r="F143" s="15">
        <f t="shared" si="161"/>
        <v>3574.844158</v>
      </c>
      <c r="G143" s="14"/>
      <c r="H143" s="15">
        <f>if($A143&lt;=$H$1,D143*((1+Investment!$D$5/12)^($H$1*12-$B143)),0)</f>
        <v>0</v>
      </c>
      <c r="I143" s="15">
        <f>if($A143&lt;=$H$1,E143*((1+Investment!$D$6/12)^($H$1*12-$B143)),0)</f>
        <v>0</v>
      </c>
      <c r="J143" s="15">
        <f>if($A143&lt;=$H$1,F143*((1+Investment!$D$7/12)^($H$1*12-$B143)),0)</f>
        <v>0</v>
      </c>
      <c r="K143" s="15">
        <f t="shared" si="4"/>
        <v>0</v>
      </c>
      <c r="L143" s="15">
        <f t="shared" si="15"/>
        <v>2878143.695</v>
      </c>
      <c r="M143" s="14"/>
      <c r="N143" s="15">
        <f>if($A143&lt;=$N$1,D143*((1+Investment!$D$5/12)^($N$1*12-$B143)),0)</f>
        <v>21079.03295</v>
      </c>
      <c r="O143" s="15">
        <f>if($A143&lt;=$N$1,E143*((1+Investment!$D$6/12)^($N$1*12-$B143)),0)</f>
        <v>9671.906891</v>
      </c>
      <c r="P143" s="15">
        <f>if($A143&lt;=$N$1,F143*((1+Investment!$D$7/12)^($N$1*12-$B143)),0)</f>
        <v>6388.998138</v>
      </c>
      <c r="Q143" s="15">
        <f t="shared" si="5"/>
        <v>37139.93798</v>
      </c>
      <c r="R143" s="15">
        <f t="shared" si="16"/>
        <v>6128620.2</v>
      </c>
      <c r="S143" s="14"/>
      <c r="T143" s="15">
        <f>if($A143&lt;=$T$1,D143*((1+Investment!$D$5/12)^($T$1*12-$B143)),0)</f>
        <v>38294.20957</v>
      </c>
      <c r="U143" s="15">
        <f>if($A143&lt;=$T$1,E143*((1+Investment!$D$6/12)^($T$1*12-$B143)),0)</f>
        <v>20380.46179</v>
      </c>
      <c r="V143" s="15">
        <f>if($A143&lt;=$T$1,F143*((1+Investment!$D$7/12)^($T$1*12-$B143)),0)</f>
        <v>15609.7266</v>
      </c>
      <c r="W143" s="15">
        <f t="shared" si="6"/>
        <v>74284.39795</v>
      </c>
      <c r="X143" s="15">
        <f t="shared" si="17"/>
        <v>12467911.6</v>
      </c>
      <c r="Y143" s="14"/>
      <c r="Z143" s="15">
        <f>if($A143&lt;=$Z$1,D143*((1+Investment!$D$5/12)^($Z$1*12-$B143)),0)</f>
        <v>69568.96409</v>
      </c>
      <c r="AA143" s="15">
        <f>if($A143&lt;=$Z$1,E143*((1+Investment!$D$6/12)^($Z$1*12-$B143)),0)</f>
        <v>42945.32893</v>
      </c>
      <c r="AB143" s="15">
        <f>if($A143&lt;=$Z$1,F143*((1+Investment!$D$7/12)^($Z$1*12-$B143)),0)</f>
        <v>38137.99272</v>
      </c>
      <c r="AC143" s="15">
        <f t="shared" si="7"/>
        <v>150652.2857</v>
      </c>
      <c r="AD143" s="15">
        <f t="shared" si="18"/>
        <v>25744707.63</v>
      </c>
      <c r="AE143" s="14"/>
      <c r="AF143" s="15">
        <f>if($A143&lt;=$AF$1,D143*((1+Investment!$D$5/12)^($AF$1*12-$B143)),0)</f>
        <v>126385.7074</v>
      </c>
      <c r="AG143" s="15">
        <f>if($A143&lt;=$AF$1,E143*((1+Investment!$D$6/12)^($AF$1*12-$B143)),0)</f>
        <v>90493.59605</v>
      </c>
      <c r="AH143" s="15">
        <f>if($A143&lt;=$AF$1,F143*((1+Investment!$D$7/12)^($AF$1*12-$B143)),0)</f>
        <v>93179.49801</v>
      </c>
      <c r="AI143" s="15">
        <f t="shared" si="8"/>
        <v>310058.8014</v>
      </c>
      <c r="AJ143" s="15">
        <f t="shared" si="19"/>
        <v>53982414.02</v>
      </c>
      <c r="AK143" s="14"/>
      <c r="AL143" s="15">
        <f>if($A143&lt;=$AF$1,D143*((1+Investment!$D$5/12)^($AL$1*12-$B143)),0)</f>
        <v>229604.4974</v>
      </c>
      <c r="AM143" s="15">
        <f>if($A143&lt;=$AF$1,E143*((1+Investment!$D$6/12)^($AL$1*12-$B143)),0)</f>
        <v>190686.4176</v>
      </c>
      <c r="AN143" s="15">
        <f>if($A143&lt;=$AF$1,F143*((1+Investment!$D$7/12)^($AL$1*12-$B143)),0)</f>
        <v>227657.9922</v>
      </c>
      <c r="AO143" s="15">
        <f t="shared" si="9"/>
        <v>647948.9072</v>
      </c>
      <c r="AP143" s="15">
        <f t="shared" si="20"/>
        <v>114957194.9</v>
      </c>
      <c r="AQ143" s="14"/>
      <c r="AR143" s="15">
        <f>if($A143&lt;=$AF$1,D143*((1+Investment!$D$5/12)^($AR$1*12-$B143)),0)</f>
        <v>417121.7323</v>
      </c>
      <c r="AS143" s="15">
        <f>if($A143&lt;=$AF$1,E143*((1+Investment!$D$6/12)^($AR$1*12-$B143)),0)</f>
        <v>401810.8623</v>
      </c>
      <c r="AT143" s="15">
        <f>if($A143&lt;=$AF$1,F143*((1+Investment!$D$7/12)^($AR$1*12-$B143)),0)</f>
        <v>556218.5087</v>
      </c>
      <c r="AU143" s="15">
        <f t="shared" si="10"/>
        <v>1375151.103</v>
      </c>
      <c r="AV143" s="15">
        <f t="shared" si="21"/>
        <v>248557305.8</v>
      </c>
      <c r="AW143" s="15"/>
      <c r="AX143" s="15">
        <f>if($A143&lt;=$AF$1,D143*((1+Investment!$D$5/12)^($AX$1*12-$B143)),0)</f>
        <v>757783.674</v>
      </c>
      <c r="AY143" s="15">
        <f>if($A143&lt;=$AF$1,E143*((1+Investment!$D$6/12)^($AX$1*12-$B143)),0)</f>
        <v>846688.3541</v>
      </c>
      <c r="AZ143" s="15">
        <f>if($A143&lt;=$AF$1,F143*((1+Investment!$D$7/12)^($AX$1*12-$B143)),0)</f>
        <v>1358964.06</v>
      </c>
      <c r="BA143" s="15">
        <f t="shared" si="11"/>
        <v>2963436.088</v>
      </c>
      <c r="BB143" s="15">
        <f t="shared" si="22"/>
        <v>545330039.5</v>
      </c>
      <c r="BC143" s="15"/>
      <c r="BD143" s="15">
        <f>if($A143&lt;=$AF$1,D143*((1+Investment!$D$5/12)^($BD$1*12-$B143)),0)</f>
        <v>1376663.099</v>
      </c>
      <c r="BE143" s="15">
        <f>if($A143&lt;=$AF$1,E143*((1+Investment!$D$6/12)^($BD$1*12-$B143)),0)</f>
        <v>1784125.906</v>
      </c>
      <c r="BF143" s="15">
        <f>if($A143&lt;=$AF$1,F143*((1+Investment!$D$7/12)^($BD$1*12-$B143)),0)</f>
        <v>3320247.866</v>
      </c>
      <c r="BG143" s="15">
        <f t="shared" si="12"/>
        <v>6481036.871</v>
      </c>
      <c r="BH143" s="15">
        <f t="shared" si="23"/>
        <v>1212956593</v>
      </c>
      <c r="BI143" s="15"/>
    </row>
    <row r="144">
      <c r="A144" s="24">
        <f t="shared" si="2"/>
        <v>11</v>
      </c>
      <c r="B144" s="23">
        <f t="shared" si="13"/>
        <v>142</v>
      </c>
      <c r="C144" s="15">
        <f>vlookup(A144,Budget!$B$3:$H$53,7,0)</f>
        <v>23832.29438</v>
      </c>
      <c r="D144" s="15">
        <f t="shared" ref="D144:F144" si="162">$C144*D$1</f>
        <v>14299.37663</v>
      </c>
      <c r="E144" s="15">
        <f t="shared" si="162"/>
        <v>5958.073596</v>
      </c>
      <c r="F144" s="15">
        <f t="shared" si="162"/>
        <v>3574.844158</v>
      </c>
      <c r="G144" s="14"/>
      <c r="H144" s="15">
        <f>if($A144&lt;=$H$1,D144*((1+Investment!$D$5/12)^($H$1*12-$B144)),0)</f>
        <v>0</v>
      </c>
      <c r="I144" s="15">
        <f>if($A144&lt;=$H$1,E144*((1+Investment!$D$6/12)^($H$1*12-$B144)),0)</f>
        <v>0</v>
      </c>
      <c r="J144" s="15">
        <f>if($A144&lt;=$H$1,F144*((1+Investment!$D$7/12)^($H$1*12-$B144)),0)</f>
        <v>0</v>
      </c>
      <c r="K144" s="15">
        <f t="shared" si="4"/>
        <v>0</v>
      </c>
      <c r="L144" s="15">
        <f t="shared" si="15"/>
        <v>2878143.695</v>
      </c>
      <c r="M144" s="14"/>
      <c r="N144" s="15">
        <f>if($A144&lt;=$N$1,D144*((1+Investment!$D$5/12)^($N$1*12-$B144)),0)</f>
        <v>20870.32965</v>
      </c>
      <c r="O144" s="15">
        <f>if($A144&lt;=$N$1,E144*((1+Investment!$D$6/12)^($N$1*12-$B144)),0)</f>
        <v>9552.500633</v>
      </c>
      <c r="P144" s="15">
        <f>if($A144&lt;=$N$1,F144*((1+Investment!$D$7/12)^($N$1*12-$B144)),0)</f>
        <v>6294.579446</v>
      </c>
      <c r="Q144" s="15">
        <f t="shared" si="5"/>
        <v>36717.40973</v>
      </c>
      <c r="R144" s="15">
        <f t="shared" si="16"/>
        <v>6165337.61</v>
      </c>
      <c r="S144" s="14"/>
      <c r="T144" s="15">
        <f>if($A144&lt;=$T$1,D144*((1+Investment!$D$5/12)^($T$1*12-$B144)),0)</f>
        <v>37915.05898</v>
      </c>
      <c r="U144" s="15">
        <f>if($A144&lt;=$T$1,E144*((1+Investment!$D$6/12)^($T$1*12-$B144)),0)</f>
        <v>20128.85115</v>
      </c>
      <c r="V144" s="15">
        <f>if($A144&lt;=$T$1,F144*((1+Investment!$D$7/12)^($T$1*12-$B144)),0)</f>
        <v>15379.04098</v>
      </c>
      <c r="W144" s="15">
        <f t="shared" si="6"/>
        <v>73422.95111</v>
      </c>
      <c r="X144" s="15">
        <f t="shared" si="17"/>
        <v>12541334.55</v>
      </c>
      <c r="Y144" s="14"/>
      <c r="Z144" s="15">
        <f>if($A144&lt;=$Z$1,D144*((1+Investment!$D$5/12)^($Z$1*12-$B144)),0)</f>
        <v>68880.16247</v>
      </c>
      <c r="AA144" s="15">
        <f>if($A144&lt;=$Z$1,E144*((1+Investment!$D$6/12)^($Z$1*12-$B144)),0)</f>
        <v>42415.13968</v>
      </c>
      <c r="AB144" s="15">
        <f>if($A144&lt;=$Z$1,F144*((1+Investment!$D$7/12)^($Z$1*12-$B144)),0)</f>
        <v>37574.37706</v>
      </c>
      <c r="AC144" s="15">
        <f t="shared" si="7"/>
        <v>148869.6792</v>
      </c>
      <c r="AD144" s="15">
        <f t="shared" si="18"/>
        <v>25893577.31</v>
      </c>
      <c r="AE144" s="14"/>
      <c r="AF144" s="15">
        <f>if($A144&lt;=$AF$1,D144*((1+Investment!$D$5/12)^($AF$1*12-$B144)),0)</f>
        <v>125134.3638</v>
      </c>
      <c r="AG144" s="15">
        <f>if($A144&lt;=$AF$1,E144*((1+Investment!$D$6/12)^($AF$1*12-$B144)),0)</f>
        <v>89376.39116</v>
      </c>
      <c r="AH144" s="15">
        <f>if($A144&lt;=$AF$1,F144*((1+Investment!$D$7/12)^($AF$1*12-$B144)),0)</f>
        <v>91802.46109</v>
      </c>
      <c r="AI144" s="15">
        <f t="shared" si="8"/>
        <v>306313.216</v>
      </c>
      <c r="AJ144" s="15">
        <f t="shared" si="19"/>
        <v>54288727.24</v>
      </c>
      <c r="AK144" s="14"/>
      <c r="AL144" s="15">
        <f>if($A144&lt;=$AF$1,D144*((1+Investment!$D$5/12)^($AL$1*12-$B144)),0)</f>
        <v>227331.1855</v>
      </c>
      <c r="AM144" s="15">
        <f>if($A144&lt;=$AF$1,E144*((1+Investment!$D$6/12)^($AL$1*12-$B144)),0)</f>
        <v>188332.2643</v>
      </c>
      <c r="AN144" s="15">
        <f>if($A144&lt;=$AF$1,F144*((1+Investment!$D$7/12)^($AL$1*12-$B144)),0)</f>
        <v>224293.5884</v>
      </c>
      <c r="AO144" s="15">
        <f t="shared" si="9"/>
        <v>639957.0382</v>
      </c>
      <c r="AP144" s="15">
        <f t="shared" si="20"/>
        <v>115597151.9</v>
      </c>
      <c r="AQ144" s="14"/>
      <c r="AR144" s="15">
        <f>if($A144&lt;=$AF$1,D144*((1+Investment!$D$5/12)^($AR$1*12-$B144)),0)</f>
        <v>412991.8142</v>
      </c>
      <c r="AS144" s="15">
        <f>if($A144&lt;=$AF$1,E144*((1+Investment!$D$6/12)^($AR$1*12-$B144)),0)</f>
        <v>396850.2344</v>
      </c>
      <c r="AT144" s="15">
        <f>if($A144&lt;=$AF$1,F144*((1+Investment!$D$7/12)^($AR$1*12-$B144)),0)</f>
        <v>547998.5307</v>
      </c>
      <c r="AU144" s="15">
        <f t="shared" si="10"/>
        <v>1357840.579</v>
      </c>
      <c r="AV144" s="15">
        <f t="shared" si="21"/>
        <v>249915146.4</v>
      </c>
      <c r="AW144" s="15"/>
      <c r="AX144" s="15">
        <f>if($A144&lt;=$AF$1,D144*((1+Investment!$D$5/12)^($AX$1*12-$B144)),0)</f>
        <v>750280.8654</v>
      </c>
      <c r="AY144" s="15">
        <f>if($A144&lt;=$AF$1,E144*((1+Investment!$D$6/12)^($AX$1*12-$B144)),0)</f>
        <v>836235.4114</v>
      </c>
      <c r="AZ144" s="15">
        <f>if($A144&lt;=$AF$1,F144*((1+Investment!$D$7/12)^($AX$1*12-$B144)),0)</f>
        <v>1338880.847</v>
      </c>
      <c r="BA144" s="15">
        <f t="shared" si="11"/>
        <v>2925397.124</v>
      </c>
      <c r="BB144" s="15">
        <f t="shared" si="22"/>
        <v>548255436.6</v>
      </c>
      <c r="BC144" s="15"/>
      <c r="BD144" s="15">
        <f>if($A144&lt;=$AF$1,D144*((1+Investment!$D$5/12)^($BD$1*12-$B144)),0)</f>
        <v>1363032.771</v>
      </c>
      <c r="BE144" s="15">
        <f>if($A144&lt;=$AF$1,E144*((1+Investment!$D$6/12)^($BD$1*12-$B144)),0)</f>
        <v>1762099.661</v>
      </c>
      <c r="BF144" s="15">
        <f>if($A144&lt;=$AF$1,F144*((1+Investment!$D$7/12)^($BD$1*12-$B144)),0)</f>
        <v>3271180.163</v>
      </c>
      <c r="BG144" s="15">
        <f t="shared" si="12"/>
        <v>6396312.595</v>
      </c>
      <c r="BH144" s="15">
        <f t="shared" si="23"/>
        <v>1219352906</v>
      </c>
      <c r="BI144" s="15"/>
    </row>
    <row r="145">
      <c r="A145" s="24">
        <f t="shared" si="2"/>
        <v>11</v>
      </c>
      <c r="B145" s="23">
        <f t="shared" si="13"/>
        <v>143</v>
      </c>
      <c r="C145" s="15">
        <f>vlookup(A145,Budget!$B$3:$H$53,7,0)</f>
        <v>23832.29438</v>
      </c>
      <c r="D145" s="15">
        <f t="shared" ref="D145:F145" si="163">$C145*D$1</f>
        <v>14299.37663</v>
      </c>
      <c r="E145" s="15">
        <f t="shared" si="163"/>
        <v>5958.073596</v>
      </c>
      <c r="F145" s="15">
        <f t="shared" si="163"/>
        <v>3574.844158</v>
      </c>
      <c r="G145" s="14"/>
      <c r="H145" s="15">
        <f>if($A145&lt;=$H$1,D145*((1+Investment!$D$5/12)^($H$1*12-$B145)),0)</f>
        <v>0</v>
      </c>
      <c r="I145" s="15">
        <f>if($A145&lt;=$H$1,E145*((1+Investment!$D$6/12)^($H$1*12-$B145)),0)</f>
        <v>0</v>
      </c>
      <c r="J145" s="15">
        <f>if($A145&lt;=$H$1,F145*((1+Investment!$D$7/12)^($H$1*12-$B145)),0)</f>
        <v>0</v>
      </c>
      <c r="K145" s="15">
        <f t="shared" si="4"/>
        <v>0</v>
      </c>
      <c r="L145" s="15">
        <f t="shared" si="15"/>
        <v>2878143.695</v>
      </c>
      <c r="M145" s="14"/>
      <c r="N145" s="15">
        <f>if($A145&lt;=$N$1,D145*((1+Investment!$D$5/12)^($N$1*12-$B145)),0)</f>
        <v>20663.69272</v>
      </c>
      <c r="O145" s="15">
        <f>if($A145&lt;=$N$1,E145*((1+Investment!$D$6/12)^($N$1*12-$B145)),0)</f>
        <v>9434.568526</v>
      </c>
      <c r="P145" s="15">
        <f>if($A145&lt;=$N$1,F145*((1+Investment!$D$7/12)^($N$1*12-$B145)),0)</f>
        <v>6201.556105</v>
      </c>
      <c r="Q145" s="15">
        <f t="shared" si="5"/>
        <v>36299.81736</v>
      </c>
      <c r="R145" s="15">
        <f t="shared" si="16"/>
        <v>6201637.427</v>
      </c>
      <c r="S145" s="14"/>
      <c r="T145" s="15">
        <f>if($A145&lt;=$T$1,D145*((1+Investment!$D$5/12)^($T$1*12-$B145)),0)</f>
        <v>37539.66235</v>
      </c>
      <c r="U145" s="15">
        <f>if($A145&lt;=$T$1,E145*((1+Investment!$D$6/12)^($T$1*12-$B145)),0)</f>
        <v>19880.34682</v>
      </c>
      <c r="V145" s="15">
        <f>if($A145&lt;=$T$1,F145*((1+Investment!$D$7/12)^($T$1*12-$B145)),0)</f>
        <v>15151.76451</v>
      </c>
      <c r="W145" s="15">
        <f t="shared" si="6"/>
        <v>72571.77368</v>
      </c>
      <c r="X145" s="15">
        <f t="shared" si="17"/>
        <v>12613906.32</v>
      </c>
      <c r="Y145" s="14"/>
      <c r="Z145" s="15">
        <f>if($A145&lt;=$Z$1,D145*((1+Investment!$D$5/12)^($Z$1*12-$B145)),0)</f>
        <v>68198.18066</v>
      </c>
      <c r="AA145" s="15">
        <f>if($A145&lt;=$Z$1,E145*((1+Investment!$D$6/12)^($Z$1*12-$B145)),0)</f>
        <v>41891.49598</v>
      </c>
      <c r="AB145" s="15">
        <f>if($A145&lt;=$Z$1,F145*((1+Investment!$D$7/12)^($Z$1*12-$B145)),0)</f>
        <v>37019.0907</v>
      </c>
      <c r="AC145" s="15">
        <f t="shared" si="7"/>
        <v>147108.7673</v>
      </c>
      <c r="AD145" s="15">
        <f t="shared" si="18"/>
        <v>26040686.08</v>
      </c>
      <c r="AE145" s="14"/>
      <c r="AF145" s="15">
        <f>if($A145&lt;=$AF$1,D145*((1+Investment!$D$5/12)^($AF$1*12-$B145)),0)</f>
        <v>123895.4097</v>
      </c>
      <c r="AG145" s="15">
        <f>if($A145&lt;=$AF$1,E145*((1+Investment!$D$6/12)^($AF$1*12-$B145)),0)</f>
        <v>88272.97893</v>
      </c>
      <c r="AH145" s="15">
        <f>if($A145&lt;=$AF$1,F145*((1+Investment!$D$7/12)^($AF$1*12-$B145)),0)</f>
        <v>90445.77447</v>
      </c>
      <c r="AI145" s="15">
        <f t="shared" si="8"/>
        <v>302614.1631</v>
      </c>
      <c r="AJ145" s="15">
        <f t="shared" si="19"/>
        <v>54591341.4</v>
      </c>
      <c r="AK145" s="14"/>
      <c r="AL145" s="15">
        <f>if($A145&lt;=$AF$1,D145*((1+Investment!$D$5/12)^($AL$1*12-$B145)),0)</f>
        <v>225080.3817</v>
      </c>
      <c r="AM145" s="15">
        <f>if($A145&lt;=$AF$1,E145*((1+Investment!$D$6/12)^($AL$1*12-$B145)),0)</f>
        <v>186007.1746</v>
      </c>
      <c r="AN145" s="15">
        <f>if($A145&lt;=$AF$1,F145*((1+Investment!$D$7/12)^($AL$1*12-$B145)),0)</f>
        <v>220978.9048</v>
      </c>
      <c r="AO145" s="15">
        <f t="shared" si="9"/>
        <v>632066.4611</v>
      </c>
      <c r="AP145" s="15">
        <f t="shared" si="20"/>
        <v>116229218.4</v>
      </c>
      <c r="AQ145" s="14"/>
      <c r="AR145" s="15">
        <f>if($A145&lt;=$AF$1,D145*((1+Investment!$D$5/12)^($AR$1*12-$B145)),0)</f>
        <v>408902.7863</v>
      </c>
      <c r="AS145" s="15">
        <f>if($A145&lt;=$AF$1,E145*((1+Investment!$D$6/12)^($AR$1*12-$B145)),0)</f>
        <v>391950.8488</v>
      </c>
      <c r="AT145" s="15">
        <f>if($A145&lt;=$AF$1,F145*((1+Investment!$D$7/12)^($AR$1*12-$B145)),0)</f>
        <v>539900.0303</v>
      </c>
      <c r="AU145" s="15">
        <f t="shared" si="10"/>
        <v>1340753.665</v>
      </c>
      <c r="AV145" s="15">
        <f t="shared" si="21"/>
        <v>251255900</v>
      </c>
      <c r="AW145" s="15"/>
      <c r="AX145" s="15">
        <f>if($A145&lt;=$AF$1,D145*((1+Investment!$D$5/12)^($AX$1*12-$B145)),0)</f>
        <v>742852.3419</v>
      </c>
      <c r="AY145" s="15">
        <f>if($A145&lt;=$AF$1,E145*((1+Investment!$D$6/12)^($AX$1*12-$B145)),0)</f>
        <v>825911.5175</v>
      </c>
      <c r="AZ145" s="15">
        <f>if($A145&lt;=$AF$1,F145*((1+Investment!$D$7/12)^($AX$1*12-$B145)),0)</f>
        <v>1319094.431</v>
      </c>
      <c r="BA145" s="15">
        <f t="shared" si="11"/>
        <v>2887858.29</v>
      </c>
      <c r="BB145" s="15">
        <f t="shared" si="22"/>
        <v>551143294.9</v>
      </c>
      <c r="BC145" s="15"/>
      <c r="BD145" s="15">
        <f>if($A145&lt;=$AF$1,D145*((1+Investment!$D$5/12)^($BD$1*12-$B145)),0)</f>
        <v>1349537.397</v>
      </c>
      <c r="BE145" s="15">
        <f>if($A145&lt;=$AF$1,E145*((1+Investment!$D$6/12)^($BD$1*12-$B145)),0)</f>
        <v>1740345.344</v>
      </c>
      <c r="BF145" s="15">
        <f>if($A145&lt;=$AF$1,F145*((1+Investment!$D$7/12)^($BD$1*12-$B145)),0)</f>
        <v>3222837.599</v>
      </c>
      <c r="BG145" s="15">
        <f t="shared" si="12"/>
        <v>6312720.34</v>
      </c>
      <c r="BH145" s="15">
        <f t="shared" si="23"/>
        <v>1225665626</v>
      </c>
      <c r="BI145" s="15"/>
    </row>
    <row r="146">
      <c r="A146" s="24">
        <f t="shared" si="2"/>
        <v>11</v>
      </c>
      <c r="B146" s="23">
        <f t="shared" si="13"/>
        <v>144</v>
      </c>
      <c r="C146" s="15">
        <f>vlookup(A146,Budget!$B$3:$H$53,7,0)</f>
        <v>23832.29438</v>
      </c>
      <c r="D146" s="15">
        <f t="shared" ref="D146:F146" si="164">$C146*D$1</f>
        <v>14299.37663</v>
      </c>
      <c r="E146" s="15">
        <f t="shared" si="164"/>
        <v>5958.073596</v>
      </c>
      <c r="F146" s="15">
        <f t="shared" si="164"/>
        <v>3574.844158</v>
      </c>
      <c r="G146" s="14"/>
      <c r="H146" s="15">
        <f>if($A146&lt;=$H$1,D146*((1+Investment!$D$5/12)^($H$1*12-$B146)),0)</f>
        <v>0</v>
      </c>
      <c r="I146" s="15">
        <f>if($A146&lt;=$H$1,E146*((1+Investment!$D$6/12)^($H$1*12-$B146)),0)</f>
        <v>0</v>
      </c>
      <c r="J146" s="15">
        <f>if($A146&lt;=$H$1,F146*((1+Investment!$D$7/12)^($H$1*12-$B146)),0)</f>
        <v>0</v>
      </c>
      <c r="K146" s="15">
        <f t="shared" si="4"/>
        <v>0</v>
      </c>
      <c r="L146" s="15">
        <f t="shared" si="15"/>
        <v>2878143.695</v>
      </c>
      <c r="M146" s="14"/>
      <c r="N146" s="15">
        <f>if($A146&lt;=$N$1,D146*((1+Investment!$D$5/12)^($N$1*12-$B146)),0)</f>
        <v>20459.10171</v>
      </c>
      <c r="O146" s="15">
        <f>if($A146&lt;=$N$1,E146*((1+Investment!$D$6/12)^($N$1*12-$B146)),0)</f>
        <v>9318.092372</v>
      </c>
      <c r="P146" s="15">
        <f>if($A146&lt;=$N$1,F146*((1+Investment!$D$7/12)^($N$1*12-$B146)),0)</f>
        <v>6109.907492</v>
      </c>
      <c r="Q146" s="15">
        <f t="shared" si="5"/>
        <v>35887.10157</v>
      </c>
      <c r="R146" s="15">
        <f t="shared" si="16"/>
        <v>6237524.529</v>
      </c>
      <c r="S146" s="14"/>
      <c r="T146" s="15">
        <f>if($A146&lt;=$T$1,D146*((1+Investment!$D$5/12)^($T$1*12-$B146)),0)</f>
        <v>37167.98253</v>
      </c>
      <c r="U146" s="15">
        <f>if($A146&lt;=$T$1,E146*((1+Investment!$D$6/12)^($T$1*12-$B146)),0)</f>
        <v>19634.91043</v>
      </c>
      <c r="V146" s="15">
        <f>if($A146&lt;=$T$1,F146*((1+Investment!$D$7/12)^($T$1*12-$B146)),0)</f>
        <v>14927.84681</v>
      </c>
      <c r="W146" s="15">
        <f t="shared" si="6"/>
        <v>71730.73977</v>
      </c>
      <c r="X146" s="15">
        <f t="shared" si="17"/>
        <v>12685637.06</v>
      </c>
      <c r="Y146" s="14"/>
      <c r="Z146" s="15">
        <f>if($A146&lt;=$Z$1,D146*((1+Investment!$D$5/12)^($Z$1*12-$B146)),0)</f>
        <v>67522.95115</v>
      </c>
      <c r="AA146" s="15">
        <f>if($A146&lt;=$Z$1,E146*((1+Investment!$D$6/12)^($Z$1*12-$B146)),0)</f>
        <v>41374.31702</v>
      </c>
      <c r="AB146" s="15">
        <f>if($A146&lt;=$Z$1,F146*((1+Investment!$D$7/12)^($Z$1*12-$B146)),0)</f>
        <v>36472.01054</v>
      </c>
      <c r="AC146" s="15">
        <f t="shared" si="7"/>
        <v>145369.2787</v>
      </c>
      <c r="AD146" s="15">
        <f t="shared" si="18"/>
        <v>26186055.35</v>
      </c>
      <c r="AE146" s="14"/>
      <c r="AF146" s="15">
        <f>if($A146&lt;=$AF$1,D146*((1+Investment!$D$5/12)^($AF$1*12-$B146)),0)</f>
        <v>122668.7224</v>
      </c>
      <c r="AG146" s="15">
        <f>if($A146&lt;=$AF$1,E146*((1+Investment!$D$6/12)^($AF$1*12-$B146)),0)</f>
        <v>87183.18906</v>
      </c>
      <c r="AH146" s="15">
        <f>if($A146&lt;=$AF$1,F146*((1+Investment!$D$7/12)^($AF$1*12-$B146)),0)</f>
        <v>89109.13741</v>
      </c>
      <c r="AI146" s="15">
        <f t="shared" si="8"/>
        <v>298961.0489</v>
      </c>
      <c r="AJ146" s="15">
        <f t="shared" si="19"/>
        <v>54890302.45</v>
      </c>
      <c r="AK146" s="14"/>
      <c r="AL146" s="15">
        <f>if($A146&lt;=$AF$1,D146*((1+Investment!$D$5/12)^($AL$1*12-$B146)),0)</f>
        <v>222851.8631</v>
      </c>
      <c r="AM146" s="15">
        <f>if($A146&lt;=$AF$1,E146*((1+Investment!$D$6/12)^($AL$1*12-$B146)),0)</f>
        <v>183710.7898</v>
      </c>
      <c r="AN146" s="15">
        <f>if($A146&lt;=$AF$1,F146*((1+Investment!$D$7/12)^($AL$1*12-$B146)),0)</f>
        <v>217713.2067</v>
      </c>
      <c r="AO146" s="15">
        <f t="shared" si="9"/>
        <v>624275.8595</v>
      </c>
      <c r="AP146" s="15">
        <f t="shared" si="20"/>
        <v>116853494.2</v>
      </c>
      <c r="AQ146" s="14"/>
      <c r="AR146" s="15">
        <f>if($A146&lt;=$AF$1,D146*((1+Investment!$D$5/12)^($AR$1*12-$B146)),0)</f>
        <v>404854.2439</v>
      </c>
      <c r="AS146" s="15">
        <f>if($A146&lt;=$AF$1,E146*((1+Investment!$D$6/12)^($AR$1*12-$B146)),0)</f>
        <v>387111.9494</v>
      </c>
      <c r="AT146" s="15">
        <f>if($A146&lt;=$AF$1,F146*((1+Investment!$D$7/12)^($AR$1*12-$B146)),0)</f>
        <v>531921.2121</v>
      </c>
      <c r="AU146" s="15">
        <f t="shared" si="10"/>
        <v>1323887.405</v>
      </c>
      <c r="AV146" s="15">
        <f t="shared" si="21"/>
        <v>252579787.5</v>
      </c>
      <c r="AW146" s="15"/>
      <c r="AX146" s="15">
        <f>if($A146&lt;=$AF$1,D146*((1+Investment!$D$5/12)^($AX$1*12-$B146)),0)</f>
        <v>735497.3683</v>
      </c>
      <c r="AY146" s="15">
        <f>if($A146&lt;=$AF$1,E146*((1+Investment!$D$6/12)^($AX$1*12-$B146)),0)</f>
        <v>815715.079</v>
      </c>
      <c r="AZ146" s="15">
        <f>if($A146&lt;=$AF$1,F146*((1+Investment!$D$7/12)^($AX$1*12-$B146)),0)</f>
        <v>1299600.424</v>
      </c>
      <c r="BA146" s="15">
        <f t="shared" si="11"/>
        <v>2850812.872</v>
      </c>
      <c r="BB146" s="15">
        <f t="shared" si="22"/>
        <v>553994107.8</v>
      </c>
      <c r="BC146" s="15"/>
      <c r="BD146" s="15">
        <f>if($A146&lt;=$AF$1,D146*((1+Investment!$D$5/12)^($BD$1*12-$B146)),0)</f>
        <v>1336175.641</v>
      </c>
      <c r="BE146" s="15">
        <f>if($A146&lt;=$AF$1,E146*((1+Investment!$D$6/12)^($BD$1*12-$B146)),0)</f>
        <v>1718859.599</v>
      </c>
      <c r="BF146" s="15">
        <f>if($A146&lt;=$AF$1,F146*((1+Investment!$D$7/12)^($BD$1*12-$B146)),0)</f>
        <v>3175209.458</v>
      </c>
      <c r="BG146" s="15">
        <f t="shared" si="12"/>
        <v>6230244.697</v>
      </c>
      <c r="BH146" s="15">
        <f t="shared" si="23"/>
        <v>1231895871</v>
      </c>
      <c r="BI146" s="15"/>
    </row>
    <row r="147">
      <c r="A147" s="24">
        <f t="shared" si="2"/>
        <v>12</v>
      </c>
      <c r="B147" s="23">
        <f t="shared" si="13"/>
        <v>145</v>
      </c>
      <c r="C147" s="15">
        <f>vlookup(A147,Budget!$B$3:$H$53,7,0)</f>
        <v>26050.87793</v>
      </c>
      <c r="D147" s="15">
        <f t="shared" ref="D147:F147" si="165">$C147*D$1</f>
        <v>15630.52676</v>
      </c>
      <c r="E147" s="15">
        <f t="shared" si="165"/>
        <v>6512.719484</v>
      </c>
      <c r="F147" s="15">
        <f t="shared" si="165"/>
        <v>3907.63169</v>
      </c>
      <c r="G147" s="14"/>
      <c r="H147" s="15">
        <f>if($A147&lt;=$H$1,D147*((1+Investment!$D$5/12)^($H$1*12-$B147)),0)</f>
        <v>0</v>
      </c>
      <c r="I147" s="15">
        <f>if($A147&lt;=$H$1,E147*((1+Investment!$D$6/12)^($H$1*12-$B147)),0)</f>
        <v>0</v>
      </c>
      <c r="J147" s="15">
        <f>if($A147&lt;=$H$1,F147*((1+Investment!$D$7/12)^($H$1*12-$B147)),0)</f>
        <v>0</v>
      </c>
      <c r="K147" s="15">
        <f t="shared" si="4"/>
        <v>0</v>
      </c>
      <c r="L147" s="15">
        <f t="shared" si="15"/>
        <v>2878143.695</v>
      </c>
      <c r="M147" s="14"/>
      <c r="N147" s="15">
        <f>if($A147&lt;=$N$1,D147*((1+Investment!$D$5/12)^($N$1*12-$B147)),0)</f>
        <v>22142.24729</v>
      </c>
      <c r="O147" s="15">
        <f>if($A147&lt;=$N$1,E147*((1+Investment!$D$6/12)^($N$1*12-$B147)),0)</f>
        <v>10059.78013</v>
      </c>
      <c r="P147" s="15">
        <f>if($A147&lt;=$N$1,F147*((1+Investment!$D$7/12)^($N$1*12-$B147)),0)</f>
        <v>6579.988002</v>
      </c>
      <c r="Q147" s="15">
        <f t="shared" si="5"/>
        <v>38782.01542</v>
      </c>
      <c r="R147" s="15">
        <f t="shared" si="16"/>
        <v>6276306.544</v>
      </c>
      <c r="S147" s="14"/>
      <c r="T147" s="15">
        <f>if($A147&lt;=$T$1,D147*((1+Investment!$D$5/12)^($T$1*12-$B147)),0)</f>
        <v>40225.74755</v>
      </c>
      <c r="U147" s="15">
        <f>if($A147&lt;=$T$1,E147*((1+Investment!$D$6/12)^($T$1*12-$B147)),0)</f>
        <v>21197.78104</v>
      </c>
      <c r="V147" s="15">
        <f>if($A147&lt;=$T$1,F147*((1+Investment!$D$7/12)^($T$1*12-$B147)),0)</f>
        <v>16076.35681</v>
      </c>
      <c r="W147" s="15">
        <f t="shared" si="6"/>
        <v>77499.88539</v>
      </c>
      <c r="X147" s="15">
        <f t="shared" si="17"/>
        <v>12763136.95</v>
      </c>
      <c r="Y147" s="14"/>
      <c r="Z147" s="15">
        <f>if($A147&lt;=$Z$1,D147*((1+Investment!$D$5/12)^($Z$1*12-$B147)),0)</f>
        <v>73077.98276</v>
      </c>
      <c r="AA147" s="15">
        <f>if($A147&lt;=$Z$1,E147*((1+Investment!$D$6/12)^($Z$1*12-$B147)),0)</f>
        <v>44667.5688</v>
      </c>
      <c r="AB147" s="15">
        <f>if($A147&lt;=$Z$1,F147*((1+Investment!$D$7/12)^($Z$1*12-$B147)),0)</f>
        <v>39278.07288</v>
      </c>
      <c r="AC147" s="15">
        <f t="shared" si="7"/>
        <v>157023.6244</v>
      </c>
      <c r="AD147" s="15">
        <f t="shared" si="18"/>
        <v>26343078.98</v>
      </c>
      <c r="AE147" s="14"/>
      <c r="AF147" s="15">
        <f>if($A147&lt;=$AF$1,D147*((1+Investment!$D$5/12)^($AF$1*12-$B147)),0)</f>
        <v>132760.53</v>
      </c>
      <c r="AG147" s="15">
        <f>if($A147&lt;=$AF$1,E147*((1+Investment!$D$6/12)^($AF$1*12-$B147)),0)</f>
        <v>94122.6678</v>
      </c>
      <c r="AH147" s="15">
        <f>if($A147&lt;=$AF$1,F147*((1+Investment!$D$7/12)^($AF$1*12-$B147)),0)</f>
        <v>95964.96441</v>
      </c>
      <c r="AI147" s="15">
        <f t="shared" si="8"/>
        <v>322848.1622</v>
      </c>
      <c r="AJ147" s="15">
        <f t="shared" si="19"/>
        <v>55213150.61</v>
      </c>
      <c r="AK147" s="14"/>
      <c r="AL147" s="15">
        <f>if($A147&lt;=$AF$1,D147*((1+Investment!$D$5/12)^($AL$1*12-$B147)),0)</f>
        <v>241185.6166</v>
      </c>
      <c r="AM147" s="15">
        <f>if($A147&lt;=$AF$1,E147*((1+Investment!$D$6/12)^($AL$1*12-$B147)),0)</f>
        <v>198333.5299</v>
      </c>
      <c r="AN147" s="15">
        <f>if($A147&lt;=$AF$1,F147*((1+Investment!$D$7/12)^($AL$1*12-$B147)),0)</f>
        <v>234463.4988</v>
      </c>
      <c r="AO147" s="15">
        <f t="shared" si="9"/>
        <v>673982.6453</v>
      </c>
      <c r="AP147" s="15">
        <f t="shared" si="20"/>
        <v>117527476.9</v>
      </c>
      <c r="AQ147" s="14"/>
      <c r="AR147" s="15">
        <f>if($A147&lt;=$AF$1,D147*((1+Investment!$D$5/12)^($AR$1*12-$B147)),0)</f>
        <v>438161.1134</v>
      </c>
      <c r="AS147" s="15">
        <f>if($A147&lt;=$AF$1,E147*((1+Investment!$D$6/12)^($AR$1*12-$B147)),0)</f>
        <v>417924.7147</v>
      </c>
      <c r="AT147" s="15">
        <f>if($A147&lt;=$AF$1,F147*((1+Investment!$D$7/12)^($AR$1*12-$B147)),0)</f>
        <v>572845.857</v>
      </c>
      <c r="AU147" s="15">
        <f t="shared" si="10"/>
        <v>1428931.685</v>
      </c>
      <c r="AV147" s="15">
        <f t="shared" si="21"/>
        <v>254008719.1</v>
      </c>
      <c r="AW147" s="15"/>
      <c r="AX147" s="15">
        <f>if($A147&lt;=$AF$1,D147*((1+Investment!$D$5/12)^($AX$1*12-$B147)),0)</f>
        <v>796005.8482</v>
      </c>
      <c r="AY147" s="15">
        <f>if($A147&lt;=$AF$1,E147*((1+Investment!$D$6/12)^($AX$1*12-$B147)),0)</f>
        <v>880643.1632</v>
      </c>
      <c r="AZ147" s="15">
        <f>if($A147&lt;=$AF$1,F147*((1+Investment!$D$7/12)^($AX$1*12-$B147)),0)</f>
        <v>1399588.326</v>
      </c>
      <c r="BA147" s="15">
        <f t="shared" si="11"/>
        <v>3076237.338</v>
      </c>
      <c r="BB147" s="15">
        <f t="shared" si="22"/>
        <v>557070345.1</v>
      </c>
      <c r="BC147" s="15"/>
      <c r="BD147" s="15">
        <f>if($A147&lt;=$AF$1,D147*((1+Investment!$D$5/12)^($BD$1*12-$B147)),0)</f>
        <v>1446101.196</v>
      </c>
      <c r="BE147" s="15">
        <f>if($A147&lt;=$AF$1,E147*((1+Investment!$D$6/12)^($BD$1*12-$B147)),0)</f>
        <v>1855674.847</v>
      </c>
      <c r="BF147" s="15">
        <f>if($A147&lt;=$AF$1,F147*((1+Investment!$D$7/12)^($BD$1*12-$B147)),0)</f>
        <v>3419501.876</v>
      </c>
      <c r="BG147" s="15">
        <f t="shared" si="12"/>
        <v>6721277.92</v>
      </c>
      <c r="BH147" s="15">
        <f t="shared" si="23"/>
        <v>1238617149</v>
      </c>
      <c r="BI147" s="15"/>
    </row>
    <row r="148">
      <c r="A148" s="24">
        <f t="shared" si="2"/>
        <v>12</v>
      </c>
      <c r="B148" s="23">
        <f t="shared" si="13"/>
        <v>146</v>
      </c>
      <c r="C148" s="15">
        <f>vlookup(A148,Budget!$B$3:$H$53,7,0)</f>
        <v>26050.87793</v>
      </c>
      <c r="D148" s="15">
        <f t="shared" ref="D148:F148" si="166">$C148*D$1</f>
        <v>15630.52676</v>
      </c>
      <c r="E148" s="15">
        <f t="shared" si="166"/>
        <v>6512.719484</v>
      </c>
      <c r="F148" s="15">
        <f t="shared" si="166"/>
        <v>3907.63169</v>
      </c>
      <c r="G148" s="14"/>
      <c r="H148" s="15">
        <f>if($A148&lt;=$H$1,D148*((1+Investment!$D$5/12)^($H$1*12-$B148)),0)</f>
        <v>0</v>
      </c>
      <c r="I148" s="15">
        <f>if($A148&lt;=$H$1,E148*((1+Investment!$D$6/12)^($H$1*12-$B148)),0)</f>
        <v>0</v>
      </c>
      <c r="J148" s="15">
        <f>if($A148&lt;=$H$1,F148*((1+Investment!$D$7/12)^($H$1*12-$B148)),0)</f>
        <v>0</v>
      </c>
      <c r="K148" s="15">
        <f t="shared" si="4"/>
        <v>0</v>
      </c>
      <c r="L148" s="15">
        <f t="shared" si="15"/>
        <v>2878143.695</v>
      </c>
      <c r="M148" s="14"/>
      <c r="N148" s="15">
        <f>if($A148&lt;=$N$1,D148*((1+Investment!$D$5/12)^($N$1*12-$B148)),0)</f>
        <v>21923.01712</v>
      </c>
      <c r="O148" s="15">
        <f>if($A148&lt;=$N$1,E148*((1+Investment!$D$6/12)^($N$1*12-$B148)),0)</f>
        <v>9935.585311</v>
      </c>
      <c r="P148" s="15">
        <f>if($A148&lt;=$N$1,F148*((1+Investment!$D$7/12)^($N$1*12-$B148)),0)</f>
        <v>6482.7468</v>
      </c>
      <c r="Q148" s="15">
        <f t="shared" si="5"/>
        <v>38341.34923</v>
      </c>
      <c r="R148" s="15">
        <f t="shared" si="16"/>
        <v>6314647.893</v>
      </c>
      <c r="S148" s="14"/>
      <c r="T148" s="15">
        <f>if($A148&lt;=$T$1,D148*((1+Investment!$D$5/12)^($T$1*12-$B148)),0)</f>
        <v>39827.47282</v>
      </c>
      <c r="U148" s="15">
        <f>if($A148&lt;=$T$1,E148*((1+Investment!$D$6/12)^($T$1*12-$B148)),0)</f>
        <v>20936.08004</v>
      </c>
      <c r="V148" s="15">
        <f>if($A148&lt;=$T$1,F148*((1+Investment!$D$7/12)^($T$1*12-$B148)),0)</f>
        <v>15838.77518</v>
      </c>
      <c r="W148" s="15">
        <f t="shared" si="6"/>
        <v>76602.32804</v>
      </c>
      <c r="X148" s="15">
        <f t="shared" si="17"/>
        <v>12839739.27</v>
      </c>
      <c r="Y148" s="14"/>
      <c r="Z148" s="15">
        <f>if($A148&lt;=$Z$1,D148*((1+Investment!$D$5/12)^($Z$1*12-$B148)),0)</f>
        <v>72354.43838</v>
      </c>
      <c r="AA148" s="15">
        <f>if($A148&lt;=$Z$1,E148*((1+Investment!$D$6/12)^($Z$1*12-$B148)),0)</f>
        <v>44116.11734</v>
      </c>
      <c r="AB148" s="15">
        <f>if($A148&lt;=$Z$1,F148*((1+Investment!$D$7/12)^($Z$1*12-$B148)),0)</f>
        <v>38697.60875</v>
      </c>
      <c r="AC148" s="15">
        <f t="shared" si="7"/>
        <v>155168.1645</v>
      </c>
      <c r="AD148" s="15">
        <f t="shared" si="18"/>
        <v>26498247.14</v>
      </c>
      <c r="AE148" s="14"/>
      <c r="AF148" s="15">
        <f>if($A148&lt;=$AF$1,D148*((1+Investment!$D$5/12)^($AF$1*12-$B148)),0)</f>
        <v>131446.0693</v>
      </c>
      <c r="AG148" s="15">
        <f>if($A148&lt;=$AF$1,E148*((1+Investment!$D$6/12)^($AF$1*12-$B148)),0)</f>
        <v>92960.65955</v>
      </c>
      <c r="AH148" s="15">
        <f>if($A148&lt;=$AF$1,F148*((1+Investment!$D$7/12)^($AF$1*12-$B148)),0)</f>
        <v>94546.76296</v>
      </c>
      <c r="AI148" s="15">
        <f t="shared" si="8"/>
        <v>318953.4918</v>
      </c>
      <c r="AJ148" s="15">
        <f t="shared" si="19"/>
        <v>55532104.11</v>
      </c>
      <c r="AK148" s="14"/>
      <c r="AL148" s="15">
        <f>if($A148&lt;=$AF$1,D148*((1+Investment!$D$5/12)^($AL$1*12-$B148)),0)</f>
        <v>238797.6402</v>
      </c>
      <c r="AM148" s="15">
        <f>if($A148&lt;=$AF$1,E148*((1+Investment!$D$6/12)^($AL$1*12-$B148)),0)</f>
        <v>195884.9678</v>
      </c>
      <c r="AN148" s="15">
        <f>if($A148&lt;=$AF$1,F148*((1+Investment!$D$7/12)^($AL$1*12-$B148)),0)</f>
        <v>230998.521</v>
      </c>
      <c r="AO148" s="15">
        <f t="shared" si="9"/>
        <v>665681.129</v>
      </c>
      <c r="AP148" s="15">
        <f t="shared" si="20"/>
        <v>118193158</v>
      </c>
      <c r="AQ148" s="14"/>
      <c r="AR148" s="15">
        <f>if($A148&lt;=$AF$1,D148*((1+Investment!$D$5/12)^($AR$1*12-$B148)),0)</f>
        <v>433822.8846</v>
      </c>
      <c r="AS148" s="15">
        <f>if($A148&lt;=$AF$1,E148*((1+Investment!$D$6/12)^($AR$1*12-$B148)),0)</f>
        <v>412765.1503</v>
      </c>
      <c r="AT148" s="15">
        <f>if($A148&lt;=$AF$1,F148*((1+Investment!$D$7/12)^($AR$1*12-$B148)),0)</f>
        <v>564380.1547</v>
      </c>
      <c r="AU148" s="15">
        <f t="shared" si="10"/>
        <v>1410968.19</v>
      </c>
      <c r="AV148" s="15">
        <f t="shared" si="21"/>
        <v>255419687.3</v>
      </c>
      <c r="AW148" s="15"/>
      <c r="AX148" s="15">
        <f>if($A148&lt;=$AF$1,D148*((1+Investment!$D$5/12)^($AX$1*12-$B148)),0)</f>
        <v>788124.6021</v>
      </c>
      <c r="AY148" s="15">
        <f>if($A148&lt;=$AF$1,E148*((1+Investment!$D$6/12)^($AX$1*12-$B148)),0)</f>
        <v>869771.0254</v>
      </c>
      <c r="AZ148" s="15">
        <f>if($A148&lt;=$AF$1,F148*((1+Investment!$D$7/12)^($AX$1*12-$B148)),0)</f>
        <v>1378904.755</v>
      </c>
      <c r="BA148" s="15">
        <f t="shared" si="11"/>
        <v>3036800.382</v>
      </c>
      <c r="BB148" s="15">
        <f t="shared" si="22"/>
        <v>560107145.5</v>
      </c>
      <c r="BC148" s="15"/>
      <c r="BD148" s="15">
        <f>if($A148&lt;=$AF$1,D148*((1+Investment!$D$5/12)^($BD$1*12-$B148)),0)</f>
        <v>1431783.363</v>
      </c>
      <c r="BE148" s="15">
        <f>if($A148&lt;=$AF$1,E148*((1+Investment!$D$6/12)^($BD$1*12-$B148)),0)</f>
        <v>1832765.281</v>
      </c>
      <c r="BF148" s="15">
        <f>if($A148&lt;=$AF$1,F148*((1+Investment!$D$7/12)^($BD$1*12-$B148)),0)</f>
        <v>3368967.366</v>
      </c>
      <c r="BG148" s="15">
        <f t="shared" si="12"/>
        <v>6633516.01</v>
      </c>
      <c r="BH148" s="15">
        <f t="shared" si="23"/>
        <v>1245250665</v>
      </c>
      <c r="BI148" s="15"/>
    </row>
    <row r="149">
      <c r="A149" s="24">
        <f t="shared" si="2"/>
        <v>12</v>
      </c>
      <c r="B149" s="23">
        <f t="shared" si="13"/>
        <v>147</v>
      </c>
      <c r="C149" s="15">
        <f>vlookup(A149,Budget!$B$3:$H$53,7,0)</f>
        <v>26050.87793</v>
      </c>
      <c r="D149" s="15">
        <f t="shared" ref="D149:F149" si="167">$C149*D$1</f>
        <v>15630.52676</v>
      </c>
      <c r="E149" s="15">
        <f t="shared" si="167"/>
        <v>6512.719484</v>
      </c>
      <c r="F149" s="15">
        <f t="shared" si="167"/>
        <v>3907.63169</v>
      </c>
      <c r="G149" s="14"/>
      <c r="H149" s="15">
        <f>if($A149&lt;=$H$1,D149*((1+Investment!$D$5/12)^($H$1*12-$B149)),0)</f>
        <v>0</v>
      </c>
      <c r="I149" s="15">
        <f>if($A149&lt;=$H$1,E149*((1+Investment!$D$6/12)^($H$1*12-$B149)),0)</f>
        <v>0</v>
      </c>
      <c r="J149" s="15">
        <f>if($A149&lt;=$H$1,F149*((1+Investment!$D$7/12)^($H$1*12-$B149)),0)</f>
        <v>0</v>
      </c>
      <c r="K149" s="15">
        <f t="shared" si="4"/>
        <v>0</v>
      </c>
      <c r="L149" s="15">
        <f t="shared" si="15"/>
        <v>2878143.695</v>
      </c>
      <c r="M149" s="14"/>
      <c r="N149" s="15">
        <f>if($A149&lt;=$N$1,D149*((1+Investment!$D$5/12)^($N$1*12-$B149)),0)</f>
        <v>21705.95754</v>
      </c>
      <c r="O149" s="15">
        <f>if($A149&lt;=$N$1,E149*((1+Investment!$D$6/12)^($N$1*12-$B149)),0)</f>
        <v>9812.923764</v>
      </c>
      <c r="P149" s="15">
        <f>if($A149&lt;=$N$1,F149*((1+Investment!$D$7/12)^($N$1*12-$B149)),0)</f>
        <v>6386.94266</v>
      </c>
      <c r="Q149" s="15">
        <f t="shared" si="5"/>
        <v>37905.82396</v>
      </c>
      <c r="R149" s="15">
        <f t="shared" si="16"/>
        <v>6352553.717</v>
      </c>
      <c r="S149" s="14"/>
      <c r="T149" s="15">
        <f>if($A149&lt;=$T$1,D149*((1+Investment!$D$5/12)^($T$1*12-$B149)),0)</f>
        <v>39433.1414</v>
      </c>
      <c r="U149" s="15">
        <f>if($A149&lt;=$T$1,E149*((1+Investment!$D$6/12)^($T$1*12-$B149)),0)</f>
        <v>20677.60992</v>
      </c>
      <c r="V149" s="15">
        <f>if($A149&lt;=$T$1,F149*((1+Investment!$D$7/12)^($T$1*12-$B149)),0)</f>
        <v>15604.70461</v>
      </c>
      <c r="W149" s="15">
        <f t="shared" si="6"/>
        <v>75715.45593</v>
      </c>
      <c r="X149" s="15">
        <f t="shared" si="17"/>
        <v>12915454.73</v>
      </c>
      <c r="Y149" s="14"/>
      <c r="Z149" s="15">
        <f>if($A149&lt;=$Z$1,D149*((1+Investment!$D$5/12)^($Z$1*12-$B149)),0)</f>
        <v>71638.0578</v>
      </c>
      <c r="AA149" s="15">
        <f>if($A149&lt;=$Z$1,E149*((1+Investment!$D$6/12)^($Z$1*12-$B149)),0)</f>
        <v>43571.47391</v>
      </c>
      <c r="AB149" s="15">
        <f>if($A149&lt;=$Z$1,F149*((1+Investment!$D$7/12)^($Z$1*12-$B149)),0)</f>
        <v>38125.7229</v>
      </c>
      <c r="AC149" s="15">
        <f t="shared" si="7"/>
        <v>153335.2546</v>
      </c>
      <c r="AD149" s="15">
        <f t="shared" si="18"/>
        <v>26651582.4</v>
      </c>
      <c r="AE149" s="14"/>
      <c r="AF149" s="15">
        <f>if($A149&lt;=$AF$1,D149*((1+Investment!$D$5/12)^($AF$1*12-$B149)),0)</f>
        <v>130144.6231</v>
      </c>
      <c r="AG149" s="15">
        <f>if($A149&lt;=$AF$1,E149*((1+Investment!$D$6/12)^($AF$1*12-$B149)),0)</f>
        <v>91812.99709</v>
      </c>
      <c r="AH149" s="15">
        <f>if($A149&lt;=$AF$1,F149*((1+Investment!$D$7/12)^($AF$1*12-$B149)),0)</f>
        <v>93149.52016</v>
      </c>
      <c r="AI149" s="15">
        <f t="shared" si="8"/>
        <v>315107.1403</v>
      </c>
      <c r="AJ149" s="15">
        <f t="shared" si="19"/>
        <v>55847211.25</v>
      </c>
      <c r="AK149" s="14"/>
      <c r="AL149" s="15">
        <f>if($A149&lt;=$AF$1,D149*((1+Investment!$D$5/12)^($AL$1*12-$B149)),0)</f>
        <v>236433.3071</v>
      </c>
      <c r="AM149" s="15">
        <f>if($A149&lt;=$AF$1,E149*((1+Investment!$D$6/12)^($AL$1*12-$B149)),0)</f>
        <v>193466.6349</v>
      </c>
      <c r="AN149" s="15">
        <f>if($A149&lt;=$AF$1,F149*((1+Investment!$D$7/12)^($AL$1*12-$B149)),0)</f>
        <v>227584.7498</v>
      </c>
      <c r="AO149" s="15">
        <f t="shared" si="9"/>
        <v>657484.6917</v>
      </c>
      <c r="AP149" s="15">
        <f t="shared" si="20"/>
        <v>118850642.7</v>
      </c>
      <c r="AQ149" s="14"/>
      <c r="AR149" s="15">
        <f>if($A149&lt;=$AF$1,D149*((1+Investment!$D$5/12)^($AR$1*12-$B149)),0)</f>
        <v>429527.6085</v>
      </c>
      <c r="AS149" s="15">
        <f>if($A149&lt;=$AF$1,E149*((1+Investment!$D$6/12)^($AR$1*12-$B149)),0)</f>
        <v>407669.2843</v>
      </c>
      <c r="AT149" s="15">
        <f>if($A149&lt;=$AF$1,F149*((1+Investment!$D$7/12)^($AR$1*12-$B149)),0)</f>
        <v>556039.5613</v>
      </c>
      <c r="AU149" s="15">
        <f t="shared" si="10"/>
        <v>1393236.454</v>
      </c>
      <c r="AV149" s="15">
        <f t="shared" si="21"/>
        <v>256812923.8</v>
      </c>
      <c r="AW149" s="15"/>
      <c r="AX149" s="15">
        <f>if($A149&lt;=$AF$1,D149*((1+Investment!$D$5/12)^($AX$1*12-$B149)),0)</f>
        <v>780321.3883</v>
      </c>
      <c r="AY149" s="15">
        <f>if($A149&lt;=$AF$1,E149*((1+Investment!$D$6/12)^($AX$1*12-$B149)),0)</f>
        <v>859033.1115</v>
      </c>
      <c r="AZ149" s="15">
        <f>if($A149&lt;=$AF$1,F149*((1+Investment!$D$7/12)^($AX$1*12-$B149)),0)</f>
        <v>1358526.852</v>
      </c>
      <c r="BA149" s="15">
        <f t="shared" si="11"/>
        <v>2997881.352</v>
      </c>
      <c r="BB149" s="15">
        <f t="shared" si="22"/>
        <v>563105026.9</v>
      </c>
      <c r="BC149" s="15"/>
      <c r="BD149" s="15">
        <f>if($A149&lt;=$AF$1,D149*((1+Investment!$D$5/12)^($BD$1*12-$B149)),0)</f>
        <v>1417607.29</v>
      </c>
      <c r="BE149" s="15">
        <f>if($A149&lt;=$AF$1,E149*((1+Investment!$D$6/12)^($BD$1*12-$B149)),0)</f>
        <v>1810138.549</v>
      </c>
      <c r="BF149" s="15">
        <f>if($A149&lt;=$AF$1,F149*((1+Investment!$D$7/12)^($BD$1*12-$B149)),0)</f>
        <v>3319179.671</v>
      </c>
      <c r="BG149" s="15">
        <f t="shared" si="12"/>
        <v>6546925.51</v>
      </c>
      <c r="BH149" s="15">
        <f t="shared" si="23"/>
        <v>1251797590</v>
      </c>
      <c r="BI149" s="15"/>
    </row>
    <row r="150">
      <c r="A150" s="24">
        <f t="shared" si="2"/>
        <v>12</v>
      </c>
      <c r="B150" s="23">
        <f t="shared" si="13"/>
        <v>148</v>
      </c>
      <c r="C150" s="15">
        <f>vlookup(A150,Budget!$B$3:$H$53,7,0)</f>
        <v>26050.87793</v>
      </c>
      <c r="D150" s="15">
        <f t="shared" ref="D150:F150" si="168">$C150*D$1</f>
        <v>15630.52676</v>
      </c>
      <c r="E150" s="15">
        <f t="shared" si="168"/>
        <v>6512.719484</v>
      </c>
      <c r="F150" s="15">
        <f t="shared" si="168"/>
        <v>3907.63169</v>
      </c>
      <c r="G150" s="14"/>
      <c r="H150" s="15">
        <f>if($A150&lt;=$H$1,D150*((1+Investment!$D$5/12)^($H$1*12-$B150)),0)</f>
        <v>0</v>
      </c>
      <c r="I150" s="15">
        <f>if($A150&lt;=$H$1,E150*((1+Investment!$D$6/12)^($H$1*12-$B150)),0)</f>
        <v>0</v>
      </c>
      <c r="J150" s="15">
        <f>if($A150&lt;=$H$1,F150*((1+Investment!$D$7/12)^($H$1*12-$B150)),0)</f>
        <v>0</v>
      </c>
      <c r="K150" s="15">
        <f t="shared" si="4"/>
        <v>0</v>
      </c>
      <c r="L150" s="15">
        <f t="shared" si="15"/>
        <v>2878143.695</v>
      </c>
      <c r="M150" s="14"/>
      <c r="N150" s="15">
        <f>if($A150&lt;=$N$1,D150*((1+Investment!$D$5/12)^($N$1*12-$B150)),0)</f>
        <v>21491.04707</v>
      </c>
      <c r="O150" s="15">
        <f>if($A150&lt;=$N$1,E150*((1+Investment!$D$6/12)^($N$1*12-$B150)),0)</f>
        <v>9691.776557</v>
      </c>
      <c r="P150" s="15">
        <f>if($A150&lt;=$N$1,F150*((1+Investment!$D$7/12)^($N$1*12-$B150)),0)</f>
        <v>6292.554345</v>
      </c>
      <c r="Q150" s="15">
        <f t="shared" si="5"/>
        <v>37475.37797</v>
      </c>
      <c r="R150" s="15">
        <f t="shared" si="16"/>
        <v>6390029.095</v>
      </c>
      <c r="S150" s="14"/>
      <c r="T150" s="15">
        <f>if($A150&lt;=$T$1,D150*((1+Investment!$D$5/12)^($T$1*12-$B150)),0)</f>
        <v>39042.71426</v>
      </c>
      <c r="U150" s="15">
        <f>if($A150&lt;=$T$1,E150*((1+Investment!$D$6/12)^($T$1*12-$B150)),0)</f>
        <v>20422.33078</v>
      </c>
      <c r="V150" s="15">
        <f>if($A150&lt;=$T$1,F150*((1+Investment!$D$7/12)^($T$1*12-$B150)),0)</f>
        <v>15374.09321</v>
      </c>
      <c r="W150" s="15">
        <f t="shared" si="6"/>
        <v>74839.13826</v>
      </c>
      <c r="X150" s="15">
        <f t="shared" si="17"/>
        <v>12990293.87</v>
      </c>
      <c r="Y150" s="14"/>
      <c r="Z150" s="15">
        <f>if($A150&lt;=$Z$1,D150*((1+Investment!$D$5/12)^($Z$1*12-$B150)),0)</f>
        <v>70928.7701</v>
      </c>
      <c r="AA150" s="15">
        <f>if($A150&lt;=$Z$1,E150*((1+Investment!$D$6/12)^($Z$1*12-$B150)),0)</f>
        <v>43033.55448</v>
      </c>
      <c r="AB150" s="15">
        <f>if($A150&lt;=$Z$1,F150*((1+Investment!$D$7/12)^($Z$1*12-$B150)),0)</f>
        <v>37562.28858</v>
      </c>
      <c r="AC150" s="15">
        <f t="shared" si="7"/>
        <v>151524.6132</v>
      </c>
      <c r="AD150" s="15">
        <f t="shared" si="18"/>
        <v>26803107.01</v>
      </c>
      <c r="AE150" s="14"/>
      <c r="AF150" s="15">
        <f>if($A150&lt;=$AF$1,D150*((1+Investment!$D$5/12)^($AF$1*12-$B150)),0)</f>
        <v>128856.0625</v>
      </c>
      <c r="AG150" s="15">
        <f>if($A150&lt;=$AF$1,E150*((1+Investment!$D$6/12)^($AF$1*12-$B150)),0)</f>
        <v>90679.5033</v>
      </c>
      <c r="AH150" s="15">
        <f>if($A150&lt;=$AF$1,F150*((1+Investment!$D$7/12)^($AF$1*12-$B150)),0)</f>
        <v>91772.92627</v>
      </c>
      <c r="AI150" s="15">
        <f t="shared" si="8"/>
        <v>311308.492</v>
      </c>
      <c r="AJ150" s="15">
        <f t="shared" si="19"/>
        <v>56158519.74</v>
      </c>
      <c r="AK150" s="14"/>
      <c r="AL150" s="15">
        <f>if($A150&lt;=$AF$1,D150*((1+Investment!$D$5/12)^($AL$1*12-$B150)),0)</f>
        <v>234092.3833</v>
      </c>
      <c r="AM150" s="15">
        <f>if($A150&lt;=$AF$1,E150*((1+Investment!$D$6/12)^($AL$1*12-$B150)),0)</f>
        <v>191078.1579</v>
      </c>
      <c r="AN150" s="15">
        <f>if($A150&lt;=$AF$1,F150*((1+Investment!$D$7/12)^($AL$1*12-$B150)),0)</f>
        <v>224221.4283</v>
      </c>
      <c r="AO150" s="15">
        <f t="shared" si="9"/>
        <v>649391.9695</v>
      </c>
      <c r="AP150" s="15">
        <f t="shared" si="20"/>
        <v>119500034.7</v>
      </c>
      <c r="AQ150" s="14"/>
      <c r="AR150" s="15">
        <f>if($A150&lt;=$AF$1,D150*((1+Investment!$D$5/12)^($AR$1*12-$B150)),0)</f>
        <v>425274.8599</v>
      </c>
      <c r="AS150" s="15">
        <f>if($A150&lt;=$AF$1,E150*((1+Investment!$D$6/12)^($AR$1*12-$B150)),0)</f>
        <v>402636.3301</v>
      </c>
      <c r="AT150" s="15">
        <f>if($A150&lt;=$AF$1,F150*((1+Investment!$D$7/12)^($AR$1*12-$B150)),0)</f>
        <v>547822.2278</v>
      </c>
      <c r="AU150" s="15">
        <f t="shared" si="10"/>
        <v>1375733.418</v>
      </c>
      <c r="AV150" s="15">
        <f t="shared" si="21"/>
        <v>258188657.2</v>
      </c>
      <c r="AW150" s="15"/>
      <c r="AX150" s="15">
        <f>if($A150&lt;=$AF$1,D150*((1+Investment!$D$5/12)^($AX$1*12-$B150)),0)</f>
        <v>772595.4339</v>
      </c>
      <c r="AY150" s="15">
        <f>if($A150&lt;=$AF$1,E150*((1+Investment!$D$6/12)^($AX$1*12-$B150)),0)</f>
        <v>848427.7645</v>
      </c>
      <c r="AZ150" s="15">
        <f>if($A150&lt;=$AF$1,F150*((1+Investment!$D$7/12)^($AX$1*12-$B150)),0)</f>
        <v>1338450.101</v>
      </c>
      <c r="BA150" s="15">
        <f t="shared" si="11"/>
        <v>2959473.299</v>
      </c>
      <c r="BB150" s="15">
        <f t="shared" si="22"/>
        <v>566064500.2</v>
      </c>
      <c r="BC150" s="15"/>
      <c r="BD150" s="15">
        <f>if($A150&lt;=$AF$1,D150*((1+Investment!$D$5/12)^($BD$1*12-$B150)),0)</f>
        <v>1403571.574</v>
      </c>
      <c r="BE150" s="15">
        <f>if($A150&lt;=$AF$1,E150*((1+Investment!$D$6/12)^($BD$1*12-$B150)),0)</f>
        <v>1787791.16</v>
      </c>
      <c r="BF150" s="15">
        <f>if($A150&lt;=$AF$1,F150*((1+Investment!$D$7/12)^($BD$1*12-$B150)),0)</f>
        <v>3270127.755</v>
      </c>
      <c r="BG150" s="15">
        <f t="shared" si="12"/>
        <v>6461490.488</v>
      </c>
      <c r="BH150" s="15">
        <f t="shared" si="23"/>
        <v>1258259081</v>
      </c>
      <c r="BI150" s="15"/>
    </row>
    <row r="151">
      <c r="A151" s="24">
        <f t="shared" si="2"/>
        <v>12</v>
      </c>
      <c r="B151" s="23">
        <f t="shared" si="13"/>
        <v>149</v>
      </c>
      <c r="C151" s="15">
        <f>vlookup(A151,Budget!$B$3:$H$53,7,0)</f>
        <v>26050.87793</v>
      </c>
      <c r="D151" s="15">
        <f t="shared" ref="D151:F151" si="169">$C151*D$1</f>
        <v>15630.52676</v>
      </c>
      <c r="E151" s="15">
        <f t="shared" si="169"/>
        <v>6512.719484</v>
      </c>
      <c r="F151" s="15">
        <f t="shared" si="169"/>
        <v>3907.63169</v>
      </c>
      <c r="G151" s="14"/>
      <c r="H151" s="15">
        <f>if($A151&lt;=$H$1,D151*((1+Investment!$D$5/12)^($H$1*12-$B151)),0)</f>
        <v>0</v>
      </c>
      <c r="I151" s="15">
        <f>if($A151&lt;=$H$1,E151*((1+Investment!$D$6/12)^($H$1*12-$B151)),0)</f>
        <v>0</v>
      </c>
      <c r="J151" s="15">
        <f>if($A151&lt;=$H$1,F151*((1+Investment!$D$7/12)^($H$1*12-$B151)),0)</f>
        <v>0</v>
      </c>
      <c r="K151" s="15">
        <f t="shared" si="4"/>
        <v>0</v>
      </c>
      <c r="L151" s="15">
        <f t="shared" si="15"/>
        <v>2878143.695</v>
      </c>
      <c r="M151" s="14"/>
      <c r="N151" s="15">
        <f>if($A151&lt;=$N$1,D151*((1+Investment!$D$5/12)^($N$1*12-$B151)),0)</f>
        <v>21278.26443</v>
      </c>
      <c r="O151" s="15">
        <f>if($A151&lt;=$N$1,E151*((1+Investment!$D$6/12)^($N$1*12-$B151)),0)</f>
        <v>9572.124995</v>
      </c>
      <c r="P151" s="15">
        <f>if($A151&lt;=$N$1,F151*((1+Investment!$D$7/12)^($N$1*12-$B151)),0)</f>
        <v>6199.560931</v>
      </c>
      <c r="Q151" s="15">
        <f t="shared" si="5"/>
        <v>37049.95035</v>
      </c>
      <c r="R151" s="15">
        <f t="shared" si="16"/>
        <v>6427079.045</v>
      </c>
      <c r="S151" s="14"/>
      <c r="T151" s="15">
        <f>if($A151&lt;=$T$1,D151*((1+Investment!$D$5/12)^($T$1*12-$B151)),0)</f>
        <v>38656.15273</v>
      </c>
      <c r="U151" s="15">
        <f>if($A151&lt;=$T$1,E151*((1+Investment!$D$6/12)^($T$1*12-$B151)),0)</f>
        <v>20170.20324</v>
      </c>
      <c r="V151" s="15">
        <f>if($A151&lt;=$T$1,F151*((1+Investment!$D$7/12)^($T$1*12-$B151)),0)</f>
        <v>15146.88987</v>
      </c>
      <c r="W151" s="15">
        <f t="shared" si="6"/>
        <v>73973.24584</v>
      </c>
      <c r="X151" s="15">
        <f t="shared" si="17"/>
        <v>13064267.11</v>
      </c>
      <c r="Y151" s="14"/>
      <c r="Z151" s="15">
        <f>if($A151&lt;=$Z$1,D151*((1+Investment!$D$5/12)^($Z$1*12-$B151)),0)</f>
        <v>70226.50505</v>
      </c>
      <c r="AA151" s="15">
        <f>if($A151&lt;=$Z$1,E151*((1+Investment!$D$6/12)^($Z$1*12-$B151)),0)</f>
        <v>42502.27603</v>
      </c>
      <c r="AB151" s="15">
        <f>if($A151&lt;=$Z$1,F151*((1+Investment!$D$7/12)^($Z$1*12-$B151)),0)</f>
        <v>37007.18086</v>
      </c>
      <c r="AC151" s="15">
        <f t="shared" si="7"/>
        <v>149735.9619</v>
      </c>
      <c r="AD151" s="15">
        <f t="shared" si="18"/>
        <v>26952842.97</v>
      </c>
      <c r="AE151" s="14"/>
      <c r="AF151" s="15">
        <f>if($A151&lt;=$AF$1,D151*((1+Investment!$D$5/12)^($AF$1*12-$B151)),0)</f>
        <v>127580.2599</v>
      </c>
      <c r="AG151" s="15">
        <f>if($A151&lt;=$AF$1,E151*((1+Investment!$D$6/12)^($AF$1*12-$B151)),0)</f>
        <v>89560.00326</v>
      </c>
      <c r="AH151" s="15">
        <f>if($A151&lt;=$AF$1,F151*((1+Investment!$D$7/12)^($AF$1*12-$B151)),0)</f>
        <v>90416.67613</v>
      </c>
      <c r="AI151" s="15">
        <f t="shared" si="8"/>
        <v>307556.9393</v>
      </c>
      <c r="AJ151" s="15">
        <f t="shared" si="19"/>
        <v>56466076.68</v>
      </c>
      <c r="AK151" s="14"/>
      <c r="AL151" s="15">
        <f>if($A151&lt;=$AF$1,D151*((1+Investment!$D$5/12)^($AL$1*12-$B151)),0)</f>
        <v>231774.6369</v>
      </c>
      <c r="AM151" s="15">
        <f>if($A151&lt;=$AF$1,E151*((1+Investment!$D$6/12)^($AL$1*12-$B151)),0)</f>
        <v>188719.1683</v>
      </c>
      <c r="AN151" s="15">
        <f>if($A151&lt;=$AF$1,F151*((1+Investment!$D$7/12)^($AL$1*12-$B151)),0)</f>
        <v>220907.8112</v>
      </c>
      <c r="AO151" s="15">
        <f t="shared" si="9"/>
        <v>641401.6164</v>
      </c>
      <c r="AP151" s="15">
        <f t="shared" si="20"/>
        <v>120141436.3</v>
      </c>
      <c r="AQ151" s="14"/>
      <c r="AR151" s="15">
        <f>if($A151&lt;=$AF$1,D151*((1+Investment!$D$5/12)^($AR$1*12-$B151)),0)</f>
        <v>421064.2177</v>
      </c>
      <c r="AS151" s="15">
        <f>if($A151&lt;=$AF$1,E151*((1+Investment!$D$6/12)^($AR$1*12-$B151)),0)</f>
        <v>397665.5112</v>
      </c>
      <c r="AT151" s="15">
        <f>if($A151&lt;=$AF$1,F151*((1+Investment!$D$7/12)^($AR$1*12-$B151)),0)</f>
        <v>539726.3328</v>
      </c>
      <c r="AU151" s="15">
        <f t="shared" si="10"/>
        <v>1358456.062</v>
      </c>
      <c r="AV151" s="15">
        <f t="shared" si="21"/>
        <v>259547113.3</v>
      </c>
      <c r="AW151" s="15"/>
      <c r="AX151" s="15">
        <f>if($A151&lt;=$AF$1,D151*((1+Investment!$D$5/12)^($AX$1*12-$B151)),0)</f>
        <v>764945.9742</v>
      </c>
      <c r="AY151" s="15">
        <f>if($A151&lt;=$AF$1,E151*((1+Investment!$D$6/12)^($AX$1*12-$B151)),0)</f>
        <v>837953.3476</v>
      </c>
      <c r="AZ151" s="15">
        <f>if($A151&lt;=$AF$1,F151*((1+Investment!$D$7/12)^($AX$1*12-$B151)),0)</f>
        <v>1318670.05</v>
      </c>
      <c r="BA151" s="15">
        <f t="shared" si="11"/>
        <v>2921569.372</v>
      </c>
      <c r="BB151" s="15">
        <f t="shared" si="22"/>
        <v>568986069.5</v>
      </c>
      <c r="BC151" s="15"/>
      <c r="BD151" s="15">
        <f>if($A151&lt;=$AF$1,D151*((1+Investment!$D$5/12)^($BD$1*12-$B151)),0)</f>
        <v>1389674.826</v>
      </c>
      <c r="BE151" s="15">
        <f>if($A151&lt;=$AF$1,E151*((1+Investment!$D$6/12)^($BD$1*12-$B151)),0)</f>
        <v>1765719.664</v>
      </c>
      <c r="BF151" s="15">
        <f>if($A151&lt;=$AF$1,F151*((1+Investment!$D$7/12)^($BD$1*12-$B151)),0)</f>
        <v>3221800.743</v>
      </c>
      <c r="BG151" s="15">
        <f t="shared" si="12"/>
        <v>6377195.233</v>
      </c>
      <c r="BH151" s="15">
        <f t="shared" si="23"/>
        <v>1264636276</v>
      </c>
      <c r="BI151" s="15"/>
    </row>
    <row r="152">
      <c r="A152" s="24">
        <f t="shared" si="2"/>
        <v>12</v>
      </c>
      <c r="B152" s="23">
        <f t="shared" si="13"/>
        <v>150</v>
      </c>
      <c r="C152" s="15">
        <f>vlookup(A152,Budget!$B$3:$H$53,7,0)</f>
        <v>26050.87793</v>
      </c>
      <c r="D152" s="15">
        <f t="shared" ref="D152:F152" si="170">$C152*D$1</f>
        <v>15630.52676</v>
      </c>
      <c r="E152" s="15">
        <f t="shared" si="170"/>
        <v>6512.719484</v>
      </c>
      <c r="F152" s="15">
        <f t="shared" si="170"/>
        <v>3907.63169</v>
      </c>
      <c r="G152" s="14"/>
      <c r="H152" s="15">
        <f>if($A152&lt;=$H$1,D152*((1+Investment!$D$5/12)^($H$1*12-$B152)),0)</f>
        <v>0</v>
      </c>
      <c r="I152" s="15">
        <f>if($A152&lt;=$H$1,E152*((1+Investment!$D$6/12)^($H$1*12-$B152)),0)</f>
        <v>0</v>
      </c>
      <c r="J152" s="15">
        <f>if($A152&lt;=$H$1,F152*((1+Investment!$D$7/12)^($H$1*12-$B152)),0)</f>
        <v>0</v>
      </c>
      <c r="K152" s="15">
        <f t="shared" si="4"/>
        <v>0</v>
      </c>
      <c r="L152" s="15">
        <f t="shared" si="15"/>
        <v>2878143.695</v>
      </c>
      <c r="M152" s="14"/>
      <c r="N152" s="15">
        <f>if($A152&lt;=$N$1,D152*((1+Investment!$D$5/12)^($N$1*12-$B152)),0)</f>
        <v>21067.58854</v>
      </c>
      <c r="O152" s="15">
        <f>if($A152&lt;=$N$1,E152*((1+Investment!$D$6/12)^($N$1*12-$B152)),0)</f>
        <v>9453.950612</v>
      </c>
      <c r="P152" s="15">
        <f>if($A152&lt;=$N$1,F152*((1+Investment!$D$7/12)^($N$1*12-$B152)),0)</f>
        <v>6107.941804</v>
      </c>
      <c r="Q152" s="15">
        <f t="shared" si="5"/>
        <v>36629.48096</v>
      </c>
      <c r="R152" s="15">
        <f t="shared" si="16"/>
        <v>6463708.526</v>
      </c>
      <c r="S152" s="14"/>
      <c r="T152" s="15">
        <f>if($A152&lt;=$T$1,D152*((1+Investment!$D$5/12)^($T$1*12-$B152)),0)</f>
        <v>38273.41855</v>
      </c>
      <c r="U152" s="15">
        <f>if($A152&lt;=$T$1,E152*((1+Investment!$D$6/12)^($T$1*12-$B152)),0)</f>
        <v>19921.18839</v>
      </c>
      <c r="V152" s="15">
        <f>if($A152&lt;=$T$1,F152*((1+Investment!$D$7/12)^($T$1*12-$B152)),0)</f>
        <v>14923.0442</v>
      </c>
      <c r="W152" s="15">
        <f t="shared" si="6"/>
        <v>73117.65114</v>
      </c>
      <c r="X152" s="15">
        <f t="shared" si="17"/>
        <v>13137384.76</v>
      </c>
      <c r="Y152" s="14"/>
      <c r="Z152" s="15">
        <f>if($A152&lt;=$Z$1,D152*((1+Investment!$D$5/12)^($Z$1*12-$B152)),0)</f>
        <v>69531.19312</v>
      </c>
      <c r="AA152" s="15">
        <f>if($A152&lt;=$Z$1,E152*((1+Investment!$D$6/12)^($Z$1*12-$B152)),0)</f>
        <v>41977.55657</v>
      </c>
      <c r="AB152" s="15">
        <f>if($A152&lt;=$Z$1,F152*((1+Investment!$D$7/12)^($Z$1*12-$B152)),0)</f>
        <v>36460.27671</v>
      </c>
      <c r="AC152" s="15">
        <f t="shared" si="7"/>
        <v>147969.0264</v>
      </c>
      <c r="AD152" s="15">
        <f t="shared" si="18"/>
        <v>27100812</v>
      </c>
      <c r="AE152" s="14"/>
      <c r="AF152" s="15">
        <f>if($A152&lt;=$AF$1,D152*((1+Investment!$D$5/12)^($AF$1*12-$B152)),0)</f>
        <v>126317.089</v>
      </c>
      <c r="AG152" s="15">
        <f>if($A152&lt;=$AF$1,E152*((1+Investment!$D$6/12)^($AF$1*12-$B152)),0)</f>
        <v>88454.3242</v>
      </c>
      <c r="AH152" s="15">
        <f>if($A152&lt;=$AF$1,F152*((1+Investment!$D$7/12)^($AF$1*12-$B152)),0)</f>
        <v>89080.46909</v>
      </c>
      <c r="AI152" s="15">
        <f t="shared" si="8"/>
        <v>303851.8823</v>
      </c>
      <c r="AJ152" s="15">
        <f t="shared" si="19"/>
        <v>56769928.56</v>
      </c>
      <c r="AK152" s="14"/>
      <c r="AL152" s="15">
        <f>if($A152&lt;=$AF$1,D152*((1+Investment!$D$5/12)^($AL$1*12-$B152)),0)</f>
        <v>229479.8385</v>
      </c>
      <c r="AM152" s="15">
        <f>if($A152&lt;=$AF$1,E152*((1+Investment!$D$6/12)^($AL$1*12-$B152)),0)</f>
        <v>186389.302</v>
      </c>
      <c r="AN152" s="15">
        <f>if($A152&lt;=$AF$1,F152*((1+Investment!$D$7/12)^($AL$1*12-$B152)),0)</f>
        <v>217643.1637</v>
      </c>
      <c r="AO152" s="15">
        <f t="shared" si="9"/>
        <v>633512.3043</v>
      </c>
      <c r="AP152" s="15">
        <f t="shared" si="20"/>
        <v>120774948.6</v>
      </c>
      <c r="AQ152" s="14"/>
      <c r="AR152" s="15">
        <f>if($A152&lt;=$AF$1,D152*((1+Investment!$D$5/12)^($AR$1*12-$B152)),0)</f>
        <v>416895.265</v>
      </c>
      <c r="AS152" s="15">
        <f>if($A152&lt;=$AF$1,E152*((1+Investment!$D$6/12)^($AR$1*12-$B152)),0)</f>
        <v>392756.0605</v>
      </c>
      <c r="AT152" s="15">
        <f>if($A152&lt;=$AF$1,F152*((1+Investment!$D$7/12)^($AR$1*12-$B152)),0)</f>
        <v>531750.0816</v>
      </c>
      <c r="AU152" s="15">
        <f t="shared" si="10"/>
        <v>1341401.407</v>
      </c>
      <c r="AV152" s="15">
        <f t="shared" si="21"/>
        <v>260888514.7</v>
      </c>
      <c r="AW152" s="15"/>
      <c r="AX152" s="15">
        <f>if($A152&lt;=$AF$1,D152*((1+Investment!$D$5/12)^($AX$1*12-$B152)),0)</f>
        <v>757372.2517</v>
      </c>
      <c r="AY152" s="15">
        <f>if($A152&lt;=$AF$1,E152*((1+Investment!$D$6/12)^($AX$1*12-$B152)),0)</f>
        <v>827608.2446</v>
      </c>
      <c r="AZ152" s="15">
        <f>if($A152&lt;=$AF$1,F152*((1+Investment!$D$7/12)^($AX$1*12-$B152)),0)</f>
        <v>1299182.315</v>
      </c>
      <c r="BA152" s="15">
        <f t="shared" si="11"/>
        <v>2884162.811</v>
      </c>
      <c r="BB152" s="15">
        <f t="shared" si="22"/>
        <v>571870232.3</v>
      </c>
      <c r="BC152" s="15"/>
      <c r="BD152" s="15">
        <f>if($A152&lt;=$AF$1,D152*((1+Investment!$D$5/12)^($BD$1*12-$B152)),0)</f>
        <v>1375915.669</v>
      </c>
      <c r="BE152" s="15">
        <f>if($A152&lt;=$AF$1,E152*((1+Investment!$D$6/12)^($BD$1*12-$B152)),0)</f>
        <v>1743920.656</v>
      </c>
      <c r="BF152" s="15">
        <f>if($A152&lt;=$AF$1,F152*((1+Investment!$D$7/12)^($BD$1*12-$B152)),0)</f>
        <v>3174187.925</v>
      </c>
      <c r="BG152" s="15">
        <f t="shared" si="12"/>
        <v>6294024.249</v>
      </c>
      <c r="BH152" s="15">
        <f t="shared" si="23"/>
        <v>1270930300</v>
      </c>
      <c r="BI152" s="15"/>
    </row>
    <row r="153">
      <c r="A153" s="24">
        <f t="shared" si="2"/>
        <v>12</v>
      </c>
      <c r="B153" s="23">
        <f t="shared" si="13"/>
        <v>151</v>
      </c>
      <c r="C153" s="15">
        <f>vlookup(A153,Budget!$B$3:$H$53,7,0)</f>
        <v>26050.87793</v>
      </c>
      <c r="D153" s="15">
        <f t="shared" ref="D153:F153" si="171">$C153*D$1</f>
        <v>15630.52676</v>
      </c>
      <c r="E153" s="15">
        <f t="shared" si="171"/>
        <v>6512.719484</v>
      </c>
      <c r="F153" s="15">
        <f t="shared" si="171"/>
        <v>3907.63169</v>
      </c>
      <c r="G153" s="14"/>
      <c r="H153" s="15">
        <f>if($A153&lt;=$H$1,D153*((1+Investment!$D$5/12)^($H$1*12-$B153)),0)</f>
        <v>0</v>
      </c>
      <c r="I153" s="15">
        <f>if($A153&lt;=$H$1,E153*((1+Investment!$D$6/12)^($H$1*12-$B153)),0)</f>
        <v>0</v>
      </c>
      <c r="J153" s="15">
        <f>if($A153&lt;=$H$1,F153*((1+Investment!$D$7/12)^($H$1*12-$B153)),0)</f>
        <v>0</v>
      </c>
      <c r="K153" s="15">
        <f t="shared" si="4"/>
        <v>0</v>
      </c>
      <c r="L153" s="15">
        <f t="shared" si="15"/>
        <v>2878143.695</v>
      </c>
      <c r="M153" s="14"/>
      <c r="N153" s="15">
        <f>if($A153&lt;=$N$1,D153*((1+Investment!$D$5/12)^($N$1*12-$B153)),0)</f>
        <v>20858.99855</v>
      </c>
      <c r="O153" s="15">
        <f>if($A153&lt;=$N$1,E153*((1+Investment!$D$6/12)^($N$1*12-$B153)),0)</f>
        <v>9337.235173</v>
      </c>
      <c r="P153" s="15">
        <f>if($A153&lt;=$N$1,F153*((1+Investment!$D$7/12)^($N$1*12-$B153)),0)</f>
        <v>6017.676654</v>
      </c>
      <c r="Q153" s="15">
        <f t="shared" si="5"/>
        <v>36213.91038</v>
      </c>
      <c r="R153" s="15">
        <f t="shared" si="16"/>
        <v>6499922.437</v>
      </c>
      <c r="S153" s="14"/>
      <c r="T153" s="15">
        <f>if($A153&lt;=$T$1,D153*((1+Investment!$D$5/12)^($T$1*12-$B153)),0)</f>
        <v>37894.47381</v>
      </c>
      <c r="U153" s="15">
        <f>if($A153&lt;=$T$1,E153*((1+Investment!$D$6/12)^($T$1*12-$B153)),0)</f>
        <v>19675.24779</v>
      </c>
      <c r="V153" s="15">
        <f>if($A153&lt;=$T$1,F153*((1+Investment!$D$7/12)^($T$1*12-$B153)),0)</f>
        <v>14702.5066</v>
      </c>
      <c r="W153" s="15">
        <f t="shared" si="6"/>
        <v>72272.2282</v>
      </c>
      <c r="X153" s="15">
        <f t="shared" si="17"/>
        <v>13209656.99</v>
      </c>
      <c r="Y153" s="14"/>
      <c r="Z153" s="15">
        <f>if($A153&lt;=$Z$1,D153*((1+Investment!$D$5/12)^($Z$1*12-$B153)),0)</f>
        <v>68842.76546</v>
      </c>
      <c r="AA153" s="15">
        <f>if($A153&lt;=$Z$1,E153*((1+Investment!$D$6/12)^($Z$1*12-$B153)),0)</f>
        <v>41459.31514</v>
      </c>
      <c r="AB153" s="15">
        <f>if($A153&lt;=$Z$1,F153*((1+Investment!$D$7/12)^($Z$1*12-$B153)),0)</f>
        <v>35921.45489</v>
      </c>
      <c r="AC153" s="15">
        <f t="shared" si="7"/>
        <v>146223.5355</v>
      </c>
      <c r="AD153" s="15">
        <f t="shared" si="18"/>
        <v>27247035.53</v>
      </c>
      <c r="AE153" s="14"/>
      <c r="AF153" s="15">
        <f>if($A153&lt;=$AF$1,D153*((1+Investment!$D$5/12)^($AF$1*12-$B153)),0)</f>
        <v>125066.4247</v>
      </c>
      <c r="AG153" s="15">
        <f>if($A153&lt;=$AF$1,E153*((1+Investment!$D$6/12)^($AF$1*12-$B153)),0)</f>
        <v>87362.29551</v>
      </c>
      <c r="AH153" s="15">
        <f>if($A153&lt;=$AF$1,F153*((1+Investment!$D$7/12)^($AF$1*12-$B153)),0)</f>
        <v>87764.00896</v>
      </c>
      <c r="AI153" s="15">
        <f t="shared" si="8"/>
        <v>300192.7292</v>
      </c>
      <c r="AJ153" s="15">
        <f t="shared" si="19"/>
        <v>57070121.29</v>
      </c>
      <c r="AK153" s="14"/>
      <c r="AL153" s="15">
        <f>if($A153&lt;=$AF$1,D153*((1+Investment!$D$5/12)^($AL$1*12-$B153)),0)</f>
        <v>227207.7609</v>
      </c>
      <c r="AM153" s="15">
        <f>if($A153&lt;=$AF$1,E153*((1+Investment!$D$6/12)^($AL$1*12-$B153)),0)</f>
        <v>184088.1995</v>
      </c>
      <c r="AN153" s="15">
        <f>if($A153&lt;=$AF$1,F153*((1+Investment!$D$7/12)^($AL$1*12-$B153)),0)</f>
        <v>214426.7623</v>
      </c>
      <c r="AO153" s="15">
        <f t="shared" si="9"/>
        <v>625722.7227</v>
      </c>
      <c r="AP153" s="15">
        <f t="shared" si="20"/>
        <v>121400671.3</v>
      </c>
      <c r="AQ153" s="14"/>
      <c r="AR153" s="15">
        <f>if($A153&lt;=$AF$1,D153*((1+Investment!$D$5/12)^($AR$1*12-$B153)),0)</f>
        <v>412767.5892</v>
      </c>
      <c r="AS153" s="15">
        <f>if($A153&lt;=$AF$1,E153*((1+Investment!$D$6/12)^($AR$1*12-$B153)),0)</f>
        <v>387907.2202</v>
      </c>
      <c r="AT153" s="15">
        <f>if($A153&lt;=$AF$1,F153*((1+Investment!$D$7/12)^($AR$1*12-$B153)),0)</f>
        <v>523891.706</v>
      </c>
      <c r="AU153" s="15">
        <f t="shared" si="10"/>
        <v>1324566.515</v>
      </c>
      <c r="AV153" s="15">
        <f t="shared" si="21"/>
        <v>262213081.2</v>
      </c>
      <c r="AW153" s="15"/>
      <c r="AX153" s="15">
        <f>if($A153&lt;=$AF$1,D153*((1+Investment!$D$5/12)^($AX$1*12-$B153)),0)</f>
        <v>749873.5165</v>
      </c>
      <c r="AY153" s="15">
        <f>if($A153&lt;=$AF$1,E153*((1+Investment!$D$6/12)^($AX$1*12-$B153)),0)</f>
        <v>817390.8588</v>
      </c>
      <c r="AZ153" s="15">
        <f>if($A153&lt;=$AF$1,F153*((1+Investment!$D$7/12)^($AX$1*12-$B153)),0)</f>
        <v>1279982.576</v>
      </c>
      <c r="BA153" s="15">
        <f t="shared" si="11"/>
        <v>2847246.952</v>
      </c>
      <c r="BB153" s="15">
        <f t="shared" si="22"/>
        <v>574717479.3</v>
      </c>
      <c r="BC153" s="15"/>
      <c r="BD153" s="15">
        <f>if($A153&lt;=$AF$1,D153*((1+Investment!$D$5/12)^($BD$1*12-$B153)),0)</f>
        <v>1362292.742</v>
      </c>
      <c r="BE153" s="15">
        <f>if($A153&lt;=$AF$1,E153*((1+Investment!$D$6/12)^($BD$1*12-$B153)),0)</f>
        <v>1722390.771</v>
      </c>
      <c r="BF153" s="15">
        <f>if($A153&lt;=$AF$1,F153*((1+Investment!$D$7/12)^($BD$1*12-$B153)),0)</f>
        <v>3127278.743</v>
      </c>
      <c r="BG153" s="15">
        <f t="shared" si="12"/>
        <v>6211962.256</v>
      </c>
      <c r="BH153" s="15">
        <f t="shared" si="23"/>
        <v>1277142262</v>
      </c>
      <c r="BI153" s="15"/>
    </row>
    <row r="154">
      <c r="A154" s="24">
        <f t="shared" si="2"/>
        <v>12</v>
      </c>
      <c r="B154" s="23">
        <f t="shared" si="13"/>
        <v>152</v>
      </c>
      <c r="C154" s="15">
        <f>vlookup(A154,Budget!$B$3:$H$53,7,0)</f>
        <v>26050.87793</v>
      </c>
      <c r="D154" s="15">
        <f t="shared" ref="D154:F154" si="172">$C154*D$1</f>
        <v>15630.52676</v>
      </c>
      <c r="E154" s="15">
        <f t="shared" si="172"/>
        <v>6512.719484</v>
      </c>
      <c r="F154" s="15">
        <f t="shared" si="172"/>
        <v>3907.63169</v>
      </c>
      <c r="G154" s="14"/>
      <c r="H154" s="15">
        <f>if($A154&lt;=$H$1,D154*((1+Investment!$D$5/12)^($H$1*12-$B154)),0)</f>
        <v>0</v>
      </c>
      <c r="I154" s="15">
        <f>if($A154&lt;=$H$1,E154*((1+Investment!$D$6/12)^($H$1*12-$B154)),0)</f>
        <v>0</v>
      </c>
      <c r="J154" s="15">
        <f>if($A154&lt;=$H$1,F154*((1+Investment!$D$7/12)^($H$1*12-$B154)),0)</f>
        <v>0</v>
      </c>
      <c r="K154" s="15">
        <f t="shared" si="4"/>
        <v>0</v>
      </c>
      <c r="L154" s="15">
        <f t="shared" si="15"/>
        <v>2878143.695</v>
      </c>
      <c r="M154" s="14"/>
      <c r="N154" s="15">
        <f>if($A154&lt;=$N$1,D154*((1+Investment!$D$5/12)^($N$1*12-$B154)),0)</f>
        <v>20652.47382</v>
      </c>
      <c r="O154" s="15">
        <f>if($A154&lt;=$N$1,E154*((1+Investment!$D$6/12)^($N$1*12-$B154)),0)</f>
        <v>9221.960664</v>
      </c>
      <c r="P154" s="15">
        <f>if($A154&lt;=$N$1,F154*((1+Investment!$D$7/12)^($N$1*12-$B154)),0)</f>
        <v>5928.745472</v>
      </c>
      <c r="Q154" s="15">
        <f t="shared" si="5"/>
        <v>35803.17995</v>
      </c>
      <c r="R154" s="15">
        <f t="shared" si="16"/>
        <v>6535725.617</v>
      </c>
      <c r="S154" s="14"/>
      <c r="T154" s="15">
        <f>if($A154&lt;=$T$1,D154*((1+Investment!$D$5/12)^($T$1*12-$B154)),0)</f>
        <v>37519.281</v>
      </c>
      <c r="U154" s="15">
        <f>if($A154&lt;=$T$1,E154*((1+Investment!$D$6/12)^($T$1*12-$B154)),0)</f>
        <v>19432.34349</v>
      </c>
      <c r="V154" s="15">
        <f>if($A154&lt;=$T$1,F154*((1+Investment!$D$7/12)^($T$1*12-$B154)),0)</f>
        <v>14485.22818</v>
      </c>
      <c r="W154" s="15">
        <f t="shared" si="6"/>
        <v>71436.85268</v>
      </c>
      <c r="X154" s="15">
        <f t="shared" si="17"/>
        <v>13281093.85</v>
      </c>
      <c r="Y154" s="14"/>
      <c r="Z154" s="15">
        <f>if($A154&lt;=$Z$1,D154*((1+Investment!$D$5/12)^($Z$1*12-$B154)),0)</f>
        <v>68161.15392</v>
      </c>
      <c r="AA154" s="15">
        <f>if($A154&lt;=$Z$1,E154*((1+Investment!$D$6/12)^($Z$1*12-$B154)),0)</f>
        <v>40947.47174</v>
      </c>
      <c r="AB154" s="15">
        <f>if($A154&lt;=$Z$1,F154*((1+Investment!$D$7/12)^($Z$1*12-$B154)),0)</f>
        <v>35390.59595</v>
      </c>
      <c r="AC154" s="15">
        <f t="shared" si="7"/>
        <v>144499.2216</v>
      </c>
      <c r="AD154" s="15">
        <f t="shared" si="18"/>
        <v>27391534.76</v>
      </c>
      <c r="AE154" s="14"/>
      <c r="AF154" s="15">
        <f>if($A154&lt;=$AF$1,D154*((1+Investment!$D$5/12)^($AF$1*12-$B154)),0)</f>
        <v>123828.1433</v>
      </c>
      <c r="AG154" s="15">
        <f>if($A154&lt;=$AF$1,E154*((1+Investment!$D$6/12)^($AF$1*12-$B154)),0)</f>
        <v>86283.74865</v>
      </c>
      <c r="AH154" s="15">
        <f>if($A154&lt;=$AF$1,F154*((1+Investment!$D$7/12)^($AF$1*12-$B154)),0)</f>
        <v>86467.0039</v>
      </c>
      <c r="AI154" s="15">
        <f t="shared" si="8"/>
        <v>296578.8959</v>
      </c>
      <c r="AJ154" s="15">
        <f t="shared" si="19"/>
        <v>57366700.18</v>
      </c>
      <c r="AK154" s="14"/>
      <c r="AL154" s="15">
        <f>if($A154&lt;=$AF$1,D154*((1+Investment!$D$5/12)^($AL$1*12-$B154)),0)</f>
        <v>224958.1791</v>
      </c>
      <c r="AM154" s="15">
        <f>if($A154&lt;=$AF$1,E154*((1+Investment!$D$6/12)^($AL$1*12-$B154)),0)</f>
        <v>181815.5057</v>
      </c>
      <c r="AN154" s="15">
        <f>if($A154&lt;=$AF$1,F154*((1+Investment!$D$7/12)^($AL$1*12-$B154)),0)</f>
        <v>211257.8939</v>
      </c>
      <c r="AO154" s="15">
        <f t="shared" si="9"/>
        <v>618031.5787</v>
      </c>
      <c r="AP154" s="15">
        <f t="shared" si="20"/>
        <v>122018702.9</v>
      </c>
      <c r="AQ154" s="14"/>
      <c r="AR154" s="15">
        <f>if($A154&lt;=$AF$1,D154*((1+Investment!$D$5/12)^($AR$1*12-$B154)),0)</f>
        <v>408680.7813</v>
      </c>
      <c r="AS154" s="15">
        <f>if($A154&lt;=$AF$1,E154*((1+Investment!$D$6/12)^($AR$1*12-$B154)),0)</f>
        <v>383118.2422</v>
      </c>
      <c r="AT154" s="15">
        <f>if($A154&lt;=$AF$1,F154*((1+Investment!$D$7/12)^($AR$1*12-$B154)),0)</f>
        <v>516149.4641</v>
      </c>
      <c r="AU154" s="15">
        <f t="shared" si="10"/>
        <v>1307948.488</v>
      </c>
      <c r="AV154" s="15">
        <f t="shared" si="21"/>
        <v>263521029.7</v>
      </c>
      <c r="AW154" s="15"/>
      <c r="AX154" s="15">
        <f>if($A154&lt;=$AF$1,D154*((1+Investment!$D$5/12)^($AX$1*12-$B154)),0)</f>
        <v>742449.0262</v>
      </c>
      <c r="AY154" s="15">
        <f>if($A154&lt;=$AF$1,E154*((1+Investment!$D$6/12)^($AX$1*12-$B154)),0)</f>
        <v>807299.6137</v>
      </c>
      <c r="AZ154" s="15">
        <f>if($A154&lt;=$AF$1,F154*((1+Investment!$D$7/12)^($AX$1*12-$B154)),0)</f>
        <v>1261066.578</v>
      </c>
      <c r="BA154" s="15">
        <f t="shared" si="11"/>
        <v>2810815.218</v>
      </c>
      <c r="BB154" s="15">
        <f t="shared" si="22"/>
        <v>577528294.5</v>
      </c>
      <c r="BC154" s="15"/>
      <c r="BD154" s="15">
        <f>if($A154&lt;=$AF$1,D154*((1+Investment!$D$5/12)^($BD$1*12-$B154)),0)</f>
        <v>1348804.695</v>
      </c>
      <c r="BE154" s="15">
        <f>if($A154&lt;=$AF$1,E154*((1+Investment!$D$6/12)^($BD$1*12-$B154)),0)</f>
        <v>1701126.687</v>
      </c>
      <c r="BF154" s="15">
        <f>if($A154&lt;=$AF$1,F154*((1+Investment!$D$7/12)^($BD$1*12-$B154)),0)</f>
        <v>3081062.801</v>
      </c>
      <c r="BG154" s="15">
        <f t="shared" si="12"/>
        <v>6130994.183</v>
      </c>
      <c r="BH154" s="15">
        <f t="shared" si="23"/>
        <v>1283273256</v>
      </c>
      <c r="BI154" s="15"/>
    </row>
    <row r="155">
      <c r="A155" s="24">
        <f t="shared" si="2"/>
        <v>12</v>
      </c>
      <c r="B155" s="23">
        <f t="shared" si="13"/>
        <v>153</v>
      </c>
      <c r="C155" s="15">
        <f>vlookup(A155,Budget!$B$3:$H$53,7,0)</f>
        <v>26050.87793</v>
      </c>
      <c r="D155" s="15">
        <f t="shared" ref="D155:F155" si="173">$C155*D$1</f>
        <v>15630.52676</v>
      </c>
      <c r="E155" s="15">
        <f t="shared" si="173"/>
        <v>6512.719484</v>
      </c>
      <c r="F155" s="15">
        <f t="shared" si="173"/>
        <v>3907.63169</v>
      </c>
      <c r="G155" s="14"/>
      <c r="H155" s="15">
        <f>if($A155&lt;=$H$1,D155*((1+Investment!$D$5/12)^($H$1*12-$B155)),0)</f>
        <v>0</v>
      </c>
      <c r="I155" s="15">
        <f>if($A155&lt;=$H$1,E155*((1+Investment!$D$6/12)^($H$1*12-$B155)),0)</f>
        <v>0</v>
      </c>
      <c r="J155" s="15">
        <f>if($A155&lt;=$H$1,F155*((1+Investment!$D$7/12)^($H$1*12-$B155)),0)</f>
        <v>0</v>
      </c>
      <c r="K155" s="15">
        <f t="shared" si="4"/>
        <v>0</v>
      </c>
      <c r="L155" s="15">
        <f t="shared" si="15"/>
        <v>2878143.695</v>
      </c>
      <c r="M155" s="14"/>
      <c r="N155" s="15">
        <f>if($A155&lt;=$N$1,D155*((1+Investment!$D$5/12)^($N$1*12-$B155)),0)</f>
        <v>20447.99388</v>
      </c>
      <c r="O155" s="15">
        <f>if($A155&lt;=$N$1,E155*((1+Investment!$D$6/12)^($N$1*12-$B155)),0)</f>
        <v>9108.109298</v>
      </c>
      <c r="P155" s="15">
        <f>if($A155&lt;=$N$1,F155*((1+Investment!$D$7/12)^($N$1*12-$B155)),0)</f>
        <v>5841.128544</v>
      </c>
      <c r="Q155" s="15">
        <f t="shared" si="5"/>
        <v>35397.23172</v>
      </c>
      <c r="R155" s="15">
        <f t="shared" si="16"/>
        <v>6571122.848</v>
      </c>
      <c r="S155" s="14"/>
      <c r="T155" s="15">
        <f>if($A155&lt;=$T$1,D155*((1+Investment!$D$5/12)^($T$1*12-$B155)),0)</f>
        <v>37147.80297</v>
      </c>
      <c r="U155" s="15">
        <f>if($A155&lt;=$T$1,E155*((1+Investment!$D$6/12)^($T$1*12-$B155)),0)</f>
        <v>19192.43802</v>
      </c>
      <c r="V155" s="15">
        <f>if($A155&lt;=$T$1,F155*((1+Investment!$D$7/12)^($T$1*12-$B155)),0)</f>
        <v>14271.16077</v>
      </c>
      <c r="W155" s="15">
        <f t="shared" si="6"/>
        <v>70611.40176</v>
      </c>
      <c r="X155" s="15">
        <f t="shared" si="17"/>
        <v>13351705.25</v>
      </c>
      <c r="Y155" s="14"/>
      <c r="Z155" s="15">
        <f>if($A155&lt;=$Z$1,D155*((1+Investment!$D$5/12)^($Z$1*12-$B155)),0)</f>
        <v>67486.29101</v>
      </c>
      <c r="AA155" s="15">
        <f>if($A155&lt;=$Z$1,E155*((1+Investment!$D$6/12)^($Z$1*12-$B155)),0)</f>
        <v>40441.9474</v>
      </c>
      <c r="AB155" s="15">
        <f>if($A155&lt;=$Z$1,F155*((1+Investment!$D$7/12)^($Z$1*12-$B155)),0)</f>
        <v>34867.58222</v>
      </c>
      <c r="AC155" s="15">
        <f t="shared" si="7"/>
        <v>142795.8206</v>
      </c>
      <c r="AD155" s="15">
        <f t="shared" si="18"/>
        <v>27534330.58</v>
      </c>
      <c r="AE155" s="14"/>
      <c r="AF155" s="15">
        <f>if($A155&lt;=$AF$1,D155*((1+Investment!$D$5/12)^($AF$1*12-$B155)),0)</f>
        <v>122602.1221</v>
      </c>
      <c r="AG155" s="15">
        <f>if($A155&lt;=$AF$1,E155*((1+Investment!$D$6/12)^($AF$1*12-$B155)),0)</f>
        <v>85218.51719</v>
      </c>
      <c r="AH155" s="15">
        <f>if($A155&lt;=$AF$1,F155*((1+Investment!$D$7/12)^($AF$1*12-$B155)),0)</f>
        <v>85189.1664</v>
      </c>
      <c r="AI155" s="15">
        <f t="shared" si="8"/>
        <v>293009.8057</v>
      </c>
      <c r="AJ155" s="15">
        <f t="shared" si="19"/>
        <v>57659709.99</v>
      </c>
      <c r="AK155" s="14"/>
      <c r="AL155" s="15">
        <f>if($A155&lt;=$AF$1,D155*((1+Investment!$D$5/12)^($AL$1*12-$B155)),0)</f>
        <v>222730.8704</v>
      </c>
      <c r="AM155" s="15">
        <f>if($A155&lt;=$AF$1,E155*((1+Investment!$D$6/12)^($AL$1*12-$B155)),0)</f>
        <v>179570.8698</v>
      </c>
      <c r="AN155" s="15">
        <f>if($A155&lt;=$AF$1,F155*((1+Investment!$D$7/12)^($AL$1*12-$B155)),0)</f>
        <v>208135.856</v>
      </c>
      <c r="AO155" s="15">
        <f t="shared" si="9"/>
        <v>610437.5963</v>
      </c>
      <c r="AP155" s="15">
        <f t="shared" si="20"/>
        <v>122629140.5</v>
      </c>
      <c r="AQ155" s="14"/>
      <c r="AR155" s="15">
        <f>if($A155&lt;=$AF$1,D155*((1+Investment!$D$5/12)^($AR$1*12-$B155)),0)</f>
        <v>404634.437</v>
      </c>
      <c r="AS155" s="15">
        <f>if($A155&lt;=$AF$1,E155*((1+Investment!$D$6/12)^($AR$1*12-$B155)),0)</f>
        <v>378388.3874</v>
      </c>
      <c r="AT155" s="15">
        <f>if($A155&lt;=$AF$1,F155*((1+Investment!$D$7/12)^($AR$1*12-$B155)),0)</f>
        <v>508521.6395</v>
      </c>
      <c r="AU155" s="15">
        <f t="shared" si="10"/>
        <v>1291544.464</v>
      </c>
      <c r="AV155" s="15">
        <f t="shared" si="21"/>
        <v>264812574.1</v>
      </c>
      <c r="AW155" s="15"/>
      <c r="AX155" s="15">
        <f>if($A155&lt;=$AF$1,D155*((1+Investment!$D$5/12)^($AX$1*12-$B155)),0)</f>
        <v>735098.0458</v>
      </c>
      <c r="AY155" s="15">
        <f>if($A155&lt;=$AF$1,E155*((1+Investment!$D$6/12)^($AX$1*12-$B155)),0)</f>
        <v>797332.9518</v>
      </c>
      <c r="AZ155" s="15">
        <f>if($A155&lt;=$AF$1,F155*((1+Investment!$D$7/12)^($AX$1*12-$B155)),0)</f>
        <v>1242430.126</v>
      </c>
      <c r="BA155" s="15">
        <f t="shared" si="11"/>
        <v>2774861.123</v>
      </c>
      <c r="BB155" s="15">
        <f t="shared" si="22"/>
        <v>580303155.6</v>
      </c>
      <c r="BC155" s="15"/>
      <c r="BD155" s="15">
        <f>if($A155&lt;=$AF$1,D155*((1+Investment!$D$5/12)^($BD$1*12-$B155)),0)</f>
        <v>1335450.193</v>
      </c>
      <c r="BE155" s="15">
        <f>if($A155&lt;=$AF$1,E155*((1+Investment!$D$6/12)^($BD$1*12-$B155)),0)</f>
        <v>1680125.123</v>
      </c>
      <c r="BF155" s="15">
        <f>if($A155&lt;=$AF$1,F155*((1+Investment!$D$7/12)^($BD$1*12-$B155)),0)</f>
        <v>3035529.854</v>
      </c>
      <c r="BG155" s="15">
        <f t="shared" si="12"/>
        <v>6051105.17</v>
      </c>
      <c r="BH155" s="15">
        <f t="shared" si="23"/>
        <v>1289324362</v>
      </c>
      <c r="BI155" s="15"/>
    </row>
    <row r="156">
      <c r="A156" s="24">
        <f t="shared" si="2"/>
        <v>12</v>
      </c>
      <c r="B156" s="23">
        <f t="shared" si="13"/>
        <v>154</v>
      </c>
      <c r="C156" s="15">
        <f>vlookup(A156,Budget!$B$3:$H$53,7,0)</f>
        <v>26050.87793</v>
      </c>
      <c r="D156" s="15">
        <f t="shared" ref="D156:F156" si="174">$C156*D$1</f>
        <v>15630.52676</v>
      </c>
      <c r="E156" s="15">
        <f t="shared" si="174"/>
        <v>6512.719484</v>
      </c>
      <c r="F156" s="15">
        <f t="shared" si="174"/>
        <v>3907.63169</v>
      </c>
      <c r="G156" s="14"/>
      <c r="H156" s="15">
        <f>if($A156&lt;=$H$1,D156*((1+Investment!$D$5/12)^($H$1*12-$B156)),0)</f>
        <v>0</v>
      </c>
      <c r="I156" s="15">
        <f>if($A156&lt;=$H$1,E156*((1+Investment!$D$6/12)^($H$1*12-$B156)),0)</f>
        <v>0</v>
      </c>
      <c r="J156" s="15">
        <f>if($A156&lt;=$H$1,F156*((1+Investment!$D$7/12)^($H$1*12-$B156)),0)</f>
        <v>0</v>
      </c>
      <c r="K156" s="15">
        <f t="shared" si="4"/>
        <v>0</v>
      </c>
      <c r="L156" s="15">
        <f t="shared" si="15"/>
        <v>2878143.695</v>
      </c>
      <c r="M156" s="14"/>
      <c r="N156" s="15">
        <f>if($A156&lt;=$N$1,D156*((1+Investment!$D$5/12)^($N$1*12-$B156)),0)</f>
        <v>20245.53849</v>
      </c>
      <c r="O156" s="15">
        <f>if($A156&lt;=$N$1,E156*((1+Investment!$D$6/12)^($N$1*12-$B156)),0)</f>
        <v>8995.663504</v>
      </c>
      <c r="P156" s="15">
        <f>if($A156&lt;=$N$1,F156*((1+Investment!$D$7/12)^($N$1*12-$B156)),0)</f>
        <v>5754.806447</v>
      </c>
      <c r="Q156" s="15">
        <f t="shared" si="5"/>
        <v>34996.00844</v>
      </c>
      <c r="R156" s="15">
        <f t="shared" si="16"/>
        <v>6606118.857</v>
      </c>
      <c r="S156" s="14"/>
      <c r="T156" s="15">
        <f>if($A156&lt;=$T$1,D156*((1+Investment!$D$5/12)^($T$1*12-$B156)),0)</f>
        <v>36780.00294</v>
      </c>
      <c r="U156" s="15">
        <f>if($A156&lt;=$T$1,E156*((1+Investment!$D$6/12)^($T$1*12-$B156)),0)</f>
        <v>18955.49434</v>
      </c>
      <c r="V156" s="15">
        <f>if($A156&lt;=$T$1,F156*((1+Investment!$D$7/12)^($T$1*12-$B156)),0)</f>
        <v>14060.25692</v>
      </c>
      <c r="W156" s="15">
        <f t="shared" si="6"/>
        <v>69795.7542</v>
      </c>
      <c r="X156" s="15">
        <f t="shared" si="17"/>
        <v>13421501</v>
      </c>
      <c r="Y156" s="14"/>
      <c r="Z156" s="15">
        <f>if($A156&lt;=$Z$1,D156*((1+Investment!$D$5/12)^($Z$1*12-$B156)),0)</f>
        <v>66818.10991</v>
      </c>
      <c r="AA156" s="15">
        <f>if($A156&lt;=$Z$1,E156*((1+Investment!$D$6/12)^($Z$1*12-$B156)),0)</f>
        <v>39942.66409</v>
      </c>
      <c r="AB156" s="15">
        <f>if($A156&lt;=$Z$1,F156*((1+Investment!$D$7/12)^($Z$1*12-$B156)),0)</f>
        <v>34352.29775</v>
      </c>
      <c r="AC156" s="15">
        <f t="shared" si="7"/>
        <v>141113.0718</v>
      </c>
      <c r="AD156" s="15">
        <f t="shared" si="18"/>
        <v>27675443.65</v>
      </c>
      <c r="AE156" s="14"/>
      <c r="AF156" s="15">
        <f>if($A156&lt;=$AF$1,D156*((1+Investment!$D$5/12)^($AF$1*12-$B156)),0)</f>
        <v>121388.2397</v>
      </c>
      <c r="AG156" s="15">
        <f>if($A156&lt;=$AF$1,E156*((1+Investment!$D$6/12)^($AF$1*12-$B156)),0)</f>
        <v>84166.43673</v>
      </c>
      <c r="AH156" s="15">
        <f>if($A156&lt;=$AF$1,F156*((1+Investment!$D$7/12)^($AF$1*12-$B156)),0)</f>
        <v>83930.2132</v>
      </c>
      <c r="AI156" s="15">
        <f t="shared" si="8"/>
        <v>289484.8896</v>
      </c>
      <c r="AJ156" s="15">
        <f t="shared" si="19"/>
        <v>57949194.88</v>
      </c>
      <c r="AK156" s="14"/>
      <c r="AL156" s="15">
        <f>if($A156&lt;=$AF$1,D156*((1+Investment!$D$5/12)^($AL$1*12-$B156)),0)</f>
        <v>220525.6143</v>
      </c>
      <c r="AM156" s="15">
        <f>if($A156&lt;=$AF$1,E156*((1+Investment!$D$6/12)^($AL$1*12-$B156)),0)</f>
        <v>177353.9455</v>
      </c>
      <c r="AN156" s="15">
        <f>if($A156&lt;=$AF$1,F156*((1+Investment!$D$7/12)^($AL$1*12-$B156)),0)</f>
        <v>205059.9567</v>
      </c>
      <c r="AO156" s="15">
        <f t="shared" si="9"/>
        <v>602939.5165</v>
      </c>
      <c r="AP156" s="15">
        <f t="shared" si="20"/>
        <v>123232080</v>
      </c>
      <c r="AQ156" s="14"/>
      <c r="AR156" s="15">
        <f>if($A156&lt;=$AF$1,D156*((1+Investment!$D$5/12)^($AR$1*12-$B156)),0)</f>
        <v>400628.1554</v>
      </c>
      <c r="AS156" s="15">
        <f>if($A156&lt;=$AF$1,E156*((1+Investment!$D$6/12)^($AR$1*12-$B156)),0)</f>
        <v>373716.9258</v>
      </c>
      <c r="AT156" s="15">
        <f>if($A156&lt;=$AF$1,F156*((1+Investment!$D$7/12)^($AR$1*12-$B156)),0)</f>
        <v>501006.5414</v>
      </c>
      <c r="AU156" s="15">
        <f t="shared" si="10"/>
        <v>1275351.623</v>
      </c>
      <c r="AV156" s="15">
        <f t="shared" si="21"/>
        <v>266087925.8</v>
      </c>
      <c r="AW156" s="15"/>
      <c r="AX156" s="15">
        <f>if($A156&lt;=$AF$1,D156*((1+Investment!$D$5/12)^($AX$1*12-$B156)),0)</f>
        <v>727819.8473</v>
      </c>
      <c r="AY156" s="15">
        <f>if($A156&lt;=$AF$1,E156*((1+Investment!$D$6/12)^($AX$1*12-$B156)),0)</f>
        <v>787489.3351</v>
      </c>
      <c r="AZ156" s="15">
        <f>if($A156&lt;=$AF$1,F156*((1+Investment!$D$7/12)^($AX$1*12-$B156)),0)</f>
        <v>1224069.09</v>
      </c>
      <c r="BA156" s="15">
        <f t="shared" si="11"/>
        <v>2739378.272</v>
      </c>
      <c r="BB156" s="15">
        <f t="shared" si="22"/>
        <v>583042533.9</v>
      </c>
      <c r="BC156" s="15"/>
      <c r="BD156" s="15">
        <f>if($A156&lt;=$AF$1,D156*((1+Investment!$D$5/12)^($BD$1*12-$B156)),0)</f>
        <v>1322227.914</v>
      </c>
      <c r="BE156" s="15">
        <f>if($A156&lt;=$AF$1,E156*((1+Investment!$D$6/12)^($BD$1*12-$B156)),0)</f>
        <v>1659382.838</v>
      </c>
      <c r="BF156" s="15">
        <f>if($A156&lt;=$AF$1,F156*((1+Investment!$D$7/12)^($BD$1*12-$B156)),0)</f>
        <v>2990669.806</v>
      </c>
      <c r="BG156" s="15">
        <f t="shared" si="12"/>
        <v>5972280.558</v>
      </c>
      <c r="BH156" s="15">
        <f t="shared" si="23"/>
        <v>1295296642</v>
      </c>
      <c r="BI156" s="15"/>
    </row>
    <row r="157">
      <c r="A157" s="24">
        <f t="shared" si="2"/>
        <v>12</v>
      </c>
      <c r="B157" s="23">
        <f t="shared" si="13"/>
        <v>155</v>
      </c>
      <c r="C157" s="15">
        <f>vlookup(A157,Budget!$B$3:$H$53,7,0)</f>
        <v>26050.87793</v>
      </c>
      <c r="D157" s="15">
        <f t="shared" ref="D157:F157" si="175">$C157*D$1</f>
        <v>15630.52676</v>
      </c>
      <c r="E157" s="15">
        <f t="shared" si="175"/>
        <v>6512.719484</v>
      </c>
      <c r="F157" s="15">
        <f t="shared" si="175"/>
        <v>3907.63169</v>
      </c>
      <c r="G157" s="14"/>
      <c r="H157" s="15">
        <f>if($A157&lt;=$H$1,D157*((1+Investment!$D$5/12)^($H$1*12-$B157)),0)</f>
        <v>0</v>
      </c>
      <c r="I157" s="15">
        <f>if($A157&lt;=$H$1,E157*((1+Investment!$D$6/12)^($H$1*12-$B157)),0)</f>
        <v>0</v>
      </c>
      <c r="J157" s="15">
        <f>if($A157&lt;=$H$1,F157*((1+Investment!$D$7/12)^($H$1*12-$B157)),0)</f>
        <v>0</v>
      </c>
      <c r="K157" s="15">
        <f t="shared" si="4"/>
        <v>0</v>
      </c>
      <c r="L157" s="15">
        <f t="shared" si="15"/>
        <v>2878143.695</v>
      </c>
      <c r="M157" s="14"/>
      <c r="N157" s="15">
        <f>if($A157&lt;=$N$1,D157*((1+Investment!$D$5/12)^($N$1*12-$B157)),0)</f>
        <v>20045.08762</v>
      </c>
      <c r="O157" s="15">
        <f>if($A157&lt;=$N$1,E157*((1+Investment!$D$6/12)^($N$1*12-$B157)),0)</f>
        <v>8884.60593</v>
      </c>
      <c r="P157" s="15">
        <f>if($A157&lt;=$N$1,F157*((1+Investment!$D$7/12)^($N$1*12-$B157)),0)</f>
        <v>5669.760046</v>
      </c>
      <c r="Q157" s="15">
        <f t="shared" si="5"/>
        <v>34599.45359</v>
      </c>
      <c r="R157" s="15">
        <f t="shared" si="16"/>
        <v>6640718.31</v>
      </c>
      <c r="S157" s="14"/>
      <c r="T157" s="15">
        <f>if($A157&lt;=$T$1,D157*((1+Investment!$D$5/12)^($T$1*12-$B157)),0)</f>
        <v>36415.8445</v>
      </c>
      <c r="U157" s="15">
        <f>if($A157&lt;=$T$1,E157*((1+Investment!$D$6/12)^($T$1*12-$B157)),0)</f>
        <v>18721.47589</v>
      </c>
      <c r="V157" s="15">
        <f>if($A157&lt;=$T$1,F157*((1+Investment!$D$7/12)^($T$1*12-$B157)),0)</f>
        <v>13852.46987</v>
      </c>
      <c r="W157" s="15">
        <f t="shared" si="6"/>
        <v>68989.79026</v>
      </c>
      <c r="X157" s="15">
        <f t="shared" si="17"/>
        <v>13490490.79</v>
      </c>
      <c r="Y157" s="14"/>
      <c r="Z157" s="15">
        <f>if($A157&lt;=$Z$1,D157*((1+Investment!$D$5/12)^($Z$1*12-$B157)),0)</f>
        <v>66156.54447</v>
      </c>
      <c r="AA157" s="15">
        <f>if($A157&lt;=$Z$1,E157*((1+Investment!$D$6/12)^($Z$1*12-$B157)),0)</f>
        <v>39449.54478</v>
      </c>
      <c r="AB157" s="15">
        <f>if($A157&lt;=$Z$1,F157*((1+Investment!$D$7/12)^($Z$1*12-$B157)),0)</f>
        <v>33844.62833</v>
      </c>
      <c r="AC157" s="15">
        <f t="shared" si="7"/>
        <v>139450.7176</v>
      </c>
      <c r="AD157" s="15">
        <f t="shared" si="18"/>
        <v>27814894.37</v>
      </c>
      <c r="AE157" s="14"/>
      <c r="AF157" s="15">
        <f>if($A157&lt;=$AF$1,D157*((1+Investment!$D$5/12)^($AF$1*12-$B157)),0)</f>
        <v>120186.3759</v>
      </c>
      <c r="AG157" s="15">
        <f>if($A157&lt;=$AF$1,E157*((1+Investment!$D$6/12)^($AF$1*12-$B157)),0)</f>
        <v>83127.34492</v>
      </c>
      <c r="AH157" s="15">
        <f>if($A157&lt;=$AF$1,F157*((1+Investment!$D$7/12)^($AF$1*12-$B157)),0)</f>
        <v>82689.86522</v>
      </c>
      <c r="AI157" s="15">
        <f t="shared" si="8"/>
        <v>286003.5861</v>
      </c>
      <c r="AJ157" s="15">
        <f t="shared" si="19"/>
        <v>58235198.47</v>
      </c>
      <c r="AK157" s="14"/>
      <c r="AL157" s="15">
        <f>if($A157&lt;=$AF$1,D157*((1+Investment!$D$5/12)^($AL$1*12-$B157)),0)</f>
        <v>218342.1924</v>
      </c>
      <c r="AM157" s="15">
        <f>if($A157&lt;=$AF$1,E157*((1+Investment!$D$6/12)^($AL$1*12-$B157)),0)</f>
        <v>175164.3906</v>
      </c>
      <c r="AN157" s="15">
        <f>if($A157&lt;=$AF$1,F157*((1+Investment!$D$7/12)^($AL$1*12-$B157)),0)</f>
        <v>202029.514</v>
      </c>
      <c r="AO157" s="15">
        <f t="shared" si="9"/>
        <v>595536.097</v>
      </c>
      <c r="AP157" s="15">
        <f t="shared" si="20"/>
        <v>123827616.1</v>
      </c>
      <c r="AQ157" s="14"/>
      <c r="AR157" s="15">
        <f>if($A157&lt;=$AF$1,D157*((1+Investment!$D$5/12)^($AR$1*12-$B157)),0)</f>
        <v>396661.54</v>
      </c>
      <c r="AS157" s="15">
        <f>if($A157&lt;=$AF$1,E157*((1+Investment!$D$6/12)^($AR$1*12-$B157)),0)</f>
        <v>369103.1366</v>
      </c>
      <c r="AT157" s="15">
        <f>if($A157&lt;=$AF$1,F157*((1+Investment!$D$7/12)^($AR$1*12-$B157)),0)</f>
        <v>493602.5038</v>
      </c>
      <c r="AU157" s="15">
        <f t="shared" si="10"/>
        <v>1259367.18</v>
      </c>
      <c r="AV157" s="15">
        <f t="shared" si="21"/>
        <v>267347292.9</v>
      </c>
      <c r="AW157" s="15"/>
      <c r="AX157" s="15">
        <f>if($A157&lt;=$AF$1,D157*((1+Investment!$D$5/12)^($AX$1*12-$B157)),0)</f>
        <v>720613.7102</v>
      </c>
      <c r="AY157" s="15">
        <f>if($A157&lt;=$AF$1,E157*((1+Investment!$D$6/12)^($AX$1*12-$B157)),0)</f>
        <v>777767.2445</v>
      </c>
      <c r="AZ157" s="15">
        <f>if($A157&lt;=$AF$1,F157*((1+Investment!$D$7/12)^($AX$1*12-$B157)),0)</f>
        <v>1205979.399</v>
      </c>
      <c r="BA157" s="15">
        <f t="shared" si="11"/>
        <v>2704360.353</v>
      </c>
      <c r="BB157" s="15">
        <f t="shared" si="22"/>
        <v>585746894.3</v>
      </c>
      <c r="BC157" s="15"/>
      <c r="BD157" s="15">
        <f>if($A157&lt;=$AF$1,D157*((1+Investment!$D$5/12)^($BD$1*12-$B157)),0)</f>
        <v>1309136.548</v>
      </c>
      <c r="BE157" s="15">
        <f>if($A157&lt;=$AF$1,E157*((1+Investment!$D$6/12)^($BD$1*12-$B157)),0)</f>
        <v>1638896.63</v>
      </c>
      <c r="BF157" s="15">
        <f>if($A157&lt;=$AF$1,F157*((1+Investment!$D$7/12)^($BD$1*12-$B157)),0)</f>
        <v>2946472.716</v>
      </c>
      <c r="BG157" s="15">
        <f t="shared" si="12"/>
        <v>5894505.894</v>
      </c>
      <c r="BH157" s="15">
        <f t="shared" si="23"/>
        <v>1301191148</v>
      </c>
      <c r="BI157" s="15"/>
    </row>
    <row r="158">
      <c r="A158" s="24">
        <f t="shared" si="2"/>
        <v>12</v>
      </c>
      <c r="B158" s="23">
        <f t="shared" si="13"/>
        <v>156</v>
      </c>
      <c r="C158" s="15">
        <f>vlookup(A158,Budget!$B$3:$H$53,7,0)</f>
        <v>26050.87793</v>
      </c>
      <c r="D158" s="15">
        <f t="shared" ref="D158:F158" si="176">$C158*D$1</f>
        <v>15630.52676</v>
      </c>
      <c r="E158" s="15">
        <f t="shared" si="176"/>
        <v>6512.719484</v>
      </c>
      <c r="F158" s="15">
        <f t="shared" si="176"/>
        <v>3907.63169</v>
      </c>
      <c r="G158" s="14"/>
      <c r="H158" s="15">
        <f>if($A158&lt;=$H$1,D158*((1+Investment!$D$5/12)^($H$1*12-$B158)),0)</f>
        <v>0</v>
      </c>
      <c r="I158" s="15">
        <f>if($A158&lt;=$H$1,E158*((1+Investment!$D$6/12)^($H$1*12-$B158)),0)</f>
        <v>0</v>
      </c>
      <c r="J158" s="15">
        <f>if($A158&lt;=$H$1,F158*((1+Investment!$D$7/12)^($H$1*12-$B158)),0)</f>
        <v>0</v>
      </c>
      <c r="K158" s="15">
        <f t="shared" si="4"/>
        <v>0</v>
      </c>
      <c r="L158" s="15">
        <f t="shared" si="15"/>
        <v>2878143.695</v>
      </c>
      <c r="M158" s="14"/>
      <c r="N158" s="15">
        <f>if($A158&lt;=$N$1,D158*((1+Investment!$D$5/12)^($N$1*12-$B158)),0)</f>
        <v>19846.6214</v>
      </c>
      <c r="O158" s="15">
        <f>if($A158&lt;=$N$1,E158*((1+Investment!$D$6/12)^($N$1*12-$B158)),0)</f>
        <v>8774.919437</v>
      </c>
      <c r="P158" s="15">
        <f>if($A158&lt;=$N$1,F158*((1+Investment!$D$7/12)^($N$1*12-$B158)),0)</f>
        <v>5585.970489</v>
      </c>
      <c r="Q158" s="15">
        <f t="shared" si="5"/>
        <v>34207.51133</v>
      </c>
      <c r="R158" s="15">
        <f t="shared" si="16"/>
        <v>6674925.822</v>
      </c>
      <c r="S158" s="14"/>
      <c r="T158" s="15">
        <f>if($A158&lt;=$T$1,D158*((1+Investment!$D$5/12)^($T$1*12-$B158)),0)</f>
        <v>36055.29158</v>
      </c>
      <c r="U158" s="15">
        <f>if($A158&lt;=$T$1,E158*((1+Investment!$D$6/12)^($T$1*12-$B158)),0)</f>
        <v>18490.34656</v>
      </c>
      <c r="V158" s="15">
        <f>if($A158&lt;=$T$1,F158*((1+Investment!$D$7/12)^($T$1*12-$B158)),0)</f>
        <v>13647.75357</v>
      </c>
      <c r="W158" s="15">
        <f t="shared" si="6"/>
        <v>68193.3917</v>
      </c>
      <c r="X158" s="15">
        <f t="shared" si="17"/>
        <v>13558684.18</v>
      </c>
      <c r="Y158" s="14"/>
      <c r="Z158" s="15">
        <f>if($A158&lt;=$Z$1,D158*((1+Investment!$D$5/12)^($Z$1*12-$B158)),0)</f>
        <v>65501.52918</v>
      </c>
      <c r="AA158" s="15">
        <f>if($A158&lt;=$Z$1,E158*((1+Investment!$D$6/12)^($Z$1*12-$B158)),0)</f>
        <v>38962.51337</v>
      </c>
      <c r="AB158" s="15">
        <f>if($A158&lt;=$Z$1,F158*((1+Investment!$D$7/12)^($Z$1*12-$B158)),0)</f>
        <v>33344.4614</v>
      </c>
      <c r="AC158" s="15">
        <f t="shared" si="7"/>
        <v>137808.504</v>
      </c>
      <c r="AD158" s="15">
        <f t="shared" si="18"/>
        <v>27952702.87</v>
      </c>
      <c r="AE158" s="14"/>
      <c r="AF158" s="15">
        <f>if($A158&lt;=$AF$1,D158*((1+Investment!$D$5/12)^($AF$1*12-$B158)),0)</f>
        <v>118996.4118</v>
      </c>
      <c r="AG158" s="15">
        <f>if($A158&lt;=$AF$1,E158*((1+Investment!$D$6/12)^($AF$1*12-$B158)),0)</f>
        <v>82101.0814</v>
      </c>
      <c r="AH158" s="15">
        <f>if($A158&lt;=$AF$1,F158*((1+Investment!$D$7/12)^($AF$1*12-$B158)),0)</f>
        <v>81467.84751</v>
      </c>
      <c r="AI158" s="15">
        <f t="shared" si="8"/>
        <v>282565.3407</v>
      </c>
      <c r="AJ158" s="15">
        <f t="shared" si="19"/>
        <v>58517763.81</v>
      </c>
      <c r="AK158" s="14"/>
      <c r="AL158" s="15">
        <f>if($A158&lt;=$AF$1,D158*((1+Investment!$D$5/12)^($AL$1*12-$B158)),0)</f>
        <v>216180.3885</v>
      </c>
      <c r="AM158" s="15">
        <f>if($A158&lt;=$AF$1,E158*((1+Investment!$D$6/12)^($AL$1*12-$B158)),0)</f>
        <v>173001.8673</v>
      </c>
      <c r="AN158" s="15">
        <f>if($A158&lt;=$AF$1,F158*((1+Investment!$D$7/12)^($AL$1*12-$B158)),0)</f>
        <v>199043.8561</v>
      </c>
      <c r="AO158" s="15">
        <f t="shared" si="9"/>
        <v>588226.1119</v>
      </c>
      <c r="AP158" s="15">
        <f t="shared" si="20"/>
        <v>124415842.2</v>
      </c>
      <c r="AQ158" s="14"/>
      <c r="AR158" s="15">
        <f>if($A158&lt;=$AF$1,D158*((1+Investment!$D$5/12)^($AR$1*12-$B158)),0)</f>
        <v>392734.198</v>
      </c>
      <c r="AS158" s="15">
        <f>if($A158&lt;=$AF$1,E158*((1+Investment!$D$6/12)^($AR$1*12-$B158)),0)</f>
        <v>364546.3077</v>
      </c>
      <c r="AT158" s="15">
        <f>if($A158&lt;=$AF$1,F158*((1+Investment!$D$7/12)^($AR$1*12-$B158)),0)</f>
        <v>486307.8855</v>
      </c>
      <c r="AU158" s="15">
        <f t="shared" si="10"/>
        <v>1243588.391</v>
      </c>
      <c r="AV158" s="15">
        <f t="shared" si="21"/>
        <v>268590881.3</v>
      </c>
      <c r="AW158" s="15"/>
      <c r="AX158" s="15">
        <f>if($A158&lt;=$AF$1,D158*((1+Investment!$D$5/12)^($AX$1*12-$B158)),0)</f>
        <v>713478.921</v>
      </c>
      <c r="AY158" s="15">
        <f>if($A158&lt;=$AF$1,E158*((1+Investment!$D$6/12)^($AX$1*12-$B158)),0)</f>
        <v>768165.1798</v>
      </c>
      <c r="AZ158" s="15">
        <f>if($A158&lt;=$AF$1,F158*((1+Investment!$D$7/12)^($AX$1*12-$B158)),0)</f>
        <v>1188157.043</v>
      </c>
      <c r="BA158" s="15">
        <f t="shared" si="11"/>
        <v>2669801.144</v>
      </c>
      <c r="BB158" s="15">
        <f t="shared" si="22"/>
        <v>588416695.4</v>
      </c>
      <c r="BC158" s="15"/>
      <c r="BD158" s="15">
        <f>if($A158&lt;=$AF$1,D158*((1+Investment!$D$5/12)^($BD$1*12-$B158)),0)</f>
        <v>1296174.8</v>
      </c>
      <c r="BE158" s="15">
        <f>if($A158&lt;=$AF$1,E158*((1+Investment!$D$6/12)^($BD$1*12-$B158)),0)</f>
        <v>1618663.338</v>
      </c>
      <c r="BF158" s="15">
        <f>if($A158&lt;=$AF$1,F158*((1+Investment!$D$7/12)^($BD$1*12-$B158)),0)</f>
        <v>2902928.784</v>
      </c>
      <c r="BG158" s="15">
        <f t="shared" si="12"/>
        <v>5817766.922</v>
      </c>
      <c r="BH158" s="15">
        <f t="shared" si="23"/>
        <v>1307008915</v>
      </c>
      <c r="BI158" s="15"/>
    </row>
    <row r="159">
      <c r="A159" s="24">
        <f t="shared" si="2"/>
        <v>13</v>
      </c>
      <c r="B159" s="23">
        <f t="shared" si="13"/>
        <v>157</v>
      </c>
      <c r="C159" s="15">
        <f>vlookup(A159,Budget!$B$3:$H$53,7,0)</f>
        <v>28446.94817</v>
      </c>
      <c r="D159" s="15">
        <f t="shared" ref="D159:F159" si="177">$C159*D$1</f>
        <v>17068.1689</v>
      </c>
      <c r="E159" s="15">
        <f t="shared" si="177"/>
        <v>7111.737042</v>
      </c>
      <c r="F159" s="15">
        <f t="shared" si="177"/>
        <v>4267.042225</v>
      </c>
      <c r="G159" s="14"/>
      <c r="H159" s="15">
        <f>if($A159&lt;=$H$1,D159*((1+Investment!$D$5/12)^($H$1*12-$B159)),0)</f>
        <v>0</v>
      </c>
      <c r="I159" s="15">
        <f>if($A159&lt;=$H$1,E159*((1+Investment!$D$6/12)^($H$1*12-$B159)),0)</f>
        <v>0</v>
      </c>
      <c r="J159" s="15">
        <f>if($A159&lt;=$H$1,F159*((1+Investment!$D$7/12)^($H$1*12-$B159)),0)</f>
        <v>0</v>
      </c>
      <c r="K159" s="15">
        <f t="shared" si="4"/>
        <v>0</v>
      </c>
      <c r="L159" s="15">
        <f t="shared" si="15"/>
        <v>2878143.695</v>
      </c>
      <c r="M159" s="14"/>
      <c r="N159" s="15">
        <f>if($A159&lt;=$N$1,D159*((1+Investment!$D$5/12)^($N$1*12-$B159)),0)</f>
        <v>21457.47073</v>
      </c>
      <c r="O159" s="15">
        <f>if($A159&lt;=$N$1,E159*((1+Investment!$D$6/12)^($N$1*12-$B159)),0)</f>
        <v>9463.709999</v>
      </c>
      <c r="P159" s="15">
        <f>if($A159&lt;=$N$1,F159*((1+Investment!$D$7/12)^($N$1*12-$B159)),0)</f>
        <v>6009.604788</v>
      </c>
      <c r="Q159" s="15">
        <f t="shared" si="5"/>
        <v>36930.78552</v>
      </c>
      <c r="R159" s="15">
        <f t="shared" si="16"/>
        <v>6711856.607</v>
      </c>
      <c r="S159" s="14"/>
      <c r="T159" s="15">
        <f>if($A159&lt;=$T$1,D159*((1+Investment!$D$5/12)^($T$1*12-$B159)),0)</f>
        <v>38981.71624</v>
      </c>
      <c r="U159" s="15">
        <f>if($A159&lt;=$T$1,E159*((1+Investment!$D$6/12)^($T$1*12-$B159)),0)</f>
        <v>19941.75318</v>
      </c>
      <c r="V159" s="15">
        <f>if($A159&lt;=$T$1,F159*((1+Investment!$D$7/12)^($T$1*12-$B159)),0)</f>
        <v>14682.78526</v>
      </c>
      <c r="W159" s="15">
        <f t="shared" si="6"/>
        <v>73606.25469</v>
      </c>
      <c r="X159" s="15">
        <f t="shared" si="17"/>
        <v>13632290.44</v>
      </c>
      <c r="Y159" s="14"/>
      <c r="Z159" s="15">
        <f>if($A159&lt;=$Z$1,D159*((1+Investment!$D$5/12)^($Z$1*12-$B159)),0)</f>
        <v>70817.9552</v>
      </c>
      <c r="AA159" s="15">
        <f>if($A159&lt;=$Z$1,E159*((1+Investment!$D$6/12)^($Z$1*12-$B159)),0)</f>
        <v>42020.89033</v>
      </c>
      <c r="AB159" s="15">
        <f>if($A159&lt;=$Z$1,F159*((1+Investment!$D$7/12)^($Z$1*12-$B159)),0)</f>
        <v>35873.27131</v>
      </c>
      <c r="AC159" s="15">
        <f t="shared" si="7"/>
        <v>148712.1168</v>
      </c>
      <c r="AD159" s="15">
        <f t="shared" si="18"/>
        <v>28101414.99</v>
      </c>
      <c r="AE159" s="14"/>
      <c r="AF159" s="15">
        <f>if($A159&lt;=$AF$1,D159*((1+Investment!$D$5/12)^($AF$1*12-$B159)),0)</f>
        <v>128654.7454</v>
      </c>
      <c r="AG159" s="15">
        <f>if($A159&lt;=$AF$1,E159*((1+Investment!$D$6/12)^($AF$1*12-$B159)),0)</f>
        <v>88545.63629</v>
      </c>
      <c r="AH159" s="15">
        <f>if($A159&lt;=$AF$1,F159*((1+Investment!$D$7/12)^($AF$1*12-$B159)),0)</f>
        <v>87646.28589</v>
      </c>
      <c r="AI159" s="15">
        <f t="shared" si="8"/>
        <v>304846.6676</v>
      </c>
      <c r="AJ159" s="15">
        <f t="shared" si="19"/>
        <v>58822610.47</v>
      </c>
      <c r="AK159" s="14"/>
      <c r="AL159" s="15">
        <f>if($A159&lt;=$AF$1,D159*((1+Investment!$D$5/12)^($AL$1*12-$B159)),0)</f>
        <v>233726.6512</v>
      </c>
      <c r="AM159" s="15">
        <f>if($A159&lt;=$AF$1,E159*((1+Investment!$D$6/12)^($AL$1*12-$B159)),0)</f>
        <v>186581.7131</v>
      </c>
      <c r="AN159" s="15">
        <f>if($A159&lt;=$AF$1,F159*((1+Investment!$D$7/12)^($AL$1*12-$B159)),0)</f>
        <v>214139.139</v>
      </c>
      <c r="AO159" s="15">
        <f t="shared" si="9"/>
        <v>634447.5033</v>
      </c>
      <c r="AP159" s="15">
        <f t="shared" si="20"/>
        <v>125050289.7</v>
      </c>
      <c r="AQ159" s="14"/>
      <c r="AR159" s="15">
        <f>if($A159&lt;=$AF$1,D159*((1+Investment!$D$5/12)^($AR$1*12-$B159)),0)</f>
        <v>424610.4357</v>
      </c>
      <c r="AS159" s="15">
        <f>if($A159&lt;=$AF$1,E159*((1+Investment!$D$6/12)^($AR$1*12-$B159)),0)</f>
        <v>393161.5056</v>
      </c>
      <c r="AT159" s="15">
        <f>if($A159&lt;=$AF$1,F159*((1+Investment!$D$7/12)^($AR$1*12-$B159)),0)</f>
        <v>523188.9791</v>
      </c>
      <c r="AU159" s="15">
        <f t="shared" si="10"/>
        <v>1340960.92</v>
      </c>
      <c r="AV159" s="15">
        <f t="shared" si="21"/>
        <v>269931842.3</v>
      </c>
      <c r="AW159" s="15"/>
      <c r="AX159" s="15">
        <f>if($A159&lt;=$AF$1,D159*((1+Investment!$D$5/12)^($AX$1*12-$B159)),0)</f>
        <v>771388.3767</v>
      </c>
      <c r="AY159" s="15">
        <f>if($A159&lt;=$AF$1,E159*((1+Investment!$D$6/12)^($AX$1*12-$B159)),0)</f>
        <v>828462.591</v>
      </c>
      <c r="AZ159" s="15">
        <f>if($A159&lt;=$AF$1,F159*((1+Investment!$D$7/12)^($AX$1*12-$B159)),0)</f>
        <v>1278265.66</v>
      </c>
      <c r="BA159" s="15">
        <f t="shared" si="11"/>
        <v>2878116.628</v>
      </c>
      <c r="BB159" s="15">
        <f t="shared" si="22"/>
        <v>591294812</v>
      </c>
      <c r="BC159" s="15"/>
      <c r="BD159" s="15">
        <f>if($A159&lt;=$AF$1,D159*((1+Investment!$D$5/12)^($BD$1*12-$B159)),0)</f>
        <v>1401378.717</v>
      </c>
      <c r="BE159" s="15">
        <f>if($A159&lt;=$AF$1,E159*((1+Investment!$D$6/12)^($BD$1*12-$B159)),0)</f>
        <v>1745720.918</v>
      </c>
      <c r="BF159" s="15">
        <f>if($A159&lt;=$AF$1,F159*((1+Investment!$D$7/12)^($BD$1*12-$B159)),0)</f>
        <v>3123083.939</v>
      </c>
      <c r="BG159" s="15">
        <f t="shared" si="12"/>
        <v>6270183.575</v>
      </c>
      <c r="BH159" s="15">
        <f t="shared" si="23"/>
        <v>1313279099</v>
      </c>
      <c r="BI159" s="15"/>
    </row>
    <row r="160">
      <c r="A160" s="24">
        <f t="shared" si="2"/>
        <v>13</v>
      </c>
      <c r="B160" s="23">
        <f t="shared" si="13"/>
        <v>158</v>
      </c>
      <c r="C160" s="15">
        <f>vlookup(A160,Budget!$B$3:$H$53,7,0)</f>
        <v>28446.94817</v>
      </c>
      <c r="D160" s="15">
        <f t="shared" ref="D160:F160" si="178">$C160*D$1</f>
        <v>17068.1689</v>
      </c>
      <c r="E160" s="15">
        <f t="shared" si="178"/>
        <v>7111.737042</v>
      </c>
      <c r="F160" s="15">
        <f t="shared" si="178"/>
        <v>4267.042225</v>
      </c>
      <c r="G160" s="14"/>
      <c r="H160" s="15">
        <f>if($A160&lt;=$H$1,D160*((1+Investment!$D$5/12)^($H$1*12-$B160)),0)</f>
        <v>0</v>
      </c>
      <c r="I160" s="15">
        <f>if($A160&lt;=$H$1,E160*((1+Investment!$D$6/12)^($H$1*12-$B160)),0)</f>
        <v>0</v>
      </c>
      <c r="J160" s="15">
        <f>if($A160&lt;=$H$1,F160*((1+Investment!$D$7/12)^($H$1*12-$B160)),0)</f>
        <v>0</v>
      </c>
      <c r="K160" s="15">
        <f t="shared" si="4"/>
        <v>0</v>
      </c>
      <c r="L160" s="15">
        <f t="shared" si="15"/>
        <v>2878143.695</v>
      </c>
      <c r="M160" s="14"/>
      <c r="N160" s="15">
        <f>if($A160&lt;=$N$1,D160*((1+Investment!$D$5/12)^($N$1*12-$B160)),0)</f>
        <v>21245.02053</v>
      </c>
      <c r="O160" s="15">
        <f>if($A160&lt;=$N$1,E160*((1+Investment!$D$6/12)^($N$1*12-$B160)),0)</f>
        <v>9346.874073</v>
      </c>
      <c r="P160" s="15">
        <f>if($A160&lt;=$N$1,F160*((1+Investment!$D$7/12)^($N$1*12-$B160)),0)</f>
        <v>5920.792894</v>
      </c>
      <c r="Q160" s="15">
        <f t="shared" si="5"/>
        <v>36512.6875</v>
      </c>
      <c r="R160" s="15">
        <f t="shared" si="16"/>
        <v>6748369.295</v>
      </c>
      <c r="S160" s="14"/>
      <c r="T160" s="15">
        <f>if($A160&lt;=$T$1,D160*((1+Investment!$D$5/12)^($T$1*12-$B160)),0)</f>
        <v>38595.75865</v>
      </c>
      <c r="U160" s="15">
        <f>if($A160&lt;=$T$1,E160*((1+Investment!$D$6/12)^($T$1*12-$B160)),0)</f>
        <v>19695.5587</v>
      </c>
      <c r="V160" s="15">
        <f>if($A160&lt;=$T$1,F160*((1+Investment!$D$7/12)^($T$1*12-$B160)),0)</f>
        <v>14465.79829</v>
      </c>
      <c r="W160" s="15">
        <f t="shared" si="6"/>
        <v>72757.11564</v>
      </c>
      <c r="X160" s="15">
        <f t="shared" si="17"/>
        <v>13705047.55</v>
      </c>
      <c r="Y160" s="14"/>
      <c r="Z160" s="15">
        <f>if($A160&lt;=$Z$1,D160*((1+Investment!$D$5/12)^($Z$1*12-$B160)),0)</f>
        <v>70116.78733</v>
      </c>
      <c r="AA160" s="15">
        <f>if($A160&lt;=$Z$1,E160*((1+Investment!$D$6/12)^($Z$1*12-$B160)),0)</f>
        <v>41502.11391</v>
      </c>
      <c r="AB160" s="15">
        <f>if($A160&lt;=$Z$1,F160*((1+Investment!$D$7/12)^($Z$1*12-$B160)),0)</f>
        <v>35343.12445</v>
      </c>
      <c r="AC160" s="15">
        <f t="shared" si="7"/>
        <v>146962.0257</v>
      </c>
      <c r="AD160" s="15">
        <f t="shared" si="18"/>
        <v>28248377.01</v>
      </c>
      <c r="AE160" s="14"/>
      <c r="AF160" s="15">
        <f>if($A160&lt;=$AF$1,D160*((1+Investment!$D$5/12)^($AF$1*12-$B160)),0)</f>
        <v>127380.9361</v>
      </c>
      <c r="AG160" s="15">
        <f>if($A160&lt;=$AF$1,E160*((1+Investment!$D$6/12)^($AF$1*12-$B160)),0)</f>
        <v>87452.48029</v>
      </c>
      <c r="AH160" s="15">
        <f>if($A160&lt;=$AF$1,F160*((1+Investment!$D$7/12)^($AF$1*12-$B160)),0)</f>
        <v>86351.02058</v>
      </c>
      <c r="AI160" s="15">
        <f t="shared" si="8"/>
        <v>301184.4369</v>
      </c>
      <c r="AJ160" s="15">
        <f t="shared" si="19"/>
        <v>59123794.91</v>
      </c>
      <c r="AK160" s="14"/>
      <c r="AL160" s="15">
        <f>if($A160&lt;=$AF$1,D160*((1+Investment!$D$5/12)^($AL$1*12-$B160)),0)</f>
        <v>231412.526</v>
      </c>
      <c r="AM160" s="15">
        <f>if($A160&lt;=$AF$1,E160*((1+Investment!$D$6/12)^($AL$1*12-$B160)),0)</f>
        <v>184278.2352</v>
      </c>
      <c r="AN160" s="15">
        <f>if($A160&lt;=$AF$1,F160*((1+Investment!$D$7/12)^($AL$1*12-$B160)),0)</f>
        <v>210974.5211</v>
      </c>
      <c r="AO160" s="15">
        <f t="shared" si="9"/>
        <v>626665.2823</v>
      </c>
      <c r="AP160" s="15">
        <f t="shared" si="20"/>
        <v>125676955</v>
      </c>
      <c r="AQ160" s="14"/>
      <c r="AR160" s="15">
        <f>if($A160&lt;=$AF$1,D160*((1+Investment!$D$5/12)^($AR$1*12-$B160)),0)</f>
        <v>420406.372</v>
      </c>
      <c r="AS160" s="15">
        <f>if($A160&lt;=$AF$1,E160*((1+Investment!$D$6/12)^($AR$1*12-$B160)),0)</f>
        <v>388307.6599</v>
      </c>
      <c r="AT160" s="15">
        <f>if($A160&lt;=$AF$1,F160*((1+Investment!$D$7/12)^($AR$1*12-$B160)),0)</f>
        <v>515457.1222</v>
      </c>
      <c r="AU160" s="15">
        <f t="shared" si="10"/>
        <v>1324171.154</v>
      </c>
      <c r="AV160" s="15">
        <f t="shared" si="21"/>
        <v>271256013.4</v>
      </c>
      <c r="AW160" s="15"/>
      <c r="AX160" s="15">
        <f>if($A160&lt;=$AF$1,D160*((1+Investment!$D$5/12)^($AX$1*12-$B160)),0)</f>
        <v>763750.868</v>
      </c>
      <c r="AY160" s="15">
        <f>if($A160&lt;=$AF$1,E160*((1+Investment!$D$6/12)^($AX$1*12-$B160)),0)</f>
        <v>818234.6578</v>
      </c>
      <c r="AZ160" s="15">
        <f>if($A160&lt;=$AF$1,F160*((1+Investment!$D$7/12)^($AX$1*12-$B160)),0)</f>
        <v>1259375.035</v>
      </c>
      <c r="BA160" s="15">
        <f t="shared" si="11"/>
        <v>2841360.56</v>
      </c>
      <c r="BB160" s="15">
        <f t="shared" si="22"/>
        <v>594136172.6</v>
      </c>
      <c r="BC160" s="15"/>
      <c r="BD160" s="15">
        <f>if($A160&lt;=$AF$1,D160*((1+Investment!$D$5/12)^($BD$1*12-$B160)),0)</f>
        <v>1387503.68</v>
      </c>
      <c r="BE160" s="15">
        <f>if($A160&lt;=$AF$1,E160*((1+Investment!$D$6/12)^($BD$1*12-$B160)),0)</f>
        <v>1724168.808</v>
      </c>
      <c r="BF160" s="15">
        <f>if($A160&lt;=$AF$1,F160*((1+Investment!$D$7/12)^($BD$1*12-$B160)),0)</f>
        <v>3076929.989</v>
      </c>
      <c r="BG160" s="15">
        <f t="shared" si="12"/>
        <v>6188602.478</v>
      </c>
      <c r="BH160" s="15">
        <f t="shared" si="23"/>
        <v>1319467701</v>
      </c>
      <c r="BI160" s="15"/>
    </row>
    <row r="161">
      <c r="A161" s="24">
        <f t="shared" si="2"/>
        <v>13</v>
      </c>
      <c r="B161" s="23">
        <f t="shared" si="13"/>
        <v>159</v>
      </c>
      <c r="C161" s="15">
        <f>vlookup(A161,Budget!$B$3:$H$53,7,0)</f>
        <v>28446.94817</v>
      </c>
      <c r="D161" s="15">
        <f t="shared" ref="D161:F161" si="179">$C161*D$1</f>
        <v>17068.1689</v>
      </c>
      <c r="E161" s="15">
        <f t="shared" si="179"/>
        <v>7111.737042</v>
      </c>
      <c r="F161" s="15">
        <f t="shared" si="179"/>
        <v>4267.042225</v>
      </c>
      <c r="G161" s="14"/>
      <c r="H161" s="15">
        <f>if($A161&lt;=$H$1,D161*((1+Investment!$D$5/12)^($H$1*12-$B161)),0)</f>
        <v>0</v>
      </c>
      <c r="I161" s="15">
        <f>if($A161&lt;=$H$1,E161*((1+Investment!$D$6/12)^($H$1*12-$B161)),0)</f>
        <v>0</v>
      </c>
      <c r="J161" s="15">
        <f>if($A161&lt;=$H$1,F161*((1+Investment!$D$7/12)^($H$1*12-$B161)),0)</f>
        <v>0</v>
      </c>
      <c r="K161" s="15">
        <f t="shared" si="4"/>
        <v>0</v>
      </c>
      <c r="L161" s="15">
        <f t="shared" si="15"/>
        <v>2878143.695</v>
      </c>
      <c r="M161" s="14"/>
      <c r="N161" s="15">
        <f>if($A161&lt;=$N$1,D161*((1+Investment!$D$5/12)^($N$1*12-$B161)),0)</f>
        <v>21034.67379</v>
      </c>
      <c r="O161" s="15">
        <f>if($A161&lt;=$N$1,E161*((1+Investment!$D$6/12)^($N$1*12-$B161)),0)</f>
        <v>9231.480566</v>
      </c>
      <c r="P161" s="15">
        <f>if($A161&lt;=$N$1,F161*((1+Investment!$D$7/12)^($N$1*12-$B161)),0)</f>
        <v>5833.293492</v>
      </c>
      <c r="Q161" s="15">
        <f t="shared" si="5"/>
        <v>36099.44785</v>
      </c>
      <c r="R161" s="15">
        <f t="shared" si="16"/>
        <v>6784468.743</v>
      </c>
      <c r="S161" s="14"/>
      <c r="T161" s="15">
        <f>if($A161&lt;=$T$1,D161*((1+Investment!$D$5/12)^($T$1*12-$B161)),0)</f>
        <v>38213.62243</v>
      </c>
      <c r="U161" s="15">
        <f>if($A161&lt;=$T$1,E161*((1+Investment!$D$6/12)^($T$1*12-$B161)),0)</f>
        <v>19452.40365</v>
      </c>
      <c r="V161" s="15">
        <f>if($A161&lt;=$T$1,F161*((1+Investment!$D$7/12)^($T$1*12-$B161)),0)</f>
        <v>14252.01802</v>
      </c>
      <c r="W161" s="15">
        <f t="shared" si="6"/>
        <v>71918.0441</v>
      </c>
      <c r="X161" s="15">
        <f t="shared" si="17"/>
        <v>13776965.6</v>
      </c>
      <c r="Y161" s="14"/>
      <c r="Z161" s="15">
        <f>if($A161&lt;=$Z$1,D161*((1+Investment!$D$5/12)^($Z$1*12-$B161)),0)</f>
        <v>69422.56171</v>
      </c>
      <c r="AA161" s="15">
        <f>if($A161&lt;=$Z$1,E161*((1+Investment!$D$6/12)^($Z$1*12-$B161)),0)</f>
        <v>40989.74213</v>
      </c>
      <c r="AB161" s="15">
        <f>if($A161&lt;=$Z$1,F161*((1+Investment!$D$7/12)^($Z$1*12-$B161)),0)</f>
        <v>34820.81226</v>
      </c>
      <c r="AC161" s="15">
        <f t="shared" si="7"/>
        <v>145233.1161</v>
      </c>
      <c r="AD161" s="15">
        <f t="shared" si="18"/>
        <v>28393610.13</v>
      </c>
      <c r="AE161" s="14"/>
      <c r="AF161" s="15">
        <f>if($A161&lt;=$AF$1,D161*((1+Investment!$D$5/12)^($AF$1*12-$B161)),0)</f>
        <v>126119.7387</v>
      </c>
      <c r="AG161" s="15">
        <f>if($A161&lt;=$AF$1,E161*((1+Investment!$D$6/12)^($AF$1*12-$B161)),0)</f>
        <v>86372.82004</v>
      </c>
      <c r="AH161" s="15">
        <f>if($A161&lt;=$AF$1,F161*((1+Investment!$D$7/12)^($AF$1*12-$B161)),0)</f>
        <v>85074.89713</v>
      </c>
      <c r="AI161" s="15">
        <f t="shared" si="8"/>
        <v>297567.4558</v>
      </c>
      <c r="AJ161" s="15">
        <f t="shared" si="19"/>
        <v>59421362.37</v>
      </c>
      <c r="AK161" s="14"/>
      <c r="AL161" s="15">
        <f>if($A161&lt;=$AF$1,D161*((1+Investment!$D$5/12)^($AL$1*12-$B161)),0)</f>
        <v>229121.3129</v>
      </c>
      <c r="AM161" s="15">
        <f>if($A161&lt;=$AF$1,E161*((1+Investment!$D$6/12)^($AL$1*12-$B161)),0)</f>
        <v>182003.1953</v>
      </c>
      <c r="AN161" s="15">
        <f>if($A161&lt;=$AF$1,F161*((1+Investment!$D$7/12)^($AL$1*12-$B161)),0)</f>
        <v>207856.6711</v>
      </c>
      <c r="AO161" s="15">
        <f t="shared" si="9"/>
        <v>618981.1792</v>
      </c>
      <c r="AP161" s="15">
        <f t="shared" si="20"/>
        <v>126295936.2</v>
      </c>
      <c r="AQ161" s="14"/>
      <c r="AR161" s="15">
        <f>if($A161&lt;=$AF$1,D161*((1+Investment!$D$5/12)^($AR$1*12-$B161)),0)</f>
        <v>416243.9326</v>
      </c>
      <c r="AS161" s="15">
        <f>if($A161&lt;=$AF$1,E161*((1+Investment!$D$6/12)^($AR$1*12-$B161)),0)</f>
        <v>383513.7382</v>
      </c>
      <c r="AT161" s="15">
        <f>if($A161&lt;=$AF$1,F161*((1+Investment!$D$7/12)^($AR$1*12-$B161)),0)</f>
        <v>507839.5293</v>
      </c>
      <c r="AU161" s="15">
        <f t="shared" si="10"/>
        <v>1307597.2</v>
      </c>
      <c r="AV161" s="15">
        <f t="shared" si="21"/>
        <v>272563610.6</v>
      </c>
      <c r="AW161" s="15"/>
      <c r="AX161" s="15">
        <f>if($A161&lt;=$AF$1,D161*((1+Investment!$D$5/12)^($AX$1*12-$B161)),0)</f>
        <v>756188.9782</v>
      </c>
      <c r="AY161" s="15">
        <f>if($A161&lt;=$AF$1,E161*((1+Investment!$D$6/12)^($AX$1*12-$B161)),0)</f>
        <v>808132.9953</v>
      </c>
      <c r="AZ161" s="15">
        <f>if($A161&lt;=$AF$1,F161*((1+Investment!$D$7/12)^($AX$1*12-$B161)),0)</f>
        <v>1240763.581</v>
      </c>
      <c r="BA161" s="15">
        <f t="shared" si="11"/>
        <v>2805085.554</v>
      </c>
      <c r="BB161" s="15">
        <f t="shared" si="22"/>
        <v>596941258.2</v>
      </c>
      <c r="BC161" s="15"/>
      <c r="BD161" s="15">
        <f>if($A161&lt;=$AF$1,D161*((1+Investment!$D$5/12)^($BD$1*12-$B161)),0)</f>
        <v>1373766.02</v>
      </c>
      <c r="BE161" s="15">
        <f>if($A161&lt;=$AF$1,E161*((1+Investment!$D$6/12)^($BD$1*12-$B161)),0)</f>
        <v>1702882.774</v>
      </c>
      <c r="BF161" s="15">
        <f>if($A161&lt;=$AF$1,F161*((1+Investment!$D$7/12)^($BD$1*12-$B161)),0)</f>
        <v>3031458.118</v>
      </c>
      <c r="BG161" s="15">
        <f t="shared" si="12"/>
        <v>6108106.911</v>
      </c>
      <c r="BH161" s="15">
        <f t="shared" si="23"/>
        <v>1325575808</v>
      </c>
      <c r="BI161" s="15"/>
    </row>
    <row r="162">
      <c r="A162" s="24">
        <f t="shared" si="2"/>
        <v>13</v>
      </c>
      <c r="B162" s="23">
        <f t="shared" si="13"/>
        <v>160</v>
      </c>
      <c r="C162" s="15">
        <f>vlookup(A162,Budget!$B$3:$H$53,7,0)</f>
        <v>28446.94817</v>
      </c>
      <c r="D162" s="15">
        <f t="shared" ref="D162:F162" si="180">$C162*D$1</f>
        <v>17068.1689</v>
      </c>
      <c r="E162" s="15">
        <f t="shared" si="180"/>
        <v>7111.737042</v>
      </c>
      <c r="F162" s="15">
        <f t="shared" si="180"/>
        <v>4267.042225</v>
      </c>
      <c r="G162" s="14"/>
      <c r="H162" s="15">
        <f>if($A162&lt;=$H$1,D162*((1+Investment!$D$5/12)^($H$1*12-$B162)),0)</f>
        <v>0</v>
      </c>
      <c r="I162" s="15">
        <f>if($A162&lt;=$H$1,E162*((1+Investment!$D$6/12)^($H$1*12-$B162)),0)</f>
        <v>0</v>
      </c>
      <c r="J162" s="15">
        <f>if($A162&lt;=$H$1,F162*((1+Investment!$D$7/12)^($H$1*12-$B162)),0)</f>
        <v>0</v>
      </c>
      <c r="K162" s="15">
        <f t="shared" si="4"/>
        <v>0</v>
      </c>
      <c r="L162" s="15">
        <f t="shared" si="15"/>
        <v>2878143.695</v>
      </c>
      <c r="M162" s="14"/>
      <c r="N162" s="15">
        <f>if($A162&lt;=$N$1,D162*((1+Investment!$D$5/12)^($N$1*12-$B162)),0)</f>
        <v>20826.40969</v>
      </c>
      <c r="O162" s="15">
        <f>if($A162&lt;=$N$1,E162*((1+Investment!$D$6/12)^($N$1*12-$B162)),0)</f>
        <v>9117.51167</v>
      </c>
      <c r="P162" s="15">
        <f>if($A162&lt;=$N$1,F162*((1+Investment!$D$7/12)^($N$1*12-$B162)),0)</f>
        <v>5747.087184</v>
      </c>
      <c r="Q162" s="15">
        <f t="shared" si="5"/>
        <v>35691.00855</v>
      </c>
      <c r="R162" s="15">
        <f t="shared" si="16"/>
        <v>6820159.751</v>
      </c>
      <c r="S162" s="14"/>
      <c r="T162" s="15">
        <f>if($A162&lt;=$T$1,D162*((1+Investment!$D$5/12)^($T$1*12-$B162)),0)</f>
        <v>37835.26973</v>
      </c>
      <c r="U162" s="15">
        <f>if($A162&lt;=$T$1,E162*((1+Investment!$D$6/12)^($T$1*12-$B162)),0)</f>
        <v>19212.25052</v>
      </c>
      <c r="V162" s="15">
        <f>if($A162&lt;=$T$1,F162*((1+Investment!$D$7/12)^($T$1*12-$B162)),0)</f>
        <v>14041.39706</v>
      </c>
      <c r="W162" s="15">
        <f t="shared" si="6"/>
        <v>71088.91732</v>
      </c>
      <c r="X162" s="15">
        <f t="shared" si="17"/>
        <v>13848054.52</v>
      </c>
      <c r="Y162" s="14"/>
      <c r="Z162" s="15">
        <f>if($A162&lt;=$Z$1,D162*((1+Investment!$D$5/12)^($Z$1*12-$B162)),0)</f>
        <v>68735.20961</v>
      </c>
      <c r="AA162" s="15">
        <f>if($A162&lt;=$Z$1,E162*((1+Investment!$D$6/12)^($Z$1*12-$B162)),0)</f>
        <v>40483.69593</v>
      </c>
      <c r="AB162" s="15">
        <f>if($A162&lt;=$Z$1,F162*((1+Investment!$D$7/12)^($Z$1*12-$B162)),0)</f>
        <v>34306.21898</v>
      </c>
      <c r="AC162" s="15">
        <f t="shared" si="7"/>
        <v>143525.1245</v>
      </c>
      <c r="AD162" s="15">
        <f t="shared" si="18"/>
        <v>28537135.25</v>
      </c>
      <c r="AE162" s="14"/>
      <c r="AF162" s="15">
        <f>if($A162&lt;=$AF$1,D162*((1+Investment!$D$5/12)^($AF$1*12-$B162)),0)</f>
        <v>124871.0284</v>
      </c>
      <c r="AG162" s="15">
        <f>if($A162&lt;=$AF$1,E162*((1+Investment!$D$6/12)^($AF$1*12-$B162)),0)</f>
        <v>85306.48893</v>
      </c>
      <c r="AH162" s="15">
        <f>if($A162&lt;=$AF$1,F162*((1+Investment!$D$7/12)^($AF$1*12-$B162)),0)</f>
        <v>83817.63264</v>
      </c>
      <c r="AI162" s="15">
        <f t="shared" si="8"/>
        <v>293995.1499</v>
      </c>
      <c r="AJ162" s="15">
        <f t="shared" si="19"/>
        <v>59715357.52</v>
      </c>
      <c r="AK162" s="14"/>
      <c r="AL162" s="15">
        <f>if($A162&lt;=$AF$1,D162*((1+Investment!$D$5/12)^($AL$1*12-$B162)),0)</f>
        <v>226852.785</v>
      </c>
      <c r="AM162" s="15">
        <f>if($A162&lt;=$AF$1,E162*((1+Investment!$D$6/12)^($AL$1*12-$B162)),0)</f>
        <v>179756.2422</v>
      </c>
      <c r="AN162" s="15">
        <f>if($A162&lt;=$AF$1,F162*((1+Investment!$D$7/12)^($AL$1*12-$B162)),0)</f>
        <v>204784.8976</v>
      </c>
      <c r="AO162" s="15">
        <f t="shared" si="9"/>
        <v>611393.9249</v>
      </c>
      <c r="AP162" s="15">
        <f t="shared" si="20"/>
        <v>126907330.1</v>
      </c>
      <c r="AQ162" s="14"/>
      <c r="AR162" s="15">
        <f>if($A162&lt;=$AF$1,D162*((1+Investment!$D$5/12)^($AR$1*12-$B162)),0)</f>
        <v>412122.7056</v>
      </c>
      <c r="AS162" s="15">
        <f>if($A162&lt;=$AF$1,E162*((1+Investment!$D$6/12)^($AR$1*12-$B162)),0)</f>
        <v>378779.0006</v>
      </c>
      <c r="AT162" s="15">
        <f>if($A162&lt;=$AF$1,F162*((1+Investment!$D$7/12)^($AR$1*12-$B162)),0)</f>
        <v>500334.5116</v>
      </c>
      <c r="AU162" s="15">
        <f t="shared" si="10"/>
        <v>1291236.218</v>
      </c>
      <c r="AV162" s="15">
        <f t="shared" si="21"/>
        <v>273854846.8</v>
      </c>
      <c r="AW162" s="15"/>
      <c r="AX162" s="15">
        <f>if($A162&lt;=$AF$1,D162*((1+Investment!$D$5/12)^($AX$1*12-$B162)),0)</f>
        <v>748701.9586</v>
      </c>
      <c r="AY162" s="15">
        <f>if($A162&lt;=$AF$1,E162*((1+Investment!$D$6/12)^($AX$1*12-$B162)),0)</f>
        <v>798156.0448</v>
      </c>
      <c r="AZ162" s="15">
        <f>if($A162&lt;=$AF$1,F162*((1+Investment!$D$7/12)^($AX$1*12-$B162)),0)</f>
        <v>1222427.173</v>
      </c>
      <c r="BA162" s="15">
        <f t="shared" si="11"/>
        <v>2769285.177</v>
      </c>
      <c r="BB162" s="15">
        <f t="shared" si="22"/>
        <v>599710543.3</v>
      </c>
      <c r="BC162" s="15"/>
      <c r="BD162" s="15">
        <f>if($A162&lt;=$AF$1,D162*((1+Investment!$D$5/12)^($BD$1*12-$B162)),0)</f>
        <v>1360164.376</v>
      </c>
      <c r="BE162" s="15">
        <f>if($A162&lt;=$AF$1,E162*((1+Investment!$D$6/12)^($BD$1*12-$B162)),0)</f>
        <v>1681859.529</v>
      </c>
      <c r="BF162" s="15">
        <f>if($A162&lt;=$AF$1,F162*((1+Investment!$D$7/12)^($BD$1*12-$B162)),0)</f>
        <v>2986658.244</v>
      </c>
      <c r="BG162" s="15">
        <f t="shared" si="12"/>
        <v>6028682.15</v>
      </c>
      <c r="BH162" s="15">
        <f t="shared" si="23"/>
        <v>1331604490</v>
      </c>
      <c r="BI162" s="15"/>
    </row>
    <row r="163">
      <c r="A163" s="24">
        <f t="shared" si="2"/>
        <v>13</v>
      </c>
      <c r="B163" s="23">
        <f t="shared" si="13"/>
        <v>161</v>
      </c>
      <c r="C163" s="15">
        <f>vlookup(A163,Budget!$B$3:$H$53,7,0)</f>
        <v>28446.94817</v>
      </c>
      <c r="D163" s="15">
        <f t="shared" ref="D163:F163" si="181">$C163*D$1</f>
        <v>17068.1689</v>
      </c>
      <c r="E163" s="15">
        <f t="shared" si="181"/>
        <v>7111.737042</v>
      </c>
      <c r="F163" s="15">
        <f t="shared" si="181"/>
        <v>4267.042225</v>
      </c>
      <c r="G163" s="14"/>
      <c r="H163" s="15">
        <f>if($A163&lt;=$H$1,D163*((1+Investment!$D$5/12)^($H$1*12-$B163)),0)</f>
        <v>0</v>
      </c>
      <c r="I163" s="15">
        <f>if($A163&lt;=$H$1,E163*((1+Investment!$D$6/12)^($H$1*12-$B163)),0)</f>
        <v>0</v>
      </c>
      <c r="J163" s="15">
        <f>if($A163&lt;=$H$1,F163*((1+Investment!$D$7/12)^($H$1*12-$B163)),0)</f>
        <v>0</v>
      </c>
      <c r="K163" s="15">
        <f t="shared" si="4"/>
        <v>0</v>
      </c>
      <c r="L163" s="15">
        <f t="shared" si="15"/>
        <v>2878143.695</v>
      </c>
      <c r="M163" s="14"/>
      <c r="N163" s="15">
        <f>if($A163&lt;=$N$1,D163*((1+Investment!$D$5/12)^($N$1*12-$B163)),0)</f>
        <v>20620.20762</v>
      </c>
      <c r="O163" s="15">
        <f>if($A163&lt;=$N$1,E163*((1+Investment!$D$6/12)^($N$1*12-$B163)),0)</f>
        <v>9004.949798</v>
      </c>
      <c r="P163" s="15">
        <f>if($A163&lt;=$N$1,F163*((1+Investment!$D$7/12)^($N$1*12-$B163)),0)</f>
        <v>5662.154861</v>
      </c>
      <c r="Q163" s="15">
        <f t="shared" si="5"/>
        <v>35287.31228</v>
      </c>
      <c r="R163" s="15">
        <f t="shared" si="16"/>
        <v>6855447.064</v>
      </c>
      <c r="S163" s="14"/>
      <c r="T163" s="15">
        <f>if($A163&lt;=$T$1,D163*((1+Investment!$D$5/12)^($T$1*12-$B163)),0)</f>
        <v>37460.6631</v>
      </c>
      <c r="U163" s="15">
        <f>if($A163&lt;=$T$1,E163*((1+Investment!$D$6/12)^($T$1*12-$B163)),0)</f>
        <v>18975.06224</v>
      </c>
      <c r="V163" s="15">
        <f>if($A163&lt;=$T$1,F163*((1+Investment!$D$7/12)^($T$1*12-$B163)),0)</f>
        <v>13833.88873</v>
      </c>
      <c r="W163" s="15">
        <f t="shared" si="6"/>
        <v>70269.61408</v>
      </c>
      <c r="X163" s="15">
        <f t="shared" si="17"/>
        <v>13918324.13</v>
      </c>
      <c r="Y163" s="14"/>
      <c r="Z163" s="15">
        <f>if($A163&lt;=$Z$1,D163*((1+Investment!$D$5/12)^($Z$1*12-$B163)),0)</f>
        <v>68054.66298</v>
      </c>
      <c r="AA163" s="15">
        <f>if($A163&lt;=$Z$1,E163*((1+Investment!$D$6/12)^($Z$1*12-$B163)),0)</f>
        <v>39983.89722</v>
      </c>
      <c r="AB163" s="15">
        <f>if($A163&lt;=$Z$1,F163*((1+Investment!$D$7/12)^($Z$1*12-$B163)),0)</f>
        <v>33799.23052</v>
      </c>
      <c r="AC163" s="15">
        <f t="shared" si="7"/>
        <v>141837.7907</v>
      </c>
      <c r="AD163" s="15">
        <f t="shared" si="18"/>
        <v>28678973.04</v>
      </c>
      <c r="AE163" s="14"/>
      <c r="AF163" s="15">
        <f>if($A163&lt;=$AF$1,D163*((1+Investment!$D$5/12)^($AF$1*12-$B163)),0)</f>
        <v>123634.6816</v>
      </c>
      <c r="AG163" s="15">
        <f>if($A163&lt;=$AF$1,E163*((1+Investment!$D$6/12)^($AF$1*12-$B163)),0)</f>
        <v>84253.3224</v>
      </c>
      <c r="AH163" s="15">
        <f>if($A163&lt;=$AF$1,F163*((1+Investment!$D$7/12)^($AF$1*12-$B163)),0)</f>
        <v>82578.94841</v>
      </c>
      <c r="AI163" s="15">
        <f t="shared" si="8"/>
        <v>290466.9524</v>
      </c>
      <c r="AJ163" s="15">
        <f t="shared" si="19"/>
        <v>60005824.47</v>
      </c>
      <c r="AK163" s="14"/>
      <c r="AL163" s="15">
        <f>if($A163&lt;=$AF$1,D163*((1+Investment!$D$5/12)^($AL$1*12-$B163)),0)</f>
        <v>224606.7178</v>
      </c>
      <c r="AM163" s="15">
        <f>if($A163&lt;=$AF$1,E163*((1+Investment!$D$6/12)^($AL$1*12-$B163)),0)</f>
        <v>177537.0294</v>
      </c>
      <c r="AN163" s="15">
        <f>if($A163&lt;=$AF$1,F163*((1+Investment!$D$7/12)^($AL$1*12-$B163)),0)</f>
        <v>201758.5198</v>
      </c>
      <c r="AO163" s="15">
        <f t="shared" si="9"/>
        <v>603902.267</v>
      </c>
      <c r="AP163" s="15">
        <f t="shared" si="20"/>
        <v>127511232.4</v>
      </c>
      <c r="AQ163" s="14"/>
      <c r="AR163" s="15">
        <f>if($A163&lt;=$AF$1,D163*((1+Investment!$D$5/12)^($AR$1*12-$B163)),0)</f>
        <v>408042.2827</v>
      </c>
      <c r="AS163" s="15">
        <f>if($A163&lt;=$AF$1,E163*((1+Investment!$D$6/12)^($AR$1*12-$B163)),0)</f>
        <v>374102.7167</v>
      </c>
      <c r="AT163" s="15">
        <f>if($A163&lt;=$AF$1,F163*((1+Investment!$D$7/12)^($AR$1*12-$B163)),0)</f>
        <v>492940.4055</v>
      </c>
      <c r="AU163" s="15">
        <f t="shared" si="10"/>
        <v>1275085.405</v>
      </c>
      <c r="AV163" s="15">
        <f t="shared" si="21"/>
        <v>275129932.2</v>
      </c>
      <c r="AW163" s="15"/>
      <c r="AX163" s="15">
        <f>if($A163&lt;=$AF$1,D163*((1+Investment!$D$5/12)^($AX$1*12-$B163)),0)</f>
        <v>741289.0679</v>
      </c>
      <c r="AY163" s="15">
        <f>if($A163&lt;=$AF$1,E163*((1+Investment!$D$6/12)^($AX$1*12-$B163)),0)</f>
        <v>788302.2664</v>
      </c>
      <c r="AZ163" s="15">
        <f>if($A163&lt;=$AF$1,F163*((1+Investment!$D$7/12)^($AX$1*12-$B163)),0)</f>
        <v>1204361.747</v>
      </c>
      <c r="BA163" s="15">
        <f t="shared" si="11"/>
        <v>2733953.081</v>
      </c>
      <c r="BB163" s="15">
        <f t="shared" si="22"/>
        <v>602444496.4</v>
      </c>
      <c r="BC163" s="15"/>
      <c r="BD163" s="15">
        <f>if($A163&lt;=$AF$1,D163*((1+Investment!$D$5/12)^($BD$1*12-$B163)),0)</f>
        <v>1346697.402</v>
      </c>
      <c r="BE163" s="15">
        <f>if($A163&lt;=$AF$1,E163*((1+Investment!$D$6/12)^($BD$1*12-$B163)),0)</f>
        <v>1661095.832</v>
      </c>
      <c r="BF163" s="15">
        <f>if($A163&lt;=$AF$1,F163*((1+Investment!$D$7/12)^($BD$1*12-$B163)),0)</f>
        <v>2942520.437</v>
      </c>
      <c r="BG163" s="15">
        <f t="shared" si="12"/>
        <v>5950313.671</v>
      </c>
      <c r="BH163" s="15">
        <f t="shared" si="23"/>
        <v>1337554804</v>
      </c>
      <c r="BI163" s="15"/>
    </row>
    <row r="164">
      <c r="A164" s="24">
        <f t="shared" si="2"/>
        <v>13</v>
      </c>
      <c r="B164" s="23">
        <f t="shared" si="13"/>
        <v>162</v>
      </c>
      <c r="C164" s="15">
        <f>vlookup(A164,Budget!$B$3:$H$53,7,0)</f>
        <v>28446.94817</v>
      </c>
      <c r="D164" s="15">
        <f t="shared" ref="D164:F164" si="182">$C164*D$1</f>
        <v>17068.1689</v>
      </c>
      <c r="E164" s="15">
        <f t="shared" si="182"/>
        <v>7111.737042</v>
      </c>
      <c r="F164" s="15">
        <f t="shared" si="182"/>
        <v>4267.042225</v>
      </c>
      <c r="G164" s="14"/>
      <c r="H164" s="15">
        <f>if($A164&lt;=$H$1,D164*((1+Investment!$D$5/12)^($H$1*12-$B164)),0)</f>
        <v>0</v>
      </c>
      <c r="I164" s="15">
        <f>if($A164&lt;=$H$1,E164*((1+Investment!$D$6/12)^($H$1*12-$B164)),0)</f>
        <v>0</v>
      </c>
      <c r="J164" s="15">
        <f>if($A164&lt;=$H$1,F164*((1+Investment!$D$7/12)^($H$1*12-$B164)),0)</f>
        <v>0</v>
      </c>
      <c r="K164" s="15">
        <f t="shared" si="4"/>
        <v>0</v>
      </c>
      <c r="L164" s="15">
        <f t="shared" si="15"/>
        <v>2878143.695</v>
      </c>
      <c r="M164" s="14"/>
      <c r="N164" s="15">
        <f>if($A164&lt;=$N$1,D164*((1+Investment!$D$5/12)^($N$1*12-$B164)),0)</f>
        <v>20416.04715</v>
      </c>
      <c r="O164" s="15">
        <f>if($A164&lt;=$N$1,E164*((1+Investment!$D$6/12)^($N$1*12-$B164)),0)</f>
        <v>8893.777578</v>
      </c>
      <c r="P164" s="15">
        <f>if($A164&lt;=$N$1,F164*((1+Investment!$D$7/12)^($N$1*12-$B164)),0)</f>
        <v>5578.477696</v>
      </c>
      <c r="Q164" s="15">
        <f t="shared" si="5"/>
        <v>34888.30242</v>
      </c>
      <c r="R164" s="15">
        <f t="shared" si="16"/>
        <v>6890335.366</v>
      </c>
      <c r="S164" s="14"/>
      <c r="T164" s="15">
        <f>if($A164&lt;=$T$1,D164*((1+Investment!$D$5/12)^($T$1*12-$B164)),0)</f>
        <v>37089.76545</v>
      </c>
      <c r="U164" s="15">
        <f>if($A164&lt;=$T$1,E164*((1+Investment!$D$6/12)^($T$1*12-$B164)),0)</f>
        <v>18740.80222</v>
      </c>
      <c r="V164" s="15">
        <f>if($A164&lt;=$T$1,F164*((1+Investment!$D$7/12)^($T$1*12-$B164)),0)</f>
        <v>13629.44703</v>
      </c>
      <c r="W164" s="15">
        <f t="shared" si="6"/>
        <v>69460.01469</v>
      </c>
      <c r="X164" s="15">
        <f t="shared" si="17"/>
        <v>13987784.14</v>
      </c>
      <c r="Y164" s="14"/>
      <c r="Z164" s="15">
        <f>if($A164&lt;=$Z$1,D164*((1+Investment!$D$5/12)^($Z$1*12-$B164)),0)</f>
        <v>67380.85444</v>
      </c>
      <c r="AA164" s="15">
        <f>if($A164&lt;=$Z$1,E164*((1+Investment!$D$6/12)^($Z$1*12-$B164)),0)</f>
        <v>39490.26886</v>
      </c>
      <c r="AB164" s="15">
        <f>if($A164&lt;=$Z$1,F164*((1+Investment!$D$7/12)^($Z$1*12-$B164)),0)</f>
        <v>33299.7345</v>
      </c>
      <c r="AC164" s="15">
        <f t="shared" si="7"/>
        <v>140170.8578</v>
      </c>
      <c r="AD164" s="15">
        <f t="shared" si="18"/>
        <v>28819143.9</v>
      </c>
      <c r="AE164" s="14"/>
      <c r="AF164" s="15">
        <f>if($A164&lt;=$AF$1,D164*((1+Investment!$D$5/12)^($AF$1*12-$B164)),0)</f>
        <v>122410.5758</v>
      </c>
      <c r="AG164" s="15">
        <f>if($A164&lt;=$AF$1,E164*((1+Investment!$D$6/12)^($AF$1*12-$B164)),0)</f>
        <v>83213.15792</v>
      </c>
      <c r="AH164" s="15">
        <f>if($A164&lt;=$AF$1,F164*((1+Investment!$D$7/12)^($AF$1*12-$B164)),0)</f>
        <v>81358.56986</v>
      </c>
      <c r="AI164" s="15">
        <f t="shared" si="8"/>
        <v>286982.3036</v>
      </c>
      <c r="AJ164" s="15">
        <f t="shared" si="19"/>
        <v>60292806.77</v>
      </c>
      <c r="AK164" s="14"/>
      <c r="AL164" s="15">
        <f>if($A164&lt;=$AF$1,D164*((1+Investment!$D$5/12)^($AL$1*12-$B164)),0)</f>
        <v>222382.8889</v>
      </c>
      <c r="AM164" s="15">
        <f>if($A164&lt;=$AF$1,E164*((1+Investment!$D$6/12)^($AL$1*12-$B164)),0)</f>
        <v>175345.2142</v>
      </c>
      <c r="AN164" s="15">
        <f>if($A164&lt;=$AF$1,F164*((1+Investment!$D$7/12)^($AL$1*12-$B164)),0)</f>
        <v>198776.8668</v>
      </c>
      <c r="AO164" s="15">
        <f t="shared" si="9"/>
        <v>596504.9699</v>
      </c>
      <c r="AP164" s="15">
        <f t="shared" si="20"/>
        <v>128107737.3</v>
      </c>
      <c r="AQ164" s="14"/>
      <c r="AR164" s="15">
        <f>if($A164&lt;=$AF$1,D164*((1+Investment!$D$5/12)^($AR$1*12-$B164)),0)</f>
        <v>404002.2601</v>
      </c>
      <c r="AS164" s="15">
        <f>if($A164&lt;=$AF$1,E164*((1+Investment!$D$6/12)^($AR$1*12-$B164)),0)</f>
        <v>369484.1646</v>
      </c>
      <c r="AT164" s="15">
        <f>if($A164&lt;=$AF$1,F164*((1+Investment!$D$7/12)^($AR$1*12-$B164)),0)</f>
        <v>485655.5719</v>
      </c>
      <c r="AU164" s="15">
        <f t="shared" si="10"/>
        <v>1259141.997</v>
      </c>
      <c r="AV164" s="15">
        <f t="shared" si="21"/>
        <v>276389074.2</v>
      </c>
      <c r="AW164" s="15"/>
      <c r="AX164" s="15">
        <f>if($A164&lt;=$AF$1,D164*((1+Investment!$D$5/12)^($AX$1*12-$B164)),0)</f>
        <v>733949.5722</v>
      </c>
      <c r="AY164" s="15">
        <f>if($A164&lt;=$AF$1,E164*((1+Investment!$D$6/12)^($AX$1*12-$B164)),0)</f>
        <v>778570.1397</v>
      </c>
      <c r="AZ164" s="15">
        <f>if($A164&lt;=$AF$1,F164*((1+Investment!$D$7/12)^($AX$1*12-$B164)),0)</f>
        <v>1186563.298</v>
      </c>
      <c r="BA164" s="15">
        <f t="shared" si="11"/>
        <v>2699083.009</v>
      </c>
      <c r="BB164" s="15">
        <f t="shared" si="22"/>
        <v>605143579.4</v>
      </c>
      <c r="BC164" s="15"/>
      <c r="BD164" s="15">
        <f>if($A164&lt;=$AF$1,D164*((1+Investment!$D$5/12)^($BD$1*12-$B164)),0)</f>
        <v>1333363.765</v>
      </c>
      <c r="BE164" s="15">
        <f>if($A164&lt;=$AF$1,E164*((1+Investment!$D$6/12)^($BD$1*12-$B164)),0)</f>
        <v>1640588.476</v>
      </c>
      <c r="BF164" s="15">
        <f>if($A164&lt;=$AF$1,F164*((1+Investment!$D$7/12)^($BD$1*12-$B164)),0)</f>
        <v>2899034.914</v>
      </c>
      <c r="BG164" s="15">
        <f t="shared" si="12"/>
        <v>5872987.154</v>
      </c>
      <c r="BH164" s="15">
        <f t="shared" si="23"/>
        <v>1343427791</v>
      </c>
      <c r="BI164" s="15"/>
    </row>
    <row r="165">
      <c r="A165" s="24">
        <f t="shared" si="2"/>
        <v>13</v>
      </c>
      <c r="B165" s="23">
        <f t="shared" si="13"/>
        <v>163</v>
      </c>
      <c r="C165" s="15">
        <f>vlookup(A165,Budget!$B$3:$H$53,7,0)</f>
        <v>28446.94817</v>
      </c>
      <c r="D165" s="15">
        <f t="shared" ref="D165:F165" si="183">$C165*D$1</f>
        <v>17068.1689</v>
      </c>
      <c r="E165" s="15">
        <f t="shared" si="183"/>
        <v>7111.737042</v>
      </c>
      <c r="F165" s="15">
        <f t="shared" si="183"/>
        <v>4267.042225</v>
      </c>
      <c r="G165" s="14"/>
      <c r="H165" s="15">
        <f>if($A165&lt;=$H$1,D165*((1+Investment!$D$5/12)^($H$1*12-$B165)),0)</f>
        <v>0</v>
      </c>
      <c r="I165" s="15">
        <f>if($A165&lt;=$H$1,E165*((1+Investment!$D$6/12)^($H$1*12-$B165)),0)</f>
        <v>0</v>
      </c>
      <c r="J165" s="15">
        <f>if($A165&lt;=$H$1,F165*((1+Investment!$D$7/12)^($H$1*12-$B165)),0)</f>
        <v>0</v>
      </c>
      <c r="K165" s="15">
        <f t="shared" si="4"/>
        <v>0</v>
      </c>
      <c r="L165" s="15">
        <f t="shared" si="15"/>
        <v>2878143.695</v>
      </c>
      <c r="M165" s="14"/>
      <c r="N165" s="15">
        <f>if($A165&lt;=$N$1,D165*((1+Investment!$D$5/12)^($N$1*12-$B165)),0)</f>
        <v>20213.90807</v>
      </c>
      <c r="O165" s="15">
        <f>if($A165&lt;=$N$1,E165*((1+Investment!$D$6/12)^($N$1*12-$B165)),0)</f>
        <v>8783.977855</v>
      </c>
      <c r="P165" s="15">
        <f>if($A165&lt;=$N$1,F165*((1+Investment!$D$7/12)^($N$1*12-$B165)),0)</f>
        <v>5496.037139</v>
      </c>
      <c r="Q165" s="15">
        <f t="shared" si="5"/>
        <v>34493.92306</v>
      </c>
      <c r="R165" s="15">
        <f t="shared" si="16"/>
        <v>6924829.289</v>
      </c>
      <c r="S165" s="14"/>
      <c r="T165" s="15">
        <f>if($A165&lt;=$T$1,D165*((1+Investment!$D$5/12)^($T$1*12-$B165)),0)</f>
        <v>36722.54005</v>
      </c>
      <c r="U165" s="15">
        <f>if($A165&lt;=$T$1,E165*((1+Investment!$D$6/12)^($T$1*12-$B165)),0)</f>
        <v>18509.43429</v>
      </c>
      <c r="V165" s="15">
        <f>if($A165&lt;=$T$1,F165*((1+Investment!$D$7/12)^($T$1*12-$B165)),0)</f>
        <v>13428.02663</v>
      </c>
      <c r="W165" s="15">
        <f t="shared" si="6"/>
        <v>68660.00096</v>
      </c>
      <c r="X165" s="15">
        <f t="shared" si="17"/>
        <v>14056444.14</v>
      </c>
      <c r="Y165" s="14"/>
      <c r="Z165" s="15">
        <f>if($A165&lt;=$Z$1,D165*((1+Investment!$D$5/12)^($Z$1*12-$B165)),0)</f>
        <v>66713.71727</v>
      </c>
      <c r="AA165" s="15">
        <f>if($A165&lt;=$Z$1,E165*((1+Investment!$D$6/12)^($Z$1*12-$B165)),0)</f>
        <v>39002.73467</v>
      </c>
      <c r="AB165" s="15">
        <f>if($A165&lt;=$Z$1,F165*((1+Investment!$D$7/12)^($Z$1*12-$B165)),0)</f>
        <v>32807.6202</v>
      </c>
      <c r="AC165" s="15">
        <f t="shared" si="7"/>
        <v>138524.0721</v>
      </c>
      <c r="AD165" s="15">
        <f t="shared" si="18"/>
        <v>28957667.97</v>
      </c>
      <c r="AE165" s="14"/>
      <c r="AF165" s="15">
        <f>if($A165&lt;=$AF$1,D165*((1+Investment!$D$5/12)^($AF$1*12-$B165)),0)</f>
        <v>121198.5899</v>
      </c>
      <c r="AG165" s="15">
        <f>if($A165&lt;=$AF$1,E165*((1+Investment!$D$6/12)^($AF$1*12-$B165)),0)</f>
        <v>82185.83498</v>
      </c>
      <c r="AH165" s="15">
        <f>if($A165&lt;=$AF$1,F165*((1+Investment!$D$7/12)^($AF$1*12-$B165)),0)</f>
        <v>80156.22647</v>
      </c>
      <c r="AI165" s="15">
        <f t="shared" si="8"/>
        <v>283540.6514</v>
      </c>
      <c r="AJ165" s="15">
        <f t="shared" si="19"/>
        <v>60576347.42</v>
      </c>
      <c r="AK165" s="14"/>
      <c r="AL165" s="15">
        <f>if($A165&lt;=$AF$1,D165*((1+Investment!$D$5/12)^($AL$1*12-$B165)),0)</f>
        <v>220181.0782</v>
      </c>
      <c r="AM165" s="15">
        <f>if($A165&lt;=$AF$1,E165*((1+Investment!$D$6/12)^($AL$1*12-$B165)),0)</f>
        <v>173180.4585</v>
      </c>
      <c r="AN165" s="15">
        <f>if($A165&lt;=$AF$1,F165*((1+Investment!$D$7/12)^($AL$1*12-$B165)),0)</f>
        <v>195839.2776</v>
      </c>
      <c r="AO165" s="15">
        <f t="shared" si="9"/>
        <v>589200.8143</v>
      </c>
      <c r="AP165" s="15">
        <f t="shared" si="20"/>
        <v>128696938.2</v>
      </c>
      <c r="AQ165" s="14"/>
      <c r="AR165" s="15">
        <f>if($A165&lt;=$AF$1,D165*((1+Investment!$D$5/12)^($AR$1*12-$B165)),0)</f>
        <v>400002.2378</v>
      </c>
      <c r="AS165" s="15">
        <f>if($A165&lt;=$AF$1,E165*((1+Investment!$D$6/12)^($AR$1*12-$B165)),0)</f>
        <v>364922.6317</v>
      </c>
      <c r="AT165" s="15">
        <f>if($A165&lt;=$AF$1,F165*((1+Investment!$D$7/12)^($AR$1*12-$B165)),0)</f>
        <v>478478.396</v>
      </c>
      <c r="AU165" s="15">
        <f t="shared" si="10"/>
        <v>1243403.266</v>
      </c>
      <c r="AV165" s="15">
        <f t="shared" si="21"/>
        <v>277632477.5</v>
      </c>
      <c r="AW165" s="15"/>
      <c r="AX165" s="15">
        <f>if($A165&lt;=$AF$1,D165*((1+Investment!$D$5/12)^($AX$1*12-$B165)),0)</f>
        <v>726682.7448</v>
      </c>
      <c r="AY165" s="15">
        <f>if($A165&lt;=$AF$1,E165*((1+Investment!$D$6/12)^($AX$1*12-$B165)),0)</f>
        <v>768958.1627</v>
      </c>
      <c r="AZ165" s="15">
        <f>if($A165&lt;=$AF$1,F165*((1+Investment!$D$7/12)^($AX$1*12-$B165)),0)</f>
        <v>1169027.879</v>
      </c>
      <c r="BA165" s="15">
        <f t="shared" si="11"/>
        <v>2664668.787</v>
      </c>
      <c r="BB165" s="15">
        <f t="shared" si="22"/>
        <v>607808248.2</v>
      </c>
      <c r="BC165" s="15"/>
      <c r="BD165" s="15">
        <f>if($A165&lt;=$AF$1,D165*((1+Investment!$D$5/12)^($BD$1*12-$B165)),0)</f>
        <v>1320162.143</v>
      </c>
      <c r="BE165" s="15">
        <f>if($A165&lt;=$AF$1,E165*((1+Investment!$D$6/12)^($BD$1*12-$B165)),0)</f>
        <v>1620334.297</v>
      </c>
      <c r="BF165" s="15">
        <f>if($A165&lt;=$AF$1,F165*((1+Investment!$D$7/12)^($BD$1*12-$B165)),0)</f>
        <v>2856192.033</v>
      </c>
      <c r="BG165" s="15">
        <f t="shared" si="12"/>
        <v>5796688.473</v>
      </c>
      <c r="BH165" s="15">
        <f t="shared" si="23"/>
        <v>1349224479</v>
      </c>
      <c r="BI165" s="15"/>
    </row>
    <row r="166">
      <c r="A166" s="24">
        <f t="shared" si="2"/>
        <v>13</v>
      </c>
      <c r="B166" s="23">
        <f t="shared" si="13"/>
        <v>164</v>
      </c>
      <c r="C166" s="15">
        <f>vlookup(A166,Budget!$B$3:$H$53,7,0)</f>
        <v>28446.94817</v>
      </c>
      <c r="D166" s="15">
        <f t="shared" ref="D166:F166" si="184">$C166*D$1</f>
        <v>17068.1689</v>
      </c>
      <c r="E166" s="15">
        <f t="shared" si="184"/>
        <v>7111.737042</v>
      </c>
      <c r="F166" s="15">
        <f t="shared" si="184"/>
        <v>4267.042225</v>
      </c>
      <c r="G166" s="14"/>
      <c r="H166" s="15">
        <f>if($A166&lt;=$H$1,D166*((1+Investment!$D$5/12)^($H$1*12-$B166)),0)</f>
        <v>0</v>
      </c>
      <c r="I166" s="15">
        <f>if($A166&lt;=$H$1,E166*((1+Investment!$D$6/12)^($H$1*12-$B166)),0)</f>
        <v>0</v>
      </c>
      <c r="J166" s="15">
        <f>if($A166&lt;=$H$1,F166*((1+Investment!$D$7/12)^($H$1*12-$B166)),0)</f>
        <v>0</v>
      </c>
      <c r="K166" s="15">
        <f t="shared" si="4"/>
        <v>0</v>
      </c>
      <c r="L166" s="15">
        <f t="shared" si="15"/>
        <v>2878143.695</v>
      </c>
      <c r="M166" s="14"/>
      <c r="N166" s="15">
        <f>if($A166&lt;=$N$1,D166*((1+Investment!$D$5/12)^($N$1*12-$B166)),0)</f>
        <v>20013.77036</v>
      </c>
      <c r="O166" s="15">
        <f>if($A166&lt;=$N$1,E166*((1+Investment!$D$6/12)^($N$1*12-$B166)),0)</f>
        <v>8675.533684</v>
      </c>
      <c r="P166" s="15">
        <f>if($A166&lt;=$N$1,F166*((1+Investment!$D$7/12)^($N$1*12-$B166)),0)</f>
        <v>5414.814915</v>
      </c>
      <c r="Q166" s="15">
        <f t="shared" si="5"/>
        <v>34104.11896</v>
      </c>
      <c r="R166" s="15">
        <f t="shared" si="16"/>
        <v>6958933.408</v>
      </c>
      <c r="S166" s="14"/>
      <c r="T166" s="15">
        <f>if($A166&lt;=$T$1,D166*((1+Investment!$D$5/12)^($T$1*12-$B166)),0)</f>
        <v>36358.95054</v>
      </c>
      <c r="U166" s="15">
        <f>if($A166&lt;=$T$1,E166*((1+Investment!$D$6/12)^($T$1*12-$B166)),0)</f>
        <v>18280.92275</v>
      </c>
      <c r="V166" s="15">
        <f>if($A166&lt;=$T$1,F166*((1+Investment!$D$7/12)^($T$1*12-$B166)),0)</f>
        <v>13229.58288</v>
      </c>
      <c r="W166" s="15">
        <f t="shared" si="6"/>
        <v>67869.45618</v>
      </c>
      <c r="X166" s="15">
        <f t="shared" si="17"/>
        <v>14124313.6</v>
      </c>
      <c r="Y166" s="14"/>
      <c r="Z166" s="15">
        <f>if($A166&lt;=$Z$1,D166*((1+Investment!$D$5/12)^($Z$1*12-$B166)),0)</f>
        <v>66053.18541</v>
      </c>
      <c r="AA166" s="15">
        <f>if($A166&lt;=$Z$1,E166*((1+Investment!$D$6/12)^($Z$1*12-$B166)),0)</f>
        <v>38521.21943</v>
      </c>
      <c r="AB166" s="15">
        <f>if($A166&lt;=$Z$1,F166*((1+Investment!$D$7/12)^($Z$1*12-$B166)),0)</f>
        <v>32322.77852</v>
      </c>
      <c r="AC166" s="15">
        <f t="shared" si="7"/>
        <v>136897.1834</v>
      </c>
      <c r="AD166" s="15">
        <f t="shared" si="18"/>
        <v>29094565.16</v>
      </c>
      <c r="AE166" s="14"/>
      <c r="AF166" s="15">
        <f>if($A166&lt;=$AF$1,D166*((1+Investment!$D$5/12)^($AF$1*12-$B166)),0)</f>
        <v>119998.6039</v>
      </c>
      <c r="AG166" s="15">
        <f>if($A166&lt;=$AF$1,E166*((1+Investment!$D$6/12)^($AF$1*12-$B166)),0)</f>
        <v>81171.19505</v>
      </c>
      <c r="AH166" s="15">
        <f>if($A166&lt;=$AF$1,F166*((1+Investment!$D$7/12)^($AF$1*12-$B166)),0)</f>
        <v>78971.65169</v>
      </c>
      <c r="AI166" s="15">
        <f t="shared" si="8"/>
        <v>280141.4506</v>
      </c>
      <c r="AJ166" s="15">
        <f t="shared" si="19"/>
        <v>60856488.87</v>
      </c>
      <c r="AK166" s="14"/>
      <c r="AL166" s="15">
        <f>if($A166&lt;=$AF$1,D166*((1+Investment!$D$5/12)^($AL$1*12-$B166)),0)</f>
        <v>218001.0675</v>
      </c>
      <c r="AM166" s="15">
        <f>if($A166&lt;=$AF$1,E166*((1+Investment!$D$6/12)^($AL$1*12-$B166)),0)</f>
        <v>171042.4281</v>
      </c>
      <c r="AN166" s="15">
        <f>if($A166&lt;=$AF$1,F166*((1+Investment!$D$7/12)^($AL$1*12-$B166)),0)</f>
        <v>192945.1011</v>
      </c>
      <c r="AO166" s="15">
        <f t="shared" si="9"/>
        <v>581988.5967</v>
      </c>
      <c r="AP166" s="15">
        <f t="shared" si="20"/>
        <v>129278926.8</v>
      </c>
      <c r="AQ166" s="14"/>
      <c r="AR166" s="15">
        <f>if($A166&lt;=$AF$1,D166*((1+Investment!$D$5/12)^($AR$1*12-$B166)),0)</f>
        <v>396041.8196</v>
      </c>
      <c r="AS166" s="15">
        <f>if($A166&lt;=$AF$1,E166*((1+Investment!$D$6/12)^($AR$1*12-$B166)),0)</f>
        <v>360417.4141</v>
      </c>
      <c r="AT166" s="15">
        <f>if($A166&lt;=$AF$1,F166*((1+Investment!$D$7/12)^($AR$1*12-$B166)),0)</f>
        <v>471407.2867</v>
      </c>
      <c r="AU166" s="15">
        <f t="shared" si="10"/>
        <v>1227866.52</v>
      </c>
      <c r="AV166" s="15">
        <f t="shared" si="21"/>
        <v>278860344</v>
      </c>
      <c r="AW166" s="15"/>
      <c r="AX166" s="15">
        <f>if($A166&lt;=$AF$1,D166*((1+Investment!$D$5/12)^($AX$1*12-$B166)),0)</f>
        <v>719487.8661</v>
      </c>
      <c r="AY166" s="15">
        <f>if($A166&lt;=$AF$1,E166*((1+Investment!$D$6/12)^($AX$1*12-$B166)),0)</f>
        <v>759464.852</v>
      </c>
      <c r="AZ166" s="15">
        <f>if($A166&lt;=$AF$1,F166*((1+Investment!$D$7/12)^($AX$1*12-$B166)),0)</f>
        <v>1151751.605</v>
      </c>
      <c r="BA166" s="15">
        <f t="shared" si="11"/>
        <v>2630704.323</v>
      </c>
      <c r="BB166" s="15">
        <f t="shared" si="22"/>
        <v>610438952.5</v>
      </c>
      <c r="BC166" s="15"/>
      <c r="BD166" s="15">
        <f>if($A166&lt;=$AF$1,D166*((1+Investment!$D$5/12)^($BD$1*12-$B166)),0)</f>
        <v>1307091.231</v>
      </c>
      <c r="BE166" s="15">
        <f>if($A166&lt;=$AF$1,E166*((1+Investment!$D$6/12)^($BD$1*12-$B166)),0)</f>
        <v>1600330.17</v>
      </c>
      <c r="BF166" s="15">
        <f>if($A166&lt;=$AF$1,F166*((1+Investment!$D$7/12)^($BD$1*12-$B166)),0)</f>
        <v>2813982.299</v>
      </c>
      <c r="BG166" s="15">
        <f t="shared" si="12"/>
        <v>5721403.7</v>
      </c>
      <c r="BH166" s="15">
        <f t="shared" si="23"/>
        <v>1354945883</v>
      </c>
      <c r="BI166" s="15"/>
    </row>
    <row r="167">
      <c r="A167" s="24">
        <f t="shared" si="2"/>
        <v>13</v>
      </c>
      <c r="B167" s="23">
        <f t="shared" si="13"/>
        <v>165</v>
      </c>
      <c r="C167" s="15">
        <f>vlookup(A167,Budget!$B$3:$H$53,7,0)</f>
        <v>28446.94817</v>
      </c>
      <c r="D167" s="15">
        <f t="shared" ref="D167:F167" si="185">$C167*D$1</f>
        <v>17068.1689</v>
      </c>
      <c r="E167" s="15">
        <f t="shared" si="185"/>
        <v>7111.737042</v>
      </c>
      <c r="F167" s="15">
        <f t="shared" si="185"/>
        <v>4267.042225</v>
      </c>
      <c r="G167" s="14"/>
      <c r="H167" s="15">
        <f>if($A167&lt;=$H$1,D167*((1+Investment!$D$5/12)^($H$1*12-$B167)),0)</f>
        <v>0</v>
      </c>
      <c r="I167" s="15">
        <f>if($A167&lt;=$H$1,E167*((1+Investment!$D$6/12)^($H$1*12-$B167)),0)</f>
        <v>0</v>
      </c>
      <c r="J167" s="15">
        <f>if($A167&lt;=$H$1,F167*((1+Investment!$D$7/12)^($H$1*12-$B167)),0)</f>
        <v>0</v>
      </c>
      <c r="K167" s="15">
        <f t="shared" si="4"/>
        <v>0</v>
      </c>
      <c r="L167" s="15">
        <f t="shared" si="15"/>
        <v>2878143.695</v>
      </c>
      <c r="M167" s="14"/>
      <c r="N167" s="15">
        <f>if($A167&lt;=$N$1,D167*((1+Investment!$D$5/12)^($N$1*12-$B167)),0)</f>
        <v>19815.61422</v>
      </c>
      <c r="O167" s="15">
        <f>if($A167&lt;=$N$1,E167*((1+Investment!$D$6/12)^($N$1*12-$B167)),0)</f>
        <v>8568.42833</v>
      </c>
      <c r="P167" s="15">
        <f>if($A167&lt;=$N$1,F167*((1+Investment!$D$7/12)^($N$1*12-$B167)),0)</f>
        <v>5334.79302</v>
      </c>
      <c r="Q167" s="15">
        <f t="shared" si="5"/>
        <v>33718.83557</v>
      </c>
      <c r="R167" s="15">
        <f t="shared" si="16"/>
        <v>6992652.244</v>
      </c>
      <c r="S167" s="14"/>
      <c r="T167" s="15">
        <f>if($A167&lt;=$T$1,D167*((1+Investment!$D$5/12)^($T$1*12-$B167)),0)</f>
        <v>35998.96093</v>
      </c>
      <c r="U167" s="15">
        <f>if($A167&lt;=$T$1,E167*((1+Investment!$D$6/12)^($T$1*12-$B167)),0)</f>
        <v>18055.23235</v>
      </c>
      <c r="V167" s="15">
        <f>if($A167&lt;=$T$1,F167*((1+Investment!$D$7/12)^($T$1*12-$B167)),0)</f>
        <v>13034.07181</v>
      </c>
      <c r="W167" s="15">
        <f t="shared" si="6"/>
        <v>67088.26509</v>
      </c>
      <c r="X167" s="15">
        <f t="shared" si="17"/>
        <v>14191401.87</v>
      </c>
      <c r="Y167" s="14"/>
      <c r="Z167" s="15">
        <f>if($A167&lt;=$Z$1,D167*((1+Investment!$D$5/12)^($Z$1*12-$B167)),0)</f>
        <v>65399.19348</v>
      </c>
      <c r="AA167" s="15">
        <f>if($A167&lt;=$Z$1,E167*((1+Investment!$D$6/12)^($Z$1*12-$B167)),0)</f>
        <v>38045.64882</v>
      </c>
      <c r="AB167" s="15">
        <f>if($A167&lt;=$Z$1,F167*((1+Investment!$D$7/12)^($Z$1*12-$B167)),0)</f>
        <v>31845.10199</v>
      </c>
      <c r="AC167" s="15">
        <f t="shared" si="7"/>
        <v>135289.9443</v>
      </c>
      <c r="AD167" s="15">
        <f t="shared" si="18"/>
        <v>29229855.1</v>
      </c>
      <c r="AE167" s="14"/>
      <c r="AF167" s="15">
        <f>if($A167&lt;=$AF$1,D167*((1+Investment!$D$5/12)^($AF$1*12-$B167)),0)</f>
        <v>118810.4989</v>
      </c>
      <c r="AG167" s="15">
        <f>if($A167&lt;=$AF$1,E167*((1+Investment!$D$6/12)^($AF$1*12-$B167)),0)</f>
        <v>80169.08153</v>
      </c>
      <c r="AH167" s="15">
        <f>if($A167&lt;=$AF$1,F167*((1+Investment!$D$7/12)^($AF$1*12-$B167)),0)</f>
        <v>77804.58295</v>
      </c>
      <c r="AI167" s="15">
        <f t="shared" si="8"/>
        <v>276784.1634</v>
      </c>
      <c r="AJ167" s="15">
        <f t="shared" si="19"/>
        <v>61133273.04</v>
      </c>
      <c r="AK167" s="14"/>
      <c r="AL167" s="15">
        <f>if($A167&lt;=$AF$1,D167*((1+Investment!$D$5/12)^($AL$1*12-$B167)),0)</f>
        <v>215842.6411</v>
      </c>
      <c r="AM167" s="15">
        <f>if($A167&lt;=$AF$1,E167*((1+Investment!$D$6/12)^($AL$1*12-$B167)),0)</f>
        <v>168930.7932</v>
      </c>
      <c r="AN167" s="15">
        <f>if($A167&lt;=$AF$1,F167*((1+Investment!$D$7/12)^($AL$1*12-$B167)),0)</f>
        <v>190093.6957</v>
      </c>
      <c r="AO167" s="15">
        <f t="shared" si="9"/>
        <v>574867.13</v>
      </c>
      <c r="AP167" s="15">
        <f t="shared" si="20"/>
        <v>129853793.9</v>
      </c>
      <c r="AQ167" s="14"/>
      <c r="AR167" s="15">
        <f>if($A167&lt;=$AF$1,D167*((1+Investment!$D$5/12)^($AR$1*12-$B167)),0)</f>
        <v>392120.6134</v>
      </c>
      <c r="AS167" s="15">
        <f>if($A167&lt;=$AF$1,E167*((1+Investment!$D$6/12)^($AR$1*12-$B167)),0)</f>
        <v>355967.8163</v>
      </c>
      <c r="AT167" s="15">
        <f>if($A167&lt;=$AF$1,F167*((1+Investment!$D$7/12)^($AR$1*12-$B167)),0)</f>
        <v>464440.6766</v>
      </c>
      <c r="AU167" s="15">
        <f t="shared" si="10"/>
        <v>1212529.106</v>
      </c>
      <c r="AV167" s="15">
        <f t="shared" si="21"/>
        <v>280072873.1</v>
      </c>
      <c r="AW167" s="15"/>
      <c r="AX167" s="15">
        <f>if($A167&lt;=$AF$1,D167*((1+Investment!$D$5/12)^($AX$1*12-$B167)),0)</f>
        <v>712364.2239</v>
      </c>
      <c r="AY167" s="15">
        <f>if($A167&lt;=$AF$1,E167*((1+Investment!$D$6/12)^($AX$1*12-$B167)),0)</f>
        <v>750088.7427</v>
      </c>
      <c r="AZ167" s="15">
        <f>if($A167&lt;=$AF$1,F167*((1+Investment!$D$7/12)^($AX$1*12-$B167)),0)</f>
        <v>1134730.646</v>
      </c>
      <c r="BA167" s="15">
        <f t="shared" si="11"/>
        <v>2597183.612</v>
      </c>
      <c r="BB167" s="15">
        <f t="shared" si="22"/>
        <v>613036136.1</v>
      </c>
      <c r="BC167" s="15"/>
      <c r="BD167" s="15">
        <f>if($A167&lt;=$AF$1,D167*((1+Investment!$D$5/12)^($BD$1*12-$B167)),0)</f>
        <v>1294149.734</v>
      </c>
      <c r="BE167" s="15">
        <f>if($A167&lt;=$AF$1,E167*((1+Investment!$D$6/12)^($BD$1*12-$B167)),0)</f>
        <v>1580573.007</v>
      </c>
      <c r="BF167" s="15">
        <f>if($A167&lt;=$AF$1,F167*((1+Investment!$D$7/12)^($BD$1*12-$B167)),0)</f>
        <v>2772396.353</v>
      </c>
      <c r="BG167" s="15">
        <f t="shared" si="12"/>
        <v>5647119.094</v>
      </c>
      <c r="BH167" s="15">
        <f t="shared" si="23"/>
        <v>1360593002</v>
      </c>
      <c r="BI167" s="15"/>
    </row>
    <row r="168">
      <c r="A168" s="24">
        <f t="shared" si="2"/>
        <v>13</v>
      </c>
      <c r="B168" s="23">
        <f t="shared" si="13"/>
        <v>166</v>
      </c>
      <c r="C168" s="15">
        <f>vlookup(A168,Budget!$B$3:$H$53,7,0)</f>
        <v>28446.94817</v>
      </c>
      <c r="D168" s="15">
        <f t="shared" ref="D168:F168" si="186">$C168*D$1</f>
        <v>17068.1689</v>
      </c>
      <c r="E168" s="15">
        <f t="shared" si="186"/>
        <v>7111.737042</v>
      </c>
      <c r="F168" s="15">
        <f t="shared" si="186"/>
        <v>4267.042225</v>
      </c>
      <c r="G168" s="14"/>
      <c r="H168" s="15">
        <f>if($A168&lt;=$H$1,D168*((1+Investment!$D$5/12)^($H$1*12-$B168)),0)</f>
        <v>0</v>
      </c>
      <c r="I168" s="15">
        <f>if($A168&lt;=$H$1,E168*((1+Investment!$D$6/12)^($H$1*12-$B168)),0)</f>
        <v>0</v>
      </c>
      <c r="J168" s="15">
        <f>if($A168&lt;=$H$1,F168*((1+Investment!$D$7/12)^($H$1*12-$B168)),0)</f>
        <v>0</v>
      </c>
      <c r="K168" s="15">
        <f t="shared" si="4"/>
        <v>0</v>
      </c>
      <c r="L168" s="15">
        <f t="shared" si="15"/>
        <v>2878143.695</v>
      </c>
      <c r="M168" s="14"/>
      <c r="N168" s="15">
        <f>if($A168&lt;=$N$1,D168*((1+Investment!$D$5/12)^($N$1*12-$B168)),0)</f>
        <v>19619.42002</v>
      </c>
      <c r="O168" s="15">
        <f>if($A168&lt;=$N$1,E168*((1+Investment!$D$6/12)^($N$1*12-$B168)),0)</f>
        <v>8462.645264</v>
      </c>
      <c r="P168" s="15">
        <f>if($A168&lt;=$N$1,F168*((1+Investment!$D$7/12)^($N$1*12-$B168)),0)</f>
        <v>5255.953714</v>
      </c>
      <c r="Q168" s="15">
        <f t="shared" si="5"/>
        <v>33338.019</v>
      </c>
      <c r="R168" s="15">
        <f t="shared" si="16"/>
        <v>7025990.263</v>
      </c>
      <c r="S168" s="14"/>
      <c r="T168" s="15">
        <f>if($A168&lt;=$T$1,D168*((1+Investment!$D$5/12)^($T$1*12-$B168)),0)</f>
        <v>35642.53558</v>
      </c>
      <c r="U168" s="15">
        <f>if($A168&lt;=$T$1,E168*((1+Investment!$D$6/12)^($T$1*12-$B168)),0)</f>
        <v>17832.32825</v>
      </c>
      <c r="V168" s="15">
        <f>if($A168&lt;=$T$1,F168*((1+Investment!$D$7/12)^($T$1*12-$B168)),0)</f>
        <v>12841.45005</v>
      </c>
      <c r="W168" s="15">
        <f t="shared" si="6"/>
        <v>66316.31388</v>
      </c>
      <c r="X168" s="15">
        <f t="shared" si="17"/>
        <v>14257718.18</v>
      </c>
      <c r="Y168" s="14"/>
      <c r="Z168" s="15">
        <f>if($A168&lt;=$Z$1,D168*((1+Investment!$D$5/12)^($Z$1*12-$B168)),0)</f>
        <v>64751.67671</v>
      </c>
      <c r="AA168" s="15">
        <f>if($A168&lt;=$Z$1,E168*((1+Investment!$D$6/12)^($Z$1*12-$B168)),0)</f>
        <v>37575.94945</v>
      </c>
      <c r="AB168" s="15">
        <f>if($A168&lt;=$Z$1,F168*((1+Investment!$D$7/12)^($Z$1*12-$B168)),0)</f>
        <v>31374.48472</v>
      </c>
      <c r="AC168" s="15">
        <f t="shared" si="7"/>
        <v>133702.1109</v>
      </c>
      <c r="AD168" s="15">
        <f t="shared" si="18"/>
        <v>29363557.21</v>
      </c>
      <c r="AE168" s="14"/>
      <c r="AF168" s="15">
        <f>if($A168&lt;=$AF$1,D168*((1+Investment!$D$5/12)^($AF$1*12-$B168)),0)</f>
        <v>117634.1573</v>
      </c>
      <c r="AG168" s="15">
        <f>if($A168&lt;=$AF$1,E168*((1+Investment!$D$6/12)^($AF$1*12-$B168)),0)</f>
        <v>79179.33978</v>
      </c>
      <c r="AH168" s="15">
        <f>if($A168&lt;=$AF$1,F168*((1+Investment!$D$7/12)^($AF$1*12-$B168)),0)</f>
        <v>76654.76152</v>
      </c>
      <c r="AI168" s="15">
        <f t="shared" si="8"/>
        <v>273468.2586</v>
      </c>
      <c r="AJ168" s="15">
        <f t="shared" si="19"/>
        <v>61406741.3</v>
      </c>
      <c r="AK168" s="14"/>
      <c r="AL168" s="15">
        <f>if($A168&lt;=$AF$1,D168*((1+Investment!$D$5/12)^($AL$1*12-$B168)),0)</f>
        <v>213705.5852</v>
      </c>
      <c r="AM168" s="15">
        <f>if($A168&lt;=$AF$1,E168*((1+Investment!$D$6/12)^($AL$1*12-$B168)),0)</f>
        <v>166845.2278</v>
      </c>
      <c r="AN168" s="15">
        <f>if($A168&lt;=$AF$1,F168*((1+Investment!$D$7/12)^($AL$1*12-$B168)),0)</f>
        <v>187284.4293</v>
      </c>
      <c r="AO168" s="15">
        <f t="shared" si="9"/>
        <v>567835.2423</v>
      </c>
      <c r="AP168" s="15">
        <f t="shared" si="20"/>
        <v>130421629.1</v>
      </c>
      <c r="AQ168" s="14"/>
      <c r="AR168" s="15">
        <f>if($A168&lt;=$AF$1,D168*((1+Investment!$D$5/12)^($AR$1*12-$B168)),0)</f>
        <v>388238.2311</v>
      </c>
      <c r="AS168" s="15">
        <f>if($A168&lt;=$AF$1,E168*((1+Investment!$D$6/12)^($AR$1*12-$B168)),0)</f>
        <v>351573.152</v>
      </c>
      <c r="AT168" s="15">
        <f>if($A168&lt;=$AF$1,F168*((1+Investment!$D$7/12)^($AR$1*12-$B168)),0)</f>
        <v>457577.0212</v>
      </c>
      <c r="AU168" s="15">
        <f t="shared" si="10"/>
        <v>1197388.404</v>
      </c>
      <c r="AV168" s="15">
        <f t="shared" si="21"/>
        <v>281270261.5</v>
      </c>
      <c r="AW168" s="15"/>
      <c r="AX168" s="15">
        <f>if($A168&lt;=$AF$1,D168*((1+Investment!$D$5/12)^($AX$1*12-$B168)),0)</f>
        <v>705311.1127</v>
      </c>
      <c r="AY168" s="15">
        <f>if($A168&lt;=$AF$1,E168*((1+Investment!$D$6/12)^($AX$1*12-$B168)),0)</f>
        <v>740828.3879</v>
      </c>
      <c r="AZ168" s="15">
        <f>if($A168&lt;=$AF$1,F168*((1+Investment!$D$7/12)^($AX$1*12-$B168)),0)</f>
        <v>1117961.227</v>
      </c>
      <c r="BA168" s="15">
        <f t="shared" si="11"/>
        <v>2564100.728</v>
      </c>
      <c r="BB168" s="15">
        <f t="shared" si="22"/>
        <v>615600236.9</v>
      </c>
      <c r="BC168" s="15"/>
      <c r="BD168" s="15">
        <f>if($A168&lt;=$AF$1,D168*((1+Investment!$D$5/12)^($BD$1*12-$B168)),0)</f>
        <v>1281336.37</v>
      </c>
      <c r="BE168" s="15">
        <f>if($A168&lt;=$AF$1,E168*((1+Investment!$D$6/12)^($BD$1*12-$B168)),0)</f>
        <v>1561059.76</v>
      </c>
      <c r="BF168" s="15">
        <f>if($A168&lt;=$AF$1,F168*((1+Investment!$D$7/12)^($BD$1*12-$B168)),0)</f>
        <v>2731424.979</v>
      </c>
      <c r="BG168" s="15">
        <f t="shared" si="12"/>
        <v>5573821.109</v>
      </c>
      <c r="BH168" s="15">
        <f t="shared" si="23"/>
        <v>1366166823</v>
      </c>
      <c r="BI168" s="15"/>
    </row>
    <row r="169">
      <c r="A169" s="24">
        <f t="shared" si="2"/>
        <v>13</v>
      </c>
      <c r="B169" s="23">
        <f t="shared" si="13"/>
        <v>167</v>
      </c>
      <c r="C169" s="15">
        <f>vlookup(A169,Budget!$B$3:$H$53,7,0)</f>
        <v>28446.94817</v>
      </c>
      <c r="D169" s="15">
        <f t="shared" ref="D169:F169" si="187">$C169*D$1</f>
        <v>17068.1689</v>
      </c>
      <c r="E169" s="15">
        <f t="shared" si="187"/>
        <v>7111.737042</v>
      </c>
      <c r="F169" s="15">
        <f t="shared" si="187"/>
        <v>4267.042225</v>
      </c>
      <c r="G169" s="14"/>
      <c r="H169" s="15">
        <f>if($A169&lt;=$H$1,D169*((1+Investment!$D$5/12)^($H$1*12-$B169)),0)</f>
        <v>0</v>
      </c>
      <c r="I169" s="15">
        <f>if($A169&lt;=$H$1,E169*((1+Investment!$D$6/12)^($H$1*12-$B169)),0)</f>
        <v>0</v>
      </c>
      <c r="J169" s="15">
        <f>if($A169&lt;=$H$1,F169*((1+Investment!$D$7/12)^($H$1*12-$B169)),0)</f>
        <v>0</v>
      </c>
      <c r="K169" s="15">
        <f t="shared" si="4"/>
        <v>0</v>
      </c>
      <c r="L169" s="15">
        <f t="shared" si="15"/>
        <v>2878143.695</v>
      </c>
      <c r="M169" s="14"/>
      <c r="N169" s="15">
        <f>if($A169&lt;=$N$1,D169*((1+Investment!$D$5/12)^($N$1*12-$B169)),0)</f>
        <v>19425.16834</v>
      </c>
      <c r="O169" s="15">
        <f>if($A169&lt;=$N$1,E169*((1+Investment!$D$6/12)^($N$1*12-$B169)),0)</f>
        <v>8358.168162</v>
      </c>
      <c r="P169" s="15">
        <f>if($A169&lt;=$N$1,F169*((1+Investment!$D$7/12)^($N$1*12-$B169)),0)</f>
        <v>5178.279521</v>
      </c>
      <c r="Q169" s="15">
        <f t="shared" si="5"/>
        <v>32961.61602</v>
      </c>
      <c r="R169" s="15">
        <f t="shared" si="16"/>
        <v>7058951.879</v>
      </c>
      <c r="S169" s="14"/>
      <c r="T169" s="15">
        <f>if($A169&lt;=$T$1,D169*((1+Investment!$D$5/12)^($T$1*12-$B169)),0)</f>
        <v>35289.63918</v>
      </c>
      <c r="U169" s="15">
        <f>if($A169&lt;=$T$1,E169*((1+Investment!$D$6/12)^($T$1*12-$B169)),0)</f>
        <v>17612.17605</v>
      </c>
      <c r="V169" s="15">
        <f>if($A169&lt;=$T$1,F169*((1+Investment!$D$7/12)^($T$1*12-$B169)),0)</f>
        <v>12651.67493</v>
      </c>
      <c r="W169" s="15">
        <f t="shared" si="6"/>
        <v>65553.49016</v>
      </c>
      <c r="X169" s="15">
        <f t="shared" si="17"/>
        <v>14323271.67</v>
      </c>
      <c r="Y169" s="14"/>
      <c r="Z169" s="15">
        <f>if($A169&lt;=$Z$1,D169*((1+Investment!$D$5/12)^($Z$1*12-$B169)),0)</f>
        <v>64110.571</v>
      </c>
      <c r="AA169" s="15">
        <f>if($A169&lt;=$Z$1,E169*((1+Investment!$D$6/12)^($Z$1*12-$B169)),0)</f>
        <v>37112.04884</v>
      </c>
      <c r="AB169" s="15">
        <f>if($A169&lt;=$Z$1,F169*((1+Investment!$D$7/12)^($Z$1*12-$B169)),0)</f>
        <v>30910.82239</v>
      </c>
      <c r="AC169" s="15">
        <f t="shared" si="7"/>
        <v>132133.4422</v>
      </c>
      <c r="AD169" s="15">
        <f t="shared" si="18"/>
        <v>29495690.66</v>
      </c>
      <c r="AE169" s="14"/>
      <c r="AF169" s="15">
        <f>if($A169&lt;=$AF$1,D169*((1+Investment!$D$5/12)^($AF$1*12-$B169)),0)</f>
        <v>116469.4627</v>
      </c>
      <c r="AG169" s="15">
        <f>if($A169&lt;=$AF$1,E169*((1+Investment!$D$6/12)^($AF$1*12-$B169)),0)</f>
        <v>78201.81707</v>
      </c>
      <c r="AH169" s="15">
        <f>if($A169&lt;=$AF$1,F169*((1+Investment!$D$7/12)^($AF$1*12-$B169)),0)</f>
        <v>75521.93254</v>
      </c>
      <c r="AI169" s="15">
        <f t="shared" si="8"/>
        <v>270193.2123</v>
      </c>
      <c r="AJ169" s="15">
        <f t="shared" si="19"/>
        <v>61676934.51</v>
      </c>
      <c r="AK169" s="14"/>
      <c r="AL169" s="15">
        <f>if($A169&lt;=$AF$1,D169*((1+Investment!$D$5/12)^($AL$1*12-$B169)),0)</f>
        <v>211589.6883</v>
      </c>
      <c r="AM169" s="15">
        <f>if($A169&lt;=$AF$1,E169*((1+Investment!$D$6/12)^($AL$1*12-$B169)),0)</f>
        <v>164785.4102</v>
      </c>
      <c r="AN169" s="15">
        <f>if($A169&lt;=$AF$1,F169*((1+Investment!$D$7/12)^($AL$1*12-$B169)),0)</f>
        <v>184516.6791</v>
      </c>
      <c r="AO169" s="15">
        <f t="shared" si="9"/>
        <v>560891.7776</v>
      </c>
      <c r="AP169" s="15">
        <f t="shared" si="20"/>
        <v>130982520.9</v>
      </c>
      <c r="AQ169" s="14"/>
      <c r="AR169" s="15">
        <f>if($A169&lt;=$AF$1,D169*((1+Investment!$D$5/12)^($AR$1*12-$B169)),0)</f>
        <v>384394.2882</v>
      </c>
      <c r="AS169" s="15">
        <f>if($A169&lt;=$AF$1,E169*((1+Investment!$D$6/12)^($AR$1*12-$B169)),0)</f>
        <v>347232.7427</v>
      </c>
      <c r="AT169" s="15">
        <f>if($A169&lt;=$AF$1,F169*((1+Investment!$D$7/12)^($AR$1*12-$B169)),0)</f>
        <v>450814.7993</v>
      </c>
      <c r="AU169" s="15">
        <f t="shared" si="10"/>
        <v>1182441.83</v>
      </c>
      <c r="AV169" s="15">
        <f t="shared" si="21"/>
        <v>282452703.4</v>
      </c>
      <c r="AW169" s="15"/>
      <c r="AX169" s="15">
        <f>if($A169&lt;=$AF$1,D169*((1+Investment!$D$5/12)^($AX$1*12-$B169)),0)</f>
        <v>698327.8344</v>
      </c>
      <c r="AY169" s="15">
        <f>if($A169&lt;=$AF$1,E169*((1+Investment!$D$6/12)^($AX$1*12-$B169)),0)</f>
        <v>731682.3584</v>
      </c>
      <c r="AZ169" s="15">
        <f>if($A169&lt;=$AF$1,F169*((1+Investment!$D$7/12)^($AX$1*12-$B169)),0)</f>
        <v>1101439.633</v>
      </c>
      <c r="BA169" s="15">
        <f t="shared" si="11"/>
        <v>2531449.826</v>
      </c>
      <c r="BB169" s="15">
        <f t="shared" si="22"/>
        <v>618131686.7</v>
      </c>
      <c r="BC169" s="15"/>
      <c r="BD169" s="15">
        <f>if($A169&lt;=$AF$1,D169*((1+Investment!$D$5/12)^($BD$1*12-$B169)),0)</f>
        <v>1268649.871</v>
      </c>
      <c r="BE169" s="15">
        <f>if($A169&lt;=$AF$1,E169*((1+Investment!$D$6/12)^($BD$1*12-$B169)),0)</f>
        <v>1541787.418</v>
      </c>
      <c r="BF169" s="15">
        <f>if($A169&lt;=$AF$1,F169*((1+Investment!$D$7/12)^($BD$1*12-$B169)),0)</f>
        <v>2691059.092</v>
      </c>
      <c r="BG169" s="15">
        <f t="shared" si="12"/>
        <v>5501496.381</v>
      </c>
      <c r="BH169" s="15">
        <f t="shared" si="23"/>
        <v>1371668320</v>
      </c>
      <c r="BI169" s="15"/>
    </row>
    <row r="170">
      <c r="A170" s="24">
        <f t="shared" si="2"/>
        <v>13</v>
      </c>
      <c r="B170" s="23">
        <f t="shared" si="13"/>
        <v>168</v>
      </c>
      <c r="C170" s="15">
        <f>vlookup(A170,Budget!$B$3:$H$53,7,0)</f>
        <v>28446.94817</v>
      </c>
      <c r="D170" s="15">
        <f t="shared" ref="D170:F170" si="188">$C170*D$1</f>
        <v>17068.1689</v>
      </c>
      <c r="E170" s="15">
        <f t="shared" si="188"/>
        <v>7111.737042</v>
      </c>
      <c r="F170" s="15">
        <f t="shared" si="188"/>
        <v>4267.042225</v>
      </c>
      <c r="G170" s="14"/>
      <c r="H170" s="15">
        <f>if($A170&lt;=$H$1,D170*((1+Investment!$D$5/12)^($H$1*12-$B170)),0)</f>
        <v>0</v>
      </c>
      <c r="I170" s="15">
        <f>if($A170&lt;=$H$1,E170*((1+Investment!$D$6/12)^($H$1*12-$B170)),0)</f>
        <v>0</v>
      </c>
      <c r="J170" s="15">
        <f>if($A170&lt;=$H$1,F170*((1+Investment!$D$7/12)^($H$1*12-$B170)),0)</f>
        <v>0</v>
      </c>
      <c r="K170" s="15">
        <f t="shared" si="4"/>
        <v>0</v>
      </c>
      <c r="L170" s="15">
        <f t="shared" si="15"/>
        <v>2878143.695</v>
      </c>
      <c r="M170" s="14"/>
      <c r="N170" s="15">
        <f>if($A170&lt;=$N$1,D170*((1+Investment!$D$5/12)^($N$1*12-$B170)),0)</f>
        <v>19232.83994</v>
      </c>
      <c r="O170" s="15">
        <f>if($A170&lt;=$N$1,E170*((1+Investment!$D$6/12)^($N$1*12-$B170)),0)</f>
        <v>8254.980901</v>
      </c>
      <c r="P170" s="15">
        <f>if($A170&lt;=$N$1,F170*((1+Investment!$D$7/12)^($N$1*12-$B170)),0)</f>
        <v>5101.753223</v>
      </c>
      <c r="Q170" s="15">
        <f t="shared" si="5"/>
        <v>32589.57406</v>
      </c>
      <c r="R170" s="15">
        <f t="shared" si="16"/>
        <v>7091541.453</v>
      </c>
      <c r="S170" s="14"/>
      <c r="T170" s="15">
        <f>if($A170&lt;=$T$1,D170*((1+Investment!$D$5/12)^($T$1*12-$B170)),0)</f>
        <v>34940.23682</v>
      </c>
      <c r="U170" s="15">
        <f>if($A170&lt;=$T$1,E170*((1+Investment!$D$6/12)^($T$1*12-$B170)),0)</f>
        <v>17394.74177</v>
      </c>
      <c r="V170" s="15">
        <f>if($A170&lt;=$T$1,F170*((1+Investment!$D$7/12)^($T$1*12-$B170)),0)</f>
        <v>12464.70437</v>
      </c>
      <c r="W170" s="15">
        <f t="shared" si="6"/>
        <v>64799.68295</v>
      </c>
      <c r="X170" s="15">
        <f t="shared" si="17"/>
        <v>14388071.35</v>
      </c>
      <c r="Y170" s="14"/>
      <c r="Z170" s="15">
        <f>if($A170&lt;=$Z$1,D170*((1+Investment!$D$5/12)^($Z$1*12-$B170)),0)</f>
        <v>63475.81287</v>
      </c>
      <c r="AA170" s="15">
        <f>if($A170&lt;=$Z$1,E170*((1+Investment!$D$6/12)^($Z$1*12-$B170)),0)</f>
        <v>36653.8754</v>
      </c>
      <c r="AB170" s="15">
        <f>if($A170&lt;=$Z$1,F170*((1+Investment!$D$7/12)^($Z$1*12-$B170)),0)</f>
        <v>30454.0122</v>
      </c>
      <c r="AC170" s="15">
        <f t="shared" si="7"/>
        <v>130583.7005</v>
      </c>
      <c r="AD170" s="15">
        <f t="shared" si="18"/>
        <v>29626274.36</v>
      </c>
      <c r="AE170" s="14"/>
      <c r="AF170" s="15">
        <f>if($A170&lt;=$AF$1,D170*((1+Investment!$D$5/12)^($AF$1*12-$B170)),0)</f>
        <v>115316.2997</v>
      </c>
      <c r="AG170" s="15">
        <f>if($A170&lt;=$AF$1,E170*((1+Investment!$D$6/12)^($AF$1*12-$B170)),0)</f>
        <v>77236.36254</v>
      </c>
      <c r="AH170" s="15">
        <f>if($A170&lt;=$AF$1,F170*((1+Investment!$D$7/12)^($AF$1*12-$B170)),0)</f>
        <v>74405.84486</v>
      </c>
      <c r="AI170" s="15">
        <f t="shared" si="8"/>
        <v>266958.5071</v>
      </c>
      <c r="AJ170" s="15">
        <f t="shared" si="19"/>
        <v>61943893.02</v>
      </c>
      <c r="AK170" s="14"/>
      <c r="AL170" s="15">
        <f>if($A170&lt;=$AF$1,D170*((1+Investment!$D$5/12)^($AL$1*12-$B170)),0)</f>
        <v>209494.7409</v>
      </c>
      <c r="AM170" s="15">
        <f>if($A170&lt;=$AF$1,E170*((1+Investment!$D$6/12)^($AL$1*12-$B170)),0)</f>
        <v>162751.0224</v>
      </c>
      <c r="AN170" s="15">
        <f>if($A170&lt;=$AF$1,F170*((1+Investment!$D$7/12)^($AL$1*12-$B170)),0)</f>
        <v>181789.8316</v>
      </c>
      <c r="AO170" s="15">
        <f t="shared" si="9"/>
        <v>554035.595</v>
      </c>
      <c r="AP170" s="15">
        <f t="shared" si="20"/>
        <v>131536556.5</v>
      </c>
      <c r="AQ170" s="14"/>
      <c r="AR170" s="15">
        <f>if($A170&lt;=$AF$1,D170*((1+Investment!$D$5/12)^($AR$1*12-$B170)),0)</f>
        <v>380588.4042</v>
      </c>
      <c r="AS170" s="15">
        <f>if($A170&lt;=$AF$1,E170*((1+Investment!$D$6/12)^($AR$1*12-$B170)),0)</f>
        <v>342945.9187</v>
      </c>
      <c r="AT170" s="15">
        <f>if($A170&lt;=$AF$1,F170*((1+Investment!$D$7/12)^($AR$1*12-$B170)),0)</f>
        <v>444152.5116</v>
      </c>
      <c r="AU170" s="15">
        <f t="shared" si="10"/>
        <v>1167686.834</v>
      </c>
      <c r="AV170" s="15">
        <f t="shared" si="21"/>
        <v>283620390.2</v>
      </c>
      <c r="AW170" s="15"/>
      <c r="AX170" s="15">
        <f>if($A170&lt;=$AF$1,D170*((1+Investment!$D$5/12)^($AX$1*12-$B170)),0)</f>
        <v>691413.6974</v>
      </c>
      <c r="AY170" s="15">
        <f>if($A170&lt;=$AF$1,E170*((1+Investment!$D$6/12)^($AX$1*12-$B170)),0)</f>
        <v>722649.2429</v>
      </c>
      <c r="AZ170" s="15">
        <f>if($A170&lt;=$AF$1,F170*((1+Investment!$D$7/12)^($AX$1*12-$B170)),0)</f>
        <v>1085162.2</v>
      </c>
      <c r="BA170" s="15">
        <f t="shared" si="11"/>
        <v>2499225.14</v>
      </c>
      <c r="BB170" s="15">
        <f t="shared" si="22"/>
        <v>620630911.8</v>
      </c>
      <c r="BC170" s="15"/>
      <c r="BD170" s="15">
        <f>if($A170&lt;=$AF$1,D170*((1+Investment!$D$5/12)^($BD$1*12-$B170)),0)</f>
        <v>1256088.981</v>
      </c>
      <c r="BE170" s="15">
        <f>if($A170&lt;=$AF$1,E170*((1+Investment!$D$6/12)^($BD$1*12-$B170)),0)</f>
        <v>1522753.005</v>
      </c>
      <c r="BF170" s="15">
        <f>if($A170&lt;=$AF$1,F170*((1+Investment!$D$7/12)^($BD$1*12-$B170)),0)</f>
        <v>2651289.746</v>
      </c>
      <c r="BG170" s="15">
        <f t="shared" si="12"/>
        <v>5430131.733</v>
      </c>
      <c r="BH170" s="15">
        <f t="shared" si="23"/>
        <v>1377098451</v>
      </c>
      <c r="BI170" s="15"/>
    </row>
    <row r="171">
      <c r="A171" s="24">
        <f t="shared" si="2"/>
        <v>14</v>
      </c>
      <c r="B171" s="23">
        <f t="shared" si="13"/>
        <v>169</v>
      </c>
      <c r="C171" s="15">
        <f>vlookup(A171,Budget!$B$3:$H$53,7,0)</f>
        <v>31034.70402</v>
      </c>
      <c r="D171" s="15">
        <f t="shared" ref="D171:F171" si="189">$C171*D$1</f>
        <v>18620.82241</v>
      </c>
      <c r="E171" s="15">
        <f t="shared" si="189"/>
        <v>7758.676006</v>
      </c>
      <c r="F171" s="15">
        <f t="shared" si="189"/>
        <v>4655.205603</v>
      </c>
      <c r="G171" s="14"/>
      <c r="H171" s="15">
        <f>if($A171&lt;=$H$1,D171*((1+Investment!$D$5/12)^($H$1*12-$B171)),0)</f>
        <v>0</v>
      </c>
      <c r="I171" s="15">
        <f>if($A171&lt;=$H$1,E171*((1+Investment!$D$6/12)^($H$1*12-$B171)),0)</f>
        <v>0</v>
      </c>
      <c r="J171" s="15">
        <f>if($A171&lt;=$H$1,F171*((1+Investment!$D$7/12)^($H$1*12-$B171)),0)</f>
        <v>0</v>
      </c>
      <c r="K171" s="15">
        <f t="shared" si="4"/>
        <v>0</v>
      </c>
      <c r="L171" s="15">
        <f t="shared" si="15"/>
        <v>2878143.695</v>
      </c>
      <c r="M171" s="14"/>
      <c r="N171" s="15">
        <f>if($A171&lt;=$N$1,D171*((1+Investment!$D$5/12)^($N$1*12-$B171)),0)</f>
        <v>20774.66216</v>
      </c>
      <c r="O171" s="15">
        <f>if($A171&lt;=$N$1,E171*((1+Investment!$D$6/12)^($N$1*12-$B171)),0)</f>
        <v>8894.734049</v>
      </c>
      <c r="P171" s="15">
        <f>if($A171&lt;=$N$1,F171*((1+Investment!$D$7/12)^($N$1*12-$B171)),0)</f>
        <v>5483.594494</v>
      </c>
      <c r="Q171" s="15">
        <f t="shared" si="5"/>
        <v>35152.9907</v>
      </c>
      <c r="R171" s="15">
        <f t="shared" si="16"/>
        <v>7126694.443</v>
      </c>
      <c r="S171" s="14"/>
      <c r="T171" s="15">
        <f>if($A171&lt;=$T$1,D171*((1+Investment!$D$5/12)^($T$1*12-$B171)),0)</f>
        <v>37741.26015</v>
      </c>
      <c r="U171" s="15">
        <f>if($A171&lt;=$T$1,E171*((1+Investment!$D$6/12)^($T$1*12-$B171)),0)</f>
        <v>18742.81767</v>
      </c>
      <c r="V171" s="15">
        <f>if($A171&lt;=$T$1,F171*((1+Investment!$D$7/12)^($T$1*12-$B171)),0)</f>
        <v>13397.62651</v>
      </c>
      <c r="W171" s="15">
        <f t="shared" si="6"/>
        <v>69881.70434</v>
      </c>
      <c r="X171" s="15">
        <f t="shared" si="17"/>
        <v>14457953.06</v>
      </c>
      <c r="Y171" s="14"/>
      <c r="Z171" s="15">
        <f>if($A171&lt;=$Z$1,D171*((1+Investment!$D$5/12)^($Z$1*12-$B171)),0)</f>
        <v>68564.42272</v>
      </c>
      <c r="AA171" s="15">
        <f>if($A171&lt;=$Z$1,E171*((1+Investment!$D$6/12)^($Z$1*12-$B171)),0)</f>
        <v>39494.51579</v>
      </c>
      <c r="AB171" s="15">
        <f>if($A171&lt;=$Z$1,F171*((1+Investment!$D$7/12)^($Z$1*12-$B171)),0)</f>
        <v>32733.34603</v>
      </c>
      <c r="AC171" s="15">
        <f t="shared" si="7"/>
        <v>140792.2845</v>
      </c>
      <c r="AD171" s="15">
        <f t="shared" si="18"/>
        <v>29767066.64</v>
      </c>
      <c r="AE171" s="14"/>
      <c r="AF171" s="15">
        <f>if($A171&lt;=$AF$1,D171*((1+Investment!$D$5/12)^($AF$1*12-$B171)),0)</f>
        <v>124560.7604</v>
      </c>
      <c r="AG171" s="15">
        <f>if($A171&lt;=$AF$1,E171*((1+Investment!$D$6/12)^($AF$1*12-$B171)),0)</f>
        <v>83222.10699</v>
      </c>
      <c r="AH171" s="15">
        <f>if($A171&lt;=$AF$1,F171*((1+Investment!$D$7/12)^($AF$1*12-$B171)),0)</f>
        <v>79974.75836</v>
      </c>
      <c r="AI171" s="15">
        <f t="shared" si="8"/>
        <v>287757.6257</v>
      </c>
      <c r="AJ171" s="15">
        <f t="shared" si="19"/>
        <v>62231650.64</v>
      </c>
      <c r="AK171" s="14"/>
      <c r="AL171" s="15">
        <f>if($A171&lt;=$AF$1,D171*((1+Investment!$D$5/12)^($AL$1*12-$B171)),0)</f>
        <v>226289.1222</v>
      </c>
      <c r="AM171" s="15">
        <f>if($A171&lt;=$AF$1,E171*((1+Investment!$D$6/12)^($AL$1*12-$B171)),0)</f>
        <v>175364.0715</v>
      </c>
      <c r="AN171" s="15">
        <f>if($A171&lt;=$AF$1,F171*((1+Investment!$D$7/12)^($AL$1*12-$B171)),0)</f>
        <v>195395.9112</v>
      </c>
      <c r="AO171" s="15">
        <f t="shared" si="9"/>
        <v>597049.1048</v>
      </c>
      <c r="AP171" s="15">
        <f t="shared" si="20"/>
        <v>132133605.6</v>
      </c>
      <c r="AQ171" s="14"/>
      <c r="AR171" s="15">
        <f>if($A171&lt;=$AF$1,D171*((1+Investment!$D$5/12)^($AR$1*12-$B171)),0)</f>
        <v>411098.7012</v>
      </c>
      <c r="AS171" s="15">
        <f>if($A171&lt;=$AF$1,E171*((1+Investment!$D$6/12)^($AR$1*12-$B171)),0)</f>
        <v>369523.9004</v>
      </c>
      <c r="AT171" s="15">
        <f>if($A171&lt;=$AF$1,F171*((1+Investment!$D$7/12)^($AR$1*12-$B171)),0)</f>
        <v>477395.1543</v>
      </c>
      <c r="AU171" s="15">
        <f t="shared" si="10"/>
        <v>1258017.756</v>
      </c>
      <c r="AV171" s="15">
        <f t="shared" si="21"/>
        <v>284878407.9</v>
      </c>
      <c r="AW171" s="15"/>
      <c r="AX171" s="15">
        <f>if($A171&lt;=$AF$1,D171*((1+Investment!$D$5/12)^($AX$1*12-$B171)),0)</f>
        <v>746841.6532</v>
      </c>
      <c r="AY171" s="15">
        <f>if($A171&lt;=$AF$1,E171*((1+Investment!$D$6/12)^($AX$1*12-$B171)),0)</f>
        <v>778653.8702</v>
      </c>
      <c r="AZ171" s="15">
        <f>if($A171&lt;=$AF$1,F171*((1+Investment!$D$7/12)^($AX$1*12-$B171)),0)</f>
        <v>1166381.282</v>
      </c>
      <c r="BA171" s="15">
        <f t="shared" si="11"/>
        <v>2691876.805</v>
      </c>
      <c r="BB171" s="15">
        <f t="shared" si="22"/>
        <v>623322788.6</v>
      </c>
      <c r="BC171" s="15"/>
      <c r="BD171" s="15">
        <f>if($A171&lt;=$AF$1,D171*((1+Investment!$D$5/12)^($BD$1*12-$B171)),0)</f>
        <v>1356784.766</v>
      </c>
      <c r="BE171" s="15">
        <f>if($A171&lt;=$AF$1,E171*((1+Investment!$D$6/12)^($BD$1*12-$B171)),0)</f>
        <v>1640764.911</v>
      </c>
      <c r="BF171" s="15">
        <f>if($A171&lt;=$AF$1,F171*((1+Investment!$D$7/12)^($BD$1*12-$B171)),0)</f>
        <v>2849725.813</v>
      </c>
      <c r="BG171" s="15">
        <f t="shared" si="12"/>
        <v>5847275.49</v>
      </c>
      <c r="BH171" s="15">
        <f t="shared" si="23"/>
        <v>1382945727</v>
      </c>
      <c r="BI171" s="15"/>
    </row>
    <row r="172">
      <c r="A172" s="24">
        <f t="shared" si="2"/>
        <v>14</v>
      </c>
      <c r="B172" s="23">
        <f t="shared" si="13"/>
        <v>170</v>
      </c>
      <c r="C172" s="15">
        <f>vlookup(A172,Budget!$B$3:$H$53,7,0)</f>
        <v>31034.70402</v>
      </c>
      <c r="D172" s="15">
        <f t="shared" ref="D172:F172" si="190">$C172*D$1</f>
        <v>18620.82241</v>
      </c>
      <c r="E172" s="15">
        <f t="shared" si="190"/>
        <v>7758.676006</v>
      </c>
      <c r="F172" s="15">
        <f t="shared" si="190"/>
        <v>4655.205603</v>
      </c>
      <c r="G172" s="14"/>
      <c r="H172" s="15">
        <f>if($A172&lt;=$H$1,D172*((1+Investment!$D$5/12)^($H$1*12-$B172)),0)</f>
        <v>0</v>
      </c>
      <c r="I172" s="15">
        <f>if($A172&lt;=$H$1,E172*((1+Investment!$D$6/12)^($H$1*12-$B172)),0)</f>
        <v>0</v>
      </c>
      <c r="J172" s="15">
        <f>if($A172&lt;=$H$1,F172*((1+Investment!$D$7/12)^($H$1*12-$B172)),0)</f>
        <v>0</v>
      </c>
      <c r="K172" s="15">
        <f t="shared" si="4"/>
        <v>0</v>
      </c>
      <c r="L172" s="15">
        <f t="shared" si="15"/>
        <v>2878143.695</v>
      </c>
      <c r="M172" s="14"/>
      <c r="N172" s="15">
        <f>if($A172&lt;=$N$1,D172*((1+Investment!$D$5/12)^($N$1*12-$B172)),0)</f>
        <v>20568.97243</v>
      </c>
      <c r="O172" s="15">
        <f>if($A172&lt;=$N$1,E172*((1+Investment!$D$6/12)^($N$1*12-$B172)),0)</f>
        <v>8784.922518</v>
      </c>
      <c r="P172" s="15">
        <f>if($A172&lt;=$N$1,F172*((1+Investment!$D$7/12)^($N$1*12-$B172)),0)</f>
        <v>5402.556152</v>
      </c>
      <c r="Q172" s="15">
        <f t="shared" si="5"/>
        <v>34756.4511</v>
      </c>
      <c r="R172" s="15">
        <f t="shared" si="16"/>
        <v>7161450.894</v>
      </c>
      <c r="S172" s="14"/>
      <c r="T172" s="15">
        <f>if($A172&lt;=$T$1,D172*((1+Investment!$D$5/12)^($T$1*12-$B172)),0)</f>
        <v>37367.58431</v>
      </c>
      <c r="U172" s="15">
        <f>if($A172&lt;=$T$1,E172*((1+Investment!$D$6/12)^($T$1*12-$B172)),0)</f>
        <v>18511.42486</v>
      </c>
      <c r="V172" s="15">
        <f>if($A172&lt;=$T$1,F172*((1+Investment!$D$7/12)^($T$1*12-$B172)),0)</f>
        <v>13199.63203</v>
      </c>
      <c r="W172" s="15">
        <f t="shared" si="6"/>
        <v>69078.6412</v>
      </c>
      <c r="X172" s="15">
        <f t="shared" si="17"/>
        <v>14527031.7</v>
      </c>
      <c r="Y172" s="14"/>
      <c r="Z172" s="15">
        <f>if($A172&lt;=$Z$1,D172*((1+Investment!$D$5/12)^($Z$1*12-$B172)),0)</f>
        <v>67885.56705</v>
      </c>
      <c r="AA172" s="15">
        <f>if($A172&lt;=$Z$1,E172*((1+Investment!$D$6/12)^($Z$1*12-$B172)),0)</f>
        <v>39006.92918</v>
      </c>
      <c r="AB172" s="15">
        <f>if($A172&lt;=$Z$1,F172*((1+Investment!$D$7/12)^($Z$1*12-$B172)),0)</f>
        <v>32249.602</v>
      </c>
      <c r="AC172" s="15">
        <f t="shared" si="7"/>
        <v>139142.0982</v>
      </c>
      <c r="AD172" s="15">
        <f t="shared" si="18"/>
        <v>29906208.74</v>
      </c>
      <c r="AE172" s="14"/>
      <c r="AF172" s="15">
        <f>if($A172&lt;=$AF$1,D172*((1+Investment!$D$5/12)^($AF$1*12-$B172)),0)</f>
        <v>123327.4855</v>
      </c>
      <c r="AG172" s="15">
        <f>if($A172&lt;=$AF$1,E172*((1+Investment!$D$6/12)^($AF$1*12-$B172)),0)</f>
        <v>82194.67357</v>
      </c>
      <c r="AH172" s="15">
        <f>if($A172&lt;=$AF$1,F172*((1+Investment!$D$7/12)^($AF$1*12-$B172)),0)</f>
        <v>78792.86538</v>
      </c>
      <c r="AI172" s="15">
        <f t="shared" si="8"/>
        <v>284315.0245</v>
      </c>
      <c r="AJ172" s="15">
        <f t="shared" si="19"/>
        <v>62515965.67</v>
      </c>
      <c r="AK172" s="14"/>
      <c r="AL172" s="15">
        <f>if($A172&lt;=$AF$1,D172*((1+Investment!$D$5/12)^($AL$1*12-$B172)),0)</f>
        <v>224048.6358</v>
      </c>
      <c r="AM172" s="15">
        <f>if($A172&lt;=$AF$1,E172*((1+Investment!$D$6/12)^($AL$1*12-$B172)),0)</f>
        <v>173199.083</v>
      </c>
      <c r="AN172" s="15">
        <f>if($A172&lt;=$AF$1,F172*((1+Investment!$D$7/12)^($AL$1*12-$B172)),0)</f>
        <v>192508.2869</v>
      </c>
      <c r="AO172" s="15">
        <f t="shared" si="9"/>
        <v>589756.0056</v>
      </c>
      <c r="AP172" s="15">
        <f t="shared" si="20"/>
        <v>132723361.6</v>
      </c>
      <c r="AQ172" s="14"/>
      <c r="AR172" s="15">
        <f>if($A172&lt;=$AF$1,D172*((1+Investment!$D$5/12)^($AR$1*12-$B172)),0)</f>
        <v>407028.417</v>
      </c>
      <c r="AS172" s="15">
        <f>if($A172&lt;=$AF$1,E172*((1+Investment!$D$6/12)^($AR$1*12-$B172)),0)</f>
        <v>364961.8769</v>
      </c>
      <c r="AT172" s="15">
        <f>if($A172&lt;=$AF$1,F172*((1+Investment!$D$7/12)^($AR$1*12-$B172)),0)</f>
        <v>470340.0535</v>
      </c>
      <c r="AU172" s="15">
        <f t="shared" si="10"/>
        <v>1242330.347</v>
      </c>
      <c r="AV172" s="15">
        <f t="shared" si="21"/>
        <v>286120738.3</v>
      </c>
      <c r="AW172" s="15"/>
      <c r="AX172" s="15">
        <f>if($A172&lt;=$AF$1,D172*((1+Investment!$D$5/12)^($AX$1*12-$B172)),0)</f>
        <v>739447.1814</v>
      </c>
      <c r="AY172" s="15">
        <f>if($A172&lt;=$AF$1,E172*((1+Investment!$D$6/12)^($AX$1*12-$B172)),0)</f>
        <v>769040.8594</v>
      </c>
      <c r="AZ172" s="15">
        <f>if($A172&lt;=$AF$1,F172*((1+Investment!$D$7/12)^($AX$1*12-$B172)),0)</f>
        <v>1149144.12</v>
      </c>
      <c r="BA172" s="15">
        <f t="shared" si="11"/>
        <v>2657632.161</v>
      </c>
      <c r="BB172" s="15">
        <f t="shared" si="22"/>
        <v>625980420.8</v>
      </c>
      <c r="BC172" s="15"/>
      <c r="BD172" s="15">
        <f>if($A172&lt;=$AF$1,D172*((1+Investment!$D$5/12)^($BD$1*12-$B172)),0)</f>
        <v>1343351.253</v>
      </c>
      <c r="BE172" s="15">
        <f>if($A172&lt;=$AF$1,E172*((1+Investment!$D$6/12)^($BD$1*12-$B172)),0)</f>
        <v>1620508.554</v>
      </c>
      <c r="BF172" s="15">
        <f>if($A172&lt;=$AF$1,F172*((1+Investment!$D$7/12)^($BD$1*12-$B172)),0)</f>
        <v>2807611.639</v>
      </c>
      <c r="BG172" s="15">
        <f t="shared" si="12"/>
        <v>5771471.446</v>
      </c>
      <c r="BH172" s="15">
        <f t="shared" si="23"/>
        <v>1388717198</v>
      </c>
      <c r="BI172" s="15"/>
    </row>
    <row r="173">
      <c r="A173" s="24">
        <f t="shared" si="2"/>
        <v>14</v>
      </c>
      <c r="B173" s="23">
        <f t="shared" si="13"/>
        <v>171</v>
      </c>
      <c r="C173" s="15">
        <f>vlookup(A173,Budget!$B$3:$H$53,7,0)</f>
        <v>31034.70402</v>
      </c>
      <c r="D173" s="15">
        <f t="shared" ref="D173:F173" si="191">$C173*D$1</f>
        <v>18620.82241</v>
      </c>
      <c r="E173" s="15">
        <f t="shared" si="191"/>
        <v>7758.676006</v>
      </c>
      <c r="F173" s="15">
        <f t="shared" si="191"/>
        <v>4655.205603</v>
      </c>
      <c r="G173" s="14"/>
      <c r="H173" s="15">
        <f>if($A173&lt;=$H$1,D173*((1+Investment!$D$5/12)^($H$1*12-$B173)),0)</f>
        <v>0</v>
      </c>
      <c r="I173" s="15">
        <f>if($A173&lt;=$H$1,E173*((1+Investment!$D$6/12)^($H$1*12-$B173)),0)</f>
        <v>0</v>
      </c>
      <c r="J173" s="15">
        <f>if($A173&lt;=$H$1,F173*((1+Investment!$D$7/12)^($H$1*12-$B173)),0)</f>
        <v>0</v>
      </c>
      <c r="K173" s="15">
        <f t="shared" si="4"/>
        <v>0</v>
      </c>
      <c r="L173" s="15">
        <f t="shared" si="15"/>
        <v>2878143.695</v>
      </c>
      <c r="M173" s="14"/>
      <c r="N173" s="15">
        <f>if($A173&lt;=$N$1,D173*((1+Investment!$D$5/12)^($N$1*12-$B173)),0)</f>
        <v>20365.31924</v>
      </c>
      <c r="O173" s="15">
        <f>if($A173&lt;=$N$1,E173*((1+Investment!$D$6/12)^($N$1*12-$B173)),0)</f>
        <v>8676.466684</v>
      </c>
      <c r="P173" s="15">
        <f>if($A173&lt;=$N$1,F173*((1+Investment!$D$7/12)^($N$1*12-$B173)),0)</f>
        <v>5322.71542</v>
      </c>
      <c r="Q173" s="15">
        <f t="shared" si="5"/>
        <v>34364.50134</v>
      </c>
      <c r="R173" s="15">
        <f t="shared" si="16"/>
        <v>7195815.396</v>
      </c>
      <c r="S173" s="14"/>
      <c r="T173" s="15">
        <f>if($A173&lt;=$T$1,D173*((1+Investment!$D$5/12)^($T$1*12-$B173)),0)</f>
        <v>36997.60823</v>
      </c>
      <c r="U173" s="15">
        <f>if($A173&lt;=$T$1,E173*((1+Investment!$D$6/12)^($T$1*12-$B173)),0)</f>
        <v>18282.88875</v>
      </c>
      <c r="V173" s="15">
        <f>if($A173&lt;=$T$1,F173*((1+Investment!$D$7/12)^($T$1*12-$B173)),0)</f>
        <v>13004.56358</v>
      </c>
      <c r="W173" s="15">
        <f t="shared" si="6"/>
        <v>68285.06056</v>
      </c>
      <c r="X173" s="15">
        <f t="shared" si="17"/>
        <v>14595316.76</v>
      </c>
      <c r="Y173" s="14"/>
      <c r="Z173" s="15">
        <f>if($A173&lt;=$Z$1,D173*((1+Investment!$D$5/12)^($Z$1*12-$B173)),0)</f>
        <v>67213.43272</v>
      </c>
      <c r="AA173" s="15">
        <f>if($A173&lt;=$Z$1,E173*((1+Investment!$D$6/12)^($Z$1*12-$B173)),0)</f>
        <v>38525.36215</v>
      </c>
      <c r="AB173" s="15">
        <f>if($A173&lt;=$Z$1,F173*((1+Investment!$D$7/12)^($Z$1*12-$B173)),0)</f>
        <v>31773.0069</v>
      </c>
      <c r="AC173" s="15">
        <f t="shared" si="7"/>
        <v>137511.8018</v>
      </c>
      <c r="AD173" s="15">
        <f t="shared" si="18"/>
        <v>30043720.54</v>
      </c>
      <c r="AE173" s="14"/>
      <c r="AF173" s="15">
        <f>if($A173&lt;=$AF$1,D173*((1+Investment!$D$5/12)^($AF$1*12-$B173)),0)</f>
        <v>122106.4213</v>
      </c>
      <c r="AG173" s="15">
        <f>if($A173&lt;=$AF$1,E173*((1+Investment!$D$6/12)^($AF$1*12-$B173)),0)</f>
        <v>81179.92451</v>
      </c>
      <c r="AH173" s="15">
        <f>if($A173&lt;=$AF$1,F173*((1+Investment!$D$7/12)^($AF$1*12-$B173)),0)</f>
        <v>77628.43879</v>
      </c>
      <c r="AI173" s="15">
        <f t="shared" si="8"/>
        <v>280914.7846</v>
      </c>
      <c r="AJ173" s="15">
        <f t="shared" si="19"/>
        <v>62796880.45</v>
      </c>
      <c r="AK173" s="14"/>
      <c r="AL173" s="15">
        <f>if($A173&lt;=$AF$1,D173*((1+Investment!$D$5/12)^($AL$1*12-$B173)),0)</f>
        <v>221830.3325</v>
      </c>
      <c r="AM173" s="15">
        <f>if($A173&lt;=$AF$1,E173*((1+Investment!$D$6/12)^($AL$1*12-$B173)),0)</f>
        <v>171060.8227</v>
      </c>
      <c r="AN173" s="15">
        <f>if($A173&lt;=$AF$1,F173*((1+Investment!$D$7/12)^($AL$1*12-$B173)),0)</f>
        <v>189663.3368</v>
      </c>
      <c r="AO173" s="15">
        <f t="shared" si="9"/>
        <v>582554.492</v>
      </c>
      <c r="AP173" s="15">
        <f t="shared" si="20"/>
        <v>133305916.1</v>
      </c>
      <c r="AQ173" s="14"/>
      <c r="AR173" s="15">
        <f>if($A173&lt;=$AF$1,D173*((1+Investment!$D$5/12)^($AR$1*12-$B173)),0)</f>
        <v>402998.4327</v>
      </c>
      <c r="AS173" s="15">
        <f>if($A173&lt;=$AF$1,E173*((1+Investment!$D$6/12)^($AR$1*12-$B173)),0)</f>
        <v>360456.1747</v>
      </c>
      <c r="AT173" s="15">
        <f>if($A173&lt;=$AF$1,F173*((1+Investment!$D$7/12)^($AR$1*12-$B173)),0)</f>
        <v>463389.2152</v>
      </c>
      <c r="AU173" s="15">
        <f t="shared" si="10"/>
        <v>1226843.823</v>
      </c>
      <c r="AV173" s="15">
        <f t="shared" si="21"/>
        <v>287347582.1</v>
      </c>
      <c r="AW173" s="15"/>
      <c r="AX173" s="15">
        <f>if($A173&lt;=$AF$1,D173*((1+Investment!$D$5/12)^($AX$1*12-$B173)),0)</f>
        <v>732125.9222</v>
      </c>
      <c r="AY173" s="15">
        <f>if($A173&lt;=$AF$1,E173*((1+Investment!$D$6/12)^($AX$1*12-$B173)),0)</f>
        <v>759546.5278</v>
      </c>
      <c r="AZ173" s="15">
        <f>if($A173&lt;=$AF$1,F173*((1+Investment!$D$7/12)^($AX$1*12-$B173)),0)</f>
        <v>1132161.695</v>
      </c>
      <c r="BA173" s="15">
        <f t="shared" si="11"/>
        <v>2623834.144</v>
      </c>
      <c r="BB173" s="15">
        <f t="shared" si="22"/>
        <v>628604254.9</v>
      </c>
      <c r="BC173" s="15"/>
      <c r="BD173" s="15">
        <f>if($A173&lt;=$AF$1,D173*((1+Investment!$D$5/12)^($BD$1*12-$B173)),0)</f>
        <v>1330050.746</v>
      </c>
      <c r="BE173" s="15">
        <f>if($A173&lt;=$AF$1,E173*((1+Investment!$D$6/12)^($BD$1*12-$B173)),0)</f>
        <v>1600502.276</v>
      </c>
      <c r="BF173" s="15">
        <f>if($A173&lt;=$AF$1,F173*((1+Investment!$D$7/12)^($BD$1*12-$B173)),0)</f>
        <v>2766119.841</v>
      </c>
      <c r="BG173" s="15">
        <f t="shared" si="12"/>
        <v>5696672.863</v>
      </c>
      <c r="BH173" s="15">
        <f t="shared" si="23"/>
        <v>1394413871</v>
      </c>
      <c r="BI173" s="15"/>
    </row>
    <row r="174">
      <c r="A174" s="24">
        <f t="shared" si="2"/>
        <v>14</v>
      </c>
      <c r="B174" s="23">
        <f t="shared" si="13"/>
        <v>172</v>
      </c>
      <c r="C174" s="15">
        <f>vlookup(A174,Budget!$B$3:$H$53,7,0)</f>
        <v>31034.70402</v>
      </c>
      <c r="D174" s="15">
        <f t="shared" ref="D174:F174" si="192">$C174*D$1</f>
        <v>18620.82241</v>
      </c>
      <c r="E174" s="15">
        <f t="shared" si="192"/>
        <v>7758.676006</v>
      </c>
      <c r="F174" s="15">
        <f t="shared" si="192"/>
        <v>4655.205603</v>
      </c>
      <c r="G174" s="14"/>
      <c r="H174" s="15">
        <f>if($A174&lt;=$H$1,D174*((1+Investment!$D$5/12)^($H$1*12-$B174)),0)</f>
        <v>0</v>
      </c>
      <c r="I174" s="15">
        <f>if($A174&lt;=$H$1,E174*((1+Investment!$D$6/12)^($H$1*12-$B174)),0)</f>
        <v>0</v>
      </c>
      <c r="J174" s="15">
        <f>if($A174&lt;=$H$1,F174*((1+Investment!$D$7/12)^($H$1*12-$B174)),0)</f>
        <v>0</v>
      </c>
      <c r="K174" s="15">
        <f t="shared" si="4"/>
        <v>0</v>
      </c>
      <c r="L174" s="15">
        <f t="shared" si="15"/>
        <v>2878143.695</v>
      </c>
      <c r="M174" s="14"/>
      <c r="N174" s="15">
        <f>if($A174&lt;=$N$1,D174*((1+Investment!$D$5/12)^($N$1*12-$B174)),0)</f>
        <v>20163.68241</v>
      </c>
      <c r="O174" s="15">
        <f>if($A174&lt;=$N$1,E174*((1+Investment!$D$6/12)^($N$1*12-$B174)),0)</f>
        <v>8569.349812</v>
      </c>
      <c r="P174" s="15">
        <f>if($A174&lt;=$N$1,F174*((1+Investment!$D$7/12)^($N$1*12-$B174)),0)</f>
        <v>5244.054601</v>
      </c>
      <c r="Q174" s="15">
        <f t="shared" si="5"/>
        <v>33977.08683</v>
      </c>
      <c r="R174" s="15">
        <f t="shared" si="16"/>
        <v>7229792.483</v>
      </c>
      <c r="S174" s="14"/>
      <c r="T174" s="15">
        <f>if($A174&lt;=$T$1,D174*((1+Investment!$D$5/12)^($T$1*12-$B174)),0)</f>
        <v>36631.29527</v>
      </c>
      <c r="U174" s="15">
        <f>if($A174&lt;=$T$1,E174*((1+Investment!$D$6/12)^($T$1*12-$B174)),0)</f>
        <v>18057.17408</v>
      </c>
      <c r="V174" s="15">
        <f>if($A174&lt;=$T$1,F174*((1+Investment!$D$7/12)^($T$1*12-$B174)),0)</f>
        <v>12812.37791</v>
      </c>
      <c r="W174" s="15">
        <f t="shared" si="6"/>
        <v>67500.84726</v>
      </c>
      <c r="X174" s="15">
        <f t="shared" si="17"/>
        <v>14662817.61</v>
      </c>
      <c r="Y174" s="14"/>
      <c r="Z174" s="15">
        <f>if($A174&lt;=$Z$1,D174*((1+Investment!$D$5/12)^($Z$1*12-$B174)),0)</f>
        <v>66547.95319</v>
      </c>
      <c r="AA174" s="15">
        <f>if($A174&lt;=$Z$1,E174*((1+Investment!$D$6/12)^($Z$1*12-$B174)),0)</f>
        <v>38049.7404</v>
      </c>
      <c r="AB174" s="15">
        <f>if($A174&lt;=$Z$1,F174*((1+Investment!$D$7/12)^($Z$1*12-$B174)),0)</f>
        <v>31303.45507</v>
      </c>
      <c r="AC174" s="15">
        <f t="shared" si="7"/>
        <v>135901.1487</v>
      </c>
      <c r="AD174" s="15">
        <f t="shared" si="18"/>
        <v>30179621.69</v>
      </c>
      <c r="AE174" s="14"/>
      <c r="AF174" s="15">
        <f>if($A174&lt;=$AF$1,D174*((1+Investment!$D$5/12)^($AF$1*12-$B174)),0)</f>
        <v>120897.4469</v>
      </c>
      <c r="AG174" s="15">
        <f>if($A174&lt;=$AF$1,E174*((1+Investment!$D$6/12)^($AF$1*12-$B174)),0)</f>
        <v>80177.70322</v>
      </c>
      <c r="AH174" s="15">
        <f>if($A174&lt;=$AF$1,F174*((1+Investment!$D$7/12)^($AF$1*12-$B174)),0)</f>
        <v>76481.22049</v>
      </c>
      <c r="AI174" s="15">
        <f t="shared" si="8"/>
        <v>277556.3706</v>
      </c>
      <c r="AJ174" s="15">
        <f t="shared" si="19"/>
        <v>63074436.82</v>
      </c>
      <c r="AK174" s="14"/>
      <c r="AL174" s="15">
        <f>if($A174&lt;=$AF$1,D174*((1+Investment!$D$5/12)^($AL$1*12-$B174)),0)</f>
        <v>219633.9926</v>
      </c>
      <c r="AM174" s="15">
        <f>if($A174&lt;=$AF$1,E174*((1+Investment!$D$6/12)^($AL$1*12-$B174)),0)</f>
        <v>168948.9607</v>
      </c>
      <c r="AN174" s="15">
        <f>if($A174&lt;=$AF$1,F174*((1+Investment!$D$7/12)^($AL$1*12-$B174)),0)</f>
        <v>186860.4304</v>
      </c>
      <c r="AO174" s="15">
        <f t="shared" si="9"/>
        <v>575443.3836</v>
      </c>
      <c r="AP174" s="15">
        <f t="shared" si="20"/>
        <v>133881359.5</v>
      </c>
      <c r="AQ174" s="14"/>
      <c r="AR174" s="15">
        <f>if($A174&lt;=$AF$1,D174*((1+Investment!$D$5/12)^($AR$1*12-$B174)),0)</f>
        <v>399008.3492</v>
      </c>
      <c r="AS174" s="15">
        <f>if($A174&lt;=$AF$1,E174*((1+Investment!$D$6/12)^($AR$1*12-$B174)),0)</f>
        <v>356006.0985</v>
      </c>
      <c r="AT174" s="15">
        <f>if($A174&lt;=$AF$1,F174*((1+Investment!$D$7/12)^($AR$1*12-$B174)),0)</f>
        <v>456541.0988</v>
      </c>
      <c r="AU174" s="15">
        <f t="shared" si="10"/>
        <v>1211555.546</v>
      </c>
      <c r="AV174" s="15">
        <f t="shared" si="21"/>
        <v>288559137.7</v>
      </c>
      <c r="AW174" s="15"/>
      <c r="AX174" s="15">
        <f>if($A174&lt;=$AF$1,D174*((1+Investment!$D$5/12)^($AX$1*12-$B174)),0)</f>
        <v>724877.1507</v>
      </c>
      <c r="AY174" s="15">
        <f>if($A174&lt;=$AF$1,E174*((1+Investment!$D$6/12)^($AX$1*12-$B174)),0)</f>
        <v>750169.4102</v>
      </c>
      <c r="AZ174" s="15">
        <f>if($A174&lt;=$AF$1,F174*((1+Investment!$D$7/12)^($AX$1*12-$B174)),0)</f>
        <v>1115430.241</v>
      </c>
      <c r="BA174" s="15">
        <f t="shared" si="11"/>
        <v>2590476.802</v>
      </c>
      <c r="BB174" s="15">
        <f t="shared" si="22"/>
        <v>631194731.7</v>
      </c>
      <c r="BC174" s="15"/>
      <c r="BD174" s="15">
        <f>if($A174&lt;=$AF$1,D174*((1+Investment!$D$5/12)^($BD$1*12-$B174)),0)</f>
        <v>1316881.926</v>
      </c>
      <c r="BE174" s="15">
        <f>if($A174&lt;=$AF$1,E174*((1+Investment!$D$6/12)^($BD$1*12-$B174)),0)</f>
        <v>1580742.988</v>
      </c>
      <c r="BF174" s="15">
        <f>if($A174&lt;=$AF$1,F174*((1+Investment!$D$7/12)^($BD$1*12-$B174)),0)</f>
        <v>2725241.223</v>
      </c>
      <c r="BG174" s="15">
        <f t="shared" si="12"/>
        <v>5622866.138</v>
      </c>
      <c r="BH174" s="15">
        <f t="shared" si="23"/>
        <v>1400036737</v>
      </c>
      <c r="BI174" s="15"/>
    </row>
    <row r="175">
      <c r="A175" s="24">
        <f t="shared" si="2"/>
        <v>14</v>
      </c>
      <c r="B175" s="23">
        <f t="shared" si="13"/>
        <v>173</v>
      </c>
      <c r="C175" s="15">
        <f>vlookup(A175,Budget!$B$3:$H$53,7,0)</f>
        <v>31034.70402</v>
      </c>
      <c r="D175" s="15">
        <f t="shared" ref="D175:F175" si="193">$C175*D$1</f>
        <v>18620.82241</v>
      </c>
      <c r="E175" s="15">
        <f t="shared" si="193"/>
        <v>7758.676006</v>
      </c>
      <c r="F175" s="15">
        <f t="shared" si="193"/>
        <v>4655.205603</v>
      </c>
      <c r="G175" s="14"/>
      <c r="H175" s="15">
        <f>if($A175&lt;=$H$1,D175*((1+Investment!$D$5/12)^($H$1*12-$B175)),0)</f>
        <v>0</v>
      </c>
      <c r="I175" s="15">
        <f>if($A175&lt;=$H$1,E175*((1+Investment!$D$6/12)^($H$1*12-$B175)),0)</f>
        <v>0</v>
      </c>
      <c r="J175" s="15">
        <f>if($A175&lt;=$H$1,F175*((1+Investment!$D$7/12)^($H$1*12-$B175)),0)</f>
        <v>0</v>
      </c>
      <c r="K175" s="15">
        <f t="shared" si="4"/>
        <v>0</v>
      </c>
      <c r="L175" s="15">
        <f t="shared" si="15"/>
        <v>2878143.695</v>
      </c>
      <c r="M175" s="14"/>
      <c r="N175" s="15">
        <f>if($A175&lt;=$N$1,D175*((1+Investment!$D$5/12)^($N$1*12-$B175)),0)</f>
        <v>19964.04199</v>
      </c>
      <c r="O175" s="15">
        <f>if($A175&lt;=$N$1,E175*((1+Investment!$D$6/12)^($N$1*12-$B175)),0)</f>
        <v>8463.55537</v>
      </c>
      <c r="P175" s="15">
        <f>if($A175&lt;=$N$1,F175*((1+Investment!$D$7/12)^($N$1*12-$B175)),0)</f>
        <v>5166.556257</v>
      </c>
      <c r="Q175" s="15">
        <f t="shared" si="5"/>
        <v>33594.15362</v>
      </c>
      <c r="R175" s="15">
        <f t="shared" si="16"/>
        <v>7263386.636</v>
      </c>
      <c r="S175" s="14"/>
      <c r="T175" s="15">
        <f>if($A175&lt;=$T$1,D175*((1+Investment!$D$5/12)^($T$1*12-$B175)),0)</f>
        <v>36268.60918</v>
      </c>
      <c r="U175" s="15">
        <f>if($A175&lt;=$T$1,E175*((1+Investment!$D$6/12)^($T$1*12-$B175)),0)</f>
        <v>17834.246</v>
      </c>
      <c r="V175" s="15">
        <f>if($A175&lt;=$T$1,F175*((1+Investment!$D$7/12)^($T$1*12-$B175)),0)</f>
        <v>12623.03242</v>
      </c>
      <c r="W175" s="15">
        <f t="shared" si="6"/>
        <v>66725.88761</v>
      </c>
      <c r="X175" s="15">
        <f t="shared" si="17"/>
        <v>14729543.49</v>
      </c>
      <c r="Y175" s="14"/>
      <c r="Z175" s="15">
        <f>if($A175&lt;=$Z$1,D175*((1+Investment!$D$5/12)^($Z$1*12-$B175)),0)</f>
        <v>65889.06256</v>
      </c>
      <c r="AA175" s="15">
        <f>if($A175&lt;=$Z$1,E175*((1+Investment!$D$6/12)^($Z$1*12-$B175)),0)</f>
        <v>37579.99052</v>
      </c>
      <c r="AB175" s="15">
        <f>if($A175&lt;=$Z$1,F175*((1+Investment!$D$7/12)^($Z$1*12-$B175)),0)</f>
        <v>30840.84244</v>
      </c>
      <c r="AC175" s="15">
        <f t="shared" si="7"/>
        <v>134309.8955</v>
      </c>
      <c r="AD175" s="15">
        <f t="shared" si="18"/>
        <v>30313931.58</v>
      </c>
      <c r="AE175" s="14"/>
      <c r="AF175" s="15">
        <f>if($A175&lt;=$AF$1,D175*((1+Investment!$D$5/12)^($AF$1*12-$B175)),0)</f>
        <v>119700.4424</v>
      </c>
      <c r="AG175" s="15">
        <f>if($A175&lt;=$AF$1,E175*((1+Investment!$D$6/12)^($AF$1*12-$B175)),0)</f>
        <v>79187.85503</v>
      </c>
      <c r="AH175" s="15">
        <f>if($A175&lt;=$AF$1,F175*((1+Investment!$D$7/12)^($AF$1*12-$B175)),0)</f>
        <v>75350.95614</v>
      </c>
      <c r="AI175" s="15">
        <f t="shared" si="8"/>
        <v>274239.2536</v>
      </c>
      <c r="AJ175" s="15">
        <f t="shared" si="19"/>
        <v>63348676.08</v>
      </c>
      <c r="AK175" s="14"/>
      <c r="AL175" s="15">
        <f>if($A175&lt;=$AF$1,D175*((1+Investment!$D$5/12)^($AL$1*12-$B175)),0)</f>
        <v>217459.3986</v>
      </c>
      <c r="AM175" s="15">
        <f>if($A175&lt;=$AF$1,E175*((1+Investment!$D$6/12)^($AL$1*12-$B175)),0)</f>
        <v>166863.171</v>
      </c>
      <c r="AN175" s="15">
        <f>if($A175&lt;=$AF$1,F175*((1+Investment!$D$7/12)^($AL$1*12-$B175)),0)</f>
        <v>184098.9462</v>
      </c>
      <c r="AO175" s="15">
        <f t="shared" si="9"/>
        <v>568421.5158</v>
      </c>
      <c r="AP175" s="15">
        <f t="shared" si="20"/>
        <v>134449781</v>
      </c>
      <c r="AQ175" s="14"/>
      <c r="AR175" s="15">
        <f>if($A175&lt;=$AF$1,D175*((1+Investment!$D$5/12)^($AR$1*12-$B175)),0)</f>
        <v>395057.7715</v>
      </c>
      <c r="AS175" s="15">
        <f>if($A175&lt;=$AF$1,E175*((1+Investment!$D$6/12)^($AR$1*12-$B175)),0)</f>
        <v>351610.9615</v>
      </c>
      <c r="AT175" s="15">
        <f>if($A175&lt;=$AF$1,F175*((1+Investment!$D$7/12)^($AR$1*12-$B175)),0)</f>
        <v>449794.186</v>
      </c>
      <c r="AU175" s="15">
        <f t="shared" si="10"/>
        <v>1196462.919</v>
      </c>
      <c r="AV175" s="15">
        <f t="shared" si="21"/>
        <v>289755600.6</v>
      </c>
      <c r="AW175" s="15"/>
      <c r="AX175" s="15">
        <f>if($A175&lt;=$AF$1,D175*((1+Investment!$D$5/12)^($AX$1*12-$B175)),0)</f>
        <v>717700.1492</v>
      </c>
      <c r="AY175" s="15">
        <f>if($A175&lt;=$AF$1,E175*((1+Investment!$D$6/12)^($AX$1*12-$B175)),0)</f>
        <v>740908.0594</v>
      </c>
      <c r="AZ175" s="15">
        <f>if($A175&lt;=$AF$1,F175*((1+Investment!$D$7/12)^($AX$1*12-$B175)),0)</f>
        <v>1098946.05</v>
      </c>
      <c r="BA175" s="15">
        <f t="shared" si="11"/>
        <v>2557554.259</v>
      </c>
      <c r="BB175" s="15">
        <f t="shared" si="22"/>
        <v>633752286</v>
      </c>
      <c r="BC175" s="15"/>
      <c r="BD175" s="15">
        <f>if($A175&lt;=$AF$1,D175*((1+Investment!$D$5/12)^($BD$1*12-$B175)),0)</f>
        <v>1303843.492</v>
      </c>
      <c r="BE175" s="15">
        <f>if($A175&lt;=$AF$1,E175*((1+Investment!$D$6/12)^($BD$1*12-$B175)),0)</f>
        <v>1561227.643</v>
      </c>
      <c r="BF175" s="15">
        <f>if($A175&lt;=$AF$1,F175*((1+Investment!$D$7/12)^($BD$1*12-$B175)),0)</f>
        <v>2684966.722</v>
      </c>
      <c r="BG175" s="15">
        <f t="shared" si="12"/>
        <v>5550037.856</v>
      </c>
      <c r="BH175" s="15">
        <f t="shared" si="23"/>
        <v>1405586775</v>
      </c>
      <c r="BI175" s="15"/>
    </row>
    <row r="176">
      <c r="A176" s="24">
        <f t="shared" si="2"/>
        <v>14</v>
      </c>
      <c r="B176" s="23">
        <f t="shared" si="13"/>
        <v>174</v>
      </c>
      <c r="C176" s="15">
        <f>vlookup(A176,Budget!$B$3:$H$53,7,0)</f>
        <v>31034.70402</v>
      </c>
      <c r="D176" s="15">
        <f t="shared" ref="D176:F176" si="194">$C176*D$1</f>
        <v>18620.82241</v>
      </c>
      <c r="E176" s="15">
        <f t="shared" si="194"/>
        <v>7758.676006</v>
      </c>
      <c r="F176" s="15">
        <f t="shared" si="194"/>
        <v>4655.205603</v>
      </c>
      <c r="G176" s="14"/>
      <c r="H176" s="15">
        <f>if($A176&lt;=$H$1,D176*((1+Investment!$D$5/12)^($H$1*12-$B176)),0)</f>
        <v>0</v>
      </c>
      <c r="I176" s="15">
        <f>if($A176&lt;=$H$1,E176*((1+Investment!$D$6/12)^($H$1*12-$B176)),0)</f>
        <v>0</v>
      </c>
      <c r="J176" s="15">
        <f>if($A176&lt;=$H$1,F176*((1+Investment!$D$7/12)^($H$1*12-$B176)),0)</f>
        <v>0</v>
      </c>
      <c r="K176" s="15">
        <f t="shared" si="4"/>
        <v>0</v>
      </c>
      <c r="L176" s="15">
        <f t="shared" si="15"/>
        <v>2878143.695</v>
      </c>
      <c r="M176" s="14"/>
      <c r="N176" s="15">
        <f>if($A176&lt;=$N$1,D176*((1+Investment!$D$5/12)^($N$1*12-$B176)),0)</f>
        <v>19766.37821</v>
      </c>
      <c r="O176" s="15">
        <f>if($A176&lt;=$N$1,E176*((1+Investment!$D$6/12)^($N$1*12-$B176)),0)</f>
        <v>8359.067032</v>
      </c>
      <c r="P176" s="15">
        <f>if($A176&lt;=$N$1,F176*((1+Investment!$D$7/12)^($N$1*12-$B176)),0)</f>
        <v>5090.203209</v>
      </c>
      <c r="Q176" s="15">
        <f t="shared" si="5"/>
        <v>33215.64845</v>
      </c>
      <c r="R176" s="15">
        <f t="shared" si="16"/>
        <v>7296602.285</v>
      </c>
      <c r="S176" s="14"/>
      <c r="T176" s="15">
        <f>if($A176&lt;=$T$1,D176*((1+Investment!$D$5/12)^($T$1*12-$B176)),0)</f>
        <v>35909.51404</v>
      </c>
      <c r="U176" s="15">
        <f>if($A176&lt;=$T$1,E176*((1+Investment!$D$6/12)^($T$1*12-$B176)),0)</f>
        <v>17614.07013</v>
      </c>
      <c r="V176" s="15">
        <f>if($A176&lt;=$T$1,F176*((1+Investment!$D$7/12)^($T$1*12-$B176)),0)</f>
        <v>12436.48514</v>
      </c>
      <c r="W176" s="15">
        <f t="shared" si="6"/>
        <v>65960.06931</v>
      </c>
      <c r="X176" s="15">
        <f t="shared" si="17"/>
        <v>14795503.56</v>
      </c>
      <c r="Y176" s="14"/>
      <c r="Z176" s="15">
        <f>if($A176&lt;=$Z$1,D176*((1+Investment!$D$5/12)^($Z$1*12-$B176)),0)</f>
        <v>65236.69561</v>
      </c>
      <c r="AA176" s="15">
        <f>if($A176&lt;=$Z$1,E176*((1+Investment!$D$6/12)^($Z$1*12-$B176)),0)</f>
        <v>37116.04002</v>
      </c>
      <c r="AB176" s="15">
        <f>if($A176&lt;=$Z$1,F176*((1+Investment!$D$7/12)^($Z$1*12-$B176)),0)</f>
        <v>30385.06644</v>
      </c>
      <c r="AC176" s="15">
        <f t="shared" si="7"/>
        <v>132737.8021</v>
      </c>
      <c r="AD176" s="15">
        <f t="shared" si="18"/>
        <v>30446669.39</v>
      </c>
      <c r="AE176" s="14"/>
      <c r="AF176" s="15">
        <f>if($A176&lt;=$AF$1,D176*((1+Investment!$D$5/12)^($AF$1*12-$B176)),0)</f>
        <v>118515.2895</v>
      </c>
      <c r="AG176" s="15">
        <f>if($A176&lt;=$AF$1,E176*((1+Investment!$D$6/12)^($AF$1*12-$B176)),0)</f>
        <v>78210.22719</v>
      </c>
      <c r="AH176" s="15">
        <f>if($A176&lt;=$AF$1,F176*((1+Investment!$D$7/12)^($AF$1*12-$B176)),0)</f>
        <v>74237.39522</v>
      </c>
      <c r="AI176" s="15">
        <f t="shared" si="8"/>
        <v>270962.9119</v>
      </c>
      <c r="AJ176" s="15">
        <f t="shared" si="19"/>
        <v>63619638.99</v>
      </c>
      <c r="AK176" s="14"/>
      <c r="AL176" s="15">
        <f>if($A176&lt;=$AF$1,D176*((1+Investment!$D$5/12)^($AL$1*12-$B176)),0)</f>
        <v>215306.3352</v>
      </c>
      <c r="AM176" s="15">
        <f>if($A176&lt;=$AF$1,E176*((1+Investment!$D$6/12)^($AL$1*12-$B176)),0)</f>
        <v>164803.1319</v>
      </c>
      <c r="AN176" s="15">
        <f>if($A176&lt;=$AF$1,F176*((1+Investment!$D$7/12)^($AL$1*12-$B176)),0)</f>
        <v>181378.2721</v>
      </c>
      <c r="AO176" s="15">
        <f t="shared" si="9"/>
        <v>561487.7392</v>
      </c>
      <c r="AP176" s="15">
        <f t="shared" si="20"/>
        <v>135011268.7</v>
      </c>
      <c r="AQ176" s="14"/>
      <c r="AR176" s="15">
        <f>if($A176&lt;=$AF$1,D176*((1+Investment!$D$5/12)^($AR$1*12-$B176)),0)</f>
        <v>391146.3084</v>
      </c>
      <c r="AS176" s="15">
        <f>if($A176&lt;=$AF$1,E176*((1+Investment!$D$6/12)^($AR$1*12-$B176)),0)</f>
        <v>347270.0854</v>
      </c>
      <c r="AT176" s="15">
        <f>if($A176&lt;=$AF$1,F176*((1+Investment!$D$7/12)^($AR$1*12-$B176)),0)</f>
        <v>443146.9812</v>
      </c>
      <c r="AU176" s="15">
        <f t="shared" si="10"/>
        <v>1181563.375</v>
      </c>
      <c r="AV176" s="15">
        <f t="shared" si="21"/>
        <v>290937164</v>
      </c>
      <c r="AW176" s="15"/>
      <c r="AX176" s="15">
        <f>if($A176&lt;=$AF$1,D176*((1+Investment!$D$5/12)^($AX$1*12-$B176)),0)</f>
        <v>710594.2071</v>
      </c>
      <c r="AY176" s="15">
        <f>if($A176&lt;=$AF$1,E176*((1+Investment!$D$6/12)^($AX$1*12-$B176)),0)</f>
        <v>731761.0464</v>
      </c>
      <c r="AZ176" s="15">
        <f>if($A176&lt;=$AF$1,F176*((1+Investment!$D$7/12)^($AX$1*12-$B176)),0)</f>
        <v>1082705.468</v>
      </c>
      <c r="BA176" s="15">
        <f t="shared" si="11"/>
        <v>2525060.722</v>
      </c>
      <c r="BB176" s="15">
        <f t="shared" si="22"/>
        <v>636277346.7</v>
      </c>
      <c r="BC176" s="15"/>
      <c r="BD176" s="15">
        <f>if($A176&lt;=$AF$1,D176*((1+Investment!$D$5/12)^($BD$1*12-$B176)),0)</f>
        <v>1290934.15</v>
      </c>
      <c r="BE176" s="15">
        <f>if($A176&lt;=$AF$1,E176*((1+Investment!$D$6/12)^($BD$1*12-$B176)),0)</f>
        <v>1541953.227</v>
      </c>
      <c r="BF176" s="15">
        <f>if($A176&lt;=$AF$1,F176*((1+Investment!$D$7/12)^($BD$1*12-$B176)),0)</f>
        <v>2645287.411</v>
      </c>
      <c r="BG176" s="15">
        <f t="shared" si="12"/>
        <v>5478174.788</v>
      </c>
      <c r="BH176" s="15">
        <f t="shared" si="23"/>
        <v>1411064950</v>
      </c>
      <c r="BI176" s="15"/>
    </row>
    <row r="177">
      <c r="A177" s="24">
        <f t="shared" si="2"/>
        <v>14</v>
      </c>
      <c r="B177" s="23">
        <f t="shared" si="13"/>
        <v>175</v>
      </c>
      <c r="C177" s="15">
        <f>vlookup(A177,Budget!$B$3:$H$53,7,0)</f>
        <v>31034.70402</v>
      </c>
      <c r="D177" s="15">
        <f t="shared" ref="D177:F177" si="195">$C177*D$1</f>
        <v>18620.82241</v>
      </c>
      <c r="E177" s="15">
        <f t="shared" si="195"/>
        <v>7758.676006</v>
      </c>
      <c r="F177" s="15">
        <f t="shared" si="195"/>
        <v>4655.205603</v>
      </c>
      <c r="G177" s="14"/>
      <c r="H177" s="15">
        <f>if($A177&lt;=$H$1,D177*((1+Investment!$D$5/12)^($H$1*12-$B177)),0)</f>
        <v>0</v>
      </c>
      <c r="I177" s="15">
        <f>if($A177&lt;=$H$1,E177*((1+Investment!$D$6/12)^($H$1*12-$B177)),0)</f>
        <v>0</v>
      </c>
      <c r="J177" s="15">
        <f>if($A177&lt;=$H$1,F177*((1+Investment!$D$7/12)^($H$1*12-$B177)),0)</f>
        <v>0</v>
      </c>
      <c r="K177" s="15">
        <f t="shared" si="4"/>
        <v>0</v>
      </c>
      <c r="L177" s="15">
        <f t="shared" si="15"/>
        <v>2878143.695</v>
      </c>
      <c r="M177" s="14"/>
      <c r="N177" s="15">
        <f>if($A177&lt;=$N$1,D177*((1+Investment!$D$5/12)^($N$1*12-$B177)),0)</f>
        <v>19570.6715</v>
      </c>
      <c r="O177" s="15">
        <f>if($A177&lt;=$N$1,E177*((1+Investment!$D$6/12)^($N$1*12-$B177)),0)</f>
        <v>8255.868673</v>
      </c>
      <c r="P177" s="15">
        <f>if($A177&lt;=$N$1,F177*((1+Investment!$D$7/12)^($N$1*12-$B177)),0)</f>
        <v>5014.978531</v>
      </c>
      <c r="Q177" s="15">
        <f t="shared" si="5"/>
        <v>32841.5187</v>
      </c>
      <c r="R177" s="15">
        <f t="shared" si="16"/>
        <v>7329443.803</v>
      </c>
      <c r="S177" s="14"/>
      <c r="T177" s="15">
        <f>if($A177&lt;=$T$1,D177*((1+Investment!$D$5/12)^($T$1*12-$B177)),0)</f>
        <v>35553.9743</v>
      </c>
      <c r="U177" s="15">
        <f>if($A177&lt;=$T$1,E177*((1+Investment!$D$6/12)^($T$1*12-$B177)),0)</f>
        <v>17396.61247</v>
      </c>
      <c r="V177" s="15">
        <f>if($A177&lt;=$T$1,F177*((1+Investment!$D$7/12)^($T$1*12-$B177)),0)</f>
        <v>12252.69472</v>
      </c>
      <c r="W177" s="15">
        <f t="shared" si="6"/>
        <v>65203.28149</v>
      </c>
      <c r="X177" s="15">
        <f t="shared" si="17"/>
        <v>14860706.84</v>
      </c>
      <c r="Y177" s="14"/>
      <c r="Z177" s="15">
        <f>if($A177&lt;=$Z$1,D177*((1+Investment!$D$5/12)^($Z$1*12-$B177)),0)</f>
        <v>64590.78773</v>
      </c>
      <c r="AA177" s="15">
        <f>if($A177&lt;=$Z$1,E177*((1+Investment!$D$6/12)^($Z$1*12-$B177)),0)</f>
        <v>36657.8173</v>
      </c>
      <c r="AB177" s="15">
        <f>if($A177&lt;=$Z$1,F177*((1+Investment!$D$7/12)^($Z$1*12-$B177)),0)</f>
        <v>29936.02605</v>
      </c>
      <c r="AC177" s="15">
        <f t="shared" si="7"/>
        <v>131184.6311</v>
      </c>
      <c r="AD177" s="15">
        <f t="shared" si="18"/>
        <v>30577854.02</v>
      </c>
      <c r="AE177" s="14"/>
      <c r="AF177" s="15">
        <f>if($A177&lt;=$AF$1,D177*((1+Investment!$D$5/12)^($AF$1*12-$B177)),0)</f>
        <v>117341.8708</v>
      </c>
      <c r="AG177" s="15">
        <f>if($A177&lt;=$AF$1,E177*((1+Investment!$D$6/12)^($AF$1*12-$B177)),0)</f>
        <v>77244.66883</v>
      </c>
      <c r="AH177" s="15">
        <f>if($A177&lt;=$AF$1,F177*((1+Investment!$D$7/12)^($AF$1*12-$B177)),0)</f>
        <v>73140.29085</v>
      </c>
      <c r="AI177" s="15">
        <f t="shared" si="8"/>
        <v>267726.8305</v>
      </c>
      <c r="AJ177" s="15">
        <f t="shared" si="19"/>
        <v>63887365.82</v>
      </c>
      <c r="AK177" s="14"/>
      <c r="AL177" s="15">
        <f>if($A177&lt;=$AF$1,D177*((1+Investment!$D$5/12)^($AL$1*12-$B177)),0)</f>
        <v>213174.5893</v>
      </c>
      <c r="AM177" s="15">
        <f>if($A177&lt;=$AF$1,E177*((1+Investment!$D$6/12)^($AL$1*12-$B177)),0)</f>
        <v>162768.5253</v>
      </c>
      <c r="AN177" s="15">
        <f>if($A177&lt;=$AF$1,F177*((1+Investment!$D$7/12)^($AL$1*12-$B177)),0)</f>
        <v>178697.805</v>
      </c>
      <c r="AO177" s="15">
        <f t="shared" si="9"/>
        <v>554640.9197</v>
      </c>
      <c r="AP177" s="15">
        <f t="shared" si="20"/>
        <v>135565909.7</v>
      </c>
      <c r="AQ177" s="14"/>
      <c r="AR177" s="15">
        <f>if($A177&lt;=$AF$1,D177*((1+Investment!$D$5/12)^($AR$1*12-$B177)),0)</f>
        <v>387273.5727</v>
      </c>
      <c r="AS177" s="15">
        <f>if($A177&lt;=$AF$1,E177*((1+Investment!$D$6/12)^($AR$1*12-$B177)),0)</f>
        <v>342982.8004</v>
      </c>
      <c r="AT177" s="15">
        <f>if($A177&lt;=$AF$1,F177*((1+Investment!$D$7/12)^($AR$1*12-$B177)),0)</f>
        <v>436598.0111</v>
      </c>
      <c r="AU177" s="15">
        <f t="shared" si="10"/>
        <v>1166854.384</v>
      </c>
      <c r="AV177" s="15">
        <f t="shared" si="21"/>
        <v>292104018.3</v>
      </c>
      <c r="AW177" s="15"/>
      <c r="AX177" s="15">
        <f>if($A177&lt;=$AF$1,D177*((1+Investment!$D$5/12)^($AX$1*12-$B177)),0)</f>
        <v>703558.6209</v>
      </c>
      <c r="AY177" s="15">
        <f>if($A177&lt;=$AF$1,E177*((1+Investment!$D$6/12)^($AX$1*12-$B177)),0)</f>
        <v>722726.9594</v>
      </c>
      <c r="AZ177" s="15">
        <f>if($A177&lt;=$AF$1,F177*((1+Investment!$D$7/12)^($AX$1*12-$B177)),0)</f>
        <v>1066704.895</v>
      </c>
      <c r="BA177" s="15">
        <f t="shared" si="11"/>
        <v>2492990.475</v>
      </c>
      <c r="BB177" s="15">
        <f t="shared" si="22"/>
        <v>638770337.2</v>
      </c>
      <c r="BC177" s="15"/>
      <c r="BD177" s="15">
        <f>if($A177&lt;=$AF$1,D177*((1+Investment!$D$5/12)^($BD$1*12-$B177)),0)</f>
        <v>1278152.624</v>
      </c>
      <c r="BE177" s="15">
        <f>if($A177&lt;=$AF$1,E177*((1+Investment!$D$6/12)^($BD$1*12-$B177)),0)</f>
        <v>1522916.768</v>
      </c>
      <c r="BF177" s="15">
        <f>if($A177&lt;=$AF$1,F177*((1+Investment!$D$7/12)^($BD$1*12-$B177)),0)</f>
        <v>2606194.494</v>
      </c>
      <c r="BG177" s="15">
        <f t="shared" si="12"/>
        <v>5407263.885</v>
      </c>
      <c r="BH177" s="15">
        <f t="shared" si="23"/>
        <v>1416472214</v>
      </c>
      <c r="BI177" s="15"/>
    </row>
    <row r="178">
      <c r="A178" s="24">
        <f t="shared" si="2"/>
        <v>14</v>
      </c>
      <c r="B178" s="23">
        <f t="shared" si="13"/>
        <v>176</v>
      </c>
      <c r="C178" s="15">
        <f>vlookup(A178,Budget!$B$3:$H$53,7,0)</f>
        <v>31034.70402</v>
      </c>
      <c r="D178" s="15">
        <f t="shared" ref="D178:F178" si="196">$C178*D$1</f>
        <v>18620.82241</v>
      </c>
      <c r="E178" s="15">
        <f t="shared" si="196"/>
        <v>7758.676006</v>
      </c>
      <c r="F178" s="15">
        <f t="shared" si="196"/>
        <v>4655.205603</v>
      </c>
      <c r="G178" s="14"/>
      <c r="H178" s="15">
        <f>if($A178&lt;=$H$1,D178*((1+Investment!$D$5/12)^($H$1*12-$B178)),0)</f>
        <v>0</v>
      </c>
      <c r="I178" s="15">
        <f>if($A178&lt;=$H$1,E178*((1+Investment!$D$6/12)^($H$1*12-$B178)),0)</f>
        <v>0</v>
      </c>
      <c r="J178" s="15">
        <f>if($A178&lt;=$H$1,F178*((1+Investment!$D$7/12)^($H$1*12-$B178)),0)</f>
        <v>0</v>
      </c>
      <c r="K178" s="15">
        <f t="shared" si="4"/>
        <v>0</v>
      </c>
      <c r="L178" s="15">
        <f t="shared" si="15"/>
        <v>2878143.695</v>
      </c>
      <c r="M178" s="14"/>
      <c r="N178" s="15">
        <f>if($A178&lt;=$N$1,D178*((1+Investment!$D$5/12)^($N$1*12-$B178)),0)</f>
        <v>19376.90247</v>
      </c>
      <c r="O178" s="15">
        <f>if($A178&lt;=$N$1,E178*((1+Investment!$D$6/12)^($N$1*12-$B178)),0)</f>
        <v>8153.944369</v>
      </c>
      <c r="P178" s="15">
        <f>if($A178&lt;=$N$1,F178*((1+Investment!$D$7/12)^($N$1*12-$B178)),0)</f>
        <v>4940.865548</v>
      </c>
      <c r="Q178" s="15">
        <f t="shared" si="5"/>
        <v>32471.71239</v>
      </c>
      <c r="R178" s="15">
        <f t="shared" si="16"/>
        <v>7361915.516</v>
      </c>
      <c r="S178" s="14"/>
      <c r="T178" s="15">
        <f>if($A178&lt;=$T$1,D178*((1+Investment!$D$5/12)^($T$1*12-$B178)),0)</f>
        <v>35201.95475</v>
      </c>
      <c r="U178" s="15">
        <f>if($A178&lt;=$T$1,E178*((1+Investment!$D$6/12)^($T$1*12-$B178)),0)</f>
        <v>17181.83948</v>
      </c>
      <c r="V178" s="15">
        <f>if($A178&lt;=$T$1,F178*((1+Investment!$D$7/12)^($T$1*12-$B178)),0)</f>
        <v>12071.62042</v>
      </c>
      <c r="W178" s="15">
        <f t="shared" si="6"/>
        <v>64455.41464</v>
      </c>
      <c r="X178" s="15">
        <f t="shared" si="17"/>
        <v>14925162.26</v>
      </c>
      <c r="Y178" s="14"/>
      <c r="Z178" s="15">
        <f>if($A178&lt;=$Z$1,D178*((1+Investment!$D$5/12)^($Z$1*12-$B178)),0)</f>
        <v>63951.27498</v>
      </c>
      <c r="AA178" s="15">
        <f>if($A178&lt;=$Z$1,E178*((1+Investment!$D$6/12)^($Z$1*12-$B178)),0)</f>
        <v>36205.25165</v>
      </c>
      <c r="AB178" s="15">
        <f>if($A178&lt;=$Z$1,F178*((1+Investment!$D$7/12)^($Z$1*12-$B178)),0)</f>
        <v>29493.62173</v>
      </c>
      <c r="AC178" s="15">
        <f t="shared" si="7"/>
        <v>129650.1484</v>
      </c>
      <c r="AD178" s="15">
        <f t="shared" si="18"/>
        <v>30707504.17</v>
      </c>
      <c r="AE178" s="14"/>
      <c r="AF178" s="15">
        <f>if($A178&lt;=$AF$1,D178*((1+Investment!$D$5/12)^($AF$1*12-$B178)),0)</f>
        <v>116180.0701</v>
      </c>
      <c r="AG178" s="15">
        <f>if($A178&lt;=$AF$1,E178*((1+Investment!$D$6/12)^($AF$1*12-$B178)),0)</f>
        <v>76291.03095</v>
      </c>
      <c r="AH178" s="15">
        <f>if($A178&lt;=$AF$1,F178*((1+Investment!$D$7/12)^($AF$1*12-$B178)),0)</f>
        <v>72059.39986</v>
      </c>
      <c r="AI178" s="15">
        <f t="shared" si="8"/>
        <v>264530.5009</v>
      </c>
      <c r="AJ178" s="15">
        <f t="shared" si="19"/>
        <v>64151896.32</v>
      </c>
      <c r="AK178" s="14"/>
      <c r="AL178" s="15">
        <f>if($A178&lt;=$AF$1,D178*((1+Investment!$D$5/12)^($AL$1*12-$B178)),0)</f>
        <v>211063.9498</v>
      </c>
      <c r="AM178" s="15">
        <f>if($A178&lt;=$AF$1,E178*((1+Investment!$D$6/12)^($AL$1*12-$B178)),0)</f>
        <v>160759.0374</v>
      </c>
      <c r="AN178" s="15">
        <f>if($A178&lt;=$AF$1,F178*((1+Investment!$D$7/12)^($AL$1*12-$B178)),0)</f>
        <v>176056.9508</v>
      </c>
      <c r="AO178" s="15">
        <f t="shared" si="9"/>
        <v>547879.9379</v>
      </c>
      <c r="AP178" s="15">
        <f t="shared" si="20"/>
        <v>136113789.6</v>
      </c>
      <c r="AQ178" s="14"/>
      <c r="AR178" s="15">
        <f>if($A178&lt;=$AF$1,D178*((1+Investment!$D$5/12)^($AR$1*12-$B178)),0)</f>
        <v>383439.1808</v>
      </c>
      <c r="AS178" s="15">
        <f>if($A178&lt;=$AF$1,E178*((1+Investment!$D$6/12)^($AR$1*12-$B178)),0)</f>
        <v>338748.4449</v>
      </c>
      <c r="AT178" s="15">
        <f>if($A178&lt;=$AF$1,F178*((1+Investment!$D$7/12)^($AR$1*12-$B178)),0)</f>
        <v>430145.8237</v>
      </c>
      <c r="AU178" s="15">
        <f t="shared" si="10"/>
        <v>1152333.449</v>
      </c>
      <c r="AV178" s="15">
        <f t="shared" si="21"/>
        <v>293256351.8</v>
      </c>
      <c r="AW178" s="15"/>
      <c r="AX178" s="15">
        <f>if($A178&lt;=$AF$1,D178*((1+Investment!$D$5/12)^($AX$1*12-$B178)),0)</f>
        <v>696592.6939</v>
      </c>
      <c r="AY178" s="15">
        <f>if($A178&lt;=$AF$1,E178*((1+Investment!$D$6/12)^($AX$1*12-$B178)),0)</f>
        <v>713804.4043</v>
      </c>
      <c r="AZ178" s="15">
        <f>if($A178&lt;=$AF$1,F178*((1+Investment!$D$7/12)^($AX$1*12-$B178)),0)</f>
        <v>1050940.783</v>
      </c>
      <c r="BA178" s="15">
        <f t="shared" si="11"/>
        <v>2461337.881</v>
      </c>
      <c r="BB178" s="15">
        <f t="shared" si="22"/>
        <v>641231675.1</v>
      </c>
      <c r="BC178" s="15"/>
      <c r="BD178" s="15">
        <f>if($A178&lt;=$AF$1,D178*((1+Investment!$D$5/12)^($BD$1*12-$B178)),0)</f>
        <v>1265497.647</v>
      </c>
      <c r="BE178" s="15">
        <f>if($A178&lt;=$AF$1,E178*((1+Investment!$D$6/12)^($BD$1*12-$B178)),0)</f>
        <v>1504115.326</v>
      </c>
      <c r="BF178" s="15">
        <f>if($A178&lt;=$AF$1,F178*((1+Investment!$D$7/12)^($BD$1*12-$B178)),0)</f>
        <v>2567679.304</v>
      </c>
      <c r="BG178" s="15">
        <f t="shared" si="12"/>
        <v>5337292.277</v>
      </c>
      <c r="BH178" s="15">
        <f t="shared" si="23"/>
        <v>1421809506</v>
      </c>
      <c r="BI178" s="15"/>
    </row>
    <row r="179">
      <c r="A179" s="24">
        <f t="shared" si="2"/>
        <v>14</v>
      </c>
      <c r="B179" s="23">
        <f t="shared" si="13"/>
        <v>177</v>
      </c>
      <c r="C179" s="15">
        <f>vlookup(A179,Budget!$B$3:$H$53,7,0)</f>
        <v>31034.70402</v>
      </c>
      <c r="D179" s="15">
        <f t="shared" ref="D179:F179" si="197">$C179*D$1</f>
        <v>18620.82241</v>
      </c>
      <c r="E179" s="15">
        <f t="shared" si="197"/>
        <v>7758.676006</v>
      </c>
      <c r="F179" s="15">
        <f t="shared" si="197"/>
        <v>4655.205603</v>
      </c>
      <c r="G179" s="14"/>
      <c r="H179" s="15">
        <f>if($A179&lt;=$H$1,D179*((1+Investment!$D$5/12)^($H$1*12-$B179)),0)</f>
        <v>0</v>
      </c>
      <c r="I179" s="15">
        <f>if($A179&lt;=$H$1,E179*((1+Investment!$D$6/12)^($H$1*12-$B179)),0)</f>
        <v>0</v>
      </c>
      <c r="J179" s="15">
        <f>if($A179&lt;=$H$1,F179*((1+Investment!$D$7/12)^($H$1*12-$B179)),0)</f>
        <v>0</v>
      </c>
      <c r="K179" s="15">
        <f t="shared" si="4"/>
        <v>0</v>
      </c>
      <c r="L179" s="15">
        <f t="shared" si="15"/>
        <v>2878143.695</v>
      </c>
      <c r="M179" s="14"/>
      <c r="N179" s="15">
        <f>if($A179&lt;=$N$1,D179*((1+Investment!$D$5/12)^($N$1*12-$B179)),0)</f>
        <v>19185.05195</v>
      </c>
      <c r="O179" s="15">
        <f>if($A179&lt;=$N$1,E179*((1+Investment!$D$6/12)^($N$1*12-$B179)),0)</f>
        <v>8053.278389</v>
      </c>
      <c r="P179" s="15">
        <f>if($A179&lt;=$N$1,F179*((1+Investment!$D$7/12)^($N$1*12-$B179)),0)</f>
        <v>4867.847831</v>
      </c>
      <c r="Q179" s="15">
        <f t="shared" si="5"/>
        <v>32106.17817</v>
      </c>
      <c r="R179" s="15">
        <f t="shared" si="16"/>
        <v>7394021.694</v>
      </c>
      <c r="S179" s="14"/>
      <c r="T179" s="15">
        <f>if($A179&lt;=$T$1,D179*((1+Investment!$D$5/12)^($T$1*12-$B179)),0)</f>
        <v>34853.42055</v>
      </c>
      <c r="U179" s="15">
        <f>if($A179&lt;=$T$1,E179*((1+Investment!$D$6/12)^($T$1*12-$B179)),0)</f>
        <v>16969.718</v>
      </c>
      <c r="V179" s="15">
        <f>if($A179&lt;=$T$1,F179*((1+Investment!$D$7/12)^($T$1*12-$B179)),0)</f>
        <v>11893.22208</v>
      </c>
      <c r="W179" s="15">
        <f t="shared" si="6"/>
        <v>63716.36063</v>
      </c>
      <c r="X179" s="15">
        <f t="shared" si="17"/>
        <v>14988878.62</v>
      </c>
      <c r="Y179" s="14"/>
      <c r="Z179" s="15">
        <f>if($A179&lt;=$Z$1,D179*((1+Investment!$D$5/12)^($Z$1*12-$B179)),0)</f>
        <v>63318.09404</v>
      </c>
      <c r="AA179" s="15">
        <f>if($A179&lt;=$Z$1,E179*((1+Investment!$D$6/12)^($Z$1*12-$B179)),0)</f>
        <v>35758.27324</v>
      </c>
      <c r="AB179" s="15">
        <f>if($A179&lt;=$Z$1,F179*((1+Investment!$D$7/12)^($Z$1*12-$B179)),0)</f>
        <v>29057.75539</v>
      </c>
      <c r="AC179" s="15">
        <f t="shared" si="7"/>
        <v>128134.1227</v>
      </c>
      <c r="AD179" s="15">
        <f t="shared" si="18"/>
        <v>30835638.29</v>
      </c>
      <c r="AE179" s="14"/>
      <c r="AF179" s="15">
        <f>if($A179&lt;=$AF$1,D179*((1+Investment!$D$5/12)^($AF$1*12-$B179)),0)</f>
        <v>115029.7724</v>
      </c>
      <c r="AG179" s="15">
        <f>if($A179&lt;=$AF$1,E179*((1+Investment!$D$6/12)^($AF$1*12-$B179)),0)</f>
        <v>75349.16637</v>
      </c>
      <c r="AH179" s="15">
        <f>if($A179&lt;=$AF$1,F179*((1+Investment!$D$7/12)^($AF$1*12-$B179)),0)</f>
        <v>70994.48262</v>
      </c>
      <c r="AI179" s="15">
        <f t="shared" si="8"/>
        <v>261373.4214</v>
      </c>
      <c r="AJ179" s="15">
        <f t="shared" si="19"/>
        <v>64413269.74</v>
      </c>
      <c r="AK179" s="14"/>
      <c r="AL179" s="15">
        <f>if($A179&lt;=$AF$1,D179*((1+Investment!$D$5/12)^($AL$1*12-$B179)),0)</f>
        <v>208974.2078</v>
      </c>
      <c r="AM179" s="15">
        <f>if($A179&lt;=$AF$1,E179*((1+Investment!$D$6/12)^($AL$1*12-$B179)),0)</f>
        <v>158774.3579</v>
      </c>
      <c r="AN179" s="15">
        <f>if($A179&lt;=$AF$1,F179*((1+Investment!$D$7/12)^($AL$1*12-$B179)),0)</f>
        <v>173455.1239</v>
      </c>
      <c r="AO179" s="15">
        <f t="shared" si="9"/>
        <v>541203.6895</v>
      </c>
      <c r="AP179" s="15">
        <f t="shared" si="20"/>
        <v>136654993.3</v>
      </c>
      <c r="AQ179" s="14"/>
      <c r="AR179" s="15">
        <f>if($A179&lt;=$AF$1,D179*((1+Investment!$D$5/12)^($AR$1*12-$B179)),0)</f>
        <v>379642.7533</v>
      </c>
      <c r="AS179" s="15">
        <f>if($A179&lt;=$AF$1,E179*((1+Investment!$D$6/12)^($AR$1*12-$B179)),0)</f>
        <v>334566.3653</v>
      </c>
      <c r="AT179" s="15">
        <f>if($A179&lt;=$AF$1,F179*((1+Investment!$D$7/12)^($AR$1*12-$B179)),0)</f>
        <v>423788.9889</v>
      </c>
      <c r="AU179" s="15">
        <f t="shared" si="10"/>
        <v>1137998.107</v>
      </c>
      <c r="AV179" s="15">
        <f t="shared" si="21"/>
        <v>294394349.9</v>
      </c>
      <c r="AW179" s="15"/>
      <c r="AX179" s="15">
        <f>if($A179&lt;=$AF$1,D179*((1+Investment!$D$5/12)^($AX$1*12-$B179)),0)</f>
        <v>689695.7366</v>
      </c>
      <c r="AY179" s="15">
        <f>if($A179&lt;=$AF$1,E179*((1+Investment!$D$6/12)^($AX$1*12-$B179)),0)</f>
        <v>704992.0043</v>
      </c>
      <c r="AZ179" s="15">
        <f>if($A179&lt;=$AF$1,F179*((1+Investment!$D$7/12)^($AX$1*12-$B179)),0)</f>
        <v>1035409.638</v>
      </c>
      <c r="BA179" s="15">
        <f t="shared" si="11"/>
        <v>2430097.379</v>
      </c>
      <c r="BB179" s="15">
        <f t="shared" si="22"/>
        <v>643661772.5</v>
      </c>
      <c r="BC179" s="15"/>
      <c r="BD179" s="15">
        <f>if($A179&lt;=$AF$1,D179*((1+Investment!$D$5/12)^($BD$1*12-$B179)),0)</f>
        <v>1252967.968</v>
      </c>
      <c r="BE179" s="15">
        <f>if($A179&lt;=$AF$1,E179*((1+Investment!$D$6/12)^($BD$1*12-$B179)),0)</f>
        <v>1485546.001</v>
      </c>
      <c r="BF179" s="15">
        <f>if($A179&lt;=$AF$1,F179*((1+Investment!$D$7/12)^($BD$1*12-$B179)),0)</f>
        <v>2529733.304</v>
      </c>
      <c r="BG179" s="15">
        <f t="shared" si="12"/>
        <v>5268247.273</v>
      </c>
      <c r="BH179" s="15">
        <f t="shared" si="23"/>
        <v>1427077753</v>
      </c>
      <c r="BI179" s="15"/>
    </row>
    <row r="180">
      <c r="A180" s="24">
        <f t="shared" si="2"/>
        <v>14</v>
      </c>
      <c r="B180" s="23">
        <f t="shared" si="13"/>
        <v>178</v>
      </c>
      <c r="C180" s="15">
        <f>vlookup(A180,Budget!$B$3:$H$53,7,0)</f>
        <v>31034.70402</v>
      </c>
      <c r="D180" s="15">
        <f t="shared" ref="D180:F180" si="198">$C180*D$1</f>
        <v>18620.82241</v>
      </c>
      <c r="E180" s="15">
        <f t="shared" si="198"/>
        <v>7758.676006</v>
      </c>
      <c r="F180" s="15">
        <f t="shared" si="198"/>
        <v>4655.205603</v>
      </c>
      <c r="G180" s="14"/>
      <c r="H180" s="15">
        <f>if($A180&lt;=$H$1,D180*((1+Investment!$D$5/12)^($H$1*12-$B180)),0)</f>
        <v>0</v>
      </c>
      <c r="I180" s="15">
        <f>if($A180&lt;=$H$1,E180*((1+Investment!$D$6/12)^($H$1*12-$B180)),0)</f>
        <v>0</v>
      </c>
      <c r="J180" s="15">
        <f>if($A180&lt;=$H$1,F180*((1+Investment!$D$7/12)^($H$1*12-$B180)),0)</f>
        <v>0</v>
      </c>
      <c r="K180" s="15">
        <f t="shared" si="4"/>
        <v>0</v>
      </c>
      <c r="L180" s="15">
        <f t="shared" si="15"/>
        <v>2878143.695</v>
      </c>
      <c r="M180" s="14"/>
      <c r="N180" s="15">
        <f>if($A180&lt;=$N$1,D180*((1+Investment!$D$5/12)^($N$1*12-$B180)),0)</f>
        <v>18995.10094</v>
      </c>
      <c r="O180" s="15">
        <f>if($A180&lt;=$N$1,E180*((1+Investment!$D$6/12)^($N$1*12-$B180)),0)</f>
        <v>7953.855199</v>
      </c>
      <c r="P180" s="15">
        <f>if($A180&lt;=$N$1,F180*((1+Investment!$D$7/12)^($N$1*12-$B180)),0)</f>
        <v>4795.909193</v>
      </c>
      <c r="Q180" s="15">
        <f t="shared" si="5"/>
        <v>31744.86534</v>
      </c>
      <c r="R180" s="15">
        <f t="shared" si="16"/>
        <v>7425766.559</v>
      </c>
      <c r="S180" s="14"/>
      <c r="T180" s="15">
        <f>if($A180&lt;=$T$1,D180*((1+Investment!$D$5/12)^($T$1*12-$B180)),0)</f>
        <v>34508.33717</v>
      </c>
      <c r="U180" s="15">
        <f>if($A180&lt;=$T$1,E180*((1+Investment!$D$6/12)^($T$1*12-$B180)),0)</f>
        <v>16760.21531</v>
      </c>
      <c r="V180" s="15">
        <f>if($A180&lt;=$T$1,F180*((1+Investment!$D$7/12)^($T$1*12-$B180)),0)</f>
        <v>11717.46018</v>
      </c>
      <c r="W180" s="15">
        <f t="shared" si="6"/>
        <v>62986.01267</v>
      </c>
      <c r="X180" s="15">
        <f t="shared" si="17"/>
        <v>15051864.63</v>
      </c>
      <c r="Y180" s="14"/>
      <c r="Z180" s="15">
        <f>if($A180&lt;=$Z$1,D180*((1+Investment!$D$5/12)^($Z$1*12-$B180)),0)</f>
        <v>62691.18222</v>
      </c>
      <c r="AA180" s="15">
        <f>if($A180&lt;=$Z$1,E180*((1+Investment!$D$6/12)^($Z$1*12-$B180)),0)</f>
        <v>35316.81307</v>
      </c>
      <c r="AB180" s="15">
        <f>if($A180&lt;=$Z$1,F180*((1+Investment!$D$7/12)^($Z$1*12-$B180)),0)</f>
        <v>28628.33044</v>
      </c>
      <c r="AC180" s="15">
        <f t="shared" si="7"/>
        <v>126636.3257</v>
      </c>
      <c r="AD180" s="15">
        <f t="shared" si="18"/>
        <v>30962274.61</v>
      </c>
      <c r="AE180" s="14"/>
      <c r="AF180" s="15">
        <f>if($A180&lt;=$AF$1,D180*((1+Investment!$D$5/12)^($AF$1*12-$B180)),0)</f>
        <v>113890.8638</v>
      </c>
      <c r="AG180" s="15">
        <f>if($A180&lt;=$AF$1,E180*((1+Investment!$D$6/12)^($AF$1*12-$B180)),0)</f>
        <v>74418.92975</v>
      </c>
      <c r="AH180" s="15">
        <f>if($A180&lt;=$AF$1,F180*((1+Investment!$D$7/12)^($AF$1*12-$B180)),0)</f>
        <v>69945.30307</v>
      </c>
      <c r="AI180" s="15">
        <f t="shared" si="8"/>
        <v>258255.0966</v>
      </c>
      <c r="AJ180" s="15">
        <f t="shared" si="19"/>
        <v>64671524.84</v>
      </c>
      <c r="AK180" s="14"/>
      <c r="AL180" s="15">
        <f>if($A180&lt;=$AF$1,D180*((1+Investment!$D$5/12)^($AL$1*12-$B180)),0)</f>
        <v>206905.1562</v>
      </c>
      <c r="AM180" s="15">
        <f>if($A180&lt;=$AF$1,E180*((1+Investment!$D$6/12)^($AL$1*12-$B180)),0)</f>
        <v>156814.1806</v>
      </c>
      <c r="AN180" s="15">
        <f>if($A180&lt;=$AF$1,F180*((1+Investment!$D$7/12)^($AL$1*12-$B180)),0)</f>
        <v>170891.7477</v>
      </c>
      <c r="AO180" s="15">
        <f t="shared" si="9"/>
        <v>534611.0845</v>
      </c>
      <c r="AP180" s="15">
        <f t="shared" si="20"/>
        <v>137189604.4</v>
      </c>
      <c r="AQ180" s="14"/>
      <c r="AR180" s="15">
        <f>if($A180&lt;=$AF$1,D180*((1+Investment!$D$5/12)^($AR$1*12-$B180)),0)</f>
        <v>375883.9142</v>
      </c>
      <c r="AS180" s="15">
        <f>if($A180&lt;=$AF$1,E180*((1+Investment!$D$6/12)^($AR$1*12-$B180)),0)</f>
        <v>330435.9163</v>
      </c>
      <c r="AT180" s="15">
        <f>if($A180&lt;=$AF$1,F180*((1+Investment!$D$7/12)^($AR$1*12-$B180)),0)</f>
        <v>417526.0974</v>
      </c>
      <c r="AU180" s="15">
        <f t="shared" si="10"/>
        <v>1123845.928</v>
      </c>
      <c r="AV180" s="15">
        <f t="shared" si="21"/>
        <v>295518195.8</v>
      </c>
      <c r="AW180" s="15"/>
      <c r="AX180" s="15">
        <f>if($A180&lt;=$AF$1,D180*((1+Investment!$D$5/12)^($AX$1*12-$B180)),0)</f>
        <v>682867.0659</v>
      </c>
      <c r="AY180" s="15">
        <f>if($A180&lt;=$AF$1,E180*((1+Investment!$D$6/12)^($AX$1*12-$B180)),0)</f>
        <v>696288.3993</v>
      </c>
      <c r="AZ180" s="15">
        <f>if($A180&lt;=$AF$1,F180*((1+Investment!$D$7/12)^($AX$1*12-$B180)),0)</f>
        <v>1020108.018</v>
      </c>
      <c r="BA180" s="15">
        <f t="shared" si="11"/>
        <v>2399263.483</v>
      </c>
      <c r="BB180" s="15">
        <f t="shared" si="22"/>
        <v>646061035.9</v>
      </c>
      <c r="BC180" s="15"/>
      <c r="BD180" s="15">
        <f>if($A180&lt;=$AF$1,D180*((1+Investment!$D$5/12)^($BD$1*12-$B180)),0)</f>
        <v>1240562.344</v>
      </c>
      <c r="BE180" s="15">
        <f>if($A180&lt;=$AF$1,E180*((1+Investment!$D$6/12)^($BD$1*12-$B180)),0)</f>
        <v>1467205.927</v>
      </c>
      <c r="BF180" s="15">
        <f>if($A180&lt;=$AF$1,F180*((1+Investment!$D$7/12)^($BD$1*12-$B180)),0)</f>
        <v>2492348.083</v>
      </c>
      <c r="BG180" s="15">
        <f t="shared" si="12"/>
        <v>5200116.354</v>
      </c>
      <c r="BH180" s="15">
        <f t="shared" si="23"/>
        <v>1432277870</v>
      </c>
      <c r="BI180" s="15"/>
    </row>
    <row r="181">
      <c r="A181" s="24">
        <f t="shared" si="2"/>
        <v>14</v>
      </c>
      <c r="B181" s="23">
        <f t="shared" si="13"/>
        <v>179</v>
      </c>
      <c r="C181" s="15">
        <f>vlookup(A181,Budget!$B$3:$H$53,7,0)</f>
        <v>31034.70402</v>
      </c>
      <c r="D181" s="15">
        <f t="shared" ref="D181:F181" si="199">$C181*D$1</f>
        <v>18620.82241</v>
      </c>
      <c r="E181" s="15">
        <f t="shared" si="199"/>
        <v>7758.676006</v>
      </c>
      <c r="F181" s="15">
        <f t="shared" si="199"/>
        <v>4655.205603</v>
      </c>
      <c r="G181" s="14"/>
      <c r="H181" s="15">
        <f>if($A181&lt;=$H$1,D181*((1+Investment!$D$5/12)^($H$1*12-$B181)),0)</f>
        <v>0</v>
      </c>
      <c r="I181" s="15">
        <f>if($A181&lt;=$H$1,E181*((1+Investment!$D$6/12)^($H$1*12-$B181)),0)</f>
        <v>0</v>
      </c>
      <c r="J181" s="15">
        <f>if($A181&lt;=$H$1,F181*((1+Investment!$D$7/12)^($H$1*12-$B181)),0)</f>
        <v>0</v>
      </c>
      <c r="K181" s="15">
        <f t="shared" si="4"/>
        <v>0</v>
      </c>
      <c r="L181" s="15">
        <f t="shared" si="15"/>
        <v>2878143.695</v>
      </c>
      <c r="M181" s="14"/>
      <c r="N181" s="15">
        <f>if($A181&lt;=$N$1,D181*((1+Investment!$D$5/12)^($N$1*12-$B181)),0)</f>
        <v>18807.03064</v>
      </c>
      <c r="O181" s="15">
        <f>if($A181&lt;=$N$1,E181*((1+Investment!$D$6/12)^($N$1*12-$B181)),0)</f>
        <v>7855.659456</v>
      </c>
      <c r="P181" s="15">
        <f>if($A181&lt;=$N$1,F181*((1+Investment!$D$7/12)^($N$1*12-$B181)),0)</f>
        <v>4725.033687</v>
      </c>
      <c r="Q181" s="15">
        <f t="shared" si="5"/>
        <v>31387.72378</v>
      </c>
      <c r="R181" s="15">
        <f t="shared" si="16"/>
        <v>7457154.283</v>
      </c>
      <c r="S181" s="14"/>
      <c r="T181" s="15">
        <f>if($A181&lt;=$T$1,D181*((1+Investment!$D$5/12)^($T$1*12-$B181)),0)</f>
        <v>34166.67047</v>
      </c>
      <c r="U181" s="15">
        <f>if($A181&lt;=$T$1,E181*((1+Investment!$D$6/12)^($T$1*12-$B181)),0)</f>
        <v>16553.29907</v>
      </c>
      <c r="V181" s="15">
        <f>if($A181&lt;=$T$1,F181*((1+Investment!$D$7/12)^($T$1*12-$B181)),0)</f>
        <v>11544.29575</v>
      </c>
      <c r="W181" s="15">
        <f t="shared" si="6"/>
        <v>62264.26529</v>
      </c>
      <c r="X181" s="15">
        <f t="shared" si="17"/>
        <v>15114128.9</v>
      </c>
      <c r="Y181" s="14"/>
      <c r="Z181" s="15">
        <f>if($A181&lt;=$Z$1,D181*((1+Investment!$D$5/12)^($Z$1*12-$B181)),0)</f>
        <v>62070.47744</v>
      </c>
      <c r="AA181" s="15">
        <f>if($A181&lt;=$Z$1,E181*((1+Investment!$D$6/12)^($Z$1*12-$B181)),0)</f>
        <v>34880.80304</v>
      </c>
      <c r="AB181" s="15">
        <f>if($A181&lt;=$Z$1,F181*((1+Investment!$D$7/12)^($Z$1*12-$B181)),0)</f>
        <v>28205.25166</v>
      </c>
      <c r="AC181" s="15">
        <f t="shared" si="7"/>
        <v>125156.5321</v>
      </c>
      <c r="AD181" s="15">
        <f t="shared" si="18"/>
        <v>31087431.15</v>
      </c>
      <c r="AE181" s="14"/>
      <c r="AF181" s="15">
        <f>if($A181&lt;=$AF$1,D181*((1+Investment!$D$5/12)^($AF$1*12-$B181)),0)</f>
        <v>112763.2314</v>
      </c>
      <c r="AG181" s="15">
        <f>if($A181&lt;=$AF$1,E181*((1+Investment!$D$6/12)^($AF$1*12-$B181)),0)</f>
        <v>73500.17753</v>
      </c>
      <c r="AH181" s="15">
        <f>if($A181&lt;=$AF$1,F181*((1+Investment!$D$7/12)^($AF$1*12-$B181)),0)</f>
        <v>68911.62864</v>
      </c>
      <c r="AI181" s="15">
        <f t="shared" si="8"/>
        <v>255175.0376</v>
      </c>
      <c r="AJ181" s="15">
        <f t="shared" si="19"/>
        <v>64926699.87</v>
      </c>
      <c r="AK181" s="14"/>
      <c r="AL181" s="15">
        <f>if($A181&lt;=$AF$1,D181*((1+Investment!$D$5/12)^($AL$1*12-$B181)),0)</f>
        <v>204856.5903</v>
      </c>
      <c r="AM181" s="15">
        <f>if($A181&lt;=$AF$1,E181*((1+Investment!$D$6/12)^($AL$1*12-$B181)),0)</f>
        <v>154878.2031</v>
      </c>
      <c r="AN181" s="15">
        <f>if($A181&lt;=$AF$1,F181*((1+Investment!$D$7/12)^($AL$1*12-$B181)),0)</f>
        <v>168366.2539</v>
      </c>
      <c r="AO181" s="15">
        <f t="shared" si="9"/>
        <v>528101.0472</v>
      </c>
      <c r="AP181" s="15">
        <f t="shared" si="20"/>
        <v>137717705.4</v>
      </c>
      <c r="AQ181" s="14"/>
      <c r="AR181" s="15">
        <f>if($A181&lt;=$AF$1,D181*((1+Investment!$D$5/12)^($AR$1*12-$B181)),0)</f>
        <v>372162.2913</v>
      </c>
      <c r="AS181" s="15">
        <f>if($A181&lt;=$AF$1,E181*((1+Investment!$D$6/12)^($AR$1*12-$B181)),0)</f>
        <v>326356.4606</v>
      </c>
      <c r="AT181" s="15">
        <f>if($A181&lt;=$AF$1,F181*((1+Investment!$D$7/12)^($AR$1*12-$B181)),0)</f>
        <v>411355.761</v>
      </c>
      <c r="AU181" s="15">
        <f t="shared" si="10"/>
        <v>1109874.513</v>
      </c>
      <c r="AV181" s="15">
        <f t="shared" si="21"/>
        <v>296628070.3</v>
      </c>
      <c r="AW181" s="15"/>
      <c r="AX181" s="15">
        <f>if($A181&lt;=$AF$1,D181*((1+Investment!$D$5/12)^($AX$1*12-$B181)),0)</f>
        <v>676106.0059</v>
      </c>
      <c r="AY181" s="15">
        <f>if($A181&lt;=$AF$1,E181*((1+Investment!$D$6/12)^($AX$1*12-$B181)),0)</f>
        <v>687692.2462</v>
      </c>
      <c r="AZ181" s="15">
        <f>if($A181&lt;=$AF$1,F181*((1+Investment!$D$7/12)^($AX$1*12-$B181)),0)</f>
        <v>1005032.53</v>
      </c>
      <c r="BA181" s="15">
        <f t="shared" si="11"/>
        <v>2368830.782</v>
      </c>
      <c r="BB181" s="15">
        <f t="shared" si="22"/>
        <v>648429866.7</v>
      </c>
      <c r="BC181" s="15"/>
      <c r="BD181" s="15">
        <f>if($A181&lt;=$AF$1,D181*((1+Investment!$D$5/12)^($BD$1*12-$B181)),0)</f>
        <v>1228279.549</v>
      </c>
      <c r="BE181" s="15">
        <f>if($A181&lt;=$AF$1,E181*((1+Investment!$D$6/12)^($BD$1*12-$B181)),0)</f>
        <v>1449092.274</v>
      </c>
      <c r="BF181" s="15">
        <f>if($A181&lt;=$AF$1,F181*((1+Investment!$D$7/12)^($BD$1*12-$B181)),0)</f>
        <v>2455515.353</v>
      </c>
      <c r="BG181" s="15">
        <f t="shared" si="12"/>
        <v>5132887.175</v>
      </c>
      <c r="BH181" s="15">
        <f t="shared" si="23"/>
        <v>1437410757</v>
      </c>
      <c r="BI181" s="15"/>
    </row>
    <row r="182">
      <c r="A182" s="24">
        <f t="shared" si="2"/>
        <v>14</v>
      </c>
      <c r="B182" s="23">
        <f t="shared" si="13"/>
        <v>180</v>
      </c>
      <c r="C182" s="15">
        <f>vlookup(A182,Budget!$B$3:$H$53,7,0)</f>
        <v>31034.70402</v>
      </c>
      <c r="D182" s="15">
        <f t="shared" ref="D182:F182" si="200">$C182*D$1</f>
        <v>18620.82241</v>
      </c>
      <c r="E182" s="15">
        <f t="shared" si="200"/>
        <v>7758.676006</v>
      </c>
      <c r="F182" s="15">
        <f t="shared" si="200"/>
        <v>4655.205603</v>
      </c>
      <c r="G182" s="14"/>
      <c r="H182" s="15">
        <f>if($A182&lt;=$H$1,D182*((1+Investment!$D$5/12)^($H$1*12-$B182)),0)</f>
        <v>0</v>
      </c>
      <c r="I182" s="15">
        <f>if($A182&lt;=$H$1,E182*((1+Investment!$D$6/12)^($H$1*12-$B182)),0)</f>
        <v>0</v>
      </c>
      <c r="J182" s="15">
        <f>if($A182&lt;=$H$1,F182*((1+Investment!$D$7/12)^($H$1*12-$B182)),0)</f>
        <v>0</v>
      </c>
      <c r="K182" s="15">
        <f t="shared" si="4"/>
        <v>0</v>
      </c>
      <c r="L182" s="15">
        <f t="shared" si="15"/>
        <v>2878143.695</v>
      </c>
      <c r="M182" s="14"/>
      <c r="N182" s="15">
        <f>if($A182&lt;=$N$1,D182*((1+Investment!$D$5/12)^($N$1*12-$B182)),0)</f>
        <v>18620.82241</v>
      </c>
      <c r="O182" s="15">
        <f>if($A182&lt;=$N$1,E182*((1+Investment!$D$6/12)^($N$1*12-$B182)),0)</f>
        <v>7758.676006</v>
      </c>
      <c r="P182" s="15">
        <f>if($A182&lt;=$N$1,F182*((1+Investment!$D$7/12)^($N$1*12-$B182)),0)</f>
        <v>4655.205603</v>
      </c>
      <c r="Q182" s="15">
        <f t="shared" si="5"/>
        <v>31034.70402</v>
      </c>
      <c r="R182" s="15">
        <f t="shared" si="16"/>
        <v>7488188.987</v>
      </c>
      <c r="S182" s="14"/>
      <c r="T182" s="15">
        <f>if($A182&lt;=$T$1,D182*((1+Investment!$D$5/12)^($T$1*12-$B182)),0)</f>
        <v>33828.3866</v>
      </c>
      <c r="U182" s="15">
        <f>if($A182&lt;=$T$1,E182*((1+Investment!$D$6/12)^($T$1*12-$B182)),0)</f>
        <v>16348.93736</v>
      </c>
      <c r="V182" s="15">
        <f>if($A182&lt;=$T$1,F182*((1+Investment!$D$7/12)^($T$1*12-$B182)),0)</f>
        <v>11373.69039</v>
      </c>
      <c r="W182" s="15">
        <f t="shared" si="6"/>
        <v>61551.01435</v>
      </c>
      <c r="X182" s="15">
        <f t="shared" si="17"/>
        <v>15175679.91</v>
      </c>
      <c r="Y182" s="14"/>
      <c r="Z182" s="15">
        <f>if($A182&lt;=$Z$1,D182*((1+Investment!$D$5/12)^($Z$1*12-$B182)),0)</f>
        <v>61455.91826</v>
      </c>
      <c r="AA182" s="15">
        <f>if($A182&lt;=$Z$1,E182*((1+Investment!$D$6/12)^($Z$1*12-$B182)),0)</f>
        <v>34450.17584</v>
      </c>
      <c r="AB182" s="15">
        <f>if($A182&lt;=$Z$1,F182*((1+Investment!$D$7/12)^($Z$1*12-$B182)),0)</f>
        <v>27788.42528</v>
      </c>
      <c r="AC182" s="15">
        <f t="shared" si="7"/>
        <v>123694.5194</v>
      </c>
      <c r="AD182" s="15">
        <f t="shared" si="18"/>
        <v>31211125.67</v>
      </c>
      <c r="AE182" s="14"/>
      <c r="AF182" s="15">
        <f>if($A182&lt;=$AF$1,D182*((1+Investment!$D$5/12)^($AF$1*12-$B182)),0)</f>
        <v>111646.7638</v>
      </c>
      <c r="AG182" s="15">
        <f>if($A182&lt;=$AF$1,E182*((1+Investment!$D$6/12)^($AF$1*12-$B182)),0)</f>
        <v>72592.76793</v>
      </c>
      <c r="AH182" s="15">
        <f>if($A182&lt;=$AF$1,F182*((1+Investment!$D$7/12)^($AF$1*12-$B182)),0)</f>
        <v>67893.23019</v>
      </c>
      <c r="AI182" s="15">
        <f t="shared" si="8"/>
        <v>252132.7619</v>
      </c>
      <c r="AJ182" s="15">
        <f t="shared" si="19"/>
        <v>65178832.64</v>
      </c>
      <c r="AK182" s="14"/>
      <c r="AL182" s="15">
        <f>if($A182&lt;=$AF$1,D182*((1+Investment!$D$5/12)^($AL$1*12-$B182)),0)</f>
        <v>202828.3072</v>
      </c>
      <c r="AM182" s="15">
        <f>if($A182&lt;=$AF$1,E182*((1+Investment!$D$6/12)^($AL$1*12-$B182)),0)</f>
        <v>152966.1265</v>
      </c>
      <c r="AN182" s="15">
        <f>if($A182&lt;=$AF$1,F182*((1+Investment!$D$7/12)^($AL$1*12-$B182)),0)</f>
        <v>165878.0826</v>
      </c>
      <c r="AO182" s="15">
        <f t="shared" si="9"/>
        <v>521672.5163</v>
      </c>
      <c r="AP182" s="15">
        <f t="shared" si="20"/>
        <v>138239377.9</v>
      </c>
      <c r="AQ182" s="14"/>
      <c r="AR182" s="15">
        <f>if($A182&lt;=$AF$1,D182*((1+Investment!$D$5/12)^($AR$1*12-$B182)),0)</f>
        <v>368477.5161</v>
      </c>
      <c r="AS182" s="15">
        <f>if($A182&lt;=$AF$1,E182*((1+Investment!$D$6/12)^($AR$1*12-$B182)),0)</f>
        <v>322327.3685</v>
      </c>
      <c r="AT182" s="15">
        <f>if($A182&lt;=$AF$1,F182*((1+Investment!$D$7/12)^($AR$1*12-$B182)),0)</f>
        <v>405276.6118</v>
      </c>
      <c r="AU182" s="15">
        <f t="shared" si="10"/>
        <v>1096081.496</v>
      </c>
      <c r="AV182" s="15">
        <f t="shared" si="21"/>
        <v>297724151.8</v>
      </c>
      <c r="AW182" s="15"/>
      <c r="AX182" s="15">
        <f>if($A182&lt;=$AF$1,D182*((1+Investment!$D$5/12)^($AX$1*12-$B182)),0)</f>
        <v>669411.887</v>
      </c>
      <c r="AY182" s="15">
        <f>if($A182&lt;=$AF$1,E182*((1+Investment!$D$6/12)^($AX$1*12-$B182)),0)</f>
        <v>679202.2185</v>
      </c>
      <c r="AZ182" s="15">
        <f>if($A182&lt;=$AF$1,F182*((1+Investment!$D$7/12)^($AX$1*12-$B182)),0)</f>
        <v>990179.8327</v>
      </c>
      <c r="BA182" s="15">
        <f t="shared" si="11"/>
        <v>2338793.938</v>
      </c>
      <c r="BB182" s="15">
        <f t="shared" si="22"/>
        <v>650768660.7</v>
      </c>
      <c r="BC182" s="15"/>
      <c r="BD182" s="15">
        <f>if($A182&lt;=$AF$1,D182*((1+Investment!$D$5/12)^($BD$1*12-$B182)),0)</f>
        <v>1216118.365</v>
      </c>
      <c r="BE182" s="15">
        <f>if($A182&lt;=$AF$1,E182*((1+Investment!$D$6/12)^($BD$1*12-$B182)),0)</f>
        <v>1431202.246</v>
      </c>
      <c r="BF182" s="15">
        <f>if($A182&lt;=$AF$1,F182*((1+Investment!$D$7/12)^($BD$1*12-$B182)),0)</f>
        <v>2419226.949</v>
      </c>
      <c r="BG182" s="15">
        <f t="shared" si="12"/>
        <v>5066547.559</v>
      </c>
      <c r="BH182" s="15">
        <f t="shared" si="23"/>
        <v>1442477305</v>
      </c>
      <c r="BI182" s="15"/>
    </row>
    <row r="183">
      <c r="A183" s="24">
        <f t="shared" si="2"/>
        <v>15</v>
      </c>
      <c r="B183" s="23">
        <f t="shared" si="13"/>
        <v>181</v>
      </c>
      <c r="C183" s="15">
        <f>vlookup(A183,Budget!$B$3:$H$53,7,0)</f>
        <v>33829.48034</v>
      </c>
      <c r="D183" s="15">
        <f t="shared" ref="D183:F183" si="201">$C183*D$1</f>
        <v>20297.68821</v>
      </c>
      <c r="E183" s="15">
        <f t="shared" si="201"/>
        <v>8457.370086</v>
      </c>
      <c r="F183" s="15">
        <f t="shared" si="201"/>
        <v>5074.422052</v>
      </c>
      <c r="G183" s="14"/>
      <c r="H183" s="15">
        <f>if($A183&lt;=$H$1,D183*((1+Investment!$D$5/12)^($H$1*12-$B183)),0)</f>
        <v>0</v>
      </c>
      <c r="I183" s="15">
        <f>if($A183&lt;=$H$1,E183*((1+Investment!$D$6/12)^($H$1*12-$B183)),0)</f>
        <v>0</v>
      </c>
      <c r="J183" s="15">
        <f>if($A183&lt;=$H$1,F183*((1+Investment!$D$7/12)^($H$1*12-$B183)),0)</f>
        <v>0</v>
      </c>
      <c r="K183" s="15">
        <f t="shared" si="4"/>
        <v>0</v>
      </c>
      <c r="L183" s="15">
        <f t="shared" si="15"/>
        <v>2878143.695</v>
      </c>
      <c r="M183" s="14"/>
      <c r="N183" s="15">
        <f>if($A183&lt;=$N$1,D183*((1+Investment!$D$5/12)^($N$1*12-$B183)),0)</f>
        <v>20096.721</v>
      </c>
      <c r="O183" s="15">
        <f>if($A183&lt;=$N$1,E183*((1+Investment!$D$6/12)^($N$1*12-$B183)),0)</f>
        <v>8352.95811</v>
      </c>
      <c r="P183" s="15">
        <f>if($A183&lt;=$N$1,F183*((1+Investment!$D$7/12)^($N$1*12-$B183)),0)</f>
        <v>4999.430593</v>
      </c>
      <c r="Q183" s="15">
        <f t="shared" si="5"/>
        <v>33449.1097</v>
      </c>
      <c r="R183" s="15">
        <f t="shared" si="16"/>
        <v>7521638.097</v>
      </c>
      <c r="S183" s="14"/>
      <c r="T183" s="15">
        <f>if($A183&lt;=$T$1,D183*((1+Investment!$D$5/12)^($T$1*12-$B183)),0)</f>
        <v>36509.64669</v>
      </c>
      <c r="U183" s="15">
        <f>if($A183&lt;=$T$1,E183*((1+Investment!$D$6/12)^($T$1*12-$B183)),0)</f>
        <v>17601.19752</v>
      </c>
      <c r="V183" s="15">
        <f>if($A183&lt;=$T$1,F183*((1+Investment!$D$7/12)^($T$1*12-$B183)),0)</f>
        <v>12214.70769</v>
      </c>
      <c r="W183" s="15">
        <f t="shared" si="6"/>
        <v>66325.5519</v>
      </c>
      <c r="X183" s="15">
        <f t="shared" si="17"/>
        <v>15242005.46</v>
      </c>
      <c r="Y183" s="14"/>
      <c r="Z183" s="15">
        <f>if($A183&lt;=$Z$1,D183*((1+Investment!$D$5/12)^($Z$1*12-$B183)),0)</f>
        <v>66326.9546</v>
      </c>
      <c r="AA183" s="15">
        <f>if($A183&lt;=$Z$1,E183*((1+Investment!$D$6/12)^($Z$1*12-$B183)),0)</f>
        <v>37088.9151</v>
      </c>
      <c r="AB183" s="15">
        <f>if($A183&lt;=$Z$1,F183*((1+Investment!$D$7/12)^($Z$1*12-$B183)),0)</f>
        <v>29843.21539</v>
      </c>
      <c r="AC183" s="15">
        <f t="shared" si="7"/>
        <v>133259.0851</v>
      </c>
      <c r="AD183" s="15">
        <f t="shared" si="18"/>
        <v>31344384.75</v>
      </c>
      <c r="AE183" s="14"/>
      <c r="AF183" s="15">
        <f>if($A183&lt;=$AF$1,D183*((1+Investment!$D$5/12)^($AF$1*12-$B183)),0)</f>
        <v>120495.9594</v>
      </c>
      <c r="AG183" s="15">
        <f>if($A183&lt;=$AF$1,E183*((1+Investment!$D$6/12)^($AF$1*12-$B183)),0)</f>
        <v>78153.07008</v>
      </c>
      <c r="AH183" s="15">
        <f>if($A183&lt;=$AF$1,F183*((1+Investment!$D$7/12)^($AF$1*12-$B183)),0)</f>
        <v>72913.534</v>
      </c>
      <c r="AI183" s="15">
        <f t="shared" si="8"/>
        <v>271562.5635</v>
      </c>
      <c r="AJ183" s="15">
        <f t="shared" si="19"/>
        <v>65450395.2</v>
      </c>
      <c r="AK183" s="14"/>
      <c r="AL183" s="15">
        <f>if($A183&lt;=$AF$1,D183*((1+Investment!$D$5/12)^($AL$1*12-$B183)),0)</f>
        <v>218904.6117</v>
      </c>
      <c r="AM183" s="15">
        <f>if($A183&lt;=$AF$1,E183*((1+Investment!$D$6/12)^($AL$1*12-$B183)),0)</f>
        <v>164682.6915</v>
      </c>
      <c r="AN183" s="15">
        <f>if($A183&lt;=$AF$1,F183*((1+Investment!$D$7/12)^($AL$1*12-$B183)),0)</f>
        <v>178143.7882</v>
      </c>
      <c r="AO183" s="15">
        <f t="shared" si="9"/>
        <v>561731.0914</v>
      </c>
      <c r="AP183" s="15">
        <f t="shared" si="20"/>
        <v>138801109</v>
      </c>
      <c r="AQ183" s="14"/>
      <c r="AR183" s="15">
        <f>if($A183&lt;=$AF$1,D183*((1+Investment!$D$5/12)^($AR$1*12-$B183)),0)</f>
        <v>397683.2854</v>
      </c>
      <c r="AS183" s="15">
        <f>if($A183&lt;=$AF$1,E183*((1+Investment!$D$6/12)^($AR$1*12-$B183)),0)</f>
        <v>347016.2956</v>
      </c>
      <c r="AT183" s="15">
        <f>if($A183&lt;=$AF$1,F183*((1+Investment!$D$7/12)^($AR$1*12-$B183)),0)</f>
        <v>435244.4262</v>
      </c>
      <c r="AU183" s="15">
        <f t="shared" si="10"/>
        <v>1179944.007</v>
      </c>
      <c r="AV183" s="15">
        <f t="shared" si="21"/>
        <v>298904095.8</v>
      </c>
      <c r="AW183" s="15"/>
      <c r="AX183" s="15">
        <f>if($A183&lt;=$AF$1,D183*((1+Investment!$D$5/12)^($AX$1*12-$B183)),0)</f>
        <v>722469.9117</v>
      </c>
      <c r="AY183" s="15">
        <f>if($A183&lt;=$AF$1,E183*((1+Investment!$D$6/12)^($AX$1*12-$B183)),0)</f>
        <v>731226.2652</v>
      </c>
      <c r="AZ183" s="15">
        <f>if($A183&lt;=$AF$1,F183*((1+Investment!$D$7/12)^($AX$1*12-$B183)),0)</f>
        <v>1063397.789</v>
      </c>
      <c r="BA183" s="15">
        <f t="shared" si="11"/>
        <v>2517093.966</v>
      </c>
      <c r="BB183" s="15">
        <f t="shared" si="22"/>
        <v>653285754.6</v>
      </c>
      <c r="BC183" s="15"/>
      <c r="BD183" s="15">
        <f>if($A183&lt;=$AF$1,D183*((1+Investment!$D$5/12)^($BD$1*12-$B183)),0)</f>
        <v>1312508.703</v>
      </c>
      <c r="BE183" s="15">
        <f>if($A183&lt;=$AF$1,E183*((1+Investment!$D$6/12)^($BD$1*12-$B183)),0)</f>
        <v>1540826.347</v>
      </c>
      <c r="BF183" s="15">
        <f>if($A183&lt;=$AF$1,F183*((1+Investment!$D$7/12)^($BD$1*12-$B183)),0)</f>
        <v>2598114.508</v>
      </c>
      <c r="BG183" s="15">
        <f t="shared" si="12"/>
        <v>5451449.558</v>
      </c>
      <c r="BH183" s="15">
        <f t="shared" si="23"/>
        <v>1447928754</v>
      </c>
      <c r="BI183" s="15"/>
    </row>
    <row r="184">
      <c r="A184" s="24">
        <f t="shared" si="2"/>
        <v>15</v>
      </c>
      <c r="B184" s="23">
        <f t="shared" si="13"/>
        <v>182</v>
      </c>
      <c r="C184" s="15">
        <f>vlookup(A184,Budget!$B$3:$H$53,7,0)</f>
        <v>33829.48034</v>
      </c>
      <c r="D184" s="15">
        <f t="shared" ref="D184:F184" si="202">$C184*D$1</f>
        <v>20297.68821</v>
      </c>
      <c r="E184" s="15">
        <f t="shared" si="202"/>
        <v>8457.370086</v>
      </c>
      <c r="F184" s="15">
        <f t="shared" si="202"/>
        <v>5074.422052</v>
      </c>
      <c r="G184" s="14"/>
      <c r="H184" s="15">
        <f>if($A184&lt;=$H$1,D184*((1+Investment!$D$5/12)^($H$1*12-$B184)),0)</f>
        <v>0</v>
      </c>
      <c r="I184" s="15">
        <f>if($A184&lt;=$H$1,E184*((1+Investment!$D$6/12)^($H$1*12-$B184)),0)</f>
        <v>0</v>
      </c>
      <c r="J184" s="15">
        <f>if($A184&lt;=$H$1,F184*((1+Investment!$D$7/12)^($H$1*12-$B184)),0)</f>
        <v>0</v>
      </c>
      <c r="K184" s="15">
        <f t="shared" si="4"/>
        <v>0</v>
      </c>
      <c r="L184" s="15">
        <f t="shared" si="15"/>
        <v>2878143.695</v>
      </c>
      <c r="M184" s="14"/>
      <c r="N184" s="15">
        <f>if($A184&lt;=$N$1,D184*((1+Investment!$D$5/12)^($N$1*12-$B184)),0)</f>
        <v>19897.74356</v>
      </c>
      <c r="O184" s="15">
        <f>if($A184&lt;=$N$1,E184*((1+Investment!$D$6/12)^($N$1*12-$B184)),0)</f>
        <v>8249.83517</v>
      </c>
      <c r="P184" s="15">
        <f>if($A184&lt;=$N$1,F184*((1+Investment!$D$7/12)^($N$1*12-$B184)),0)</f>
        <v>4925.547382</v>
      </c>
      <c r="Q184" s="15">
        <f t="shared" si="5"/>
        <v>33073.12611</v>
      </c>
      <c r="R184" s="15">
        <f t="shared" si="16"/>
        <v>7554711.223</v>
      </c>
      <c r="S184" s="14"/>
      <c r="T184" s="15">
        <f>if($A184&lt;=$T$1,D184*((1+Investment!$D$5/12)^($T$1*12-$B184)),0)</f>
        <v>36148.16504</v>
      </c>
      <c r="U184" s="15">
        <f>if($A184&lt;=$T$1,E184*((1+Investment!$D$6/12)^($T$1*12-$B184)),0)</f>
        <v>17383.89879</v>
      </c>
      <c r="V184" s="15">
        <f>if($A184&lt;=$T$1,F184*((1+Investment!$D$7/12)^($T$1*12-$B184)),0)</f>
        <v>12034.19477</v>
      </c>
      <c r="W184" s="15">
        <f t="shared" si="6"/>
        <v>65566.25859</v>
      </c>
      <c r="X184" s="15">
        <f t="shared" si="17"/>
        <v>15307571.72</v>
      </c>
      <c r="Y184" s="14"/>
      <c r="Z184" s="15">
        <f>if($A184&lt;=$Z$1,D184*((1+Investment!$D$5/12)^($Z$1*12-$B184)),0)</f>
        <v>65670.25208</v>
      </c>
      <c r="AA184" s="15">
        <f>if($A184&lt;=$Z$1,E184*((1+Investment!$D$6/12)^($Z$1*12-$B184)),0)</f>
        <v>36631.02726</v>
      </c>
      <c r="AB184" s="15">
        <f>if($A184&lt;=$Z$1,F184*((1+Investment!$D$7/12)^($Z$1*12-$B184)),0)</f>
        <v>29402.18265</v>
      </c>
      <c r="AC184" s="15">
        <f t="shared" si="7"/>
        <v>131703.462</v>
      </c>
      <c r="AD184" s="15">
        <f t="shared" si="18"/>
        <v>31476088.21</v>
      </c>
      <c r="AE184" s="14"/>
      <c r="AF184" s="15">
        <f>if($A184&lt;=$AF$1,D184*((1+Investment!$D$5/12)^($AF$1*12-$B184)),0)</f>
        <v>119302.9301</v>
      </c>
      <c r="AG184" s="15">
        <f>if($A184&lt;=$AF$1,E184*((1+Investment!$D$6/12)^($AF$1*12-$B184)),0)</f>
        <v>77188.21736</v>
      </c>
      <c r="AH184" s="15">
        <f>if($A184&lt;=$AF$1,F184*((1+Investment!$D$7/12)^($AF$1*12-$B184)),0)</f>
        <v>71835.99409</v>
      </c>
      <c r="AI184" s="15">
        <f t="shared" si="8"/>
        <v>268327.1416</v>
      </c>
      <c r="AJ184" s="15">
        <f t="shared" si="19"/>
        <v>65718722.34</v>
      </c>
      <c r="AK184" s="14"/>
      <c r="AL184" s="15">
        <f>if($A184&lt;=$AF$1,D184*((1+Investment!$D$5/12)^($AL$1*12-$B184)),0)</f>
        <v>216737.2393</v>
      </c>
      <c r="AM184" s="15">
        <f>if($A184&lt;=$AF$1,E184*((1+Investment!$D$6/12)^($AL$1*12-$B184)),0)</f>
        <v>162649.5718</v>
      </c>
      <c r="AN184" s="15">
        <f>if($A184&lt;=$AF$1,F184*((1+Investment!$D$7/12)^($AL$1*12-$B184)),0)</f>
        <v>175511.1214</v>
      </c>
      <c r="AO184" s="15">
        <f t="shared" si="9"/>
        <v>554897.9325</v>
      </c>
      <c r="AP184" s="15">
        <f t="shared" si="20"/>
        <v>139356007</v>
      </c>
      <c r="AQ184" s="14"/>
      <c r="AR184" s="15">
        <f>if($A184&lt;=$AF$1,D184*((1+Investment!$D$5/12)^($AR$1*12-$B184)),0)</f>
        <v>393745.8271</v>
      </c>
      <c r="AS184" s="15">
        <f>if($A184&lt;=$AF$1,E184*((1+Investment!$D$6/12)^($AR$1*12-$B184)),0)</f>
        <v>342732.1438</v>
      </c>
      <c r="AT184" s="15">
        <f>if($A184&lt;=$AF$1,F184*((1+Investment!$D$7/12)^($AR$1*12-$B184)),0)</f>
        <v>428812.2426</v>
      </c>
      <c r="AU184" s="15">
        <f t="shared" si="10"/>
        <v>1165290.214</v>
      </c>
      <c r="AV184" s="15">
        <f t="shared" si="21"/>
        <v>300069386.1</v>
      </c>
      <c r="AW184" s="15"/>
      <c r="AX184" s="15">
        <f>if($A184&lt;=$AF$1,D184*((1+Investment!$D$5/12)^($AX$1*12-$B184)),0)</f>
        <v>715316.7442</v>
      </c>
      <c r="AY184" s="15">
        <f>if($A184&lt;=$AF$1,E184*((1+Investment!$D$6/12)^($AX$1*12-$B184)),0)</f>
        <v>722198.7805</v>
      </c>
      <c r="AZ184" s="15">
        <f>if($A184&lt;=$AF$1,F184*((1+Investment!$D$7/12)^($AX$1*12-$B184)),0)</f>
        <v>1047682.551</v>
      </c>
      <c r="BA184" s="15">
        <f t="shared" si="11"/>
        <v>2485198.076</v>
      </c>
      <c r="BB184" s="15">
        <f t="shared" si="22"/>
        <v>655770952.7</v>
      </c>
      <c r="BC184" s="15"/>
      <c r="BD184" s="15">
        <f>if($A184&lt;=$AF$1,D184*((1+Investment!$D$5/12)^($BD$1*12-$B184)),0)</f>
        <v>1299513.568</v>
      </c>
      <c r="BE184" s="15">
        <f>if($A184&lt;=$AF$1,E184*((1+Investment!$D$6/12)^($BD$1*12-$B184)),0)</f>
        <v>1521803.799</v>
      </c>
      <c r="BF184" s="15">
        <f>if($A184&lt;=$AF$1,F184*((1+Investment!$D$7/12)^($BD$1*12-$B184)),0)</f>
        <v>2559718.728</v>
      </c>
      <c r="BG184" s="15">
        <f t="shared" si="12"/>
        <v>5381036.094</v>
      </c>
      <c r="BH184" s="15">
        <f t="shared" si="23"/>
        <v>1453309790</v>
      </c>
      <c r="BI184" s="15"/>
    </row>
    <row r="185">
      <c r="A185" s="24">
        <f t="shared" si="2"/>
        <v>15</v>
      </c>
      <c r="B185" s="23">
        <f t="shared" si="13"/>
        <v>183</v>
      </c>
      <c r="C185" s="15">
        <f>vlookup(A185,Budget!$B$3:$H$53,7,0)</f>
        <v>33829.48034</v>
      </c>
      <c r="D185" s="15">
        <f t="shared" ref="D185:F185" si="203">$C185*D$1</f>
        <v>20297.68821</v>
      </c>
      <c r="E185" s="15">
        <f t="shared" si="203"/>
        <v>8457.370086</v>
      </c>
      <c r="F185" s="15">
        <f t="shared" si="203"/>
        <v>5074.422052</v>
      </c>
      <c r="G185" s="14"/>
      <c r="H185" s="15">
        <f>if($A185&lt;=$H$1,D185*((1+Investment!$D$5/12)^($H$1*12-$B185)),0)</f>
        <v>0</v>
      </c>
      <c r="I185" s="15">
        <f>if($A185&lt;=$H$1,E185*((1+Investment!$D$6/12)^($H$1*12-$B185)),0)</f>
        <v>0</v>
      </c>
      <c r="J185" s="15">
        <f>if($A185&lt;=$H$1,F185*((1+Investment!$D$7/12)^($H$1*12-$B185)),0)</f>
        <v>0</v>
      </c>
      <c r="K185" s="15">
        <f t="shared" si="4"/>
        <v>0</v>
      </c>
      <c r="L185" s="15">
        <f t="shared" si="15"/>
        <v>2878143.695</v>
      </c>
      <c r="M185" s="14"/>
      <c r="N185" s="15">
        <f>if($A185&lt;=$N$1,D185*((1+Investment!$D$5/12)^($N$1*12-$B185)),0)</f>
        <v>19700.7362</v>
      </c>
      <c r="O185" s="15">
        <f>if($A185&lt;=$N$1,E185*((1+Investment!$D$6/12)^($N$1*12-$B185)),0)</f>
        <v>8147.985353</v>
      </c>
      <c r="P185" s="15">
        <f>if($A185&lt;=$N$1,F185*((1+Investment!$D$7/12)^($N$1*12-$B185)),0)</f>
        <v>4852.756041</v>
      </c>
      <c r="Q185" s="15">
        <f t="shared" si="5"/>
        <v>32701.47759</v>
      </c>
      <c r="R185" s="15">
        <f t="shared" si="16"/>
        <v>7587412.7</v>
      </c>
      <c r="S185" s="14"/>
      <c r="T185" s="15">
        <f>if($A185&lt;=$T$1,D185*((1+Investment!$D$5/12)^($T$1*12-$B185)),0)</f>
        <v>35790.26241</v>
      </c>
      <c r="U185" s="15">
        <f>if($A185&lt;=$T$1,E185*((1+Investment!$D$6/12)^($T$1*12-$B185)),0)</f>
        <v>17169.28275</v>
      </c>
      <c r="V185" s="15">
        <f>if($A185&lt;=$T$1,F185*((1+Investment!$D$7/12)^($T$1*12-$B185)),0)</f>
        <v>11856.34953</v>
      </c>
      <c r="W185" s="15">
        <f t="shared" si="6"/>
        <v>64815.89469</v>
      </c>
      <c r="X185" s="15">
        <f t="shared" si="17"/>
        <v>15372387.62</v>
      </c>
      <c r="Y185" s="14"/>
      <c r="Z185" s="15">
        <f>if($A185&lt;=$Z$1,D185*((1+Investment!$D$5/12)^($Z$1*12-$B185)),0)</f>
        <v>65020.05156</v>
      </c>
      <c r="AA185" s="15">
        <f>if($A185&lt;=$Z$1,E185*((1+Investment!$D$6/12)^($Z$1*12-$B185)),0)</f>
        <v>36178.79235</v>
      </c>
      <c r="AB185" s="15">
        <f>if($A185&lt;=$Z$1,F185*((1+Investment!$D$7/12)^($Z$1*12-$B185)),0)</f>
        <v>28967.66763</v>
      </c>
      <c r="AC185" s="15">
        <f t="shared" si="7"/>
        <v>130166.5115</v>
      </c>
      <c r="AD185" s="15">
        <f t="shared" si="18"/>
        <v>31606254.72</v>
      </c>
      <c r="AE185" s="14"/>
      <c r="AF185" s="15">
        <f>if($A185&lt;=$AF$1,D185*((1+Investment!$D$5/12)^($AF$1*12-$B185)),0)</f>
        <v>118121.713</v>
      </c>
      <c r="AG185" s="15">
        <f>if($A185&lt;=$AF$1,E185*((1+Investment!$D$6/12)^($AF$1*12-$B185)),0)</f>
        <v>76235.2764</v>
      </c>
      <c r="AH185" s="15">
        <f>if($A185&lt;=$AF$1,F185*((1+Investment!$D$7/12)^($AF$1*12-$B185)),0)</f>
        <v>70774.37841</v>
      </c>
      <c r="AI185" s="15">
        <f t="shared" si="8"/>
        <v>265131.3678</v>
      </c>
      <c r="AJ185" s="15">
        <f t="shared" si="19"/>
        <v>65983853.71</v>
      </c>
      <c r="AK185" s="14"/>
      <c r="AL185" s="15">
        <f>if($A185&lt;=$AF$1,D185*((1+Investment!$D$5/12)^($AL$1*12-$B185)),0)</f>
        <v>214591.3261</v>
      </c>
      <c r="AM185" s="15">
        <f>if($A185&lt;=$AF$1,E185*((1+Investment!$D$6/12)^($AL$1*12-$B185)),0)</f>
        <v>160641.5524</v>
      </c>
      <c r="AN185" s="15">
        <f>if($A185&lt;=$AF$1,F185*((1+Investment!$D$7/12)^($AL$1*12-$B185)),0)</f>
        <v>172917.361</v>
      </c>
      <c r="AO185" s="15">
        <f t="shared" si="9"/>
        <v>548150.2394</v>
      </c>
      <c r="AP185" s="15">
        <f t="shared" si="20"/>
        <v>139904157.2</v>
      </c>
      <c r="AQ185" s="14"/>
      <c r="AR185" s="15">
        <f>if($A185&lt;=$AF$1,D185*((1+Investment!$D$5/12)^($AR$1*12-$B185)),0)</f>
        <v>389847.3536</v>
      </c>
      <c r="AS185" s="15">
        <f>if($A185&lt;=$AF$1,E185*((1+Investment!$D$6/12)^($AR$1*12-$B185)),0)</f>
        <v>338500.8828</v>
      </c>
      <c r="AT185" s="15">
        <f>if($A185&lt;=$AF$1,F185*((1+Investment!$D$7/12)^($AR$1*12-$B185)),0)</f>
        <v>422475.1158</v>
      </c>
      <c r="AU185" s="15">
        <f t="shared" si="10"/>
        <v>1150823.352</v>
      </c>
      <c r="AV185" s="15">
        <f t="shared" si="21"/>
        <v>301220209.4</v>
      </c>
      <c r="AW185" s="15"/>
      <c r="AX185" s="15">
        <f>if($A185&lt;=$AF$1,D185*((1+Investment!$D$5/12)^($AX$1*12-$B185)),0)</f>
        <v>708234.4002</v>
      </c>
      <c r="AY185" s="15">
        <f>if($A185&lt;=$AF$1,E185*((1+Investment!$D$6/12)^($AX$1*12-$B185)),0)</f>
        <v>713282.7462</v>
      </c>
      <c r="AZ185" s="15">
        <f>if($A185&lt;=$AF$1,F185*((1+Investment!$D$7/12)^($AX$1*12-$B185)),0)</f>
        <v>1032199.558</v>
      </c>
      <c r="BA185" s="15">
        <f t="shared" si="11"/>
        <v>2453716.704</v>
      </c>
      <c r="BB185" s="15">
        <f t="shared" si="22"/>
        <v>658224669.4</v>
      </c>
      <c r="BC185" s="15"/>
      <c r="BD185" s="15">
        <f>if($A185&lt;=$AF$1,D185*((1+Investment!$D$5/12)^($BD$1*12-$B185)),0)</f>
        <v>1286647.097</v>
      </c>
      <c r="BE185" s="15">
        <f>if($A185&lt;=$AF$1,E185*((1+Investment!$D$6/12)^($BD$1*12-$B185)),0)</f>
        <v>1503016.098</v>
      </c>
      <c r="BF185" s="15">
        <f>if($A185&lt;=$AF$1,F185*((1+Investment!$D$7/12)^($BD$1*12-$B185)),0)</f>
        <v>2521890.372</v>
      </c>
      <c r="BG185" s="15">
        <f t="shared" si="12"/>
        <v>5311553.566</v>
      </c>
      <c r="BH185" s="15">
        <f t="shared" si="23"/>
        <v>1458621344</v>
      </c>
      <c r="BI185" s="15"/>
    </row>
    <row r="186">
      <c r="A186" s="24">
        <f t="shared" si="2"/>
        <v>15</v>
      </c>
      <c r="B186" s="23">
        <f t="shared" si="13"/>
        <v>184</v>
      </c>
      <c r="C186" s="15">
        <f>vlookup(A186,Budget!$B$3:$H$53,7,0)</f>
        <v>33829.48034</v>
      </c>
      <c r="D186" s="15">
        <f t="shared" ref="D186:F186" si="204">$C186*D$1</f>
        <v>20297.68821</v>
      </c>
      <c r="E186" s="15">
        <f t="shared" si="204"/>
        <v>8457.370086</v>
      </c>
      <c r="F186" s="15">
        <f t="shared" si="204"/>
        <v>5074.422052</v>
      </c>
      <c r="G186" s="14"/>
      <c r="H186" s="15">
        <f>if($A186&lt;=$H$1,D186*((1+Investment!$D$5/12)^($H$1*12-$B186)),0)</f>
        <v>0</v>
      </c>
      <c r="I186" s="15">
        <f>if($A186&lt;=$H$1,E186*((1+Investment!$D$6/12)^($H$1*12-$B186)),0)</f>
        <v>0</v>
      </c>
      <c r="J186" s="15">
        <f>if($A186&lt;=$H$1,F186*((1+Investment!$D$7/12)^($H$1*12-$B186)),0)</f>
        <v>0</v>
      </c>
      <c r="K186" s="15">
        <f t="shared" si="4"/>
        <v>0</v>
      </c>
      <c r="L186" s="15">
        <f t="shared" si="15"/>
        <v>2878143.695</v>
      </c>
      <c r="M186" s="14"/>
      <c r="N186" s="15">
        <f>if($A186&lt;=$N$1,D186*((1+Investment!$D$5/12)^($N$1*12-$B186)),0)</f>
        <v>19505.6794</v>
      </c>
      <c r="O186" s="15">
        <f>if($A186&lt;=$N$1,E186*((1+Investment!$D$6/12)^($N$1*12-$B186)),0)</f>
        <v>8047.392941</v>
      </c>
      <c r="P186" s="15">
        <f>if($A186&lt;=$N$1,F186*((1+Investment!$D$7/12)^($N$1*12-$B186)),0)</f>
        <v>4781.040435</v>
      </c>
      <c r="Q186" s="15">
        <f t="shared" si="5"/>
        <v>32334.11278</v>
      </c>
      <c r="R186" s="15">
        <f t="shared" si="16"/>
        <v>7619746.813</v>
      </c>
      <c r="S186" s="14"/>
      <c r="T186" s="15">
        <f>if($A186&lt;=$T$1,D186*((1+Investment!$D$5/12)^($T$1*12-$B186)),0)</f>
        <v>35435.90338</v>
      </c>
      <c r="U186" s="15">
        <f>if($A186&lt;=$T$1,E186*((1+Investment!$D$6/12)^($T$1*12-$B186)),0)</f>
        <v>16957.3163</v>
      </c>
      <c r="V186" s="15">
        <f>if($A186&lt;=$T$1,F186*((1+Investment!$D$7/12)^($T$1*12-$B186)),0)</f>
        <v>11681.13254</v>
      </c>
      <c r="W186" s="15">
        <f t="shared" si="6"/>
        <v>64074.35221</v>
      </c>
      <c r="X186" s="15">
        <f t="shared" si="17"/>
        <v>15436461.97</v>
      </c>
      <c r="Y186" s="14"/>
      <c r="Z186" s="15">
        <f>if($A186&lt;=$Z$1,D186*((1+Investment!$D$5/12)^($Z$1*12-$B186)),0)</f>
        <v>64376.28868</v>
      </c>
      <c r="AA186" s="15">
        <f>if($A186&lt;=$Z$1,E186*((1+Investment!$D$6/12)^($Z$1*12-$B186)),0)</f>
        <v>35732.1406</v>
      </c>
      <c r="AB186" s="15">
        <f>if($A186&lt;=$Z$1,F186*((1+Investment!$D$7/12)^($Z$1*12-$B186)),0)</f>
        <v>28539.57402</v>
      </c>
      <c r="AC186" s="15">
        <f t="shared" si="7"/>
        <v>128648.0033</v>
      </c>
      <c r="AD186" s="15">
        <f t="shared" si="18"/>
        <v>31734902.73</v>
      </c>
      <c r="AE186" s="14"/>
      <c r="AF186" s="15">
        <f>if($A186&lt;=$AF$1,D186*((1+Investment!$D$5/12)^($AF$1*12-$B186)),0)</f>
        <v>116952.1911</v>
      </c>
      <c r="AG186" s="15">
        <f>if($A186&lt;=$AF$1,E186*((1+Investment!$D$6/12)^($AF$1*12-$B186)),0)</f>
        <v>75294.10015</v>
      </c>
      <c r="AH186" s="15">
        <f>if($A186&lt;=$AF$1,F186*((1+Investment!$D$7/12)^($AF$1*12-$B186)),0)</f>
        <v>69728.45164</v>
      </c>
      <c r="AI186" s="15">
        <f t="shared" si="8"/>
        <v>261974.7429</v>
      </c>
      <c r="AJ186" s="15">
        <f t="shared" si="19"/>
        <v>66245828.45</v>
      </c>
      <c r="AK186" s="14"/>
      <c r="AL186" s="15">
        <f>if($A186&lt;=$AF$1,D186*((1+Investment!$D$5/12)^($AL$1*12-$B186)),0)</f>
        <v>212466.6595</v>
      </c>
      <c r="AM186" s="15">
        <f>if($A186&lt;=$AF$1,E186*((1+Investment!$D$6/12)^($AL$1*12-$B186)),0)</f>
        <v>158658.3234</v>
      </c>
      <c r="AN186" s="15">
        <f>if($A186&lt;=$AF$1,F186*((1+Investment!$D$7/12)^($AL$1*12-$B186)),0)</f>
        <v>170361.932</v>
      </c>
      <c r="AO186" s="15">
        <f t="shared" si="9"/>
        <v>541486.9148</v>
      </c>
      <c r="AP186" s="15">
        <f t="shared" si="20"/>
        <v>140445644.1</v>
      </c>
      <c r="AQ186" s="14"/>
      <c r="AR186" s="15">
        <f>if($A186&lt;=$AF$1,D186*((1+Investment!$D$5/12)^($AR$1*12-$B186)),0)</f>
        <v>385987.4788</v>
      </c>
      <c r="AS186" s="15">
        <f>if($A186&lt;=$AF$1,E186*((1+Investment!$D$6/12)^($AR$1*12-$B186)),0)</f>
        <v>334321.8596</v>
      </c>
      <c r="AT186" s="15">
        <f>if($A186&lt;=$AF$1,F186*((1+Investment!$D$7/12)^($AR$1*12-$B186)),0)</f>
        <v>416231.6412</v>
      </c>
      <c r="AU186" s="15">
        <f t="shared" si="10"/>
        <v>1136540.98</v>
      </c>
      <c r="AV186" s="15">
        <f t="shared" si="21"/>
        <v>302356750.4</v>
      </c>
      <c r="AW186" s="15"/>
      <c r="AX186" s="15">
        <f>if($A186&lt;=$AF$1,D186*((1+Investment!$D$5/12)^($AX$1*12-$B186)),0)</f>
        <v>701222.1785</v>
      </c>
      <c r="AY186" s="15">
        <f>if($A186&lt;=$AF$1,E186*((1+Investment!$D$6/12)^($AX$1*12-$B186)),0)</f>
        <v>704476.7863</v>
      </c>
      <c r="AZ186" s="15">
        <f>if($A186&lt;=$AF$1,F186*((1+Investment!$D$7/12)^($AX$1*12-$B186)),0)</f>
        <v>1016945.377</v>
      </c>
      <c r="BA186" s="15">
        <f t="shared" si="11"/>
        <v>2422644.342</v>
      </c>
      <c r="BB186" s="15">
        <f t="shared" si="22"/>
        <v>660647313.8</v>
      </c>
      <c r="BC186" s="15"/>
      <c r="BD186" s="15">
        <f>if($A186&lt;=$AF$1,D186*((1+Investment!$D$5/12)^($BD$1*12-$B186)),0)</f>
        <v>1273908.017</v>
      </c>
      <c r="BE186" s="15">
        <f>if($A186&lt;=$AF$1,E186*((1+Investment!$D$6/12)^($BD$1*12-$B186)),0)</f>
        <v>1484460.344</v>
      </c>
      <c r="BF186" s="15">
        <f>if($A186&lt;=$AF$1,F186*((1+Investment!$D$7/12)^($BD$1*12-$B186)),0)</f>
        <v>2484621.056</v>
      </c>
      <c r="BG186" s="15">
        <f t="shared" si="12"/>
        <v>5242989.416</v>
      </c>
      <c r="BH186" s="15">
        <f t="shared" si="23"/>
        <v>1463864333</v>
      </c>
      <c r="BI186" s="15"/>
    </row>
    <row r="187">
      <c r="A187" s="24">
        <f t="shared" si="2"/>
        <v>15</v>
      </c>
      <c r="B187" s="23">
        <f t="shared" si="13"/>
        <v>185</v>
      </c>
      <c r="C187" s="15">
        <f>vlookup(A187,Budget!$B$3:$H$53,7,0)</f>
        <v>33829.48034</v>
      </c>
      <c r="D187" s="15">
        <f t="shared" ref="D187:F187" si="205">$C187*D$1</f>
        <v>20297.68821</v>
      </c>
      <c r="E187" s="15">
        <f t="shared" si="205"/>
        <v>8457.370086</v>
      </c>
      <c r="F187" s="15">
        <f t="shared" si="205"/>
        <v>5074.422052</v>
      </c>
      <c r="G187" s="14"/>
      <c r="H187" s="15">
        <f>if($A187&lt;=$H$1,D187*((1+Investment!$D$5/12)^($H$1*12-$B187)),0)</f>
        <v>0</v>
      </c>
      <c r="I187" s="15">
        <f>if($A187&lt;=$H$1,E187*((1+Investment!$D$6/12)^($H$1*12-$B187)),0)</f>
        <v>0</v>
      </c>
      <c r="J187" s="15">
        <f>if($A187&lt;=$H$1,F187*((1+Investment!$D$7/12)^($H$1*12-$B187)),0)</f>
        <v>0</v>
      </c>
      <c r="K187" s="15">
        <f t="shared" si="4"/>
        <v>0</v>
      </c>
      <c r="L187" s="15">
        <f t="shared" si="15"/>
        <v>2878143.695</v>
      </c>
      <c r="M187" s="14"/>
      <c r="N187" s="15">
        <f>if($A187&lt;=$N$1,D187*((1+Investment!$D$5/12)^($N$1*12-$B187)),0)</f>
        <v>19312.55387</v>
      </c>
      <c r="O187" s="15">
        <f>if($A187&lt;=$N$1,E187*((1+Investment!$D$6/12)^($N$1*12-$B187)),0)</f>
        <v>7948.042411</v>
      </c>
      <c r="P187" s="15">
        <f>if($A187&lt;=$N$1,F187*((1+Investment!$D$7/12)^($N$1*12-$B187)),0)</f>
        <v>4710.384665</v>
      </c>
      <c r="Q187" s="15">
        <f t="shared" si="5"/>
        <v>31970.98094</v>
      </c>
      <c r="R187" s="15">
        <f t="shared" si="16"/>
        <v>7651717.794</v>
      </c>
      <c r="S187" s="14"/>
      <c r="T187" s="15">
        <f>if($A187&lt;=$T$1,D187*((1+Investment!$D$5/12)^($T$1*12-$B187)),0)</f>
        <v>35085.05285</v>
      </c>
      <c r="U187" s="15">
        <f>if($A187&lt;=$T$1,E187*((1+Investment!$D$6/12)^($T$1*12-$B187)),0)</f>
        <v>16747.96671</v>
      </c>
      <c r="V187" s="15">
        <f>if($A187&lt;=$T$1,F187*((1+Investment!$D$7/12)^($T$1*12-$B187)),0)</f>
        <v>11508.50496</v>
      </c>
      <c r="W187" s="15">
        <f t="shared" si="6"/>
        <v>63341.52453</v>
      </c>
      <c r="X187" s="15">
        <f t="shared" si="17"/>
        <v>15499803.49</v>
      </c>
      <c r="Y187" s="14"/>
      <c r="Z187" s="15">
        <f>if($A187&lt;=$Z$1,D187*((1+Investment!$D$5/12)^($Z$1*12-$B187)),0)</f>
        <v>63738.89968</v>
      </c>
      <c r="AA187" s="15">
        <f>if($A187&lt;=$Z$1,E187*((1+Investment!$D$6/12)^($Z$1*12-$B187)),0)</f>
        <v>35291.00306</v>
      </c>
      <c r="AB187" s="15">
        <f>if($A187&lt;=$Z$1,F187*((1+Investment!$D$7/12)^($Z$1*12-$B187)),0)</f>
        <v>28117.80692</v>
      </c>
      <c r="AC187" s="15">
        <f t="shared" si="7"/>
        <v>127147.7097</v>
      </c>
      <c r="AD187" s="15">
        <f t="shared" si="18"/>
        <v>31862050.44</v>
      </c>
      <c r="AE187" s="14"/>
      <c r="AF187" s="15">
        <f>if($A187&lt;=$AF$1,D187*((1+Investment!$D$5/12)^($AF$1*12-$B187)),0)</f>
        <v>115794.2486</v>
      </c>
      <c r="AG187" s="15">
        <f>if($A187&lt;=$AF$1,E187*((1+Investment!$D$6/12)^($AF$1*12-$B187)),0)</f>
        <v>74364.54336</v>
      </c>
      <c r="AH187" s="15">
        <f>if($A187&lt;=$AF$1,F187*((1+Investment!$D$7/12)^($AF$1*12-$B187)),0)</f>
        <v>68697.98191</v>
      </c>
      <c r="AI187" s="15">
        <f t="shared" si="8"/>
        <v>258856.7739</v>
      </c>
      <c r="AJ187" s="15">
        <f t="shared" si="19"/>
        <v>66504685.23</v>
      </c>
      <c r="AK187" s="14"/>
      <c r="AL187" s="15">
        <f>if($A187&lt;=$AF$1,D187*((1+Investment!$D$5/12)^($AL$1*12-$B187)),0)</f>
        <v>210363.0292</v>
      </c>
      <c r="AM187" s="15">
        <f>if($A187&lt;=$AF$1,E187*((1+Investment!$D$6/12)^($AL$1*12-$B187)),0)</f>
        <v>156699.5786</v>
      </c>
      <c r="AN187" s="15">
        <f>if($A187&lt;=$AF$1,F187*((1+Investment!$D$7/12)^($AL$1*12-$B187)),0)</f>
        <v>167844.268</v>
      </c>
      <c r="AO187" s="15">
        <f t="shared" si="9"/>
        <v>534906.8758</v>
      </c>
      <c r="AP187" s="15">
        <f t="shared" si="20"/>
        <v>140980551</v>
      </c>
      <c r="AQ187" s="14"/>
      <c r="AR187" s="15">
        <f>if($A187&lt;=$AF$1,D187*((1+Investment!$D$5/12)^($AR$1*12-$B187)),0)</f>
        <v>382165.8206</v>
      </c>
      <c r="AS187" s="15">
        <f>if($A187&lt;=$AF$1,E187*((1+Investment!$D$6/12)^($AR$1*12-$B187)),0)</f>
        <v>330194.4292</v>
      </c>
      <c r="AT187" s="15">
        <f>if($A187&lt;=$AF$1,F187*((1+Investment!$D$7/12)^($AR$1*12-$B187)),0)</f>
        <v>410080.4347</v>
      </c>
      <c r="AU187" s="15">
        <f t="shared" si="10"/>
        <v>1122440.684</v>
      </c>
      <c r="AV187" s="15">
        <f t="shared" si="21"/>
        <v>303479191.1</v>
      </c>
      <c r="AW187" s="15"/>
      <c r="AX187" s="15">
        <f>if($A187&lt;=$AF$1,D187*((1+Investment!$D$5/12)^($AX$1*12-$B187)),0)</f>
        <v>694279.3846</v>
      </c>
      <c r="AY187" s="15">
        <f>if($A187&lt;=$AF$1,E187*((1+Investment!$D$6/12)^($AX$1*12-$B187)),0)</f>
        <v>695779.5421</v>
      </c>
      <c r="AZ187" s="15">
        <f>if($A187&lt;=$AF$1,F187*((1+Investment!$D$7/12)^($AX$1*12-$B187)),0)</f>
        <v>1001916.628</v>
      </c>
      <c r="BA187" s="15">
        <f t="shared" si="11"/>
        <v>2391975.554</v>
      </c>
      <c r="BB187" s="15">
        <f t="shared" si="22"/>
        <v>663039289.3</v>
      </c>
      <c r="BC187" s="15"/>
      <c r="BD187" s="15">
        <f>if($A187&lt;=$AF$1,D187*((1+Investment!$D$5/12)^($BD$1*12-$B187)),0)</f>
        <v>1261295.066</v>
      </c>
      <c r="BE187" s="15">
        <f>if($A187&lt;=$AF$1,E187*((1+Investment!$D$6/12)^($BD$1*12-$B187)),0)</f>
        <v>1466133.673</v>
      </c>
      <c r="BF187" s="15">
        <f>if($A187&lt;=$AF$1,F187*((1+Investment!$D$7/12)^($BD$1*12-$B187)),0)</f>
        <v>2447902.518</v>
      </c>
      <c r="BG187" s="15">
        <f t="shared" si="12"/>
        <v>5175331.257</v>
      </c>
      <c r="BH187" s="15">
        <f t="shared" si="23"/>
        <v>1469039664</v>
      </c>
      <c r="BI187" s="15"/>
    </row>
    <row r="188">
      <c r="A188" s="24">
        <f t="shared" si="2"/>
        <v>15</v>
      </c>
      <c r="B188" s="23">
        <f t="shared" si="13"/>
        <v>186</v>
      </c>
      <c r="C188" s="15">
        <f>vlookup(A188,Budget!$B$3:$H$53,7,0)</f>
        <v>33829.48034</v>
      </c>
      <c r="D188" s="15">
        <f t="shared" ref="D188:F188" si="206">$C188*D$1</f>
        <v>20297.68821</v>
      </c>
      <c r="E188" s="15">
        <f t="shared" si="206"/>
        <v>8457.370086</v>
      </c>
      <c r="F188" s="15">
        <f t="shared" si="206"/>
        <v>5074.422052</v>
      </c>
      <c r="G188" s="14"/>
      <c r="H188" s="15">
        <f>if($A188&lt;=$H$1,D188*((1+Investment!$D$5/12)^($H$1*12-$B188)),0)</f>
        <v>0</v>
      </c>
      <c r="I188" s="15">
        <f>if($A188&lt;=$H$1,E188*((1+Investment!$D$6/12)^($H$1*12-$B188)),0)</f>
        <v>0</v>
      </c>
      <c r="J188" s="15">
        <f>if($A188&lt;=$H$1,F188*((1+Investment!$D$7/12)^($H$1*12-$B188)),0)</f>
        <v>0</v>
      </c>
      <c r="K188" s="15">
        <f t="shared" si="4"/>
        <v>0</v>
      </c>
      <c r="L188" s="15">
        <f t="shared" si="15"/>
        <v>2878143.695</v>
      </c>
      <c r="M188" s="14"/>
      <c r="N188" s="15">
        <f>if($A188&lt;=$N$1,D188*((1+Investment!$D$5/12)^($N$1*12-$B188)),0)</f>
        <v>19121.34046</v>
      </c>
      <c r="O188" s="15">
        <f>if($A188&lt;=$N$1,E188*((1+Investment!$D$6/12)^($N$1*12-$B188)),0)</f>
        <v>7849.918431</v>
      </c>
      <c r="P188" s="15">
        <f>if($A188&lt;=$N$1,F188*((1+Investment!$D$7/12)^($N$1*12-$B188)),0)</f>
        <v>4640.773069</v>
      </c>
      <c r="Q188" s="15">
        <f t="shared" si="5"/>
        <v>31612.03196</v>
      </c>
      <c r="R188" s="15">
        <f t="shared" si="16"/>
        <v>7683329.826</v>
      </c>
      <c r="S188" s="14"/>
      <c r="T188" s="15">
        <f>if($A188&lt;=$T$1,D188*((1+Investment!$D$5/12)^($T$1*12-$B188)),0)</f>
        <v>34737.67609</v>
      </c>
      <c r="U188" s="15">
        <f>if($A188&lt;=$T$1,E188*((1+Investment!$D$6/12)^($T$1*12-$B188)),0)</f>
        <v>16541.20169</v>
      </c>
      <c r="V188" s="15">
        <f>if($A188&lt;=$T$1,F188*((1+Investment!$D$7/12)^($T$1*12-$B188)),0)</f>
        <v>11338.42854</v>
      </c>
      <c r="W188" s="15">
        <f t="shared" si="6"/>
        <v>62617.30632</v>
      </c>
      <c r="X188" s="15">
        <f t="shared" si="17"/>
        <v>15562420.8</v>
      </c>
      <c r="Y188" s="14"/>
      <c r="Z188" s="15">
        <f>if($A188&lt;=$Z$1,D188*((1+Investment!$D$5/12)^($Z$1*12-$B188)),0)</f>
        <v>63107.82147</v>
      </c>
      <c r="AA188" s="15">
        <f>if($A188&lt;=$Z$1,E188*((1+Investment!$D$6/12)^($Z$1*12-$B188)),0)</f>
        <v>34855.31166</v>
      </c>
      <c r="AB188" s="15">
        <f>if($A188&lt;=$Z$1,F188*((1+Investment!$D$7/12)^($Z$1*12-$B188)),0)</f>
        <v>27702.27283</v>
      </c>
      <c r="AC188" s="15">
        <f t="shared" si="7"/>
        <v>125665.406</v>
      </c>
      <c r="AD188" s="15">
        <f t="shared" si="18"/>
        <v>31987715.84</v>
      </c>
      <c r="AE188" s="14"/>
      <c r="AF188" s="15">
        <f>if($A188&lt;=$AF$1,D188*((1+Investment!$D$5/12)^($AF$1*12-$B188)),0)</f>
        <v>114647.7709</v>
      </c>
      <c r="AG188" s="15">
        <f>if($A188&lt;=$AF$1,E188*((1+Investment!$D$6/12)^($AF$1*12-$B188)),0)</f>
        <v>73446.46258</v>
      </c>
      <c r="AH188" s="15">
        <f>if($A188&lt;=$AF$1,F188*((1+Investment!$D$7/12)^($AF$1*12-$B188)),0)</f>
        <v>67682.7408</v>
      </c>
      <c r="AI188" s="15">
        <f t="shared" si="8"/>
        <v>255776.9743</v>
      </c>
      <c r="AJ188" s="15">
        <f t="shared" si="19"/>
        <v>66760462.2</v>
      </c>
      <c r="AK188" s="14"/>
      <c r="AL188" s="15">
        <f>if($A188&lt;=$AF$1,D188*((1+Investment!$D$5/12)^($AL$1*12-$B188)),0)</f>
        <v>208280.2269</v>
      </c>
      <c r="AM188" s="15">
        <f>if($A188&lt;=$AF$1,E188*((1+Investment!$D$6/12)^($AL$1*12-$B188)),0)</f>
        <v>154765.0159</v>
      </c>
      <c r="AN188" s="15">
        <f>if($A188&lt;=$AF$1,F188*((1+Investment!$D$7/12)^($AL$1*12-$B188)),0)</f>
        <v>165363.8108</v>
      </c>
      <c r="AO188" s="15">
        <f t="shared" si="9"/>
        <v>528409.0536</v>
      </c>
      <c r="AP188" s="15">
        <f t="shared" si="20"/>
        <v>141508960</v>
      </c>
      <c r="AQ188" s="14"/>
      <c r="AR188" s="15">
        <f>if($A188&lt;=$AF$1,D188*((1+Investment!$D$5/12)^($AR$1*12-$B188)),0)</f>
        <v>378382.0006</v>
      </c>
      <c r="AS188" s="15">
        <f>if($A188&lt;=$AF$1,E188*((1+Investment!$D$6/12)^($AR$1*12-$B188)),0)</f>
        <v>326117.9548</v>
      </c>
      <c r="AT188" s="15">
        <f>if($A188&lt;=$AF$1,F188*((1+Investment!$D$7/12)^($AR$1*12-$B188)),0)</f>
        <v>404020.1327</v>
      </c>
      <c r="AU188" s="15">
        <f t="shared" si="10"/>
        <v>1108520.088</v>
      </c>
      <c r="AV188" s="15">
        <f t="shared" si="21"/>
        <v>304587711.2</v>
      </c>
      <c r="AW188" s="15"/>
      <c r="AX188" s="15">
        <f>if($A188&lt;=$AF$1,D188*((1+Investment!$D$5/12)^($AX$1*12-$B188)),0)</f>
        <v>687405.3313</v>
      </c>
      <c r="AY188" s="15">
        <f>if($A188&lt;=$AF$1,E188*((1+Investment!$D$6/12)^($AX$1*12-$B188)),0)</f>
        <v>687189.6712</v>
      </c>
      <c r="AZ188" s="15">
        <f>if($A188&lt;=$AF$1,F188*((1+Investment!$D$7/12)^($AX$1*12-$B188)),0)</f>
        <v>987109.978</v>
      </c>
      <c r="BA188" s="15">
        <f t="shared" si="11"/>
        <v>2361704.98</v>
      </c>
      <c r="BB188" s="15">
        <f t="shared" si="22"/>
        <v>665400994.3</v>
      </c>
      <c r="BC188" s="15"/>
      <c r="BD188" s="15">
        <f>if($A188&lt;=$AF$1,D188*((1+Investment!$D$5/12)^($BD$1*12-$B188)),0)</f>
        <v>1248806.996</v>
      </c>
      <c r="BE188" s="15">
        <f>if($A188&lt;=$AF$1,E188*((1+Investment!$D$6/12)^($BD$1*12-$B188)),0)</f>
        <v>1448033.257</v>
      </c>
      <c r="BF188" s="15">
        <f>if($A188&lt;=$AF$1,F188*((1+Investment!$D$7/12)^($BD$1*12-$B188)),0)</f>
        <v>2411726.619</v>
      </c>
      <c r="BG188" s="15">
        <f t="shared" si="12"/>
        <v>5108566.872</v>
      </c>
      <c r="BH188" s="15">
        <f t="shared" si="23"/>
        <v>1474148231</v>
      </c>
      <c r="BI188" s="15"/>
    </row>
    <row r="189">
      <c r="A189" s="24">
        <f t="shared" si="2"/>
        <v>15</v>
      </c>
      <c r="B189" s="23">
        <f t="shared" si="13"/>
        <v>187</v>
      </c>
      <c r="C189" s="15">
        <f>vlookup(A189,Budget!$B$3:$H$53,7,0)</f>
        <v>33829.48034</v>
      </c>
      <c r="D189" s="15">
        <f t="shared" ref="D189:F189" si="207">$C189*D$1</f>
        <v>20297.68821</v>
      </c>
      <c r="E189" s="15">
        <f t="shared" si="207"/>
        <v>8457.370086</v>
      </c>
      <c r="F189" s="15">
        <f t="shared" si="207"/>
        <v>5074.422052</v>
      </c>
      <c r="G189" s="14"/>
      <c r="H189" s="15">
        <f>if($A189&lt;=$H$1,D189*((1+Investment!$D$5/12)^($H$1*12-$B189)),0)</f>
        <v>0</v>
      </c>
      <c r="I189" s="15">
        <f>if($A189&lt;=$H$1,E189*((1+Investment!$D$6/12)^($H$1*12-$B189)),0)</f>
        <v>0</v>
      </c>
      <c r="J189" s="15">
        <f>if($A189&lt;=$H$1,F189*((1+Investment!$D$7/12)^($H$1*12-$B189)),0)</f>
        <v>0</v>
      </c>
      <c r="K189" s="15">
        <f t="shared" si="4"/>
        <v>0</v>
      </c>
      <c r="L189" s="15">
        <f t="shared" si="15"/>
        <v>2878143.695</v>
      </c>
      <c r="M189" s="14"/>
      <c r="N189" s="15">
        <f>if($A189&lt;=$N$1,D189*((1+Investment!$D$5/12)^($N$1*12-$B189)),0)</f>
        <v>18932.02026</v>
      </c>
      <c r="O189" s="15">
        <f>if($A189&lt;=$N$1,E189*((1+Investment!$D$6/12)^($N$1*12-$B189)),0)</f>
        <v>7753.005858</v>
      </c>
      <c r="P189" s="15">
        <f>if($A189&lt;=$N$1,F189*((1+Investment!$D$7/12)^($N$1*12-$B189)),0)</f>
        <v>4572.190216</v>
      </c>
      <c r="Q189" s="15">
        <f t="shared" si="5"/>
        <v>31257.21633</v>
      </c>
      <c r="R189" s="15">
        <f t="shared" si="16"/>
        <v>7714587.042</v>
      </c>
      <c r="S189" s="14"/>
      <c r="T189" s="15">
        <f>if($A189&lt;=$T$1,D189*((1+Investment!$D$5/12)^($T$1*12-$B189)),0)</f>
        <v>34393.7387</v>
      </c>
      <c r="U189" s="15">
        <f>if($A189&lt;=$T$1,E189*((1+Investment!$D$6/12)^($T$1*12-$B189)),0)</f>
        <v>16336.98933</v>
      </c>
      <c r="V189" s="15">
        <f>if($A189&lt;=$T$1,F189*((1+Investment!$D$7/12)^($T$1*12-$B189)),0)</f>
        <v>11170.86555</v>
      </c>
      <c r="W189" s="15">
        <f t="shared" si="6"/>
        <v>61901.59358</v>
      </c>
      <c r="X189" s="15">
        <f t="shared" si="17"/>
        <v>15624322.39</v>
      </c>
      <c r="Y189" s="14"/>
      <c r="Z189" s="15">
        <f>if($A189&lt;=$Z$1,D189*((1+Investment!$D$5/12)^($Z$1*12-$B189)),0)</f>
        <v>62482.99155</v>
      </c>
      <c r="AA189" s="15">
        <f>if($A189&lt;=$Z$1,E189*((1+Investment!$D$6/12)^($Z$1*12-$B189)),0)</f>
        <v>34424.99917</v>
      </c>
      <c r="AB189" s="15">
        <f>if($A189&lt;=$Z$1,F189*((1+Investment!$D$7/12)^($Z$1*12-$B189)),0)</f>
        <v>27292.87963</v>
      </c>
      <c r="AC189" s="15">
        <f t="shared" si="7"/>
        <v>124200.8704</v>
      </c>
      <c r="AD189" s="15">
        <f t="shared" si="18"/>
        <v>32111916.71</v>
      </c>
      <c r="AE189" s="14"/>
      <c r="AF189" s="15">
        <f>if($A189&lt;=$AF$1,D189*((1+Investment!$D$5/12)^($AF$1*12-$B189)),0)</f>
        <v>113512.6445</v>
      </c>
      <c r="AG189" s="15">
        <f>if($A189&lt;=$AF$1,E189*((1+Investment!$D$6/12)^($AF$1*12-$B189)),0)</f>
        <v>72539.71613</v>
      </c>
      <c r="AH189" s="15">
        <f>if($A189&lt;=$AF$1,F189*((1+Investment!$D$7/12)^($AF$1*12-$B189)),0)</f>
        <v>66682.50325</v>
      </c>
      <c r="AI189" s="15">
        <f t="shared" si="8"/>
        <v>252734.8638</v>
      </c>
      <c r="AJ189" s="15">
        <f t="shared" si="19"/>
        <v>67013197.06</v>
      </c>
      <c r="AK189" s="14"/>
      <c r="AL189" s="15">
        <f>if($A189&lt;=$AF$1,D189*((1+Investment!$D$5/12)^($AL$1*12-$B189)),0)</f>
        <v>206218.0464</v>
      </c>
      <c r="AM189" s="15">
        <f>if($A189&lt;=$AF$1,E189*((1+Investment!$D$6/12)^($AL$1*12-$B189)),0)</f>
        <v>152854.3367</v>
      </c>
      <c r="AN189" s="15">
        <f>if($A189&lt;=$AF$1,F189*((1+Investment!$D$7/12)^($AL$1*12-$B189)),0)</f>
        <v>162920.0106</v>
      </c>
      <c r="AO189" s="15">
        <f t="shared" si="9"/>
        <v>521992.3938</v>
      </c>
      <c r="AP189" s="15">
        <f t="shared" si="20"/>
        <v>142030952.4</v>
      </c>
      <c r="AQ189" s="14"/>
      <c r="AR189" s="15">
        <f>if($A189&lt;=$AF$1,D189*((1+Investment!$D$5/12)^($AR$1*12-$B189)),0)</f>
        <v>374635.6442</v>
      </c>
      <c r="AS189" s="15">
        <f>if($A189&lt;=$AF$1,E189*((1+Investment!$D$6/12)^($AR$1*12-$B189)),0)</f>
        <v>322091.8072</v>
      </c>
      <c r="AT189" s="15">
        <f>if($A189&lt;=$AF$1,F189*((1+Investment!$D$7/12)^($AR$1*12-$B189)),0)</f>
        <v>398049.3918</v>
      </c>
      <c r="AU189" s="15">
        <f t="shared" si="10"/>
        <v>1094776.843</v>
      </c>
      <c r="AV189" s="15">
        <f t="shared" si="21"/>
        <v>305682488</v>
      </c>
      <c r="AW189" s="15"/>
      <c r="AX189" s="15">
        <f>if($A189&lt;=$AF$1,D189*((1+Investment!$D$5/12)^($AX$1*12-$B189)),0)</f>
        <v>680599.3379</v>
      </c>
      <c r="AY189" s="15">
        <f>if($A189&lt;=$AF$1,E189*((1+Investment!$D$6/12)^($AX$1*12-$B189)),0)</f>
        <v>678705.8481</v>
      </c>
      <c r="AZ189" s="15">
        <f>if($A189&lt;=$AF$1,F189*((1+Investment!$D$7/12)^($AX$1*12-$B189)),0)</f>
        <v>972522.1458</v>
      </c>
      <c r="BA189" s="15">
        <f t="shared" si="11"/>
        <v>2331827.332</v>
      </c>
      <c r="BB189" s="15">
        <f t="shared" si="22"/>
        <v>667732821.6</v>
      </c>
      <c r="BC189" s="15"/>
      <c r="BD189" s="15">
        <f>if($A189&lt;=$AF$1,D189*((1+Investment!$D$5/12)^($BD$1*12-$B189)),0)</f>
        <v>1236442.57</v>
      </c>
      <c r="BE189" s="15">
        <f>if($A189&lt;=$AF$1,E189*((1+Investment!$D$6/12)^($BD$1*12-$B189)),0)</f>
        <v>1430156.303</v>
      </c>
      <c r="BF189" s="15">
        <f>if($A189&lt;=$AF$1,F189*((1+Investment!$D$7/12)^($BD$1*12-$B189)),0)</f>
        <v>2376085.339</v>
      </c>
      <c r="BG189" s="15">
        <f t="shared" si="12"/>
        <v>5042684.212</v>
      </c>
      <c r="BH189" s="15">
        <f t="shared" si="23"/>
        <v>1479190916</v>
      </c>
      <c r="BI189" s="15"/>
    </row>
    <row r="190">
      <c r="A190" s="24">
        <f t="shared" si="2"/>
        <v>15</v>
      </c>
      <c r="B190" s="23">
        <f t="shared" si="13"/>
        <v>188</v>
      </c>
      <c r="C190" s="15">
        <f>vlookup(A190,Budget!$B$3:$H$53,7,0)</f>
        <v>33829.48034</v>
      </c>
      <c r="D190" s="15">
        <f t="shared" ref="D190:F190" si="208">$C190*D$1</f>
        <v>20297.68821</v>
      </c>
      <c r="E190" s="15">
        <f t="shared" si="208"/>
        <v>8457.370086</v>
      </c>
      <c r="F190" s="15">
        <f t="shared" si="208"/>
        <v>5074.422052</v>
      </c>
      <c r="G190" s="14"/>
      <c r="H190" s="15">
        <f>if($A190&lt;=$H$1,D190*((1+Investment!$D$5/12)^($H$1*12-$B190)),0)</f>
        <v>0</v>
      </c>
      <c r="I190" s="15">
        <f>if($A190&lt;=$H$1,E190*((1+Investment!$D$6/12)^($H$1*12-$B190)),0)</f>
        <v>0</v>
      </c>
      <c r="J190" s="15">
        <f>if($A190&lt;=$H$1,F190*((1+Investment!$D$7/12)^($H$1*12-$B190)),0)</f>
        <v>0</v>
      </c>
      <c r="K190" s="15">
        <f t="shared" si="4"/>
        <v>0</v>
      </c>
      <c r="L190" s="15">
        <f t="shared" si="15"/>
        <v>2878143.695</v>
      </c>
      <c r="M190" s="14"/>
      <c r="N190" s="15">
        <f>if($A190&lt;=$N$1,D190*((1+Investment!$D$5/12)^($N$1*12-$B190)),0)</f>
        <v>18744.57451</v>
      </c>
      <c r="O190" s="15">
        <f>if($A190&lt;=$N$1,E190*((1+Investment!$D$6/12)^($N$1*12-$B190)),0)</f>
        <v>7657.289736</v>
      </c>
      <c r="P190" s="15">
        <f>if($A190&lt;=$N$1,F190*((1+Investment!$D$7/12)^($N$1*12-$B190)),0)</f>
        <v>4504.620902</v>
      </c>
      <c r="Q190" s="15">
        <f t="shared" si="5"/>
        <v>30906.48515</v>
      </c>
      <c r="R190" s="15">
        <f t="shared" si="16"/>
        <v>7745493.528</v>
      </c>
      <c r="S190" s="14"/>
      <c r="T190" s="15">
        <f>if($A190&lt;=$T$1,D190*((1+Investment!$D$5/12)^($T$1*12-$B190)),0)</f>
        <v>34053.20664</v>
      </c>
      <c r="U190" s="15">
        <f>if($A190&lt;=$T$1,E190*((1+Investment!$D$6/12)^($T$1*12-$B190)),0)</f>
        <v>16135.2981</v>
      </c>
      <c r="V190" s="15">
        <f>if($A190&lt;=$T$1,F190*((1+Investment!$D$7/12)^($T$1*12-$B190)),0)</f>
        <v>11005.77887</v>
      </c>
      <c r="W190" s="15">
        <f t="shared" si="6"/>
        <v>61194.2836</v>
      </c>
      <c r="X190" s="15">
        <f t="shared" si="17"/>
        <v>15685516.68</v>
      </c>
      <c r="Y190" s="14"/>
      <c r="Z190" s="15">
        <f>if($A190&lt;=$Z$1,D190*((1+Investment!$D$5/12)^($Z$1*12-$B190)),0)</f>
        <v>61864.34807</v>
      </c>
      <c r="AA190" s="15">
        <f>if($A190&lt;=$Z$1,E190*((1+Investment!$D$6/12)^($Z$1*12-$B190)),0)</f>
        <v>33999.99918</v>
      </c>
      <c r="AB190" s="15">
        <f>if($A190&lt;=$Z$1,F190*((1+Investment!$D$7/12)^($Z$1*12-$B190)),0)</f>
        <v>26889.53658</v>
      </c>
      <c r="AC190" s="15">
        <f t="shared" si="7"/>
        <v>122753.8838</v>
      </c>
      <c r="AD190" s="15">
        <f t="shared" si="18"/>
        <v>32234670.6</v>
      </c>
      <c r="AE190" s="14"/>
      <c r="AF190" s="15">
        <f>if($A190&lt;=$AF$1,D190*((1+Investment!$D$5/12)^($AF$1*12-$B190)),0)</f>
        <v>112388.7569</v>
      </c>
      <c r="AG190" s="15">
        <f>if($A190&lt;=$AF$1,E190*((1+Investment!$D$6/12)^($AF$1*12-$B190)),0)</f>
        <v>71644.16408</v>
      </c>
      <c r="AH190" s="15">
        <f>if($A190&lt;=$AF$1,F190*((1+Investment!$D$7/12)^($AF$1*12-$B190)),0)</f>
        <v>65697.04754</v>
      </c>
      <c r="AI190" s="15">
        <f t="shared" si="8"/>
        <v>249729.9685</v>
      </c>
      <c r="AJ190" s="15">
        <f t="shared" si="19"/>
        <v>67262927.03</v>
      </c>
      <c r="AK190" s="14"/>
      <c r="AL190" s="15">
        <f>if($A190&lt;=$AF$1,D190*((1+Investment!$D$5/12)^($AL$1*12-$B190)),0)</f>
        <v>204176.2836</v>
      </c>
      <c r="AM190" s="15">
        <f>if($A190&lt;=$AF$1,E190*((1+Investment!$D$6/12)^($AL$1*12-$B190)),0)</f>
        <v>150967.2462</v>
      </c>
      <c r="AN190" s="15">
        <f>if($A190&lt;=$AF$1,F190*((1+Investment!$D$7/12)^($AL$1*12-$B190)),0)</f>
        <v>160512.3257</v>
      </c>
      <c r="AO190" s="15">
        <f t="shared" si="9"/>
        <v>515655.8555</v>
      </c>
      <c r="AP190" s="15">
        <f t="shared" si="20"/>
        <v>142546608.3</v>
      </c>
      <c r="AQ190" s="14"/>
      <c r="AR190" s="15">
        <f>if($A190&lt;=$AF$1,D190*((1+Investment!$D$5/12)^($AR$1*12-$B190)),0)</f>
        <v>370926.3804</v>
      </c>
      <c r="AS190" s="15">
        <f>if($A190&lt;=$AF$1,E190*((1+Investment!$D$6/12)^($AR$1*12-$B190)),0)</f>
        <v>318115.3651</v>
      </c>
      <c r="AT190" s="15">
        <f>if($A190&lt;=$AF$1,F190*((1+Investment!$D$7/12)^($AR$1*12-$B190)),0)</f>
        <v>392166.8885</v>
      </c>
      <c r="AU190" s="15">
        <f t="shared" si="10"/>
        <v>1081208.634</v>
      </c>
      <c r="AV190" s="15">
        <f t="shared" si="21"/>
        <v>306763696.6</v>
      </c>
      <c r="AW190" s="15"/>
      <c r="AX190" s="15">
        <f>if($A190&lt;=$AF$1,D190*((1+Investment!$D$5/12)^($AX$1*12-$B190)),0)</f>
        <v>673860.7306</v>
      </c>
      <c r="AY190" s="15">
        <f>if($A190&lt;=$AF$1,E190*((1+Investment!$D$6/12)^($AX$1*12-$B190)),0)</f>
        <v>670326.7635</v>
      </c>
      <c r="AZ190" s="15">
        <f>if($A190&lt;=$AF$1,F190*((1+Investment!$D$7/12)^($AX$1*12-$B190)),0)</f>
        <v>958149.8974</v>
      </c>
      <c r="BA190" s="15">
        <f t="shared" si="11"/>
        <v>2302337.391</v>
      </c>
      <c r="BB190" s="15">
        <f t="shared" si="22"/>
        <v>670035159</v>
      </c>
      <c r="BC190" s="15"/>
      <c r="BD190" s="15">
        <f>if($A190&lt;=$AF$1,D190*((1+Investment!$D$5/12)^($BD$1*12-$B190)),0)</f>
        <v>1224200.565</v>
      </c>
      <c r="BE190" s="15">
        <f>if($A190&lt;=$AF$1,E190*((1+Investment!$D$6/12)^($BD$1*12-$B190)),0)</f>
        <v>1412500.052</v>
      </c>
      <c r="BF190" s="15">
        <f>if($A190&lt;=$AF$1,F190*((1+Investment!$D$7/12)^($BD$1*12-$B190)),0)</f>
        <v>2340970.777</v>
      </c>
      <c r="BG190" s="15">
        <f t="shared" si="12"/>
        <v>4977671.394</v>
      </c>
      <c r="BH190" s="15">
        <f t="shared" si="23"/>
        <v>1484168587</v>
      </c>
      <c r="BI190" s="15"/>
    </row>
    <row r="191">
      <c r="A191" s="24">
        <f t="shared" si="2"/>
        <v>15</v>
      </c>
      <c r="B191" s="23">
        <f t="shared" si="13"/>
        <v>189</v>
      </c>
      <c r="C191" s="15">
        <f>vlookup(A191,Budget!$B$3:$H$53,7,0)</f>
        <v>33829.48034</v>
      </c>
      <c r="D191" s="15">
        <f t="shared" ref="D191:F191" si="209">$C191*D$1</f>
        <v>20297.68821</v>
      </c>
      <c r="E191" s="15">
        <f t="shared" si="209"/>
        <v>8457.370086</v>
      </c>
      <c r="F191" s="15">
        <f t="shared" si="209"/>
        <v>5074.422052</v>
      </c>
      <c r="G191" s="14"/>
      <c r="H191" s="15">
        <f>if($A191&lt;=$H$1,D191*((1+Investment!$D$5/12)^($H$1*12-$B191)),0)</f>
        <v>0</v>
      </c>
      <c r="I191" s="15">
        <f>if($A191&lt;=$H$1,E191*((1+Investment!$D$6/12)^($H$1*12-$B191)),0)</f>
        <v>0</v>
      </c>
      <c r="J191" s="15">
        <f>if($A191&lt;=$H$1,F191*((1+Investment!$D$7/12)^($H$1*12-$B191)),0)</f>
        <v>0</v>
      </c>
      <c r="K191" s="15">
        <f t="shared" si="4"/>
        <v>0</v>
      </c>
      <c r="L191" s="15">
        <f t="shared" si="15"/>
        <v>2878143.695</v>
      </c>
      <c r="M191" s="14"/>
      <c r="N191" s="15">
        <f>if($A191&lt;=$N$1,D191*((1+Investment!$D$5/12)^($N$1*12-$B191)),0)</f>
        <v>18558.98467</v>
      </c>
      <c r="O191" s="15">
        <f>if($A191&lt;=$N$1,E191*((1+Investment!$D$6/12)^($N$1*12-$B191)),0)</f>
        <v>7562.755295</v>
      </c>
      <c r="P191" s="15">
        <f>if($A191&lt;=$N$1,F191*((1+Investment!$D$7/12)^($N$1*12-$B191)),0)</f>
        <v>4438.05015</v>
      </c>
      <c r="Q191" s="15">
        <f t="shared" si="5"/>
        <v>30559.79011</v>
      </c>
      <c r="R191" s="15">
        <f t="shared" si="16"/>
        <v>7776053.318</v>
      </c>
      <c r="S191" s="14"/>
      <c r="T191" s="15">
        <f>if($A191&lt;=$T$1,D191*((1+Investment!$D$5/12)^($T$1*12-$B191)),0)</f>
        <v>33716.04617</v>
      </c>
      <c r="U191" s="15">
        <f>if($A191&lt;=$T$1,E191*((1+Investment!$D$6/12)^($T$1*12-$B191)),0)</f>
        <v>15936.09689</v>
      </c>
      <c r="V191" s="15">
        <f>if($A191&lt;=$T$1,F191*((1+Investment!$D$7/12)^($T$1*12-$B191)),0)</f>
        <v>10843.13189</v>
      </c>
      <c r="W191" s="15">
        <f t="shared" si="6"/>
        <v>60495.27495</v>
      </c>
      <c r="X191" s="15">
        <f t="shared" si="17"/>
        <v>15746011.95</v>
      </c>
      <c r="Y191" s="14"/>
      <c r="Z191" s="15">
        <f>if($A191&lt;=$Z$1,D191*((1+Investment!$D$5/12)^($Z$1*12-$B191)),0)</f>
        <v>61251.82977</v>
      </c>
      <c r="AA191" s="15">
        <f>if($A191&lt;=$Z$1,E191*((1+Investment!$D$6/12)^($Z$1*12-$B191)),0)</f>
        <v>33580.24611</v>
      </c>
      <c r="AB191" s="15">
        <f>if($A191&lt;=$Z$1,F191*((1+Investment!$D$7/12)^($Z$1*12-$B191)),0)</f>
        <v>26492.15427</v>
      </c>
      <c r="AC191" s="15">
        <f t="shared" si="7"/>
        <v>121324.2301</v>
      </c>
      <c r="AD191" s="15">
        <f t="shared" si="18"/>
        <v>32355994.83</v>
      </c>
      <c r="AE191" s="14"/>
      <c r="AF191" s="15">
        <f>if($A191&lt;=$AF$1,D191*((1+Investment!$D$5/12)^($AF$1*12-$B191)),0)</f>
        <v>111275.9969</v>
      </c>
      <c r="AG191" s="15">
        <f>if($A191&lt;=$AF$1,E191*((1+Investment!$D$6/12)^($AF$1*12-$B191)),0)</f>
        <v>70759.66822</v>
      </c>
      <c r="AH191" s="15">
        <f>if($A191&lt;=$AF$1,F191*((1+Investment!$D$7/12)^($AF$1*12-$B191)),0)</f>
        <v>64726.15521</v>
      </c>
      <c r="AI191" s="15">
        <f t="shared" si="8"/>
        <v>246761.8204</v>
      </c>
      <c r="AJ191" s="15">
        <f t="shared" si="19"/>
        <v>67509688.85</v>
      </c>
      <c r="AK191" s="14"/>
      <c r="AL191" s="15">
        <f>if($A191&lt;=$AF$1,D191*((1+Investment!$D$5/12)^($AL$1*12-$B191)),0)</f>
        <v>202154.7362</v>
      </c>
      <c r="AM191" s="15">
        <f>if($A191&lt;=$AF$1,E191*((1+Investment!$D$6/12)^($AL$1*12-$B191)),0)</f>
        <v>149103.453</v>
      </c>
      <c r="AN191" s="15">
        <f>if($A191&lt;=$AF$1,F191*((1+Investment!$D$7/12)^($AL$1*12-$B191)),0)</f>
        <v>158140.2224</v>
      </c>
      <c r="AO191" s="15">
        <f t="shared" si="9"/>
        <v>509398.4117</v>
      </c>
      <c r="AP191" s="15">
        <f t="shared" si="20"/>
        <v>143056006.7</v>
      </c>
      <c r="AQ191" s="14"/>
      <c r="AR191" s="15">
        <f>if($A191&lt;=$AF$1,D191*((1+Investment!$D$5/12)^($AR$1*12-$B191)),0)</f>
        <v>367253.8419</v>
      </c>
      <c r="AS191" s="15">
        <f>if($A191&lt;=$AF$1,E191*((1+Investment!$D$6/12)^($AR$1*12-$B191)),0)</f>
        <v>314188.0149</v>
      </c>
      <c r="AT191" s="15">
        <f>if($A191&lt;=$AF$1,F191*((1+Investment!$D$7/12)^($AR$1*12-$B191)),0)</f>
        <v>386371.3187</v>
      </c>
      <c r="AU191" s="15">
        <f t="shared" si="10"/>
        <v>1067813.176</v>
      </c>
      <c r="AV191" s="15">
        <f t="shared" si="21"/>
        <v>307831509.8</v>
      </c>
      <c r="AW191" s="15"/>
      <c r="AX191" s="15">
        <f>if($A191&lt;=$AF$1,D191*((1+Investment!$D$5/12)^($AX$1*12-$B191)),0)</f>
        <v>667188.8422</v>
      </c>
      <c r="AY191" s="15">
        <f>if($A191&lt;=$AF$1,E191*((1+Investment!$D$6/12)^($AX$1*12-$B191)),0)</f>
        <v>662051.1245</v>
      </c>
      <c r="AZ191" s="15">
        <f>if($A191&lt;=$AF$1,F191*((1+Investment!$D$7/12)^($AX$1*12-$B191)),0)</f>
        <v>943990.0467</v>
      </c>
      <c r="BA191" s="15">
        <f t="shared" si="11"/>
        <v>2273230.013</v>
      </c>
      <c r="BB191" s="15">
        <f t="shared" si="22"/>
        <v>672308389</v>
      </c>
      <c r="BC191" s="15"/>
      <c r="BD191" s="15">
        <f>if($A191&lt;=$AF$1,D191*((1+Investment!$D$5/12)^($BD$1*12-$B191)),0)</f>
        <v>1212079.767</v>
      </c>
      <c r="BE191" s="15">
        <f>if($A191&lt;=$AF$1,E191*((1+Investment!$D$6/12)^($BD$1*12-$B191)),0)</f>
        <v>1395061.78</v>
      </c>
      <c r="BF191" s="15">
        <f>if($A191&lt;=$AF$1,F191*((1+Investment!$D$7/12)^($BD$1*12-$B191)),0)</f>
        <v>2306375.15</v>
      </c>
      <c r="BG191" s="15">
        <f t="shared" si="12"/>
        <v>4913516.697</v>
      </c>
      <c r="BH191" s="15">
        <f t="shared" si="23"/>
        <v>1489082104</v>
      </c>
      <c r="BI191" s="15"/>
    </row>
    <row r="192">
      <c r="A192" s="24">
        <f t="shared" si="2"/>
        <v>15</v>
      </c>
      <c r="B192" s="23">
        <f t="shared" si="13"/>
        <v>190</v>
      </c>
      <c r="C192" s="15">
        <f>vlookup(A192,Budget!$B$3:$H$53,7,0)</f>
        <v>33829.48034</v>
      </c>
      <c r="D192" s="15">
        <f t="shared" ref="D192:F192" si="210">$C192*D$1</f>
        <v>20297.68821</v>
      </c>
      <c r="E192" s="15">
        <f t="shared" si="210"/>
        <v>8457.370086</v>
      </c>
      <c r="F192" s="15">
        <f t="shared" si="210"/>
        <v>5074.422052</v>
      </c>
      <c r="G192" s="14"/>
      <c r="H192" s="15">
        <f>if($A192&lt;=$H$1,D192*((1+Investment!$D$5/12)^($H$1*12-$B192)),0)</f>
        <v>0</v>
      </c>
      <c r="I192" s="15">
        <f>if($A192&lt;=$H$1,E192*((1+Investment!$D$6/12)^($H$1*12-$B192)),0)</f>
        <v>0</v>
      </c>
      <c r="J192" s="15">
        <f>if($A192&lt;=$H$1,F192*((1+Investment!$D$7/12)^($H$1*12-$B192)),0)</f>
        <v>0</v>
      </c>
      <c r="K192" s="15">
        <f t="shared" si="4"/>
        <v>0</v>
      </c>
      <c r="L192" s="15">
        <f t="shared" si="15"/>
        <v>2878143.695</v>
      </c>
      <c r="M192" s="14"/>
      <c r="N192" s="15">
        <f>if($A192&lt;=$N$1,D192*((1+Investment!$D$5/12)^($N$1*12-$B192)),0)</f>
        <v>18375.23234</v>
      </c>
      <c r="O192" s="15">
        <f>if($A192&lt;=$N$1,E192*((1+Investment!$D$6/12)^($N$1*12-$B192)),0)</f>
        <v>7469.387945</v>
      </c>
      <c r="P192" s="15">
        <f>if($A192&lt;=$N$1,F192*((1+Investment!$D$7/12)^($N$1*12-$B192)),0)</f>
        <v>4372.463202</v>
      </c>
      <c r="Q192" s="15">
        <f t="shared" si="5"/>
        <v>30217.08349</v>
      </c>
      <c r="R192" s="15">
        <f t="shared" si="16"/>
        <v>7806270.401</v>
      </c>
      <c r="S192" s="14"/>
      <c r="T192" s="15">
        <f>if($A192&lt;=$T$1,D192*((1+Investment!$D$5/12)^($T$1*12-$B192)),0)</f>
        <v>33382.22393</v>
      </c>
      <c r="U192" s="15">
        <f>if($A192&lt;=$T$1,E192*((1+Investment!$D$6/12)^($T$1*12-$B192)),0)</f>
        <v>15739.35495</v>
      </c>
      <c r="V192" s="15">
        <f>if($A192&lt;=$T$1,F192*((1+Investment!$D$7/12)^($T$1*12-$B192)),0)</f>
        <v>10682.88856</v>
      </c>
      <c r="W192" s="15">
        <f t="shared" si="6"/>
        <v>59804.46745</v>
      </c>
      <c r="X192" s="15">
        <f t="shared" si="17"/>
        <v>15805816.42</v>
      </c>
      <c r="Y192" s="14"/>
      <c r="Z192" s="15">
        <f>if($A192&lt;=$Z$1,D192*((1+Investment!$D$5/12)^($Z$1*12-$B192)),0)</f>
        <v>60645.37601</v>
      </c>
      <c r="AA192" s="15">
        <f>if($A192&lt;=$Z$1,E192*((1+Investment!$D$6/12)^($Z$1*12-$B192)),0)</f>
        <v>33165.67517</v>
      </c>
      <c r="AB192" s="15">
        <f>if($A192&lt;=$Z$1,F192*((1+Investment!$D$7/12)^($Z$1*12-$B192)),0)</f>
        <v>26100.6446</v>
      </c>
      <c r="AC192" s="15">
        <f t="shared" si="7"/>
        <v>119911.6958</v>
      </c>
      <c r="AD192" s="15">
        <f t="shared" si="18"/>
        <v>32475906.52</v>
      </c>
      <c r="AE192" s="14"/>
      <c r="AF192" s="15">
        <f>if($A192&lt;=$AF$1,D192*((1+Investment!$D$5/12)^($AF$1*12-$B192)),0)</f>
        <v>110174.2544</v>
      </c>
      <c r="AG192" s="15">
        <f>if($A192&lt;=$AF$1,E192*((1+Investment!$D$6/12)^($AF$1*12-$B192)),0)</f>
        <v>69886.09207</v>
      </c>
      <c r="AH192" s="15">
        <f>if($A192&lt;=$AF$1,F192*((1+Investment!$D$7/12)^($AF$1*12-$B192)),0)</f>
        <v>63769.61104</v>
      </c>
      <c r="AI192" s="15">
        <f t="shared" si="8"/>
        <v>243829.9575</v>
      </c>
      <c r="AJ192" s="15">
        <f t="shared" si="19"/>
        <v>67753518.81</v>
      </c>
      <c r="AK192" s="14"/>
      <c r="AL192" s="15">
        <f>if($A192&lt;=$AF$1,D192*((1+Investment!$D$5/12)^($AL$1*12-$B192)),0)</f>
        <v>200153.2042</v>
      </c>
      <c r="AM192" s="15">
        <f>if($A192&lt;=$AF$1,E192*((1+Investment!$D$6/12)^($AL$1*12-$B192)),0)</f>
        <v>147262.6696</v>
      </c>
      <c r="AN192" s="15">
        <f>if($A192&lt;=$AF$1,F192*((1+Investment!$D$7/12)^($AL$1*12-$B192)),0)</f>
        <v>155803.1748</v>
      </c>
      <c r="AO192" s="15">
        <f t="shared" si="9"/>
        <v>503219.0486</v>
      </c>
      <c r="AP192" s="15">
        <f t="shared" si="20"/>
        <v>143559225.7</v>
      </c>
      <c r="AQ192" s="14"/>
      <c r="AR192" s="15">
        <f>if($A192&lt;=$AF$1,D192*((1+Investment!$D$5/12)^($AR$1*12-$B192)),0)</f>
        <v>363617.6653</v>
      </c>
      <c r="AS192" s="15">
        <f>if($A192&lt;=$AF$1,E192*((1+Investment!$D$6/12)^($AR$1*12-$B192)),0)</f>
        <v>310309.1505</v>
      </c>
      <c r="AT192" s="15">
        <f>if($A192&lt;=$AF$1,F192*((1+Investment!$D$7/12)^($AR$1*12-$B192)),0)</f>
        <v>380661.3978</v>
      </c>
      <c r="AU192" s="15">
        <f t="shared" si="10"/>
        <v>1054588.214</v>
      </c>
      <c r="AV192" s="15">
        <f t="shared" si="21"/>
        <v>308886098</v>
      </c>
      <c r="AW192" s="15"/>
      <c r="AX192" s="15">
        <f>if($A192&lt;=$AF$1,D192*((1+Investment!$D$5/12)^($AX$1*12-$B192)),0)</f>
        <v>660583.0121</v>
      </c>
      <c r="AY192" s="15">
        <f>if($A192&lt;=$AF$1,E192*((1+Investment!$D$6/12)^($AX$1*12-$B192)),0)</f>
        <v>653877.6538</v>
      </c>
      <c r="AZ192" s="15">
        <f>if($A192&lt;=$AF$1,F192*((1+Investment!$D$7/12)^($AX$1*12-$B192)),0)</f>
        <v>930039.4548</v>
      </c>
      <c r="BA192" s="15">
        <f t="shared" si="11"/>
        <v>2244500.121</v>
      </c>
      <c r="BB192" s="15">
        <f t="shared" si="22"/>
        <v>674552889.1</v>
      </c>
      <c r="BC192" s="15"/>
      <c r="BD192" s="15">
        <f>if($A192&lt;=$AF$1,D192*((1+Investment!$D$5/12)^($BD$1*12-$B192)),0)</f>
        <v>1200078.977</v>
      </c>
      <c r="BE192" s="15">
        <f>if($A192&lt;=$AF$1,E192*((1+Investment!$D$6/12)^($BD$1*12-$B192)),0)</f>
        <v>1377838.795</v>
      </c>
      <c r="BF192" s="15">
        <f>if($A192&lt;=$AF$1,F192*((1+Investment!$D$7/12)^($BD$1*12-$B192)),0)</f>
        <v>2272290.788</v>
      </c>
      <c r="BG192" s="15">
        <f t="shared" si="12"/>
        <v>4850208.561</v>
      </c>
      <c r="BH192" s="15">
        <f t="shared" si="23"/>
        <v>1493932312</v>
      </c>
      <c r="BI192" s="15"/>
    </row>
    <row r="193">
      <c r="A193" s="24">
        <f t="shared" si="2"/>
        <v>15</v>
      </c>
      <c r="B193" s="23">
        <f t="shared" si="13"/>
        <v>191</v>
      </c>
      <c r="C193" s="15">
        <f>vlookup(A193,Budget!$B$3:$H$53,7,0)</f>
        <v>33829.48034</v>
      </c>
      <c r="D193" s="15">
        <f t="shared" ref="D193:F193" si="211">$C193*D$1</f>
        <v>20297.68821</v>
      </c>
      <c r="E193" s="15">
        <f t="shared" si="211"/>
        <v>8457.370086</v>
      </c>
      <c r="F193" s="15">
        <f t="shared" si="211"/>
        <v>5074.422052</v>
      </c>
      <c r="G193" s="14"/>
      <c r="H193" s="15">
        <f>if($A193&lt;=$H$1,D193*((1+Investment!$D$5/12)^($H$1*12-$B193)),0)</f>
        <v>0</v>
      </c>
      <c r="I193" s="15">
        <f>if($A193&lt;=$H$1,E193*((1+Investment!$D$6/12)^($H$1*12-$B193)),0)</f>
        <v>0</v>
      </c>
      <c r="J193" s="15">
        <f>if($A193&lt;=$H$1,F193*((1+Investment!$D$7/12)^($H$1*12-$B193)),0)</f>
        <v>0</v>
      </c>
      <c r="K193" s="15">
        <f t="shared" si="4"/>
        <v>0</v>
      </c>
      <c r="L193" s="15">
        <f t="shared" si="15"/>
        <v>2878143.695</v>
      </c>
      <c r="M193" s="14"/>
      <c r="N193" s="15">
        <f>if($A193&lt;=$N$1,D193*((1+Investment!$D$5/12)^($N$1*12-$B193)),0)</f>
        <v>18193.29935</v>
      </c>
      <c r="O193" s="15">
        <f>if($A193&lt;=$N$1,E193*((1+Investment!$D$6/12)^($N$1*12-$B193)),0)</f>
        <v>7377.173279</v>
      </c>
      <c r="P193" s="15">
        <f>if($A193&lt;=$N$1,F193*((1+Investment!$D$7/12)^($N$1*12-$B193)),0)</f>
        <v>4307.845519</v>
      </c>
      <c r="Q193" s="15">
        <f t="shared" si="5"/>
        <v>29878.31815</v>
      </c>
      <c r="R193" s="15">
        <f t="shared" si="16"/>
        <v>7836148.719</v>
      </c>
      <c r="S193" s="14"/>
      <c r="T193" s="15">
        <f>if($A193&lt;=$T$1,D193*((1+Investment!$D$5/12)^($T$1*12-$B193)),0)</f>
        <v>33051.70687</v>
      </c>
      <c r="U193" s="15">
        <f>if($A193&lt;=$T$1,E193*((1+Investment!$D$6/12)^($T$1*12-$B193)),0)</f>
        <v>15545.04193</v>
      </c>
      <c r="V193" s="15">
        <f>if($A193&lt;=$T$1,F193*((1+Investment!$D$7/12)^($T$1*12-$B193)),0)</f>
        <v>10525.01336</v>
      </c>
      <c r="W193" s="15">
        <f t="shared" si="6"/>
        <v>59121.76216</v>
      </c>
      <c r="X193" s="15">
        <f t="shared" si="17"/>
        <v>15864938.18</v>
      </c>
      <c r="Y193" s="14"/>
      <c r="Z193" s="15">
        <f>if($A193&lt;=$Z$1,D193*((1+Investment!$D$5/12)^($Z$1*12-$B193)),0)</f>
        <v>60044.92674</v>
      </c>
      <c r="AA193" s="15">
        <f>if($A193&lt;=$Z$1,E193*((1+Investment!$D$6/12)^($Z$1*12-$B193)),0)</f>
        <v>32756.22239</v>
      </c>
      <c r="AB193" s="15">
        <f>if($A193&lt;=$Z$1,F193*((1+Investment!$D$7/12)^($Z$1*12-$B193)),0)</f>
        <v>25714.92079</v>
      </c>
      <c r="AC193" s="15">
        <f t="shared" si="7"/>
        <v>118516.0699</v>
      </c>
      <c r="AD193" s="15">
        <f t="shared" si="18"/>
        <v>32594422.59</v>
      </c>
      <c r="AE193" s="14"/>
      <c r="AF193" s="15">
        <f>if($A193&lt;=$AF$1,D193*((1+Investment!$D$5/12)^($AF$1*12-$B193)),0)</f>
        <v>109083.4202</v>
      </c>
      <c r="AG193" s="15">
        <f>if($A193&lt;=$AF$1,E193*((1+Investment!$D$6/12)^($AF$1*12-$B193)),0)</f>
        <v>69023.30081</v>
      </c>
      <c r="AH193" s="15">
        <f>if($A193&lt;=$AF$1,F193*((1+Investment!$D$7/12)^($AF$1*12-$B193)),0)</f>
        <v>62827.203</v>
      </c>
      <c r="AI193" s="15">
        <f t="shared" si="8"/>
        <v>240933.924</v>
      </c>
      <c r="AJ193" s="15">
        <f t="shared" si="19"/>
        <v>67994452.73</v>
      </c>
      <c r="AK193" s="14"/>
      <c r="AL193" s="15">
        <f>if($A193&lt;=$AF$1,D193*((1+Investment!$D$5/12)^($AL$1*12-$B193)),0)</f>
        <v>198171.4893</v>
      </c>
      <c r="AM193" s="15">
        <f>if($A193&lt;=$AF$1,E193*((1+Investment!$D$6/12)^($AL$1*12-$B193)),0)</f>
        <v>145444.612</v>
      </c>
      <c r="AN193" s="15">
        <f>if($A193&lt;=$AF$1,F193*((1+Investment!$D$7/12)^($AL$1*12-$B193)),0)</f>
        <v>153500.6648</v>
      </c>
      <c r="AO193" s="15">
        <f t="shared" si="9"/>
        <v>497116.7661</v>
      </c>
      <c r="AP193" s="15">
        <f t="shared" si="20"/>
        <v>144056342.5</v>
      </c>
      <c r="AQ193" s="14"/>
      <c r="AR193" s="15">
        <f>if($A193&lt;=$AF$1,D193*((1+Investment!$D$5/12)^($AR$1*12-$B193)),0)</f>
        <v>360017.4904</v>
      </c>
      <c r="AS193" s="15">
        <f>if($A193&lt;=$AF$1,E193*((1+Investment!$D$6/12)^($AR$1*12-$B193)),0)</f>
        <v>306478.1734</v>
      </c>
      <c r="AT193" s="15">
        <f>if($A193&lt;=$AF$1,F193*((1+Investment!$D$7/12)^($AR$1*12-$B193)),0)</f>
        <v>375035.8599</v>
      </c>
      <c r="AU193" s="15">
        <f t="shared" si="10"/>
        <v>1041531.524</v>
      </c>
      <c r="AV193" s="15">
        <f t="shared" si="21"/>
        <v>309927629.5</v>
      </c>
      <c r="AW193" s="15"/>
      <c r="AX193" s="15">
        <f>if($A193&lt;=$AF$1,D193*((1+Investment!$D$5/12)^($AX$1*12-$B193)),0)</f>
        <v>654042.5862</v>
      </c>
      <c r="AY193" s="15">
        <f>if($A193&lt;=$AF$1,E193*((1+Investment!$D$6/12)^($AX$1*12-$B193)),0)</f>
        <v>645805.0902</v>
      </c>
      <c r="AZ193" s="15">
        <f>if($A193&lt;=$AF$1,F193*((1+Investment!$D$7/12)^($AX$1*12-$B193)),0)</f>
        <v>916295.0294</v>
      </c>
      <c r="BA193" s="15">
        <f t="shared" si="11"/>
        <v>2216142.706</v>
      </c>
      <c r="BB193" s="15">
        <f t="shared" si="22"/>
        <v>676769031.9</v>
      </c>
      <c r="BC193" s="15"/>
      <c r="BD193" s="15">
        <f>if($A193&lt;=$AF$1,D193*((1+Investment!$D$5/12)^($BD$1*12-$B193)),0)</f>
        <v>1188197.007</v>
      </c>
      <c r="BE193" s="15">
        <f>if($A193&lt;=$AF$1,E193*((1+Investment!$D$6/12)^($BD$1*12-$B193)),0)</f>
        <v>1360828.44</v>
      </c>
      <c r="BF193" s="15">
        <f>if($A193&lt;=$AF$1,F193*((1+Investment!$D$7/12)^($BD$1*12-$B193)),0)</f>
        <v>2238710.136</v>
      </c>
      <c r="BG193" s="15">
        <f t="shared" si="12"/>
        <v>4787735.583</v>
      </c>
      <c r="BH193" s="15">
        <f t="shared" si="23"/>
        <v>1498720048</v>
      </c>
      <c r="BI193" s="15"/>
    </row>
    <row r="194">
      <c r="A194" s="24">
        <f t="shared" si="2"/>
        <v>15</v>
      </c>
      <c r="B194" s="23">
        <f t="shared" si="13"/>
        <v>192</v>
      </c>
      <c r="C194" s="15">
        <f>vlookup(A194,Budget!$B$3:$H$53,7,0)</f>
        <v>33829.48034</v>
      </c>
      <c r="D194" s="15">
        <f t="shared" ref="D194:F194" si="212">$C194*D$1</f>
        <v>20297.68821</v>
      </c>
      <c r="E194" s="15">
        <f t="shared" si="212"/>
        <v>8457.370086</v>
      </c>
      <c r="F194" s="15">
        <f t="shared" si="212"/>
        <v>5074.422052</v>
      </c>
      <c r="G194" s="14"/>
      <c r="H194" s="15">
        <f>if($A194&lt;=$H$1,D194*((1+Investment!$D$5/12)^($H$1*12-$B194)),0)</f>
        <v>0</v>
      </c>
      <c r="I194" s="15">
        <f>if($A194&lt;=$H$1,E194*((1+Investment!$D$6/12)^($H$1*12-$B194)),0)</f>
        <v>0</v>
      </c>
      <c r="J194" s="15">
        <f>if($A194&lt;=$H$1,F194*((1+Investment!$D$7/12)^($H$1*12-$B194)),0)</f>
        <v>0</v>
      </c>
      <c r="K194" s="15">
        <f t="shared" si="4"/>
        <v>0</v>
      </c>
      <c r="L194" s="15">
        <f t="shared" si="15"/>
        <v>2878143.695</v>
      </c>
      <c r="M194" s="14"/>
      <c r="N194" s="15">
        <f>if($A194&lt;=$N$1,D194*((1+Investment!$D$5/12)^($N$1*12-$B194)),0)</f>
        <v>18013.16767</v>
      </c>
      <c r="O194" s="15">
        <f>if($A194&lt;=$N$1,E194*((1+Investment!$D$6/12)^($N$1*12-$B194)),0)</f>
        <v>7286.097066</v>
      </c>
      <c r="P194" s="15">
        <f>if($A194&lt;=$N$1,F194*((1+Investment!$D$7/12)^($N$1*12-$B194)),0)</f>
        <v>4244.182777</v>
      </c>
      <c r="Q194" s="15">
        <f t="shared" si="5"/>
        <v>29543.44752</v>
      </c>
      <c r="R194" s="15">
        <f t="shared" si="16"/>
        <v>7865692.167</v>
      </c>
      <c r="S194" s="14"/>
      <c r="T194" s="15">
        <f>if($A194&lt;=$T$1,D194*((1+Investment!$D$5/12)^($T$1*12-$B194)),0)</f>
        <v>32724.46224</v>
      </c>
      <c r="U194" s="15">
        <f>if($A194&lt;=$T$1,E194*((1+Investment!$D$6/12)^($T$1*12-$B194)),0)</f>
        <v>15353.12783</v>
      </c>
      <c r="V194" s="15">
        <f>if($A194&lt;=$T$1,F194*((1+Investment!$D$7/12)^($T$1*12-$B194)),0)</f>
        <v>10369.47129</v>
      </c>
      <c r="W194" s="15">
        <f t="shared" si="6"/>
        <v>58447.06137</v>
      </c>
      <c r="X194" s="15">
        <f t="shared" si="17"/>
        <v>15923385.24</v>
      </c>
      <c r="Y194" s="14"/>
      <c r="Z194" s="15">
        <f>if($A194&lt;=$Z$1,D194*((1+Investment!$D$5/12)^($Z$1*12-$B194)),0)</f>
        <v>59450.42252</v>
      </c>
      <c r="AA194" s="15">
        <f>if($A194&lt;=$Z$1,E194*((1+Investment!$D$6/12)^($Z$1*12-$B194)),0)</f>
        <v>32351.82458</v>
      </c>
      <c r="AB194" s="15">
        <f>if($A194&lt;=$Z$1,F194*((1+Investment!$D$7/12)^($Z$1*12-$B194)),0)</f>
        <v>25334.89733</v>
      </c>
      <c r="AC194" s="15">
        <f t="shared" si="7"/>
        <v>117137.1444</v>
      </c>
      <c r="AD194" s="15">
        <f t="shared" si="18"/>
        <v>32711559.74</v>
      </c>
      <c r="AE194" s="14"/>
      <c r="AF194" s="15">
        <f>if($A194&lt;=$AF$1,D194*((1+Investment!$D$5/12)^($AF$1*12-$B194)),0)</f>
        <v>108003.3863</v>
      </c>
      <c r="AG194" s="15">
        <f>if($A194&lt;=$AF$1,E194*((1+Investment!$D$6/12)^($AF$1*12-$B194)),0)</f>
        <v>68171.1613</v>
      </c>
      <c r="AH194" s="15">
        <f>if($A194&lt;=$AF$1,F194*((1+Investment!$D$7/12)^($AF$1*12-$B194)),0)</f>
        <v>61898.72216</v>
      </c>
      <c r="AI194" s="15">
        <f t="shared" si="8"/>
        <v>238073.2698</v>
      </c>
      <c r="AJ194" s="15">
        <f t="shared" si="19"/>
        <v>68232526</v>
      </c>
      <c r="AK194" s="14"/>
      <c r="AL194" s="15">
        <f>if($A194&lt;=$AF$1,D194*((1+Investment!$D$5/12)^($AL$1*12-$B194)),0)</f>
        <v>196209.3954</v>
      </c>
      <c r="AM194" s="15">
        <f>if($A194&lt;=$AF$1,E194*((1+Investment!$D$6/12)^($AL$1*12-$B194)),0)</f>
        <v>143648.9995</v>
      </c>
      <c r="AN194" s="15">
        <f>if($A194&lt;=$AF$1,F194*((1+Investment!$D$7/12)^($AL$1*12-$B194)),0)</f>
        <v>151232.1821</v>
      </c>
      <c r="AO194" s="15">
        <f t="shared" si="9"/>
        <v>491090.5769</v>
      </c>
      <c r="AP194" s="15">
        <f t="shared" si="20"/>
        <v>144547433.1</v>
      </c>
      <c r="AQ194" s="14"/>
      <c r="AR194" s="15">
        <f>if($A194&lt;=$AF$1,D194*((1+Investment!$D$5/12)^($AR$1*12-$B194)),0)</f>
        <v>356452.9608</v>
      </c>
      <c r="AS194" s="15">
        <f>if($A194&lt;=$AF$1,E194*((1+Investment!$D$6/12)^($AR$1*12-$B194)),0)</f>
        <v>302694.4922</v>
      </c>
      <c r="AT194" s="15">
        <f>if($A194&lt;=$AF$1,F194*((1+Investment!$D$7/12)^($AR$1*12-$B194)),0)</f>
        <v>369493.458</v>
      </c>
      <c r="AU194" s="15">
        <f t="shared" si="10"/>
        <v>1028640.911</v>
      </c>
      <c r="AV194" s="15">
        <f t="shared" si="21"/>
        <v>310956270.5</v>
      </c>
      <c r="AW194" s="15"/>
      <c r="AX194" s="15">
        <f>if($A194&lt;=$AF$1,D194*((1+Investment!$D$5/12)^($AX$1*12-$B194)),0)</f>
        <v>647566.917</v>
      </c>
      <c r="AY194" s="15">
        <f>if($A194&lt;=$AF$1,E194*((1+Investment!$D$6/12)^($AX$1*12-$B194)),0)</f>
        <v>637832.1878</v>
      </c>
      <c r="AZ194" s="15">
        <f>if($A194&lt;=$AF$1,F194*((1+Investment!$D$7/12)^($AX$1*12-$B194)),0)</f>
        <v>902753.7235</v>
      </c>
      <c r="BA194" s="15">
        <f t="shared" si="11"/>
        <v>2188152.828</v>
      </c>
      <c r="BB194" s="15">
        <f t="shared" si="22"/>
        <v>678957184.7</v>
      </c>
      <c r="BC194" s="15"/>
      <c r="BD194" s="15">
        <f>if($A194&lt;=$AF$1,D194*((1+Investment!$D$5/12)^($BD$1*12-$B194)),0)</f>
        <v>1176432.68</v>
      </c>
      <c r="BE194" s="15">
        <f>if($A194&lt;=$AF$1,E194*((1+Investment!$D$6/12)^($BD$1*12-$B194)),0)</f>
        <v>1344028.089</v>
      </c>
      <c r="BF194" s="15">
        <f>if($A194&lt;=$AF$1,F194*((1+Investment!$D$7/12)^($BD$1*12-$B194)),0)</f>
        <v>2205625.75</v>
      </c>
      <c r="BG194" s="15">
        <f t="shared" si="12"/>
        <v>4726086.519</v>
      </c>
      <c r="BH194" s="15">
        <f t="shared" si="23"/>
        <v>1503446134</v>
      </c>
      <c r="BI194" s="15"/>
    </row>
    <row r="195">
      <c r="A195" s="24">
        <f t="shared" si="2"/>
        <v>16</v>
      </c>
      <c r="B195" s="23">
        <f t="shared" si="13"/>
        <v>193</v>
      </c>
      <c r="C195" s="15">
        <f>vlookup(A195,Budget!$B$3:$H$53,7,0)</f>
        <v>36847.83877</v>
      </c>
      <c r="D195" s="15">
        <f t="shared" ref="D195:F195" si="213">$C195*D$1</f>
        <v>22108.70326</v>
      </c>
      <c r="E195" s="15">
        <f t="shared" si="213"/>
        <v>9211.959693</v>
      </c>
      <c r="F195" s="15">
        <f t="shared" si="213"/>
        <v>5527.175816</v>
      </c>
      <c r="G195" s="14"/>
      <c r="H195" s="15">
        <f>if($A195&lt;=$H$1,D195*((1+Investment!$D$5/12)^($H$1*12-$B195)),0)</f>
        <v>0</v>
      </c>
      <c r="I195" s="15">
        <f>if($A195&lt;=$H$1,E195*((1+Investment!$D$6/12)^($H$1*12-$B195)),0)</f>
        <v>0</v>
      </c>
      <c r="J195" s="15">
        <f>if($A195&lt;=$H$1,F195*((1+Investment!$D$7/12)^($H$1*12-$B195)),0)</f>
        <v>0</v>
      </c>
      <c r="K195" s="15">
        <f t="shared" si="4"/>
        <v>0</v>
      </c>
      <c r="L195" s="15">
        <f t="shared" si="15"/>
        <v>2878143.695</v>
      </c>
      <c r="M195" s="14"/>
      <c r="N195" s="15">
        <f>if($A195&lt;=$N$1,D195*((1+Investment!$D$5/12)^($N$1*12-$B195)),0)</f>
        <v>0</v>
      </c>
      <c r="O195" s="15">
        <f>if($A195&lt;=$N$1,E195*((1+Investment!$D$6/12)^($N$1*12-$B195)),0)</f>
        <v>0</v>
      </c>
      <c r="P195" s="15">
        <f>if($A195&lt;=$N$1,F195*((1+Investment!$D$7/12)^($N$1*12-$B195)),0)</f>
        <v>0</v>
      </c>
      <c r="Q195" s="15">
        <f t="shared" si="5"/>
        <v>0</v>
      </c>
      <c r="R195" s="15">
        <f t="shared" si="16"/>
        <v>7865692.167</v>
      </c>
      <c r="S195" s="14"/>
      <c r="T195" s="15">
        <f>if($A195&lt;=$T$1,D195*((1+Investment!$D$5/12)^($T$1*12-$B195)),0)</f>
        <v>35291.3148</v>
      </c>
      <c r="U195" s="15">
        <f>if($A195&lt;=$T$1,E195*((1+Investment!$D$6/12)^($T$1*12-$B195)),0)</f>
        <v>16516.51924</v>
      </c>
      <c r="V195" s="15">
        <f>if($A195&lt;=$T$1,F195*((1+Investment!$D$7/12)^($T$1*12-$B195)),0)</f>
        <v>11127.74757</v>
      </c>
      <c r="W195" s="15">
        <f t="shared" si="6"/>
        <v>62935.58161</v>
      </c>
      <c r="X195" s="15">
        <f t="shared" si="17"/>
        <v>15986320.83</v>
      </c>
      <c r="Y195" s="14"/>
      <c r="Z195" s="15">
        <f>if($A195&lt;=$Z$1,D195*((1+Investment!$D$5/12)^($Z$1*12-$B195)),0)</f>
        <v>64113.61508</v>
      </c>
      <c r="AA195" s="15">
        <f>if($A195&lt;=$Z$1,E195*((1+Investment!$D$6/12)^($Z$1*12-$B195)),0)</f>
        <v>34803.30127</v>
      </c>
      <c r="AB195" s="15">
        <f>if($A195&lt;=$Z$1,F195*((1+Investment!$D$7/12)^($Z$1*12-$B195)),0)</f>
        <v>27187.53291</v>
      </c>
      <c r="AC195" s="15">
        <f t="shared" si="7"/>
        <v>126104.4493</v>
      </c>
      <c r="AD195" s="15">
        <f t="shared" si="18"/>
        <v>32837664.19</v>
      </c>
      <c r="AE195" s="14"/>
      <c r="AF195" s="15">
        <f>if($A195&lt;=$AF$1,D195*((1+Investment!$D$5/12)^($AF$1*12-$B195)),0)</f>
        <v>116474.9928</v>
      </c>
      <c r="AG195" s="15">
        <f>if($A195&lt;=$AF$1,E195*((1+Investment!$D$6/12)^($AF$1*12-$B195)),0)</f>
        <v>73336.86724</v>
      </c>
      <c r="AH195" s="15">
        <f>if($A195&lt;=$AF$1,F195*((1+Investment!$D$7/12)^($AF$1*12-$B195)),0)</f>
        <v>66425.11807</v>
      </c>
      <c r="AI195" s="15">
        <f t="shared" si="8"/>
        <v>256236.9782</v>
      </c>
      <c r="AJ195" s="15">
        <f t="shared" si="19"/>
        <v>68488762.98</v>
      </c>
      <c r="AK195" s="14"/>
      <c r="AL195" s="15">
        <f>if($A195&lt;=$AF$1,D195*((1+Investment!$D$5/12)^($AL$1*12-$B195)),0)</f>
        <v>211599.735</v>
      </c>
      <c r="AM195" s="15">
        <f>if($A195&lt;=$AF$1,E195*((1+Investment!$D$6/12)^($AL$1*12-$B195)),0)</f>
        <v>154534.0787</v>
      </c>
      <c r="AN195" s="15">
        <f>if($A195&lt;=$AF$1,F195*((1+Investment!$D$7/12)^($AL$1*12-$B195)),0)</f>
        <v>162291.1621</v>
      </c>
      <c r="AO195" s="15">
        <f t="shared" si="9"/>
        <v>528424.9757</v>
      </c>
      <c r="AP195" s="15">
        <f t="shared" si="20"/>
        <v>145075858.1</v>
      </c>
      <c r="AQ195" s="14"/>
      <c r="AR195" s="15">
        <f>if($A195&lt;=$AF$1,D195*((1+Investment!$D$5/12)^($AR$1*12-$B195)),0)</f>
        <v>384412.5399</v>
      </c>
      <c r="AS195" s="15">
        <f>if($A195&lt;=$AF$1,E195*((1+Investment!$D$6/12)^($AR$1*12-$B195)),0)</f>
        <v>325631.3281</v>
      </c>
      <c r="AT195" s="15">
        <f>if($A195&lt;=$AF$1,F195*((1+Investment!$D$7/12)^($AR$1*12-$B195)),0)</f>
        <v>396512.9766</v>
      </c>
      <c r="AU195" s="15">
        <f t="shared" si="10"/>
        <v>1106556.845</v>
      </c>
      <c r="AV195" s="15">
        <f t="shared" si="21"/>
        <v>312062827.3</v>
      </c>
      <c r="AW195" s="15"/>
      <c r="AX195" s="15">
        <f>if($A195&lt;=$AF$1,D195*((1+Investment!$D$5/12)^($AX$1*12-$B195)),0)</f>
        <v>698360.9922</v>
      </c>
      <c r="AY195" s="15">
        <f>if($A195&lt;=$AF$1,E195*((1+Investment!$D$6/12)^($AX$1*12-$B195)),0)</f>
        <v>686164.2606</v>
      </c>
      <c r="AZ195" s="15">
        <f>if($A195&lt;=$AF$1,F195*((1+Investment!$D$7/12)^($AX$1*12-$B195)),0)</f>
        <v>968768.3457</v>
      </c>
      <c r="BA195" s="15">
        <f t="shared" si="11"/>
        <v>2353293.598</v>
      </c>
      <c r="BB195" s="15">
        <f t="shared" si="22"/>
        <v>681310478.3</v>
      </c>
      <c r="BC195" s="15"/>
      <c r="BD195" s="15">
        <f>if($A195&lt;=$AF$1,D195*((1+Investment!$D$5/12)^($BD$1*12-$B195)),0)</f>
        <v>1268710.109</v>
      </c>
      <c r="BE195" s="15">
        <f>if($A195&lt;=$AF$1,E195*((1+Investment!$D$6/12)^($BD$1*12-$B195)),0)</f>
        <v>1445872.531</v>
      </c>
      <c r="BF195" s="15">
        <f>if($A195&lt;=$AF$1,F195*((1+Investment!$D$7/12)^($BD$1*12-$B195)),0)</f>
        <v>2366913.98</v>
      </c>
      <c r="BG195" s="15">
        <f t="shared" si="12"/>
        <v>5081496.62</v>
      </c>
      <c r="BH195" s="15">
        <f t="shared" si="23"/>
        <v>1508527631</v>
      </c>
      <c r="BI195" s="15"/>
    </row>
    <row r="196">
      <c r="A196" s="24">
        <f t="shared" si="2"/>
        <v>16</v>
      </c>
      <c r="B196" s="23">
        <f t="shared" si="13"/>
        <v>194</v>
      </c>
      <c r="C196" s="15">
        <f>vlookup(A196,Budget!$B$3:$H$53,7,0)</f>
        <v>36847.83877</v>
      </c>
      <c r="D196" s="15">
        <f t="shared" ref="D196:F196" si="214">$C196*D$1</f>
        <v>22108.70326</v>
      </c>
      <c r="E196" s="15">
        <f t="shared" si="214"/>
        <v>9211.959693</v>
      </c>
      <c r="F196" s="15">
        <f t="shared" si="214"/>
        <v>5527.175816</v>
      </c>
      <c r="G196" s="14"/>
      <c r="H196" s="15">
        <f>if($A196&lt;=$H$1,D196*((1+Investment!$D$5/12)^($H$1*12-$B196)),0)</f>
        <v>0</v>
      </c>
      <c r="I196" s="15">
        <f>if($A196&lt;=$H$1,E196*((1+Investment!$D$6/12)^($H$1*12-$B196)),0)</f>
        <v>0</v>
      </c>
      <c r="J196" s="15">
        <f>if($A196&lt;=$H$1,F196*((1+Investment!$D$7/12)^($H$1*12-$B196)),0)</f>
        <v>0</v>
      </c>
      <c r="K196" s="15">
        <f t="shared" si="4"/>
        <v>0</v>
      </c>
      <c r="L196" s="15">
        <f t="shared" si="15"/>
        <v>2878143.695</v>
      </c>
      <c r="M196" s="14"/>
      <c r="N196" s="15">
        <f>if($A196&lt;=$N$1,D196*((1+Investment!$D$5/12)^($N$1*12-$B196)),0)</f>
        <v>0</v>
      </c>
      <c r="O196" s="15">
        <f>if($A196&lt;=$N$1,E196*((1+Investment!$D$6/12)^($N$1*12-$B196)),0)</f>
        <v>0</v>
      </c>
      <c r="P196" s="15">
        <f>if($A196&lt;=$N$1,F196*((1+Investment!$D$7/12)^($N$1*12-$B196)),0)</f>
        <v>0</v>
      </c>
      <c r="Q196" s="15">
        <f t="shared" si="5"/>
        <v>0</v>
      </c>
      <c r="R196" s="15">
        <f t="shared" si="16"/>
        <v>7865692.167</v>
      </c>
      <c r="S196" s="14"/>
      <c r="T196" s="15">
        <f>if($A196&lt;=$T$1,D196*((1+Investment!$D$5/12)^($T$1*12-$B196)),0)</f>
        <v>34941.89584</v>
      </c>
      <c r="U196" s="15">
        <f>if($A196&lt;=$T$1,E196*((1+Investment!$D$6/12)^($T$1*12-$B196)),0)</f>
        <v>16312.6116</v>
      </c>
      <c r="V196" s="15">
        <f>if($A196&lt;=$T$1,F196*((1+Investment!$D$7/12)^($T$1*12-$B196)),0)</f>
        <v>10963.2981</v>
      </c>
      <c r="W196" s="15">
        <f t="shared" si="6"/>
        <v>62217.80553</v>
      </c>
      <c r="X196" s="15">
        <f t="shared" si="17"/>
        <v>16048538.63</v>
      </c>
      <c r="Y196" s="14"/>
      <c r="Z196" s="15">
        <f>if($A196&lt;=$Z$1,D196*((1+Investment!$D$5/12)^($Z$1*12-$B196)),0)</f>
        <v>63478.82681</v>
      </c>
      <c r="AA196" s="15">
        <f>if($A196&lt;=$Z$1,E196*((1+Investment!$D$6/12)^($Z$1*12-$B196)),0)</f>
        <v>34373.63088</v>
      </c>
      <c r="AB196" s="15">
        <f>if($A196&lt;=$Z$1,F196*((1+Investment!$D$7/12)^($Z$1*12-$B196)),0)</f>
        <v>26785.74671</v>
      </c>
      <c r="AC196" s="15">
        <f t="shared" si="7"/>
        <v>124638.2044</v>
      </c>
      <c r="AD196" s="15">
        <f t="shared" si="18"/>
        <v>32962302.39</v>
      </c>
      <c r="AE196" s="14"/>
      <c r="AF196" s="15">
        <f>if($A196&lt;=$AF$1,D196*((1+Investment!$D$5/12)^($AF$1*12-$B196)),0)</f>
        <v>115321.7751</v>
      </c>
      <c r="AG196" s="15">
        <f>if($A196&lt;=$AF$1,E196*((1+Investment!$D$6/12)^($AF$1*12-$B196)),0)</f>
        <v>72431.47382</v>
      </c>
      <c r="AH196" s="15">
        <f>if($A196&lt;=$AF$1,F196*((1+Investment!$D$7/12)^($AF$1*12-$B196)),0)</f>
        <v>65443.46608</v>
      </c>
      <c r="AI196" s="15">
        <f t="shared" si="8"/>
        <v>253196.715</v>
      </c>
      <c r="AJ196" s="15">
        <f t="shared" si="19"/>
        <v>68741959.7</v>
      </c>
      <c r="AK196" s="14"/>
      <c r="AL196" s="15">
        <f>if($A196&lt;=$AF$1,D196*((1+Investment!$D$5/12)^($AL$1*12-$B196)),0)</f>
        <v>209504.6881</v>
      </c>
      <c r="AM196" s="15">
        <f>if($A196&lt;=$AF$1,E196*((1+Investment!$D$6/12)^($AL$1*12-$B196)),0)</f>
        <v>152626.2506</v>
      </c>
      <c r="AN196" s="15">
        <f>if($A196&lt;=$AF$1,F196*((1+Investment!$D$7/12)^($AL$1*12-$B196)),0)</f>
        <v>159892.7705</v>
      </c>
      <c r="AO196" s="15">
        <f t="shared" si="9"/>
        <v>522023.7092</v>
      </c>
      <c r="AP196" s="15">
        <f t="shared" si="20"/>
        <v>145597881.8</v>
      </c>
      <c r="AQ196" s="14"/>
      <c r="AR196" s="15">
        <f>if($A196&lt;=$AF$1,D196*((1+Investment!$D$5/12)^($AR$1*12-$B196)),0)</f>
        <v>380606.4752</v>
      </c>
      <c r="AS196" s="15">
        <f>if($A196&lt;=$AF$1,E196*((1+Investment!$D$6/12)^($AR$1*12-$B196)),0)</f>
        <v>321611.1883</v>
      </c>
      <c r="AT196" s="15">
        <f>if($A196&lt;=$AF$1,F196*((1+Investment!$D$7/12)^($AR$1*12-$B196)),0)</f>
        <v>390653.1789</v>
      </c>
      <c r="AU196" s="15">
        <f t="shared" si="10"/>
        <v>1092870.842</v>
      </c>
      <c r="AV196" s="15">
        <f t="shared" si="21"/>
        <v>313155698.1</v>
      </c>
      <c r="AW196" s="15"/>
      <c r="AX196" s="15">
        <f>if($A196&lt;=$AF$1,D196*((1+Investment!$D$5/12)^($AX$1*12-$B196)),0)</f>
        <v>691446.5269</v>
      </c>
      <c r="AY196" s="15">
        <f>if($A196&lt;=$AF$1,E196*((1+Investment!$D$6/12)^($AX$1*12-$B196)),0)</f>
        <v>677693.0969</v>
      </c>
      <c r="AZ196" s="15">
        <f>if($A196&lt;=$AF$1,F196*((1+Investment!$D$7/12)^($AX$1*12-$B196)),0)</f>
        <v>954451.5721</v>
      </c>
      <c r="BA196" s="15">
        <f t="shared" si="11"/>
        <v>2323591.196</v>
      </c>
      <c r="BB196" s="15">
        <f t="shared" si="22"/>
        <v>683634069.5</v>
      </c>
      <c r="BC196" s="15"/>
      <c r="BD196" s="15">
        <f>if($A196&lt;=$AF$1,D196*((1+Investment!$D$5/12)^($BD$1*12-$B196)),0)</f>
        <v>1256148.623</v>
      </c>
      <c r="BE196" s="15">
        <f>if($A196&lt;=$AF$1,E196*((1+Investment!$D$6/12)^($BD$1*12-$B196)),0)</f>
        <v>1428022.253</v>
      </c>
      <c r="BF196" s="15">
        <f>if($A196&lt;=$AF$1,F196*((1+Investment!$D$7/12)^($BD$1*12-$B196)),0)</f>
        <v>2331934.956</v>
      </c>
      <c r="BG196" s="15">
        <f t="shared" si="12"/>
        <v>5016105.831</v>
      </c>
      <c r="BH196" s="15">
        <f t="shared" si="23"/>
        <v>1513543737</v>
      </c>
      <c r="BI196" s="15"/>
    </row>
    <row r="197">
      <c r="A197" s="24">
        <f t="shared" si="2"/>
        <v>16</v>
      </c>
      <c r="B197" s="23">
        <f t="shared" si="13"/>
        <v>195</v>
      </c>
      <c r="C197" s="15">
        <f>vlookup(A197,Budget!$B$3:$H$53,7,0)</f>
        <v>36847.83877</v>
      </c>
      <c r="D197" s="15">
        <f t="shared" ref="D197:F197" si="215">$C197*D$1</f>
        <v>22108.70326</v>
      </c>
      <c r="E197" s="15">
        <f t="shared" si="215"/>
        <v>9211.959693</v>
      </c>
      <c r="F197" s="15">
        <f t="shared" si="215"/>
        <v>5527.175816</v>
      </c>
      <c r="G197" s="14"/>
      <c r="H197" s="15">
        <f>if($A197&lt;=$H$1,D197*((1+Investment!$D$5/12)^($H$1*12-$B197)),0)</f>
        <v>0</v>
      </c>
      <c r="I197" s="15">
        <f>if($A197&lt;=$H$1,E197*((1+Investment!$D$6/12)^($H$1*12-$B197)),0)</f>
        <v>0</v>
      </c>
      <c r="J197" s="15">
        <f>if($A197&lt;=$H$1,F197*((1+Investment!$D$7/12)^($H$1*12-$B197)),0)</f>
        <v>0</v>
      </c>
      <c r="K197" s="15">
        <f t="shared" si="4"/>
        <v>0</v>
      </c>
      <c r="L197" s="15">
        <f t="shared" si="15"/>
        <v>2878143.695</v>
      </c>
      <c r="M197" s="14"/>
      <c r="N197" s="15">
        <f>if($A197&lt;=$N$1,D197*((1+Investment!$D$5/12)^($N$1*12-$B197)),0)</f>
        <v>0</v>
      </c>
      <c r="O197" s="15">
        <f>if($A197&lt;=$N$1,E197*((1+Investment!$D$6/12)^($N$1*12-$B197)),0)</f>
        <v>0</v>
      </c>
      <c r="P197" s="15">
        <f>if($A197&lt;=$N$1,F197*((1+Investment!$D$7/12)^($N$1*12-$B197)),0)</f>
        <v>0</v>
      </c>
      <c r="Q197" s="15">
        <f t="shared" si="5"/>
        <v>0</v>
      </c>
      <c r="R197" s="15">
        <f t="shared" si="16"/>
        <v>7865692.167</v>
      </c>
      <c r="S197" s="14"/>
      <c r="T197" s="15">
        <f>if($A197&lt;=$T$1,D197*((1+Investment!$D$5/12)^($T$1*12-$B197)),0)</f>
        <v>34595.93647</v>
      </c>
      <c r="U197" s="15">
        <f>if($A197&lt;=$T$1,E197*((1+Investment!$D$6/12)^($T$1*12-$B197)),0)</f>
        <v>16111.22133</v>
      </c>
      <c r="V197" s="15">
        <f>if($A197&lt;=$T$1,F197*((1+Investment!$D$7/12)^($T$1*12-$B197)),0)</f>
        <v>10801.27891</v>
      </c>
      <c r="W197" s="15">
        <f t="shared" si="6"/>
        <v>61508.43672</v>
      </c>
      <c r="X197" s="15">
        <f t="shared" si="17"/>
        <v>16110047.07</v>
      </c>
      <c r="Y197" s="14"/>
      <c r="Z197" s="15">
        <f>if($A197&lt;=$Z$1,D197*((1+Investment!$D$5/12)^($Z$1*12-$B197)),0)</f>
        <v>62850.32357</v>
      </c>
      <c r="AA197" s="15">
        <f>if($A197&lt;=$Z$1,E197*((1+Investment!$D$6/12)^($Z$1*12-$B197)),0)</f>
        <v>33949.26507</v>
      </c>
      <c r="AB197" s="15">
        <f>if($A197&lt;=$Z$1,F197*((1+Investment!$D$7/12)^($Z$1*12-$B197)),0)</f>
        <v>26389.89824</v>
      </c>
      <c r="AC197" s="15">
        <f t="shared" si="7"/>
        <v>123189.4869</v>
      </c>
      <c r="AD197" s="15">
        <f t="shared" si="18"/>
        <v>33085491.88</v>
      </c>
      <c r="AE197" s="14"/>
      <c r="AF197" s="15">
        <f>if($A197&lt;=$AF$1,D197*((1+Investment!$D$5/12)^($AF$1*12-$B197)),0)</f>
        <v>114179.9753</v>
      </c>
      <c r="AG197" s="15">
        <f>if($A197&lt;=$AF$1,E197*((1+Investment!$D$6/12)^($AF$1*12-$B197)),0)</f>
        <v>71537.25809</v>
      </c>
      <c r="AH197" s="15">
        <f>if($A197&lt;=$AF$1,F197*((1+Investment!$D$7/12)^($AF$1*12-$B197)),0)</f>
        <v>64476.32126</v>
      </c>
      <c r="AI197" s="15">
        <f t="shared" si="8"/>
        <v>250193.5547</v>
      </c>
      <c r="AJ197" s="15">
        <f t="shared" si="19"/>
        <v>68992153.25</v>
      </c>
      <c r="AK197" s="14"/>
      <c r="AL197" s="15">
        <f>if($A197&lt;=$AF$1,D197*((1+Investment!$D$5/12)^($AL$1*12-$B197)),0)</f>
        <v>207430.3842</v>
      </c>
      <c r="AM197" s="15">
        <f>if($A197&lt;=$AF$1,E197*((1+Investment!$D$6/12)^($AL$1*12-$B197)),0)</f>
        <v>150741.9759</v>
      </c>
      <c r="AN197" s="15">
        <f>if($A197&lt;=$AF$1,F197*((1+Investment!$D$7/12)^($AL$1*12-$B197)),0)</f>
        <v>157529.8232</v>
      </c>
      <c r="AO197" s="15">
        <f t="shared" si="9"/>
        <v>515702.1833</v>
      </c>
      <c r="AP197" s="15">
        <f t="shared" si="20"/>
        <v>146113584</v>
      </c>
      <c r="AQ197" s="14"/>
      <c r="AR197" s="15">
        <f>if($A197&lt;=$AF$1,D197*((1+Investment!$D$5/12)^($AR$1*12-$B197)),0)</f>
        <v>376838.0942</v>
      </c>
      <c r="AS197" s="15">
        <f>if($A197&lt;=$AF$1,E197*((1+Investment!$D$6/12)^($AR$1*12-$B197)),0)</f>
        <v>317640.6798</v>
      </c>
      <c r="AT197" s="15">
        <f>if($A197&lt;=$AF$1,F197*((1+Investment!$D$7/12)^($AR$1*12-$B197)),0)</f>
        <v>384879.9792</v>
      </c>
      <c r="AU197" s="15">
        <f t="shared" si="10"/>
        <v>1079358.753</v>
      </c>
      <c r="AV197" s="15">
        <f t="shared" si="21"/>
        <v>314235056.9</v>
      </c>
      <c r="AW197" s="15"/>
      <c r="AX197" s="15">
        <f>if($A197&lt;=$AF$1,D197*((1+Investment!$D$5/12)^($AX$1*12-$B197)),0)</f>
        <v>684600.5217</v>
      </c>
      <c r="AY197" s="15">
        <f>if($A197&lt;=$AF$1,E197*((1+Investment!$D$6/12)^($AX$1*12-$B197)),0)</f>
        <v>669326.5154</v>
      </c>
      <c r="AZ197" s="15">
        <f>if($A197&lt;=$AF$1,F197*((1+Investment!$D$7/12)^($AX$1*12-$B197)),0)</f>
        <v>940346.3765</v>
      </c>
      <c r="BA197" s="15">
        <f t="shared" si="11"/>
        <v>2294273.414</v>
      </c>
      <c r="BB197" s="15">
        <f t="shared" si="22"/>
        <v>685928342.9</v>
      </c>
      <c r="BC197" s="15"/>
      <c r="BD197" s="15">
        <f>if($A197&lt;=$AF$1,D197*((1+Investment!$D$5/12)^($BD$1*12-$B197)),0)</f>
        <v>1243711.508</v>
      </c>
      <c r="BE197" s="15">
        <f>if($A197&lt;=$AF$1,E197*((1+Investment!$D$6/12)^($BD$1*12-$B197)),0)</f>
        <v>1410392.348</v>
      </c>
      <c r="BF197" s="15">
        <f>if($A197&lt;=$AF$1,F197*((1+Investment!$D$7/12)^($BD$1*12-$B197)),0)</f>
        <v>2297472.863</v>
      </c>
      <c r="BG197" s="15">
        <f t="shared" si="12"/>
        <v>4951576.719</v>
      </c>
      <c r="BH197" s="15">
        <f t="shared" si="23"/>
        <v>1518495313</v>
      </c>
      <c r="BI197" s="15"/>
    </row>
    <row r="198">
      <c r="A198" s="24">
        <f t="shared" si="2"/>
        <v>16</v>
      </c>
      <c r="B198" s="23">
        <f t="shared" si="13"/>
        <v>196</v>
      </c>
      <c r="C198" s="15">
        <f>vlookup(A198,Budget!$B$3:$H$53,7,0)</f>
        <v>36847.83877</v>
      </c>
      <c r="D198" s="15">
        <f t="shared" ref="D198:F198" si="216">$C198*D$1</f>
        <v>22108.70326</v>
      </c>
      <c r="E198" s="15">
        <f t="shared" si="216"/>
        <v>9211.959693</v>
      </c>
      <c r="F198" s="15">
        <f t="shared" si="216"/>
        <v>5527.175816</v>
      </c>
      <c r="G198" s="14"/>
      <c r="H198" s="15">
        <f>if($A198&lt;=$H$1,D198*((1+Investment!$D$5/12)^($H$1*12-$B198)),0)</f>
        <v>0</v>
      </c>
      <c r="I198" s="15">
        <f>if($A198&lt;=$H$1,E198*((1+Investment!$D$6/12)^($H$1*12-$B198)),0)</f>
        <v>0</v>
      </c>
      <c r="J198" s="15">
        <f>if($A198&lt;=$H$1,F198*((1+Investment!$D$7/12)^($H$1*12-$B198)),0)</f>
        <v>0</v>
      </c>
      <c r="K198" s="15">
        <f t="shared" si="4"/>
        <v>0</v>
      </c>
      <c r="L198" s="15">
        <f t="shared" si="15"/>
        <v>2878143.695</v>
      </c>
      <c r="M198" s="14"/>
      <c r="N198" s="15">
        <f>if($A198&lt;=$N$1,D198*((1+Investment!$D$5/12)^($N$1*12-$B198)),0)</f>
        <v>0</v>
      </c>
      <c r="O198" s="15">
        <f>if($A198&lt;=$N$1,E198*((1+Investment!$D$6/12)^($N$1*12-$B198)),0)</f>
        <v>0</v>
      </c>
      <c r="P198" s="15">
        <f>if($A198&lt;=$N$1,F198*((1+Investment!$D$7/12)^($N$1*12-$B198)),0)</f>
        <v>0</v>
      </c>
      <c r="Q198" s="15">
        <f t="shared" si="5"/>
        <v>0</v>
      </c>
      <c r="R198" s="15">
        <f t="shared" si="16"/>
        <v>7865692.167</v>
      </c>
      <c r="S198" s="14"/>
      <c r="T198" s="15">
        <f>if($A198&lt;=$T$1,D198*((1+Investment!$D$5/12)^($T$1*12-$B198)),0)</f>
        <v>34253.40245</v>
      </c>
      <c r="U198" s="15">
        <f>if($A198&lt;=$T$1,E198*((1+Investment!$D$6/12)^($T$1*12-$B198)),0)</f>
        <v>15912.31737</v>
      </c>
      <c r="V198" s="15">
        <f>if($A198&lt;=$T$1,F198*((1+Investment!$D$7/12)^($T$1*12-$B198)),0)</f>
        <v>10641.6541</v>
      </c>
      <c r="W198" s="15">
        <f t="shared" si="6"/>
        <v>60807.37391</v>
      </c>
      <c r="X198" s="15">
        <f t="shared" si="17"/>
        <v>16170854.44</v>
      </c>
      <c r="Y198" s="14"/>
      <c r="Z198" s="15">
        <f>if($A198&lt;=$Z$1,D198*((1+Investment!$D$5/12)^($Z$1*12-$B198)),0)</f>
        <v>62228.04314</v>
      </c>
      <c r="AA198" s="15">
        <f>if($A198&lt;=$Z$1,E198*((1+Investment!$D$6/12)^($Z$1*12-$B198)),0)</f>
        <v>33530.13834</v>
      </c>
      <c r="AB198" s="15">
        <f>if($A198&lt;=$Z$1,F198*((1+Investment!$D$7/12)^($Z$1*12-$B198)),0)</f>
        <v>25999.89974</v>
      </c>
      <c r="AC198" s="15">
        <f t="shared" si="7"/>
        <v>121758.0812</v>
      </c>
      <c r="AD198" s="15">
        <f t="shared" si="18"/>
        <v>33207249.96</v>
      </c>
      <c r="AE198" s="14"/>
      <c r="AF198" s="15">
        <f>if($A198&lt;=$AF$1,D198*((1+Investment!$D$5/12)^($AF$1*12-$B198)),0)</f>
        <v>113049.4805</v>
      </c>
      <c r="AG198" s="15">
        <f>if($A198&lt;=$AF$1,E198*((1+Investment!$D$6/12)^($AF$1*12-$B198)),0)</f>
        <v>70654.08207</v>
      </c>
      <c r="AH198" s="15">
        <f>if($A198&lt;=$AF$1,F198*((1+Investment!$D$7/12)^($AF$1*12-$B198)),0)</f>
        <v>63523.46922</v>
      </c>
      <c r="AI198" s="15">
        <f t="shared" si="8"/>
        <v>247227.0318</v>
      </c>
      <c r="AJ198" s="15">
        <f t="shared" si="19"/>
        <v>69239380.28</v>
      </c>
      <c r="AK198" s="14"/>
      <c r="AL198" s="15">
        <f>if($A198&lt;=$AF$1,D198*((1+Investment!$D$5/12)^($AL$1*12-$B198)),0)</f>
        <v>205376.6181</v>
      </c>
      <c r="AM198" s="15">
        <f>if($A198&lt;=$AF$1,E198*((1+Investment!$D$6/12)^($AL$1*12-$B198)),0)</f>
        <v>148880.9638</v>
      </c>
      <c r="AN198" s="15">
        <f>if($A198&lt;=$AF$1,F198*((1+Investment!$D$7/12)^($AL$1*12-$B198)),0)</f>
        <v>155201.7962</v>
      </c>
      <c r="AO198" s="15">
        <f t="shared" si="9"/>
        <v>509459.3781</v>
      </c>
      <c r="AP198" s="15">
        <f t="shared" si="20"/>
        <v>146623043.3</v>
      </c>
      <c r="AQ198" s="14"/>
      <c r="AR198" s="15">
        <f>if($A198&lt;=$AF$1,D198*((1+Investment!$D$5/12)^($AR$1*12-$B198)),0)</f>
        <v>373107.024</v>
      </c>
      <c r="AS198" s="15">
        <f>if($A198&lt;=$AF$1,E198*((1+Investment!$D$6/12)^($AR$1*12-$B198)),0)</f>
        <v>313719.1899</v>
      </c>
      <c r="AT198" s="15">
        <f>if($A198&lt;=$AF$1,F198*((1+Investment!$D$7/12)^($AR$1*12-$B198)),0)</f>
        <v>379192.0978</v>
      </c>
      <c r="AU198" s="15">
        <f t="shared" si="10"/>
        <v>1066018.312</v>
      </c>
      <c r="AV198" s="15">
        <f t="shared" si="21"/>
        <v>315301075.2</v>
      </c>
      <c r="AW198" s="15"/>
      <c r="AX198" s="15">
        <f>if($A198&lt;=$AF$1,D198*((1+Investment!$D$5/12)^($AX$1*12-$B198)),0)</f>
        <v>677822.2987</v>
      </c>
      <c r="AY198" s="15">
        <f>if($A198&lt;=$AF$1,E198*((1+Investment!$D$6/12)^($AX$1*12-$B198)),0)</f>
        <v>661063.2251</v>
      </c>
      <c r="AZ198" s="15">
        <f>if($A198&lt;=$AF$1,F198*((1+Investment!$D$7/12)^($AX$1*12-$B198)),0)</f>
        <v>926449.632</v>
      </c>
      <c r="BA198" s="15">
        <f t="shared" si="11"/>
        <v>2265335.156</v>
      </c>
      <c r="BB198" s="15">
        <f t="shared" si="22"/>
        <v>688193678</v>
      </c>
      <c r="BC198" s="15"/>
      <c r="BD198" s="15">
        <f>if($A198&lt;=$AF$1,D198*((1+Investment!$D$5/12)^($BD$1*12-$B198)),0)</f>
        <v>1231397.532</v>
      </c>
      <c r="BE198" s="15">
        <f>if($A198&lt;=$AF$1,E198*((1+Investment!$D$6/12)^($BD$1*12-$B198)),0)</f>
        <v>1392980.097</v>
      </c>
      <c r="BF198" s="15">
        <f>if($A198&lt;=$AF$1,F198*((1+Investment!$D$7/12)^($BD$1*12-$B198)),0)</f>
        <v>2263520.062</v>
      </c>
      <c r="BG198" s="15">
        <f t="shared" si="12"/>
        <v>4887897.691</v>
      </c>
      <c r="BH198" s="15">
        <f t="shared" si="23"/>
        <v>1523383211</v>
      </c>
      <c r="BI198" s="15"/>
    </row>
    <row r="199">
      <c r="A199" s="24">
        <f t="shared" si="2"/>
        <v>16</v>
      </c>
      <c r="B199" s="23">
        <f t="shared" si="13"/>
        <v>197</v>
      </c>
      <c r="C199" s="15">
        <f>vlookup(A199,Budget!$B$3:$H$53,7,0)</f>
        <v>36847.83877</v>
      </c>
      <c r="D199" s="15">
        <f t="shared" ref="D199:F199" si="217">$C199*D$1</f>
        <v>22108.70326</v>
      </c>
      <c r="E199" s="15">
        <f t="shared" si="217"/>
        <v>9211.959693</v>
      </c>
      <c r="F199" s="15">
        <f t="shared" si="217"/>
        <v>5527.175816</v>
      </c>
      <c r="G199" s="14"/>
      <c r="H199" s="15">
        <f>if($A199&lt;=$H$1,D199*((1+Investment!$D$5/12)^($H$1*12-$B199)),0)</f>
        <v>0</v>
      </c>
      <c r="I199" s="15">
        <f>if($A199&lt;=$H$1,E199*((1+Investment!$D$6/12)^($H$1*12-$B199)),0)</f>
        <v>0</v>
      </c>
      <c r="J199" s="15">
        <f>if($A199&lt;=$H$1,F199*((1+Investment!$D$7/12)^($H$1*12-$B199)),0)</f>
        <v>0</v>
      </c>
      <c r="K199" s="15">
        <f t="shared" si="4"/>
        <v>0</v>
      </c>
      <c r="L199" s="15">
        <f t="shared" si="15"/>
        <v>2878143.695</v>
      </c>
      <c r="M199" s="14"/>
      <c r="N199" s="15">
        <f>if($A199&lt;=$N$1,D199*((1+Investment!$D$5/12)^($N$1*12-$B199)),0)</f>
        <v>0</v>
      </c>
      <c r="O199" s="15">
        <f>if($A199&lt;=$N$1,E199*((1+Investment!$D$6/12)^($N$1*12-$B199)),0)</f>
        <v>0</v>
      </c>
      <c r="P199" s="15">
        <f>if($A199&lt;=$N$1,F199*((1+Investment!$D$7/12)^($N$1*12-$B199)),0)</f>
        <v>0</v>
      </c>
      <c r="Q199" s="15">
        <f t="shared" si="5"/>
        <v>0</v>
      </c>
      <c r="R199" s="15">
        <f t="shared" si="16"/>
        <v>7865692.167</v>
      </c>
      <c r="S199" s="14"/>
      <c r="T199" s="15">
        <f>if($A199&lt;=$T$1,D199*((1+Investment!$D$5/12)^($T$1*12-$B199)),0)</f>
        <v>33914.25985</v>
      </c>
      <c r="U199" s="15">
        <f>if($A199&lt;=$T$1,E199*((1+Investment!$D$6/12)^($T$1*12-$B199)),0)</f>
        <v>15715.869</v>
      </c>
      <c r="V199" s="15">
        <f>if($A199&lt;=$T$1,F199*((1+Investment!$D$7/12)^($T$1*12-$B199)),0)</f>
        <v>10484.38828</v>
      </c>
      <c r="W199" s="15">
        <f t="shared" si="6"/>
        <v>60114.51713</v>
      </c>
      <c r="X199" s="15">
        <f t="shared" si="17"/>
        <v>16230968.96</v>
      </c>
      <c r="Y199" s="14"/>
      <c r="Z199" s="15">
        <f>if($A199&lt;=$Z$1,D199*((1+Investment!$D$5/12)^($Z$1*12-$B199)),0)</f>
        <v>61611.9239</v>
      </c>
      <c r="AA199" s="15">
        <f>if($A199&lt;=$Z$1,E199*((1+Investment!$D$6/12)^($Z$1*12-$B199)),0)</f>
        <v>33116.18601</v>
      </c>
      <c r="AB199" s="15">
        <f>if($A199&lt;=$Z$1,F199*((1+Investment!$D$7/12)^($Z$1*12-$B199)),0)</f>
        <v>25615.66477</v>
      </c>
      <c r="AC199" s="15">
        <f t="shared" si="7"/>
        <v>120343.7747</v>
      </c>
      <c r="AD199" s="15">
        <f t="shared" si="18"/>
        <v>33327593.73</v>
      </c>
      <c r="AE199" s="14"/>
      <c r="AF199" s="15">
        <f>if($A199&lt;=$AF$1,D199*((1+Investment!$D$5/12)^($AF$1*12-$B199)),0)</f>
        <v>111930.1787</v>
      </c>
      <c r="AG199" s="15">
        <f>if($A199&lt;=$AF$1,E199*((1+Investment!$D$6/12)^($AF$1*12-$B199)),0)</f>
        <v>69781.80945</v>
      </c>
      <c r="AH199" s="15">
        <f>if($A199&lt;=$AF$1,F199*((1+Investment!$D$7/12)^($AF$1*12-$B199)),0)</f>
        <v>62584.69874</v>
      </c>
      <c r="AI199" s="15">
        <f t="shared" si="8"/>
        <v>244296.6869</v>
      </c>
      <c r="AJ199" s="15">
        <f t="shared" si="19"/>
        <v>69483676.97</v>
      </c>
      <c r="AK199" s="14"/>
      <c r="AL199" s="15">
        <f>if($A199&lt;=$AF$1,D199*((1+Investment!$D$5/12)^($AL$1*12-$B199)),0)</f>
        <v>203343.1862</v>
      </c>
      <c r="AM199" s="15">
        <f>if($A199&lt;=$AF$1,E199*((1+Investment!$D$6/12)^($AL$1*12-$B199)),0)</f>
        <v>147042.9272</v>
      </c>
      <c r="AN199" s="15">
        <f>if($A199&lt;=$AF$1,F199*((1+Investment!$D$7/12)^($AL$1*12-$B199)),0)</f>
        <v>152908.1736</v>
      </c>
      <c r="AO199" s="15">
        <f t="shared" si="9"/>
        <v>503294.2871</v>
      </c>
      <c r="AP199" s="15">
        <f t="shared" si="20"/>
        <v>147126337.6</v>
      </c>
      <c r="AQ199" s="14"/>
      <c r="AR199" s="15">
        <f>if($A199&lt;=$AF$1,D199*((1+Investment!$D$5/12)^($AR$1*12-$B199)),0)</f>
        <v>369412.895</v>
      </c>
      <c r="AS199" s="15">
        <f>if($A199&lt;=$AF$1,E199*((1+Investment!$D$6/12)^($AR$1*12-$B199)),0)</f>
        <v>309846.1135</v>
      </c>
      <c r="AT199" s="15">
        <f>if($A199&lt;=$AF$1,F199*((1+Investment!$D$7/12)^($AR$1*12-$B199)),0)</f>
        <v>373588.2736</v>
      </c>
      <c r="AU199" s="15">
        <f t="shared" si="10"/>
        <v>1052847.282</v>
      </c>
      <c r="AV199" s="15">
        <f t="shared" si="21"/>
        <v>316353922.5</v>
      </c>
      <c r="AW199" s="15"/>
      <c r="AX199" s="15">
        <f>if($A199&lt;=$AF$1,D199*((1+Investment!$D$5/12)^($AX$1*12-$B199)),0)</f>
        <v>671111.1868</v>
      </c>
      <c r="AY199" s="15">
        <f>if($A199&lt;=$AF$1,E199*((1+Investment!$D$6/12)^($AX$1*12-$B199)),0)</f>
        <v>652901.9507</v>
      </c>
      <c r="AZ199" s="15">
        <f>if($A199&lt;=$AF$1,F199*((1+Investment!$D$7/12)^($AX$1*12-$B199)),0)</f>
        <v>912758.2581</v>
      </c>
      <c r="BA199" s="15">
        <f t="shared" si="11"/>
        <v>2236771.396</v>
      </c>
      <c r="BB199" s="15">
        <f t="shared" si="22"/>
        <v>690430449.4</v>
      </c>
      <c r="BC199" s="15"/>
      <c r="BD199" s="15">
        <f>if($A199&lt;=$AF$1,D199*((1+Investment!$D$5/12)^($BD$1*12-$B199)),0)</f>
        <v>1219205.478</v>
      </c>
      <c r="BE199" s="15">
        <f>if($A199&lt;=$AF$1,E199*((1+Investment!$D$6/12)^($BD$1*12-$B199)),0)</f>
        <v>1375782.812</v>
      </c>
      <c r="BF199" s="15">
        <f>if($A199&lt;=$AF$1,F199*((1+Investment!$D$7/12)^($BD$1*12-$B199)),0)</f>
        <v>2230069.027</v>
      </c>
      <c r="BG199" s="15">
        <f t="shared" si="12"/>
        <v>4825057.316</v>
      </c>
      <c r="BH199" s="15">
        <f t="shared" si="23"/>
        <v>1528208268</v>
      </c>
      <c r="BI199" s="15"/>
    </row>
    <row r="200">
      <c r="A200" s="24">
        <f t="shared" si="2"/>
        <v>16</v>
      </c>
      <c r="B200" s="23">
        <f t="shared" si="13"/>
        <v>198</v>
      </c>
      <c r="C200" s="15">
        <f>vlookup(A200,Budget!$B$3:$H$53,7,0)</f>
        <v>36847.83877</v>
      </c>
      <c r="D200" s="15">
        <f t="shared" ref="D200:F200" si="218">$C200*D$1</f>
        <v>22108.70326</v>
      </c>
      <c r="E200" s="15">
        <f t="shared" si="218"/>
        <v>9211.959693</v>
      </c>
      <c r="F200" s="15">
        <f t="shared" si="218"/>
        <v>5527.175816</v>
      </c>
      <c r="G200" s="14"/>
      <c r="H200" s="15">
        <f>if($A200&lt;=$H$1,D200*((1+Investment!$D$5/12)^($H$1*12-$B200)),0)</f>
        <v>0</v>
      </c>
      <c r="I200" s="15">
        <f>if($A200&lt;=$H$1,E200*((1+Investment!$D$6/12)^($H$1*12-$B200)),0)</f>
        <v>0</v>
      </c>
      <c r="J200" s="15">
        <f>if($A200&lt;=$H$1,F200*((1+Investment!$D$7/12)^($H$1*12-$B200)),0)</f>
        <v>0</v>
      </c>
      <c r="K200" s="15">
        <f t="shared" si="4"/>
        <v>0</v>
      </c>
      <c r="L200" s="15">
        <f t="shared" si="15"/>
        <v>2878143.695</v>
      </c>
      <c r="M200" s="14"/>
      <c r="N200" s="15">
        <f>if($A200&lt;=$N$1,D200*((1+Investment!$D$5/12)^($N$1*12-$B200)),0)</f>
        <v>0</v>
      </c>
      <c r="O200" s="15">
        <f>if($A200&lt;=$N$1,E200*((1+Investment!$D$6/12)^($N$1*12-$B200)),0)</f>
        <v>0</v>
      </c>
      <c r="P200" s="15">
        <f>if($A200&lt;=$N$1,F200*((1+Investment!$D$7/12)^($N$1*12-$B200)),0)</f>
        <v>0</v>
      </c>
      <c r="Q200" s="15">
        <f t="shared" si="5"/>
        <v>0</v>
      </c>
      <c r="R200" s="15">
        <f t="shared" si="16"/>
        <v>7865692.167</v>
      </c>
      <c r="S200" s="14"/>
      <c r="T200" s="15">
        <f>if($A200&lt;=$T$1,D200*((1+Investment!$D$5/12)^($T$1*12-$B200)),0)</f>
        <v>33578.4751</v>
      </c>
      <c r="U200" s="15">
        <f>if($A200&lt;=$T$1,E200*((1+Investment!$D$6/12)^($T$1*12-$B200)),0)</f>
        <v>15521.84593</v>
      </c>
      <c r="V200" s="15">
        <f>if($A200&lt;=$T$1,F200*((1+Investment!$D$7/12)^($T$1*12-$B200)),0)</f>
        <v>10329.44658</v>
      </c>
      <c r="W200" s="15">
        <f t="shared" si="6"/>
        <v>59429.76761</v>
      </c>
      <c r="X200" s="15">
        <f t="shared" si="17"/>
        <v>16290398.73</v>
      </c>
      <c r="Y200" s="14"/>
      <c r="Z200" s="15">
        <f>if($A200&lt;=$Z$1,D200*((1+Investment!$D$5/12)^($Z$1*12-$B200)),0)</f>
        <v>61001.90486</v>
      </c>
      <c r="AA200" s="15">
        <f>if($A200&lt;=$Z$1,E200*((1+Investment!$D$6/12)^($Z$1*12-$B200)),0)</f>
        <v>32707.34421</v>
      </c>
      <c r="AB200" s="15">
        <f>if($A200&lt;=$Z$1,F200*((1+Investment!$D$7/12)^($Z$1*12-$B200)),0)</f>
        <v>25237.10815</v>
      </c>
      <c r="AC200" s="15">
        <f t="shared" si="7"/>
        <v>118946.3572</v>
      </c>
      <c r="AD200" s="15">
        <f t="shared" si="18"/>
        <v>33446540.09</v>
      </c>
      <c r="AE200" s="14"/>
      <c r="AF200" s="15">
        <f>if($A200&lt;=$AF$1,D200*((1+Investment!$D$5/12)^($AF$1*12-$B200)),0)</f>
        <v>110821.9592</v>
      </c>
      <c r="AG200" s="15">
        <f>if($A200&lt;=$AF$1,E200*((1+Investment!$D$6/12)^($AF$1*12-$B200)),0)</f>
        <v>68920.30563</v>
      </c>
      <c r="AH200" s="15">
        <f>if($A200&lt;=$AF$1,F200*((1+Investment!$D$7/12)^($AF$1*12-$B200)),0)</f>
        <v>61659.80171</v>
      </c>
      <c r="AI200" s="15">
        <f t="shared" si="8"/>
        <v>241402.0665</v>
      </c>
      <c r="AJ200" s="15">
        <f t="shared" si="19"/>
        <v>69725079.04</v>
      </c>
      <c r="AK200" s="14"/>
      <c r="AL200" s="15">
        <f>if($A200&lt;=$AF$1,D200*((1+Investment!$D$5/12)^($AL$1*12-$B200)),0)</f>
        <v>201329.8873</v>
      </c>
      <c r="AM200" s="15">
        <f>if($A200&lt;=$AF$1,E200*((1+Investment!$D$6/12)^($AL$1*12-$B200)),0)</f>
        <v>145227.5825</v>
      </c>
      <c r="AN200" s="15">
        <f>if($A200&lt;=$AF$1,F200*((1+Investment!$D$7/12)^($AL$1*12-$B200)),0)</f>
        <v>150648.4469</v>
      </c>
      <c r="AO200" s="15">
        <f t="shared" si="9"/>
        <v>497205.9167</v>
      </c>
      <c r="AP200" s="15">
        <f t="shared" si="20"/>
        <v>147623543.5</v>
      </c>
      <c r="AQ200" s="14"/>
      <c r="AR200" s="15">
        <f>if($A200&lt;=$AF$1,D200*((1+Investment!$D$5/12)^($AR$1*12-$B200)),0)</f>
        <v>365755.3416</v>
      </c>
      <c r="AS200" s="15">
        <f>if($A200&lt;=$AF$1,E200*((1+Investment!$D$6/12)^($AR$1*12-$B200)),0)</f>
        <v>306020.8528</v>
      </c>
      <c r="AT200" s="15">
        <f>if($A200&lt;=$AF$1,F200*((1+Investment!$D$7/12)^($AR$1*12-$B200)),0)</f>
        <v>368067.2647</v>
      </c>
      <c r="AU200" s="15">
        <f t="shared" si="10"/>
        <v>1039843.459</v>
      </c>
      <c r="AV200" s="15">
        <f t="shared" si="21"/>
        <v>317393765.9</v>
      </c>
      <c r="AW200" s="15"/>
      <c r="AX200" s="15">
        <f>if($A200&lt;=$AF$1,D200*((1+Investment!$D$5/12)^($AX$1*12-$B200)),0)</f>
        <v>664466.5216</v>
      </c>
      <c r="AY200" s="15">
        <f>if($A200&lt;=$AF$1,E200*((1+Investment!$D$6/12)^($AX$1*12-$B200)),0)</f>
        <v>644841.4328</v>
      </c>
      <c r="AZ200" s="15">
        <f>if($A200&lt;=$AF$1,F200*((1+Investment!$D$7/12)^($AX$1*12-$B200)),0)</f>
        <v>899269.2198</v>
      </c>
      <c r="BA200" s="15">
        <f t="shared" si="11"/>
        <v>2208577.174</v>
      </c>
      <c r="BB200" s="15">
        <f t="shared" si="22"/>
        <v>692639026.6</v>
      </c>
      <c r="BC200" s="15"/>
      <c r="BD200" s="15">
        <f>if($A200&lt;=$AF$1,D200*((1+Investment!$D$5/12)^($BD$1*12-$B200)),0)</f>
        <v>1207134.136</v>
      </c>
      <c r="BE200" s="15">
        <f>if($A200&lt;=$AF$1,E200*((1+Investment!$D$6/12)^($BD$1*12-$B200)),0)</f>
        <v>1358797.839</v>
      </c>
      <c r="BF200" s="15">
        <f>if($A200&lt;=$AF$1,F200*((1+Investment!$D$7/12)^($BD$1*12-$B200)),0)</f>
        <v>2197112.342</v>
      </c>
      <c r="BG200" s="15">
        <f t="shared" si="12"/>
        <v>4763044.317</v>
      </c>
      <c r="BH200" s="15">
        <f t="shared" si="23"/>
        <v>1532971313</v>
      </c>
      <c r="BI200" s="15"/>
    </row>
    <row r="201">
      <c r="A201" s="24">
        <f t="shared" si="2"/>
        <v>16</v>
      </c>
      <c r="B201" s="23">
        <f t="shared" si="13"/>
        <v>199</v>
      </c>
      <c r="C201" s="15">
        <f>vlookup(A201,Budget!$B$3:$H$53,7,0)</f>
        <v>36847.83877</v>
      </c>
      <c r="D201" s="15">
        <f t="shared" ref="D201:F201" si="219">$C201*D$1</f>
        <v>22108.70326</v>
      </c>
      <c r="E201" s="15">
        <f t="shared" si="219"/>
        <v>9211.959693</v>
      </c>
      <c r="F201" s="15">
        <f t="shared" si="219"/>
        <v>5527.175816</v>
      </c>
      <c r="G201" s="14"/>
      <c r="H201" s="15">
        <f>if($A201&lt;=$H$1,D201*((1+Investment!$D$5/12)^($H$1*12-$B201)),0)</f>
        <v>0</v>
      </c>
      <c r="I201" s="15">
        <f>if($A201&lt;=$H$1,E201*((1+Investment!$D$6/12)^($H$1*12-$B201)),0)</f>
        <v>0</v>
      </c>
      <c r="J201" s="15">
        <f>if($A201&lt;=$H$1,F201*((1+Investment!$D$7/12)^($H$1*12-$B201)),0)</f>
        <v>0</v>
      </c>
      <c r="K201" s="15">
        <f t="shared" si="4"/>
        <v>0</v>
      </c>
      <c r="L201" s="15">
        <f t="shared" si="15"/>
        <v>2878143.695</v>
      </c>
      <c r="M201" s="14"/>
      <c r="N201" s="15">
        <f>if($A201&lt;=$N$1,D201*((1+Investment!$D$5/12)^($N$1*12-$B201)),0)</f>
        <v>0</v>
      </c>
      <c r="O201" s="15">
        <f>if($A201&lt;=$N$1,E201*((1+Investment!$D$6/12)^($N$1*12-$B201)),0)</f>
        <v>0</v>
      </c>
      <c r="P201" s="15">
        <f>if($A201&lt;=$N$1,F201*((1+Investment!$D$7/12)^($N$1*12-$B201)),0)</f>
        <v>0</v>
      </c>
      <c r="Q201" s="15">
        <f t="shared" si="5"/>
        <v>0</v>
      </c>
      <c r="R201" s="15">
        <f t="shared" si="16"/>
        <v>7865692.167</v>
      </c>
      <c r="S201" s="14"/>
      <c r="T201" s="15">
        <f>if($A201&lt;=$T$1,D201*((1+Investment!$D$5/12)^($T$1*12-$B201)),0)</f>
        <v>33246.01495</v>
      </c>
      <c r="U201" s="15">
        <f>if($A201&lt;=$T$1,E201*((1+Investment!$D$6/12)^($T$1*12-$B201)),0)</f>
        <v>15330.2182</v>
      </c>
      <c r="V201" s="15">
        <f>if($A201&lt;=$T$1,F201*((1+Investment!$D$7/12)^($T$1*12-$B201)),0)</f>
        <v>10176.79466</v>
      </c>
      <c r="W201" s="15">
        <f t="shared" si="6"/>
        <v>58753.02781</v>
      </c>
      <c r="X201" s="15">
        <f t="shared" si="17"/>
        <v>16349151.75</v>
      </c>
      <c r="Y201" s="14"/>
      <c r="Z201" s="15">
        <f>if($A201&lt;=$Z$1,D201*((1+Investment!$D$5/12)^($Z$1*12-$B201)),0)</f>
        <v>60397.9256</v>
      </c>
      <c r="AA201" s="15">
        <f>if($A201&lt;=$Z$1,E201*((1+Investment!$D$6/12)^($Z$1*12-$B201)),0)</f>
        <v>32303.54984</v>
      </c>
      <c r="AB201" s="15">
        <f>if($A201&lt;=$Z$1,F201*((1+Investment!$D$7/12)^($Z$1*12-$B201)),0)</f>
        <v>24864.14596</v>
      </c>
      <c r="AC201" s="15">
        <f t="shared" si="7"/>
        <v>117565.6214</v>
      </c>
      <c r="AD201" s="15">
        <f t="shared" si="18"/>
        <v>33564105.71</v>
      </c>
      <c r="AE201" s="14"/>
      <c r="AF201" s="15">
        <f>if($A201&lt;=$AF$1,D201*((1+Investment!$D$5/12)^($AF$1*12-$B201)),0)</f>
        <v>109724.712</v>
      </c>
      <c r="AG201" s="15">
        <f>if($A201&lt;=$AF$1,E201*((1+Investment!$D$6/12)^($AF$1*12-$B201)),0)</f>
        <v>68069.43766</v>
      </c>
      <c r="AH201" s="15">
        <f>if($A201&lt;=$AF$1,F201*((1+Investment!$D$7/12)^($AF$1*12-$B201)),0)</f>
        <v>60748.57312</v>
      </c>
      <c r="AI201" s="15">
        <f t="shared" si="8"/>
        <v>238542.7228</v>
      </c>
      <c r="AJ201" s="15">
        <f t="shared" si="19"/>
        <v>69963621.76</v>
      </c>
      <c r="AK201" s="14"/>
      <c r="AL201" s="15">
        <f>if($A201&lt;=$AF$1,D201*((1+Investment!$D$5/12)^($AL$1*12-$B201)),0)</f>
        <v>199336.5221</v>
      </c>
      <c r="AM201" s="15">
        <f>if($A201&lt;=$AF$1,E201*((1+Investment!$D$6/12)^($AL$1*12-$B201)),0)</f>
        <v>143434.6493</v>
      </c>
      <c r="AN201" s="15">
        <f>if($A201&lt;=$AF$1,F201*((1+Investment!$D$7/12)^($AL$1*12-$B201)),0)</f>
        <v>148422.1152</v>
      </c>
      <c r="AO201" s="15">
        <f t="shared" si="9"/>
        <v>491193.2866</v>
      </c>
      <c r="AP201" s="15">
        <f t="shared" si="20"/>
        <v>148114736.8</v>
      </c>
      <c r="AQ201" s="14"/>
      <c r="AR201" s="15">
        <f>if($A201&lt;=$AF$1,D201*((1+Investment!$D$5/12)^($AR$1*12-$B201)),0)</f>
        <v>362134.0016</v>
      </c>
      <c r="AS201" s="15">
        <f>if($A201&lt;=$AF$1,E201*((1+Investment!$D$6/12)^($AR$1*12-$B201)),0)</f>
        <v>302242.8176</v>
      </c>
      <c r="AT201" s="15">
        <f>if($A201&lt;=$AF$1,F201*((1+Investment!$D$7/12)^($AR$1*12-$B201)),0)</f>
        <v>362627.847</v>
      </c>
      <c r="AU201" s="15">
        <f t="shared" si="10"/>
        <v>1027004.666</v>
      </c>
      <c r="AV201" s="15">
        <f t="shared" si="21"/>
        <v>318420770.6</v>
      </c>
      <c r="AW201" s="15"/>
      <c r="AX201" s="15">
        <f>if($A201&lt;=$AF$1,D201*((1+Investment!$D$5/12)^($AX$1*12-$B201)),0)</f>
        <v>657887.6452</v>
      </c>
      <c r="AY201" s="15">
        <f>if($A201&lt;=$AF$1,E201*((1+Investment!$D$6/12)^($AX$1*12-$B201)),0)</f>
        <v>636880.4275</v>
      </c>
      <c r="AZ201" s="15">
        <f>if($A201&lt;=$AF$1,F201*((1+Investment!$D$7/12)^($AX$1*12-$B201)),0)</f>
        <v>885979.5269</v>
      </c>
      <c r="BA201" s="15">
        <f t="shared" si="11"/>
        <v>2180747.6</v>
      </c>
      <c r="BB201" s="15">
        <f t="shared" si="22"/>
        <v>694819774.2</v>
      </c>
      <c r="BC201" s="15"/>
      <c r="BD201" s="15">
        <f>if($A201&lt;=$AF$1,D201*((1+Investment!$D$5/12)^($BD$1*12-$B201)),0)</f>
        <v>1195182.313</v>
      </c>
      <c r="BE201" s="15">
        <f>if($A201&lt;=$AF$1,E201*((1+Investment!$D$6/12)^($BD$1*12-$B201)),0)</f>
        <v>1342022.557</v>
      </c>
      <c r="BF201" s="15">
        <f>if($A201&lt;=$AF$1,F201*((1+Investment!$D$7/12)^($BD$1*12-$B201)),0)</f>
        <v>2164642.701</v>
      </c>
      <c r="BG201" s="15">
        <f t="shared" si="12"/>
        <v>4701847.571</v>
      </c>
      <c r="BH201" s="15">
        <f t="shared" si="23"/>
        <v>1537673160</v>
      </c>
      <c r="BI201" s="15"/>
    </row>
    <row r="202">
      <c r="A202" s="24">
        <f t="shared" si="2"/>
        <v>16</v>
      </c>
      <c r="B202" s="23">
        <f t="shared" si="13"/>
        <v>200</v>
      </c>
      <c r="C202" s="15">
        <f>vlookup(A202,Budget!$B$3:$H$53,7,0)</f>
        <v>36847.83877</v>
      </c>
      <c r="D202" s="15">
        <f t="shared" ref="D202:F202" si="220">$C202*D$1</f>
        <v>22108.70326</v>
      </c>
      <c r="E202" s="15">
        <f t="shared" si="220"/>
        <v>9211.959693</v>
      </c>
      <c r="F202" s="15">
        <f t="shared" si="220"/>
        <v>5527.175816</v>
      </c>
      <c r="G202" s="14"/>
      <c r="H202" s="15">
        <f>if($A202&lt;=$H$1,D202*((1+Investment!$D$5/12)^($H$1*12-$B202)),0)</f>
        <v>0</v>
      </c>
      <c r="I202" s="15">
        <f>if($A202&lt;=$H$1,E202*((1+Investment!$D$6/12)^($H$1*12-$B202)),0)</f>
        <v>0</v>
      </c>
      <c r="J202" s="15">
        <f>if($A202&lt;=$H$1,F202*((1+Investment!$D$7/12)^($H$1*12-$B202)),0)</f>
        <v>0</v>
      </c>
      <c r="K202" s="15">
        <f t="shared" si="4"/>
        <v>0</v>
      </c>
      <c r="L202" s="15">
        <f t="shared" si="15"/>
        <v>2878143.695</v>
      </c>
      <c r="M202" s="14"/>
      <c r="N202" s="15">
        <f>if($A202&lt;=$N$1,D202*((1+Investment!$D$5/12)^($N$1*12-$B202)),0)</f>
        <v>0</v>
      </c>
      <c r="O202" s="15">
        <f>if($A202&lt;=$N$1,E202*((1+Investment!$D$6/12)^($N$1*12-$B202)),0)</f>
        <v>0</v>
      </c>
      <c r="P202" s="15">
        <f>if($A202&lt;=$N$1,F202*((1+Investment!$D$7/12)^($N$1*12-$B202)),0)</f>
        <v>0</v>
      </c>
      <c r="Q202" s="15">
        <f t="shared" si="5"/>
        <v>0</v>
      </c>
      <c r="R202" s="15">
        <f t="shared" si="16"/>
        <v>7865692.167</v>
      </c>
      <c r="S202" s="14"/>
      <c r="T202" s="15">
        <f>if($A202&lt;=$T$1,D202*((1+Investment!$D$5/12)^($T$1*12-$B202)),0)</f>
        <v>32916.84648</v>
      </c>
      <c r="U202" s="15">
        <f>if($A202&lt;=$T$1,E202*((1+Investment!$D$6/12)^($T$1*12-$B202)),0)</f>
        <v>15140.95625</v>
      </c>
      <c r="V202" s="15">
        <f>if($A202&lt;=$T$1,F202*((1+Investment!$D$7/12)^($T$1*12-$B202)),0)</f>
        <v>10026.39868</v>
      </c>
      <c r="W202" s="15">
        <f t="shared" si="6"/>
        <v>58084.20141</v>
      </c>
      <c r="X202" s="15">
        <f t="shared" si="17"/>
        <v>16407235.96</v>
      </c>
      <c r="Y202" s="14"/>
      <c r="Z202" s="15">
        <f>if($A202&lt;=$Z$1,D202*((1+Investment!$D$5/12)^($Z$1*12-$B202)),0)</f>
        <v>59799.92634</v>
      </c>
      <c r="AA202" s="15">
        <f>if($A202&lt;=$Z$1,E202*((1+Investment!$D$6/12)^($Z$1*12-$B202)),0)</f>
        <v>31904.74058</v>
      </c>
      <c r="AB202" s="15">
        <f>if($A202&lt;=$Z$1,F202*((1+Investment!$D$7/12)^($Z$1*12-$B202)),0)</f>
        <v>24496.69553</v>
      </c>
      <c r="AC202" s="15">
        <f t="shared" si="7"/>
        <v>116201.3624</v>
      </c>
      <c r="AD202" s="15">
        <f t="shared" si="18"/>
        <v>33680307.08</v>
      </c>
      <c r="AE202" s="14"/>
      <c r="AF202" s="15">
        <f>if($A202&lt;=$AF$1,D202*((1+Investment!$D$5/12)^($AF$1*12-$B202)),0)</f>
        <v>108638.3287</v>
      </c>
      <c r="AG202" s="15">
        <f>if($A202&lt;=$AF$1,E202*((1+Investment!$D$6/12)^($AF$1*12-$B202)),0)</f>
        <v>67229.07423</v>
      </c>
      <c r="AH202" s="15">
        <f>if($A202&lt;=$AF$1,F202*((1+Investment!$D$7/12)^($AF$1*12-$B202)),0)</f>
        <v>59850.81095</v>
      </c>
      <c r="AI202" s="15">
        <f t="shared" si="8"/>
        <v>235718.2139</v>
      </c>
      <c r="AJ202" s="15">
        <f t="shared" si="19"/>
        <v>70199339.97</v>
      </c>
      <c r="AK202" s="14"/>
      <c r="AL202" s="15">
        <f>if($A202&lt;=$AF$1,D202*((1+Investment!$D$5/12)^($AL$1*12-$B202)),0)</f>
        <v>197362.8932</v>
      </c>
      <c r="AM202" s="15">
        <f>if($A202&lt;=$AF$1,E202*((1+Investment!$D$6/12)^($AL$1*12-$B202)),0)</f>
        <v>141663.8512</v>
      </c>
      <c r="AN202" s="15">
        <f>if($A202&lt;=$AF$1,F202*((1+Investment!$D$7/12)^($AL$1*12-$B202)),0)</f>
        <v>146228.6849</v>
      </c>
      <c r="AO202" s="15">
        <f t="shared" si="9"/>
        <v>485255.4293</v>
      </c>
      <c r="AP202" s="15">
        <f t="shared" si="20"/>
        <v>148599992.3</v>
      </c>
      <c r="AQ202" s="14"/>
      <c r="AR202" s="15">
        <f>if($A202&lt;=$AF$1,D202*((1+Investment!$D$5/12)^($AR$1*12-$B202)),0)</f>
        <v>358548.5165</v>
      </c>
      <c r="AS202" s="15">
        <f>if($A202&lt;=$AF$1,E202*((1+Investment!$D$6/12)^($AR$1*12-$B202)),0)</f>
        <v>298511.4248</v>
      </c>
      <c r="AT202" s="15">
        <f>if($A202&lt;=$AF$1,F202*((1+Investment!$D$7/12)^($AR$1*12-$B202)),0)</f>
        <v>357268.8148</v>
      </c>
      <c r="AU202" s="15">
        <f t="shared" si="10"/>
        <v>1014328.756</v>
      </c>
      <c r="AV202" s="15">
        <f t="shared" si="21"/>
        <v>319435099.4</v>
      </c>
      <c r="AW202" s="15"/>
      <c r="AX202" s="15">
        <f>if($A202&lt;=$AF$1,D202*((1+Investment!$D$5/12)^($AX$1*12-$B202)),0)</f>
        <v>651373.9061</v>
      </c>
      <c r="AY202" s="15">
        <f>if($A202&lt;=$AF$1,E202*((1+Investment!$D$6/12)^($AX$1*12-$B202)),0)</f>
        <v>629017.7061</v>
      </c>
      <c r="AZ202" s="15">
        <f>if($A202&lt;=$AF$1,F202*((1+Investment!$D$7/12)^($AX$1*12-$B202)),0)</f>
        <v>872886.2334</v>
      </c>
      <c r="BA202" s="15">
        <f t="shared" si="11"/>
        <v>2153277.846</v>
      </c>
      <c r="BB202" s="15">
        <f t="shared" si="22"/>
        <v>696973052.1</v>
      </c>
      <c r="BC202" s="15"/>
      <c r="BD202" s="15">
        <f>if($A202&lt;=$AF$1,D202*((1+Investment!$D$5/12)^($BD$1*12-$B202)),0)</f>
        <v>1183348.825</v>
      </c>
      <c r="BE202" s="15">
        <f>if($A202&lt;=$AF$1,E202*((1+Investment!$D$6/12)^($BD$1*12-$B202)),0)</f>
        <v>1325454.377</v>
      </c>
      <c r="BF202" s="15">
        <f>if($A202&lt;=$AF$1,F202*((1+Investment!$D$7/12)^($BD$1*12-$B202)),0)</f>
        <v>2132652.907</v>
      </c>
      <c r="BG202" s="15">
        <f t="shared" si="12"/>
        <v>4641456.11</v>
      </c>
      <c r="BH202" s="15">
        <f t="shared" si="23"/>
        <v>1542314616</v>
      </c>
      <c r="BI202" s="15"/>
    </row>
    <row r="203">
      <c r="A203" s="24">
        <f t="shared" si="2"/>
        <v>16</v>
      </c>
      <c r="B203" s="23">
        <f t="shared" si="13"/>
        <v>201</v>
      </c>
      <c r="C203" s="15">
        <f>vlookup(A203,Budget!$B$3:$H$53,7,0)</f>
        <v>36847.83877</v>
      </c>
      <c r="D203" s="15">
        <f t="shared" ref="D203:F203" si="221">$C203*D$1</f>
        <v>22108.70326</v>
      </c>
      <c r="E203" s="15">
        <f t="shared" si="221"/>
        <v>9211.959693</v>
      </c>
      <c r="F203" s="15">
        <f t="shared" si="221"/>
        <v>5527.175816</v>
      </c>
      <c r="G203" s="14"/>
      <c r="H203" s="15">
        <f>if($A203&lt;=$H$1,D203*((1+Investment!$D$5/12)^($H$1*12-$B203)),0)</f>
        <v>0</v>
      </c>
      <c r="I203" s="15">
        <f>if($A203&lt;=$H$1,E203*((1+Investment!$D$6/12)^($H$1*12-$B203)),0)</f>
        <v>0</v>
      </c>
      <c r="J203" s="15">
        <f>if($A203&lt;=$H$1,F203*((1+Investment!$D$7/12)^($H$1*12-$B203)),0)</f>
        <v>0</v>
      </c>
      <c r="K203" s="15">
        <f t="shared" si="4"/>
        <v>0</v>
      </c>
      <c r="L203" s="15">
        <f t="shared" si="15"/>
        <v>2878143.695</v>
      </c>
      <c r="M203" s="14"/>
      <c r="N203" s="15">
        <f>if($A203&lt;=$N$1,D203*((1+Investment!$D$5/12)^($N$1*12-$B203)),0)</f>
        <v>0</v>
      </c>
      <c r="O203" s="15">
        <f>if($A203&lt;=$N$1,E203*((1+Investment!$D$6/12)^($N$1*12-$B203)),0)</f>
        <v>0</v>
      </c>
      <c r="P203" s="15">
        <f>if($A203&lt;=$N$1,F203*((1+Investment!$D$7/12)^($N$1*12-$B203)),0)</f>
        <v>0</v>
      </c>
      <c r="Q203" s="15">
        <f t="shared" si="5"/>
        <v>0</v>
      </c>
      <c r="R203" s="15">
        <f t="shared" si="16"/>
        <v>7865692.167</v>
      </c>
      <c r="S203" s="14"/>
      <c r="T203" s="15">
        <f>if($A203&lt;=$T$1,D203*((1+Investment!$D$5/12)^($T$1*12-$B203)),0)</f>
        <v>32590.93711</v>
      </c>
      <c r="U203" s="15">
        <f>if($A203&lt;=$T$1,E203*((1+Investment!$D$6/12)^($T$1*12-$B203)),0)</f>
        <v>14954.03086</v>
      </c>
      <c r="V203" s="15">
        <f>if($A203&lt;=$T$1,F203*((1+Investment!$D$7/12)^($T$1*12-$B203)),0)</f>
        <v>9878.225298</v>
      </c>
      <c r="W203" s="15">
        <f t="shared" si="6"/>
        <v>57423.19327</v>
      </c>
      <c r="X203" s="15">
        <f t="shared" si="17"/>
        <v>16464659.15</v>
      </c>
      <c r="Y203" s="14"/>
      <c r="Z203" s="15">
        <f>if($A203&lt;=$Z$1,D203*((1+Investment!$D$5/12)^($Z$1*12-$B203)),0)</f>
        <v>59207.84786</v>
      </c>
      <c r="AA203" s="15">
        <f>if($A203&lt;=$Z$1,E203*((1+Investment!$D$6/12)^($Z$1*12-$B203)),0)</f>
        <v>31510.85489</v>
      </c>
      <c r="AB203" s="15">
        <f>if($A203&lt;=$Z$1,F203*((1+Investment!$D$7/12)^($Z$1*12-$B203)),0)</f>
        <v>24134.6754</v>
      </c>
      <c r="AC203" s="15">
        <f t="shared" si="7"/>
        <v>114853.3781</v>
      </c>
      <c r="AD203" s="15">
        <f t="shared" si="18"/>
        <v>33795160.45</v>
      </c>
      <c r="AE203" s="14"/>
      <c r="AF203" s="15">
        <f>if($A203&lt;=$AF$1,D203*((1+Investment!$D$5/12)^($AF$1*12-$B203)),0)</f>
        <v>107562.7017</v>
      </c>
      <c r="AG203" s="15">
        <f>if($A203&lt;=$AF$1,E203*((1+Investment!$D$6/12)^($AF$1*12-$B203)),0)</f>
        <v>66399.08566</v>
      </c>
      <c r="AH203" s="15">
        <f>if($A203&lt;=$AF$1,F203*((1+Investment!$D$7/12)^($AF$1*12-$B203)),0)</f>
        <v>58966.31621</v>
      </c>
      <c r="AI203" s="15">
        <f t="shared" si="8"/>
        <v>232928.1036</v>
      </c>
      <c r="AJ203" s="15">
        <f t="shared" si="19"/>
        <v>70432268.08</v>
      </c>
      <c r="AK203" s="14"/>
      <c r="AL203" s="15">
        <f>if($A203&lt;=$AF$1,D203*((1+Investment!$D$5/12)^($AL$1*12-$B203)),0)</f>
        <v>195408.8051</v>
      </c>
      <c r="AM203" s="15">
        <f>if($A203&lt;=$AF$1,E203*((1+Investment!$D$6/12)^($AL$1*12-$B203)),0)</f>
        <v>139914.9148</v>
      </c>
      <c r="AN203" s="15">
        <f>if($A203&lt;=$AF$1,F203*((1+Investment!$D$7/12)^($AL$1*12-$B203)),0)</f>
        <v>144067.6699</v>
      </c>
      <c r="AO203" s="15">
        <f t="shared" si="9"/>
        <v>479391.3897</v>
      </c>
      <c r="AP203" s="15">
        <f t="shared" si="20"/>
        <v>149079383.6</v>
      </c>
      <c r="AQ203" s="14"/>
      <c r="AR203" s="15">
        <f>if($A203&lt;=$AF$1,D203*((1+Investment!$D$5/12)^($AR$1*12-$B203)),0)</f>
        <v>354998.5311</v>
      </c>
      <c r="AS203" s="15">
        <f>if($A203&lt;=$AF$1,E203*((1+Investment!$D$6/12)^($AR$1*12-$B203)),0)</f>
        <v>294826.0985</v>
      </c>
      <c r="AT203" s="15">
        <f>if($A203&lt;=$AF$1,F203*((1+Investment!$D$7/12)^($AR$1*12-$B203)),0)</f>
        <v>351988.9801</v>
      </c>
      <c r="AU203" s="15">
        <f t="shared" si="10"/>
        <v>1001813.61</v>
      </c>
      <c r="AV203" s="15">
        <f t="shared" si="21"/>
        <v>320436913</v>
      </c>
      <c r="AW203" s="15"/>
      <c r="AX203" s="15">
        <f>if($A203&lt;=$AF$1,D203*((1+Investment!$D$5/12)^($AX$1*12-$B203)),0)</f>
        <v>644924.6595</v>
      </c>
      <c r="AY203" s="15">
        <f>if($A203&lt;=$AF$1,E203*((1+Investment!$D$6/12)^($AX$1*12-$B203)),0)</f>
        <v>621252.0554</v>
      </c>
      <c r="AZ203" s="15">
        <f>if($A203&lt;=$AF$1,F203*((1+Investment!$D$7/12)^($AX$1*12-$B203)),0)</f>
        <v>859986.4369</v>
      </c>
      <c r="BA203" s="15">
        <f t="shared" si="11"/>
        <v>2126163.152</v>
      </c>
      <c r="BB203" s="15">
        <f t="shared" si="22"/>
        <v>699099215.2</v>
      </c>
      <c r="BC203" s="15"/>
      <c r="BD203" s="15">
        <f>if($A203&lt;=$AF$1,D203*((1+Investment!$D$5/12)^($BD$1*12-$B203)),0)</f>
        <v>1171632.5</v>
      </c>
      <c r="BE203" s="15">
        <f>if($A203&lt;=$AF$1,E203*((1+Investment!$D$6/12)^($BD$1*12-$B203)),0)</f>
        <v>1309090.743</v>
      </c>
      <c r="BF203" s="15">
        <f>if($A203&lt;=$AF$1,F203*((1+Investment!$D$7/12)^($BD$1*12-$B203)),0)</f>
        <v>2101135.869</v>
      </c>
      <c r="BG203" s="15">
        <f t="shared" si="12"/>
        <v>4581859.112</v>
      </c>
      <c r="BH203" s="15">
        <f t="shared" si="23"/>
        <v>1546896476</v>
      </c>
      <c r="BI203" s="15"/>
    </row>
    <row r="204">
      <c r="A204" s="24">
        <f t="shared" si="2"/>
        <v>16</v>
      </c>
      <c r="B204" s="23">
        <f t="shared" si="13"/>
        <v>202</v>
      </c>
      <c r="C204" s="15">
        <f>vlookup(A204,Budget!$B$3:$H$53,7,0)</f>
        <v>36847.83877</v>
      </c>
      <c r="D204" s="15">
        <f t="shared" ref="D204:F204" si="222">$C204*D$1</f>
        <v>22108.70326</v>
      </c>
      <c r="E204" s="15">
        <f t="shared" si="222"/>
        <v>9211.959693</v>
      </c>
      <c r="F204" s="15">
        <f t="shared" si="222"/>
        <v>5527.175816</v>
      </c>
      <c r="G204" s="14"/>
      <c r="H204" s="15">
        <f>if($A204&lt;=$H$1,D204*((1+Investment!$D$5/12)^($H$1*12-$B204)),0)</f>
        <v>0</v>
      </c>
      <c r="I204" s="15">
        <f>if($A204&lt;=$H$1,E204*((1+Investment!$D$6/12)^($H$1*12-$B204)),0)</f>
        <v>0</v>
      </c>
      <c r="J204" s="15">
        <f>if($A204&lt;=$H$1,F204*((1+Investment!$D$7/12)^($H$1*12-$B204)),0)</f>
        <v>0</v>
      </c>
      <c r="K204" s="15">
        <f t="shared" si="4"/>
        <v>0</v>
      </c>
      <c r="L204" s="15">
        <f t="shared" si="15"/>
        <v>2878143.695</v>
      </c>
      <c r="M204" s="14"/>
      <c r="N204" s="15">
        <f>if($A204&lt;=$N$1,D204*((1+Investment!$D$5/12)^($N$1*12-$B204)),0)</f>
        <v>0</v>
      </c>
      <c r="O204" s="15">
        <f>if($A204&lt;=$N$1,E204*((1+Investment!$D$6/12)^($N$1*12-$B204)),0)</f>
        <v>0</v>
      </c>
      <c r="P204" s="15">
        <f>if($A204&lt;=$N$1,F204*((1+Investment!$D$7/12)^($N$1*12-$B204)),0)</f>
        <v>0</v>
      </c>
      <c r="Q204" s="15">
        <f t="shared" si="5"/>
        <v>0</v>
      </c>
      <c r="R204" s="15">
        <f t="shared" si="16"/>
        <v>7865692.167</v>
      </c>
      <c r="S204" s="14"/>
      <c r="T204" s="15">
        <f>if($A204&lt;=$T$1,D204*((1+Investment!$D$5/12)^($T$1*12-$B204)),0)</f>
        <v>32268.25457</v>
      </c>
      <c r="U204" s="15">
        <f>if($A204&lt;=$T$1,E204*((1+Investment!$D$6/12)^($T$1*12-$B204)),0)</f>
        <v>14769.4132</v>
      </c>
      <c r="V204" s="15">
        <f>if($A204&lt;=$T$1,F204*((1+Investment!$D$7/12)^($T$1*12-$B204)),0)</f>
        <v>9732.241673</v>
      </c>
      <c r="W204" s="15">
        <f t="shared" si="6"/>
        <v>56769.90944</v>
      </c>
      <c r="X204" s="15">
        <f t="shared" si="17"/>
        <v>16521429.06</v>
      </c>
      <c r="Y204" s="14"/>
      <c r="Z204" s="15">
        <f>if($A204&lt;=$Z$1,D204*((1+Investment!$D$5/12)^($Z$1*12-$B204)),0)</f>
        <v>58621.63154</v>
      </c>
      <c r="AA204" s="15">
        <f>if($A204&lt;=$Z$1,E204*((1+Investment!$D$6/12)^($Z$1*12-$B204)),0)</f>
        <v>31121.83199</v>
      </c>
      <c r="AB204" s="15">
        <f>if($A204&lt;=$Z$1,F204*((1+Investment!$D$7/12)^($Z$1*12-$B204)),0)</f>
        <v>23778.00532</v>
      </c>
      <c r="AC204" s="15">
        <f t="shared" si="7"/>
        <v>113521.4689</v>
      </c>
      <c r="AD204" s="15">
        <f t="shared" si="18"/>
        <v>33908681.92</v>
      </c>
      <c r="AE204" s="14"/>
      <c r="AF204" s="15">
        <f>if($A204&lt;=$AF$1,D204*((1+Investment!$D$5/12)^($AF$1*12-$B204)),0)</f>
        <v>106497.7245</v>
      </c>
      <c r="AG204" s="15">
        <f>if($A204&lt;=$AF$1,E204*((1+Investment!$D$6/12)^($AF$1*12-$B204)),0)</f>
        <v>65579.34386</v>
      </c>
      <c r="AH204" s="15">
        <f>if($A204&lt;=$AF$1,F204*((1+Investment!$D$7/12)^($AF$1*12-$B204)),0)</f>
        <v>58094.89282</v>
      </c>
      <c r="AI204" s="15">
        <f t="shared" si="8"/>
        <v>230171.9612</v>
      </c>
      <c r="AJ204" s="15">
        <f t="shared" si="19"/>
        <v>70662440.04</v>
      </c>
      <c r="AK204" s="14"/>
      <c r="AL204" s="15">
        <f>if($A204&lt;=$AF$1,D204*((1+Investment!$D$5/12)^($AL$1*12-$B204)),0)</f>
        <v>193474.0645</v>
      </c>
      <c r="AM204" s="15">
        <f>if($A204&lt;=$AF$1,E204*((1+Investment!$D$6/12)^($AL$1*12-$B204)),0)</f>
        <v>138187.5701</v>
      </c>
      <c r="AN204" s="15">
        <f>if($A204&lt;=$AF$1,F204*((1+Investment!$D$7/12)^($AL$1*12-$B204)),0)</f>
        <v>141938.591</v>
      </c>
      <c r="AO204" s="15">
        <f t="shared" si="9"/>
        <v>473600.2256</v>
      </c>
      <c r="AP204" s="15">
        <f t="shared" si="20"/>
        <v>149552983.9</v>
      </c>
      <c r="AQ204" s="14"/>
      <c r="AR204" s="15">
        <f>if($A204&lt;=$AF$1,D204*((1+Investment!$D$5/12)^($AR$1*12-$B204)),0)</f>
        <v>351483.6942</v>
      </c>
      <c r="AS204" s="15">
        <f>if($A204&lt;=$AF$1,E204*((1+Investment!$D$6/12)^($AR$1*12-$B204)),0)</f>
        <v>291186.2702</v>
      </c>
      <c r="AT204" s="15">
        <f>if($A204&lt;=$AF$1,F204*((1+Investment!$D$7/12)^($AR$1*12-$B204)),0)</f>
        <v>346787.1725</v>
      </c>
      <c r="AU204" s="15">
        <f t="shared" si="10"/>
        <v>989457.1368</v>
      </c>
      <c r="AV204" s="15">
        <f t="shared" si="21"/>
        <v>321426370.1</v>
      </c>
      <c r="AW204" s="15"/>
      <c r="AX204" s="15">
        <f>if($A204&lt;=$AF$1,D204*((1+Investment!$D$5/12)^($AX$1*12-$B204)),0)</f>
        <v>638539.2669</v>
      </c>
      <c r="AY204" s="15">
        <f>if($A204&lt;=$AF$1,E204*((1+Investment!$D$6/12)^($AX$1*12-$B204)),0)</f>
        <v>613582.277</v>
      </c>
      <c r="AZ204" s="15">
        <f>if($A204&lt;=$AF$1,F204*((1+Investment!$D$7/12)^($AX$1*12-$B204)),0)</f>
        <v>847277.2777</v>
      </c>
      <c r="BA204" s="15">
        <f t="shared" si="11"/>
        <v>2099398.822</v>
      </c>
      <c r="BB204" s="15">
        <f t="shared" si="22"/>
        <v>701198614</v>
      </c>
      <c r="BC204" s="15"/>
      <c r="BD204" s="15">
        <f>if($A204&lt;=$AF$1,D204*((1+Investment!$D$5/12)^($BD$1*12-$B204)),0)</f>
        <v>1160032.178</v>
      </c>
      <c r="BE204" s="15">
        <f>if($A204&lt;=$AF$1,E204*((1+Investment!$D$6/12)^($BD$1*12-$B204)),0)</f>
        <v>1292929.129</v>
      </c>
      <c r="BF204" s="15">
        <f>if($A204&lt;=$AF$1,F204*((1+Investment!$D$7/12)^($BD$1*12-$B204)),0)</f>
        <v>2070084.6</v>
      </c>
      <c r="BG204" s="15">
        <f t="shared" si="12"/>
        <v>4523045.907</v>
      </c>
      <c r="BH204" s="15">
        <f t="shared" si="23"/>
        <v>1551419521</v>
      </c>
      <c r="BI204" s="15"/>
    </row>
    <row r="205">
      <c r="A205" s="24">
        <f t="shared" si="2"/>
        <v>16</v>
      </c>
      <c r="B205" s="23">
        <f t="shared" si="13"/>
        <v>203</v>
      </c>
      <c r="C205" s="15">
        <f>vlookup(A205,Budget!$B$3:$H$53,7,0)</f>
        <v>36847.83877</v>
      </c>
      <c r="D205" s="15">
        <f t="shared" ref="D205:F205" si="223">$C205*D$1</f>
        <v>22108.70326</v>
      </c>
      <c r="E205" s="15">
        <f t="shared" si="223"/>
        <v>9211.959693</v>
      </c>
      <c r="F205" s="15">
        <f t="shared" si="223"/>
        <v>5527.175816</v>
      </c>
      <c r="G205" s="14"/>
      <c r="H205" s="15">
        <f>if($A205&lt;=$H$1,D205*((1+Investment!$D$5/12)^($H$1*12-$B205)),0)</f>
        <v>0</v>
      </c>
      <c r="I205" s="15">
        <f>if($A205&lt;=$H$1,E205*((1+Investment!$D$6/12)^($H$1*12-$B205)),0)</f>
        <v>0</v>
      </c>
      <c r="J205" s="15">
        <f>if($A205&lt;=$H$1,F205*((1+Investment!$D$7/12)^($H$1*12-$B205)),0)</f>
        <v>0</v>
      </c>
      <c r="K205" s="15">
        <f t="shared" si="4"/>
        <v>0</v>
      </c>
      <c r="L205" s="15">
        <f t="shared" si="15"/>
        <v>2878143.695</v>
      </c>
      <c r="M205" s="14"/>
      <c r="N205" s="15">
        <f>if($A205&lt;=$N$1,D205*((1+Investment!$D$5/12)^($N$1*12-$B205)),0)</f>
        <v>0</v>
      </c>
      <c r="O205" s="15">
        <f>if($A205&lt;=$N$1,E205*((1+Investment!$D$6/12)^($N$1*12-$B205)),0)</f>
        <v>0</v>
      </c>
      <c r="P205" s="15">
        <f>if($A205&lt;=$N$1,F205*((1+Investment!$D$7/12)^($N$1*12-$B205)),0)</f>
        <v>0</v>
      </c>
      <c r="Q205" s="15">
        <f t="shared" si="5"/>
        <v>0</v>
      </c>
      <c r="R205" s="15">
        <f t="shared" si="16"/>
        <v>7865692.167</v>
      </c>
      <c r="S205" s="14"/>
      <c r="T205" s="15">
        <f>if($A205&lt;=$T$1,D205*((1+Investment!$D$5/12)^($T$1*12-$B205)),0)</f>
        <v>31948.7669</v>
      </c>
      <c r="U205" s="15">
        <f>if($A205&lt;=$T$1,E205*((1+Investment!$D$6/12)^($T$1*12-$B205)),0)</f>
        <v>14587.07476</v>
      </c>
      <c r="V205" s="15">
        <f>if($A205&lt;=$T$1,F205*((1+Investment!$D$7/12)^($T$1*12-$B205)),0)</f>
        <v>9588.415442</v>
      </c>
      <c r="W205" s="15">
        <f t="shared" si="6"/>
        <v>56124.2571</v>
      </c>
      <c r="X205" s="15">
        <f t="shared" si="17"/>
        <v>16577553.32</v>
      </c>
      <c r="Y205" s="14"/>
      <c r="Z205" s="15">
        <f>if($A205&lt;=$Z$1,D205*((1+Investment!$D$5/12)^($Z$1*12-$B205)),0)</f>
        <v>58041.21935</v>
      </c>
      <c r="AA205" s="15">
        <f>if($A205&lt;=$Z$1,E205*((1+Investment!$D$6/12)^($Z$1*12-$B205)),0)</f>
        <v>30737.61185</v>
      </c>
      <c r="AB205" s="15">
        <f>if($A205&lt;=$Z$1,F205*((1+Investment!$D$7/12)^($Z$1*12-$B205)),0)</f>
        <v>23426.60622</v>
      </c>
      <c r="AC205" s="15">
        <f t="shared" si="7"/>
        <v>112205.4374</v>
      </c>
      <c r="AD205" s="15">
        <f t="shared" si="18"/>
        <v>34020887.36</v>
      </c>
      <c r="AE205" s="14"/>
      <c r="AF205" s="15">
        <f>if($A205&lt;=$AF$1,D205*((1+Investment!$D$5/12)^($AF$1*12-$B205)),0)</f>
        <v>105443.2916</v>
      </c>
      <c r="AG205" s="15">
        <f>if($A205&lt;=$AF$1,E205*((1+Investment!$D$6/12)^($AF$1*12-$B205)),0)</f>
        <v>64769.72233</v>
      </c>
      <c r="AH205" s="15">
        <f>if($A205&lt;=$AF$1,F205*((1+Investment!$D$7/12)^($AF$1*12-$B205)),0)</f>
        <v>57236.3476</v>
      </c>
      <c r="AI205" s="15">
        <f t="shared" si="8"/>
        <v>227449.3615</v>
      </c>
      <c r="AJ205" s="15">
        <f t="shared" si="19"/>
        <v>70889889.4</v>
      </c>
      <c r="AK205" s="14"/>
      <c r="AL205" s="15">
        <f>if($A205&lt;=$AF$1,D205*((1+Investment!$D$5/12)^($AL$1*12-$B205)),0)</f>
        <v>191558.4797</v>
      </c>
      <c r="AM205" s="15">
        <f>if($A205&lt;=$AF$1,E205*((1+Investment!$D$6/12)^($AL$1*12-$B205)),0)</f>
        <v>136481.5507</v>
      </c>
      <c r="AN205" s="15">
        <f>if($A205&lt;=$AF$1,F205*((1+Investment!$D$7/12)^($AL$1*12-$B205)),0)</f>
        <v>139840.9764</v>
      </c>
      <c r="AO205" s="15">
        <f t="shared" si="9"/>
        <v>467881.0068</v>
      </c>
      <c r="AP205" s="15">
        <f t="shared" si="20"/>
        <v>150020864.9</v>
      </c>
      <c r="AQ205" s="14"/>
      <c r="AR205" s="15">
        <f>if($A205&lt;=$AF$1,D205*((1+Investment!$D$5/12)^($AR$1*12-$B205)),0)</f>
        <v>348003.6576</v>
      </c>
      <c r="AS205" s="15">
        <f>if($A205&lt;=$AF$1,E205*((1+Investment!$D$6/12)^($AR$1*12-$B205)),0)</f>
        <v>287591.3779</v>
      </c>
      <c r="AT205" s="15">
        <f>if($A205&lt;=$AF$1,F205*((1+Investment!$D$7/12)^($AR$1*12-$B205)),0)</f>
        <v>341662.2389</v>
      </c>
      <c r="AU205" s="15">
        <f t="shared" si="10"/>
        <v>977257.2744</v>
      </c>
      <c r="AV205" s="15">
        <f t="shared" si="21"/>
        <v>322403627.4</v>
      </c>
      <c r="AW205" s="15"/>
      <c r="AX205" s="15">
        <f>if($A205&lt;=$AF$1,D205*((1+Investment!$D$5/12)^($AX$1*12-$B205)),0)</f>
        <v>632217.0959</v>
      </c>
      <c r="AY205" s="15">
        <f>if($A205&lt;=$AF$1,E205*((1+Investment!$D$6/12)^($AX$1*12-$B205)),0)</f>
        <v>606007.1871</v>
      </c>
      <c r="AZ205" s="15">
        <f>if($A205&lt;=$AF$1,F205*((1+Investment!$D$7/12)^($AX$1*12-$B205)),0)</f>
        <v>834755.9386</v>
      </c>
      <c r="BA205" s="15">
        <f t="shared" si="11"/>
        <v>2072980.222</v>
      </c>
      <c r="BB205" s="15">
        <f t="shared" si="22"/>
        <v>703271594.3</v>
      </c>
      <c r="BC205" s="15"/>
      <c r="BD205" s="15">
        <f>if($A205&lt;=$AF$1,D205*((1+Investment!$D$5/12)^($BD$1*12-$B205)),0)</f>
        <v>1148546.711</v>
      </c>
      <c r="BE205" s="15">
        <f>if($A205&lt;=$AF$1,E205*((1+Investment!$D$6/12)^($BD$1*12-$B205)),0)</f>
        <v>1276967.041</v>
      </c>
      <c r="BF205" s="15">
        <f>if($A205&lt;=$AF$1,F205*((1+Investment!$D$7/12)^($BD$1*12-$B205)),0)</f>
        <v>2039492.217</v>
      </c>
      <c r="BG205" s="15">
        <f t="shared" si="12"/>
        <v>4465005.969</v>
      </c>
      <c r="BH205" s="15">
        <f t="shared" si="23"/>
        <v>1555884527</v>
      </c>
      <c r="BI205" s="15"/>
    </row>
    <row r="206">
      <c r="A206" s="24">
        <f t="shared" si="2"/>
        <v>16</v>
      </c>
      <c r="B206" s="23">
        <f t="shared" si="13"/>
        <v>204</v>
      </c>
      <c r="C206" s="15">
        <f>vlookup(A206,Budget!$B$3:$H$53,7,0)</f>
        <v>36847.83877</v>
      </c>
      <c r="D206" s="15">
        <f t="shared" ref="D206:F206" si="224">$C206*D$1</f>
        <v>22108.70326</v>
      </c>
      <c r="E206" s="15">
        <f t="shared" si="224"/>
        <v>9211.959693</v>
      </c>
      <c r="F206" s="15">
        <f t="shared" si="224"/>
        <v>5527.175816</v>
      </c>
      <c r="G206" s="14"/>
      <c r="H206" s="15">
        <f>if($A206&lt;=$H$1,D206*((1+Investment!$D$5/12)^($H$1*12-$B206)),0)</f>
        <v>0</v>
      </c>
      <c r="I206" s="15">
        <f>if($A206&lt;=$H$1,E206*((1+Investment!$D$6/12)^($H$1*12-$B206)),0)</f>
        <v>0</v>
      </c>
      <c r="J206" s="15">
        <f>if($A206&lt;=$H$1,F206*((1+Investment!$D$7/12)^($H$1*12-$B206)),0)</f>
        <v>0</v>
      </c>
      <c r="K206" s="15">
        <f t="shared" si="4"/>
        <v>0</v>
      </c>
      <c r="L206" s="15">
        <f t="shared" si="15"/>
        <v>2878143.695</v>
      </c>
      <c r="M206" s="14"/>
      <c r="N206" s="15">
        <f>if($A206&lt;=$N$1,D206*((1+Investment!$D$5/12)^($N$1*12-$B206)),0)</f>
        <v>0</v>
      </c>
      <c r="O206" s="15">
        <f>if($A206&lt;=$N$1,E206*((1+Investment!$D$6/12)^($N$1*12-$B206)),0)</f>
        <v>0</v>
      </c>
      <c r="P206" s="15">
        <f>if($A206&lt;=$N$1,F206*((1+Investment!$D$7/12)^($N$1*12-$B206)),0)</f>
        <v>0</v>
      </c>
      <c r="Q206" s="15">
        <f t="shared" si="5"/>
        <v>0</v>
      </c>
      <c r="R206" s="15">
        <f t="shared" si="16"/>
        <v>7865692.167</v>
      </c>
      <c r="S206" s="14"/>
      <c r="T206" s="15">
        <f>if($A206&lt;=$T$1,D206*((1+Investment!$D$5/12)^($T$1*12-$B206)),0)</f>
        <v>31632.44247</v>
      </c>
      <c r="U206" s="15">
        <f>if($A206&lt;=$T$1,E206*((1+Investment!$D$6/12)^($T$1*12-$B206)),0)</f>
        <v>14406.98742</v>
      </c>
      <c r="V206" s="15">
        <f>if($A206&lt;=$T$1,F206*((1+Investment!$D$7/12)^($T$1*12-$B206)),0)</f>
        <v>9446.714721</v>
      </c>
      <c r="W206" s="15">
        <f t="shared" si="6"/>
        <v>55486.14462</v>
      </c>
      <c r="X206" s="15">
        <f t="shared" si="17"/>
        <v>16633039.46</v>
      </c>
      <c r="Y206" s="14"/>
      <c r="Z206" s="15">
        <f>if($A206&lt;=$Z$1,D206*((1+Investment!$D$5/12)^($Z$1*12-$B206)),0)</f>
        <v>57466.55381</v>
      </c>
      <c r="AA206" s="15">
        <f>if($A206&lt;=$Z$1,E206*((1+Investment!$D$6/12)^($Z$1*12-$B206)),0)</f>
        <v>30358.13516</v>
      </c>
      <c r="AB206" s="15">
        <f>if($A206&lt;=$Z$1,F206*((1+Investment!$D$7/12)^($Z$1*12-$B206)),0)</f>
        <v>23080.40022</v>
      </c>
      <c r="AC206" s="15">
        <f t="shared" si="7"/>
        <v>110905.0892</v>
      </c>
      <c r="AD206" s="15">
        <f t="shared" si="18"/>
        <v>34131792.45</v>
      </c>
      <c r="AE206" s="14"/>
      <c r="AF206" s="15">
        <f>if($A206&lt;=$AF$1,D206*((1+Investment!$D$5/12)^($AF$1*12-$B206)),0)</f>
        <v>104399.2986</v>
      </c>
      <c r="AG206" s="15">
        <f>if($A206&lt;=$AF$1,E206*((1+Investment!$D$6/12)^($AF$1*12-$B206)),0)</f>
        <v>63970.09613</v>
      </c>
      <c r="AH206" s="15">
        <f>if($A206&lt;=$AF$1,F206*((1+Investment!$D$7/12)^($AF$1*12-$B206)),0)</f>
        <v>56390.49025</v>
      </c>
      <c r="AI206" s="15">
        <f t="shared" si="8"/>
        <v>224759.885</v>
      </c>
      <c r="AJ206" s="15">
        <f t="shared" si="19"/>
        <v>71114649.29</v>
      </c>
      <c r="AK206" s="14"/>
      <c r="AL206" s="15">
        <f>if($A206&lt;=$AF$1,D206*((1+Investment!$D$5/12)^($AL$1*12-$B206)),0)</f>
        <v>189661.8611</v>
      </c>
      <c r="AM206" s="15">
        <f>if($A206&lt;=$AF$1,E206*((1+Investment!$D$6/12)^($AL$1*12-$B206)),0)</f>
        <v>134796.5933</v>
      </c>
      <c r="AN206" s="15">
        <f>if($A206&lt;=$AF$1,F206*((1+Investment!$D$7/12)^($AL$1*12-$B206)),0)</f>
        <v>137774.3609</v>
      </c>
      <c r="AO206" s="15">
        <f t="shared" si="9"/>
        <v>462232.8153</v>
      </c>
      <c r="AP206" s="15">
        <f t="shared" si="20"/>
        <v>150483097.7</v>
      </c>
      <c r="AQ206" s="14"/>
      <c r="AR206" s="15">
        <f>if($A206&lt;=$AF$1,D206*((1+Investment!$D$5/12)^($AR$1*12-$B206)),0)</f>
        <v>344558.0769</v>
      </c>
      <c r="AS206" s="15">
        <f>if($A206&lt;=$AF$1,E206*((1+Investment!$D$6/12)^($AR$1*12-$B206)),0)</f>
        <v>284040.8671</v>
      </c>
      <c r="AT206" s="15">
        <f>if($A206&lt;=$AF$1,F206*((1+Investment!$D$7/12)^($AR$1*12-$B206)),0)</f>
        <v>336613.0432</v>
      </c>
      <c r="AU206" s="15">
        <f t="shared" si="10"/>
        <v>965211.9872</v>
      </c>
      <c r="AV206" s="15">
        <f t="shared" si="21"/>
        <v>323368839.4</v>
      </c>
      <c r="AW206" s="15"/>
      <c r="AX206" s="15">
        <f>if($A206&lt;=$AF$1,D206*((1+Investment!$D$5/12)^($AX$1*12-$B206)),0)</f>
        <v>625957.5207</v>
      </c>
      <c r="AY206" s="15">
        <f>if($A206&lt;=$AF$1,E206*((1+Investment!$D$6/12)^($AX$1*12-$B206)),0)</f>
        <v>598525.6169</v>
      </c>
      <c r="AZ206" s="15">
        <f>if($A206&lt;=$AF$1,F206*((1+Investment!$D$7/12)^($AX$1*12-$B206)),0)</f>
        <v>822419.644</v>
      </c>
      <c r="BA206" s="15">
        <f t="shared" si="11"/>
        <v>2046902.782</v>
      </c>
      <c r="BB206" s="15">
        <f t="shared" si="22"/>
        <v>705318497</v>
      </c>
      <c r="BC206" s="15"/>
      <c r="BD206" s="15">
        <f>if($A206&lt;=$AF$1,D206*((1+Investment!$D$5/12)^($BD$1*12-$B206)),0)</f>
        <v>1137174.961</v>
      </c>
      <c r="BE206" s="15">
        <f>if($A206&lt;=$AF$1,E206*((1+Investment!$D$6/12)^($BD$1*12-$B206)),0)</f>
        <v>1261202.016</v>
      </c>
      <c r="BF206" s="15">
        <f>if($A206&lt;=$AF$1,F206*((1+Investment!$D$7/12)^($BD$1*12-$B206)),0)</f>
        <v>2009351.938</v>
      </c>
      <c r="BG206" s="15">
        <f t="shared" si="12"/>
        <v>4407728.915</v>
      </c>
      <c r="BH206" s="15">
        <f t="shared" si="23"/>
        <v>1560292256</v>
      </c>
      <c r="BI206" s="15"/>
    </row>
    <row r="207">
      <c r="A207" s="24">
        <f t="shared" si="2"/>
        <v>17</v>
      </c>
      <c r="B207" s="23">
        <f t="shared" si="13"/>
        <v>205</v>
      </c>
      <c r="C207" s="15">
        <f>vlookup(A207,Budget!$B$3:$H$53,7,0)</f>
        <v>40107.66587</v>
      </c>
      <c r="D207" s="15">
        <f t="shared" ref="D207:F207" si="225">$C207*D$1</f>
        <v>24064.59952</v>
      </c>
      <c r="E207" s="15">
        <f t="shared" si="225"/>
        <v>10026.91647</v>
      </c>
      <c r="F207" s="15">
        <f t="shared" si="225"/>
        <v>6016.149881</v>
      </c>
      <c r="G207" s="14"/>
      <c r="H207" s="15">
        <f>if($A207&lt;=$H$1,D207*((1+Investment!$D$5/12)^($H$1*12-$B207)),0)</f>
        <v>0</v>
      </c>
      <c r="I207" s="15">
        <f>if($A207&lt;=$H$1,E207*((1+Investment!$D$6/12)^($H$1*12-$B207)),0)</f>
        <v>0</v>
      </c>
      <c r="J207" s="15">
        <f>if($A207&lt;=$H$1,F207*((1+Investment!$D$7/12)^($H$1*12-$B207)),0)</f>
        <v>0</v>
      </c>
      <c r="K207" s="15">
        <f t="shared" si="4"/>
        <v>0</v>
      </c>
      <c r="L207" s="15">
        <f t="shared" si="15"/>
        <v>2878143.695</v>
      </c>
      <c r="M207" s="14"/>
      <c r="N207" s="15">
        <f>if($A207&lt;=$N$1,D207*((1+Investment!$D$5/12)^($N$1*12-$B207)),0)</f>
        <v>0</v>
      </c>
      <c r="O207" s="15">
        <f>if($A207&lt;=$N$1,E207*((1+Investment!$D$6/12)^($N$1*12-$B207)),0)</f>
        <v>0</v>
      </c>
      <c r="P207" s="15">
        <f>if($A207&lt;=$N$1,F207*((1+Investment!$D$7/12)^($N$1*12-$B207)),0)</f>
        <v>0</v>
      </c>
      <c r="Q207" s="15">
        <f t="shared" si="5"/>
        <v>0</v>
      </c>
      <c r="R207" s="15">
        <f t="shared" si="16"/>
        <v>7865692.167</v>
      </c>
      <c r="S207" s="14"/>
      <c r="T207" s="15">
        <f>if($A207&lt;=$T$1,D207*((1+Investment!$D$5/12)^($T$1*12-$B207)),0)</f>
        <v>34089.97801</v>
      </c>
      <c r="U207" s="15">
        <f>if($A207&lt;=$T$1,E207*((1+Investment!$D$6/12)^($T$1*12-$B207)),0)</f>
        <v>15487.93485</v>
      </c>
      <c r="V207" s="15">
        <f>if($A207&lt;=$T$1,F207*((1+Investment!$D$7/12)^($T$1*12-$B207)),0)</f>
        <v>10130.48239</v>
      </c>
      <c r="W207" s="15">
        <f t="shared" si="6"/>
        <v>59708.39525</v>
      </c>
      <c r="X207" s="15">
        <f t="shared" si="17"/>
        <v>16692747.86</v>
      </c>
      <c r="Y207" s="14"/>
      <c r="Z207" s="15">
        <f>if($A207&lt;=$Z$1,D207*((1+Investment!$D$5/12)^($Z$1*12-$B207)),0)</f>
        <v>61931.1505</v>
      </c>
      <c r="AA207" s="15">
        <f>if($A207&lt;=$Z$1,E207*((1+Investment!$D$6/12)^($Z$1*12-$B207)),0)</f>
        <v>32635.88741</v>
      </c>
      <c r="AB207" s="15">
        <f>if($A207&lt;=$Z$1,F207*((1+Investment!$D$7/12)^($Z$1*12-$B207)),0)</f>
        <v>24750.99492</v>
      </c>
      <c r="AC207" s="15">
        <f t="shared" si="7"/>
        <v>119318.0328</v>
      </c>
      <c r="AD207" s="15">
        <f t="shared" si="18"/>
        <v>34251110.48</v>
      </c>
      <c r="AE207" s="14"/>
      <c r="AF207" s="15">
        <f>if($A207&lt;=$AF$1,D207*((1+Investment!$D$5/12)^($AF$1*12-$B207)),0)</f>
        <v>112510.1167</v>
      </c>
      <c r="AG207" s="15">
        <f>if($A207&lt;=$AF$1,E207*((1+Investment!$D$6/12)^($AF$1*12-$B207)),0)</f>
        <v>68769.73319</v>
      </c>
      <c r="AH207" s="15">
        <f>if($A207&lt;=$AF$1,F207*((1+Investment!$D$7/12)^($AF$1*12-$B207)),0)</f>
        <v>60472.12026</v>
      </c>
      <c r="AI207" s="15">
        <f t="shared" si="8"/>
        <v>241751.9701</v>
      </c>
      <c r="AJ207" s="15">
        <f t="shared" si="19"/>
        <v>71356401.26</v>
      </c>
      <c r="AK207" s="14"/>
      <c r="AL207" s="15">
        <f>if($A207&lt;=$AF$1,D207*((1+Investment!$D$5/12)^($AL$1*12-$B207)),0)</f>
        <v>204396.7575</v>
      </c>
      <c r="AM207" s="15">
        <f>if($A207&lt;=$AF$1,E207*((1+Investment!$D$6/12)^($AL$1*12-$B207)),0)</f>
        <v>144910.299</v>
      </c>
      <c r="AN207" s="15">
        <f>if($A207&lt;=$AF$1,F207*((1+Investment!$D$7/12)^($AL$1*12-$B207)),0)</f>
        <v>147746.6801</v>
      </c>
      <c r="AO207" s="15">
        <f t="shared" si="9"/>
        <v>497053.7366</v>
      </c>
      <c r="AP207" s="15">
        <f t="shared" si="20"/>
        <v>150980151.4</v>
      </c>
      <c r="AQ207" s="14"/>
      <c r="AR207" s="15">
        <f>if($A207&lt;=$AF$1,D207*((1+Investment!$D$5/12)^($AR$1*12-$B207)),0)</f>
        <v>371326.9145</v>
      </c>
      <c r="AS207" s="15">
        <f>if($A207&lt;=$AF$1,E207*((1+Investment!$D$6/12)^($AR$1*12-$B207)),0)</f>
        <v>305352.2791</v>
      </c>
      <c r="AT207" s="15">
        <f>if($A207&lt;=$AF$1,F207*((1+Investment!$D$7/12)^($AR$1*12-$B207)),0)</f>
        <v>360977.6106</v>
      </c>
      <c r="AU207" s="15">
        <f t="shared" si="10"/>
        <v>1037656.804</v>
      </c>
      <c r="AV207" s="15">
        <f t="shared" si="21"/>
        <v>324406496.2</v>
      </c>
      <c r="AW207" s="15"/>
      <c r="AX207" s="15">
        <f>if($A207&lt;=$AF$1,D207*((1+Investment!$D$5/12)^($AX$1*12-$B207)),0)</f>
        <v>674588.3797</v>
      </c>
      <c r="AY207" s="15">
        <f>if($A207&lt;=$AF$1,E207*((1+Investment!$D$6/12)^($AX$1*12-$B207)),0)</f>
        <v>643432.6267</v>
      </c>
      <c r="AZ207" s="15">
        <f>if($A207&lt;=$AF$1,F207*((1+Investment!$D$7/12)^($AX$1*12-$B207)),0)</f>
        <v>881947.6367</v>
      </c>
      <c r="BA207" s="15">
        <f t="shared" si="11"/>
        <v>2199968.643</v>
      </c>
      <c r="BB207" s="15">
        <f t="shared" si="22"/>
        <v>707518465.7</v>
      </c>
      <c r="BC207" s="15"/>
      <c r="BD207" s="15">
        <f>if($A207&lt;=$AF$1,D207*((1+Investment!$D$5/12)^($BD$1*12-$B207)),0)</f>
        <v>1225522.482</v>
      </c>
      <c r="BE207" s="15">
        <f>if($A207&lt;=$AF$1,E207*((1+Investment!$D$6/12)^($BD$1*12-$B207)),0)</f>
        <v>1355829.229</v>
      </c>
      <c r="BF207" s="15">
        <f>if($A207&lt;=$AF$1,F207*((1+Investment!$D$7/12)^($BD$1*12-$B207)),0)</f>
        <v>2154791.907</v>
      </c>
      <c r="BG207" s="15">
        <f t="shared" si="12"/>
        <v>4736143.619</v>
      </c>
      <c r="BH207" s="15">
        <f t="shared" si="23"/>
        <v>1565028400</v>
      </c>
      <c r="BI207" s="15"/>
    </row>
    <row r="208">
      <c r="A208" s="24">
        <f t="shared" si="2"/>
        <v>17</v>
      </c>
      <c r="B208" s="23">
        <f t="shared" si="13"/>
        <v>206</v>
      </c>
      <c r="C208" s="15">
        <f>vlookup(A208,Budget!$B$3:$H$53,7,0)</f>
        <v>40107.66587</v>
      </c>
      <c r="D208" s="15">
        <f t="shared" ref="D208:F208" si="226">$C208*D$1</f>
        <v>24064.59952</v>
      </c>
      <c r="E208" s="15">
        <f t="shared" si="226"/>
        <v>10026.91647</v>
      </c>
      <c r="F208" s="15">
        <f t="shared" si="226"/>
        <v>6016.149881</v>
      </c>
      <c r="G208" s="14"/>
      <c r="H208" s="15">
        <f>if($A208&lt;=$H$1,D208*((1+Investment!$D$5/12)^($H$1*12-$B208)),0)</f>
        <v>0</v>
      </c>
      <c r="I208" s="15">
        <f>if($A208&lt;=$H$1,E208*((1+Investment!$D$6/12)^($H$1*12-$B208)),0)</f>
        <v>0</v>
      </c>
      <c r="J208" s="15">
        <f>if($A208&lt;=$H$1,F208*((1+Investment!$D$7/12)^($H$1*12-$B208)),0)</f>
        <v>0</v>
      </c>
      <c r="K208" s="15">
        <f t="shared" si="4"/>
        <v>0</v>
      </c>
      <c r="L208" s="15">
        <f t="shared" si="15"/>
        <v>2878143.695</v>
      </c>
      <c r="M208" s="14"/>
      <c r="N208" s="15">
        <f>if($A208&lt;=$N$1,D208*((1+Investment!$D$5/12)^($N$1*12-$B208)),0)</f>
        <v>0</v>
      </c>
      <c r="O208" s="15">
        <f>if($A208&lt;=$N$1,E208*((1+Investment!$D$6/12)^($N$1*12-$B208)),0)</f>
        <v>0</v>
      </c>
      <c r="P208" s="15">
        <f>if($A208&lt;=$N$1,F208*((1+Investment!$D$7/12)^($N$1*12-$B208)),0)</f>
        <v>0</v>
      </c>
      <c r="Q208" s="15">
        <f t="shared" si="5"/>
        <v>0</v>
      </c>
      <c r="R208" s="15">
        <f t="shared" si="16"/>
        <v>7865692.167</v>
      </c>
      <c r="S208" s="14"/>
      <c r="T208" s="15">
        <f>if($A208&lt;=$T$1,D208*((1+Investment!$D$5/12)^($T$1*12-$B208)),0)</f>
        <v>33752.45347</v>
      </c>
      <c r="U208" s="15">
        <f>if($A208&lt;=$T$1,E208*((1+Investment!$D$6/12)^($T$1*12-$B208)),0)</f>
        <v>15296.72577</v>
      </c>
      <c r="V208" s="15">
        <f>if($A208&lt;=$T$1,F208*((1+Investment!$D$7/12)^($T$1*12-$B208)),0)</f>
        <v>9980.77083</v>
      </c>
      <c r="W208" s="15">
        <f t="shared" si="6"/>
        <v>59029.95008</v>
      </c>
      <c r="X208" s="15">
        <f t="shared" si="17"/>
        <v>16751777.81</v>
      </c>
      <c r="Y208" s="14"/>
      <c r="Z208" s="15">
        <f>if($A208&lt;=$Z$1,D208*((1+Investment!$D$5/12)^($Z$1*12-$B208)),0)</f>
        <v>61317.97079</v>
      </c>
      <c r="AA208" s="15">
        <f>if($A208&lt;=$Z$1,E208*((1+Investment!$D$6/12)^($Z$1*12-$B208)),0)</f>
        <v>32232.97522</v>
      </c>
      <c r="AB208" s="15">
        <f>if($A208&lt;=$Z$1,F208*((1+Investment!$D$7/12)^($Z$1*12-$B208)),0)</f>
        <v>24385.21667</v>
      </c>
      <c r="AC208" s="15">
        <f t="shared" si="7"/>
        <v>117936.1627</v>
      </c>
      <c r="AD208" s="15">
        <f t="shared" si="18"/>
        <v>34369046.64</v>
      </c>
      <c r="AE208" s="14"/>
      <c r="AF208" s="15">
        <f>if($A208&lt;=$AF$1,D208*((1+Investment!$D$5/12)^($AF$1*12-$B208)),0)</f>
        <v>111396.1551</v>
      </c>
      <c r="AG208" s="15">
        <f>if($A208&lt;=$AF$1,E208*((1+Investment!$D$6/12)^($AF$1*12-$B208)),0)</f>
        <v>67920.72414</v>
      </c>
      <c r="AH208" s="15">
        <f>if($A208&lt;=$AF$1,F208*((1+Investment!$D$7/12)^($AF$1*12-$B208)),0)</f>
        <v>59578.4436</v>
      </c>
      <c r="AI208" s="15">
        <f t="shared" si="8"/>
        <v>238895.3228</v>
      </c>
      <c r="AJ208" s="15">
        <f t="shared" si="19"/>
        <v>71595296.58</v>
      </c>
      <c r="AK208" s="14"/>
      <c r="AL208" s="15">
        <f>if($A208&lt;=$AF$1,D208*((1+Investment!$D$5/12)^($AL$1*12-$B208)),0)</f>
        <v>202373.0272</v>
      </c>
      <c r="AM208" s="15">
        <f>if($A208&lt;=$AF$1,E208*((1+Investment!$D$6/12)^($AL$1*12-$B208)),0)</f>
        <v>143121.283</v>
      </c>
      <c r="AN208" s="15">
        <f>if($A208&lt;=$AF$1,F208*((1+Investment!$D$7/12)^($AL$1*12-$B208)),0)</f>
        <v>145563.2316</v>
      </c>
      <c r="AO208" s="15">
        <f t="shared" si="9"/>
        <v>491057.5418</v>
      </c>
      <c r="AP208" s="15">
        <f t="shared" si="20"/>
        <v>151471209</v>
      </c>
      <c r="AQ208" s="14"/>
      <c r="AR208" s="15">
        <f>if($A208&lt;=$AF$1,D208*((1+Investment!$D$5/12)^($AR$1*12-$B208)),0)</f>
        <v>367650.4104</v>
      </c>
      <c r="AS208" s="15">
        <f>if($A208&lt;=$AF$1,E208*((1+Investment!$D$6/12)^($AR$1*12-$B208)),0)</f>
        <v>301582.4978</v>
      </c>
      <c r="AT208" s="15">
        <f>if($A208&lt;=$AF$1,F208*((1+Investment!$D$7/12)^($AR$1*12-$B208)),0)</f>
        <v>355642.9661</v>
      </c>
      <c r="AU208" s="15">
        <f t="shared" si="10"/>
        <v>1024875.874</v>
      </c>
      <c r="AV208" s="15">
        <f t="shared" si="21"/>
        <v>325431372.1</v>
      </c>
      <c r="AW208" s="15"/>
      <c r="AX208" s="15">
        <f>if($A208&lt;=$AF$1,D208*((1+Investment!$D$5/12)^($AX$1*12-$B208)),0)</f>
        <v>667909.2868</v>
      </c>
      <c r="AY208" s="15">
        <f>if($A208&lt;=$AF$1,E208*((1+Investment!$D$6/12)^($AX$1*12-$B208)),0)</f>
        <v>635489.014</v>
      </c>
      <c r="AZ208" s="15">
        <f>if($A208&lt;=$AF$1,F208*((1+Investment!$D$7/12)^($AX$1*12-$B208)),0)</f>
        <v>868913.9278</v>
      </c>
      <c r="BA208" s="15">
        <f t="shared" si="11"/>
        <v>2172312.229</v>
      </c>
      <c r="BB208" s="15">
        <f t="shared" si="22"/>
        <v>709690777.9</v>
      </c>
      <c r="BC208" s="15"/>
      <c r="BD208" s="15">
        <f>if($A208&lt;=$AF$1,D208*((1+Investment!$D$5/12)^($BD$1*12-$B208)),0)</f>
        <v>1213388.596</v>
      </c>
      <c r="BE208" s="15">
        <f>if($A208&lt;=$AF$1,E208*((1+Investment!$D$6/12)^($BD$1*12-$B208)),0)</f>
        <v>1339090.597</v>
      </c>
      <c r="BF208" s="15">
        <f>if($A208&lt;=$AF$1,F208*((1+Investment!$D$7/12)^($BD$1*12-$B208)),0)</f>
        <v>2122947.692</v>
      </c>
      <c r="BG208" s="15">
        <f t="shared" si="12"/>
        <v>4675426.885</v>
      </c>
      <c r="BH208" s="15">
        <f t="shared" si="23"/>
        <v>1569703827</v>
      </c>
      <c r="BI208" s="15"/>
    </row>
    <row r="209">
      <c r="A209" s="24">
        <f t="shared" si="2"/>
        <v>17</v>
      </c>
      <c r="B209" s="23">
        <f t="shared" si="13"/>
        <v>207</v>
      </c>
      <c r="C209" s="15">
        <f>vlookup(A209,Budget!$B$3:$H$53,7,0)</f>
        <v>40107.66587</v>
      </c>
      <c r="D209" s="15">
        <f t="shared" ref="D209:F209" si="227">$C209*D$1</f>
        <v>24064.59952</v>
      </c>
      <c r="E209" s="15">
        <f t="shared" si="227"/>
        <v>10026.91647</v>
      </c>
      <c r="F209" s="15">
        <f t="shared" si="227"/>
        <v>6016.149881</v>
      </c>
      <c r="G209" s="14"/>
      <c r="H209" s="15">
        <f>if($A209&lt;=$H$1,D209*((1+Investment!$D$5/12)^($H$1*12-$B209)),0)</f>
        <v>0</v>
      </c>
      <c r="I209" s="15">
        <f>if($A209&lt;=$H$1,E209*((1+Investment!$D$6/12)^($H$1*12-$B209)),0)</f>
        <v>0</v>
      </c>
      <c r="J209" s="15">
        <f>if($A209&lt;=$H$1,F209*((1+Investment!$D$7/12)^($H$1*12-$B209)),0)</f>
        <v>0</v>
      </c>
      <c r="K209" s="15">
        <f t="shared" si="4"/>
        <v>0</v>
      </c>
      <c r="L209" s="15">
        <f t="shared" si="15"/>
        <v>2878143.695</v>
      </c>
      <c r="M209" s="14"/>
      <c r="N209" s="15">
        <f>if($A209&lt;=$N$1,D209*((1+Investment!$D$5/12)^($N$1*12-$B209)),0)</f>
        <v>0</v>
      </c>
      <c r="O209" s="15">
        <f>if($A209&lt;=$N$1,E209*((1+Investment!$D$6/12)^($N$1*12-$B209)),0)</f>
        <v>0</v>
      </c>
      <c r="P209" s="15">
        <f>if($A209&lt;=$N$1,F209*((1+Investment!$D$7/12)^($N$1*12-$B209)),0)</f>
        <v>0</v>
      </c>
      <c r="Q209" s="15">
        <f t="shared" si="5"/>
        <v>0</v>
      </c>
      <c r="R209" s="15">
        <f t="shared" si="16"/>
        <v>7865692.167</v>
      </c>
      <c r="S209" s="14"/>
      <c r="T209" s="15">
        <f>if($A209&lt;=$T$1,D209*((1+Investment!$D$5/12)^($T$1*12-$B209)),0)</f>
        <v>33418.27077</v>
      </c>
      <c r="U209" s="15">
        <f>if($A209&lt;=$T$1,E209*((1+Investment!$D$6/12)^($T$1*12-$B209)),0)</f>
        <v>15107.87731</v>
      </c>
      <c r="V209" s="15">
        <f>if($A209&lt;=$T$1,F209*((1+Investment!$D$7/12)^($T$1*12-$B209)),0)</f>
        <v>9833.271754</v>
      </c>
      <c r="W209" s="15">
        <f t="shared" si="6"/>
        <v>58359.41983</v>
      </c>
      <c r="X209" s="15">
        <f t="shared" si="17"/>
        <v>16810137.23</v>
      </c>
      <c r="Y209" s="14"/>
      <c r="Z209" s="15">
        <f>if($A209&lt;=$Z$1,D209*((1+Investment!$D$5/12)^($Z$1*12-$B209)),0)</f>
        <v>60710.86217</v>
      </c>
      <c r="AA209" s="15">
        <f>if($A209&lt;=$Z$1,E209*((1+Investment!$D$6/12)^($Z$1*12-$B209)),0)</f>
        <v>31835.03725</v>
      </c>
      <c r="AB209" s="15">
        <f>if($A209&lt;=$Z$1,F209*((1+Investment!$D$7/12)^($Z$1*12-$B209)),0)</f>
        <v>24024.84401</v>
      </c>
      <c r="AC209" s="15">
        <f t="shared" si="7"/>
        <v>116570.7434</v>
      </c>
      <c r="AD209" s="15">
        <f t="shared" si="18"/>
        <v>34485617.39</v>
      </c>
      <c r="AE209" s="14"/>
      <c r="AF209" s="15">
        <f>if($A209&lt;=$AF$1,D209*((1+Investment!$D$5/12)^($AF$1*12-$B209)),0)</f>
        <v>110293.2229</v>
      </c>
      <c r="AG209" s="15">
        <f>if($A209&lt;=$AF$1,E209*((1+Investment!$D$6/12)^($AF$1*12-$B209)),0)</f>
        <v>67082.19668</v>
      </c>
      <c r="AH209" s="15">
        <f>if($A209&lt;=$AF$1,F209*((1+Investment!$D$7/12)^($AF$1*12-$B209)),0)</f>
        <v>58697.97399</v>
      </c>
      <c r="AI209" s="15">
        <f t="shared" si="8"/>
        <v>236073.3935</v>
      </c>
      <c r="AJ209" s="15">
        <f t="shared" si="19"/>
        <v>71831369.97</v>
      </c>
      <c r="AK209" s="14"/>
      <c r="AL209" s="15">
        <f>if($A209&lt;=$AF$1,D209*((1+Investment!$D$5/12)^($AL$1*12-$B209)),0)</f>
        <v>200369.3339</v>
      </c>
      <c r="AM209" s="15">
        <f>if($A209&lt;=$AF$1,E209*((1+Investment!$D$6/12)^($AL$1*12-$B209)),0)</f>
        <v>141354.3536</v>
      </c>
      <c r="AN209" s="15">
        <f>if($A209&lt;=$AF$1,F209*((1+Investment!$D$7/12)^($AL$1*12-$B209)),0)</f>
        <v>143412.0508</v>
      </c>
      <c r="AO209" s="15">
        <f t="shared" si="9"/>
        <v>485135.7383</v>
      </c>
      <c r="AP209" s="15">
        <f t="shared" si="20"/>
        <v>151956344.7</v>
      </c>
      <c r="AQ209" s="14"/>
      <c r="AR209" s="15">
        <f>if($A209&lt;=$AF$1,D209*((1+Investment!$D$5/12)^($AR$1*12-$B209)),0)</f>
        <v>364010.3073</v>
      </c>
      <c r="AS209" s="15">
        <f>if($A209&lt;=$AF$1,E209*((1+Investment!$D$6/12)^($AR$1*12-$B209)),0)</f>
        <v>297859.2571</v>
      </c>
      <c r="AT209" s="15">
        <f>if($A209&lt;=$AF$1,F209*((1+Investment!$D$7/12)^($AR$1*12-$B209)),0)</f>
        <v>350387.1587</v>
      </c>
      <c r="AU209" s="15">
        <f t="shared" si="10"/>
        <v>1012256.723</v>
      </c>
      <c r="AV209" s="15">
        <f t="shared" si="21"/>
        <v>326443628.8</v>
      </c>
      <c r="AW209" s="15"/>
      <c r="AX209" s="15">
        <f>if($A209&lt;=$AF$1,D209*((1+Investment!$D$5/12)^($AX$1*12-$B209)),0)</f>
        <v>661296.3236</v>
      </c>
      <c r="AY209" s="15">
        <f>if($A209&lt;=$AF$1,E209*((1+Investment!$D$6/12)^($AX$1*12-$B209)),0)</f>
        <v>627643.4706</v>
      </c>
      <c r="AZ209" s="15">
        <f>if($A209&lt;=$AF$1,F209*((1+Investment!$D$7/12)^($AX$1*12-$B209)),0)</f>
        <v>856072.8353</v>
      </c>
      <c r="BA209" s="15">
        <f t="shared" si="11"/>
        <v>2145012.63</v>
      </c>
      <c r="BB209" s="15">
        <f t="shared" si="22"/>
        <v>711835790.5</v>
      </c>
      <c r="BC209" s="15"/>
      <c r="BD209" s="15">
        <f>if($A209&lt;=$AF$1,D209*((1+Investment!$D$5/12)^($BD$1*12-$B209)),0)</f>
        <v>1201374.848</v>
      </c>
      <c r="BE209" s="15">
        <f>if($A209&lt;=$AF$1,E209*((1+Investment!$D$6/12)^($BD$1*12-$B209)),0)</f>
        <v>1322558.614</v>
      </c>
      <c r="BF209" s="15">
        <f>if($A209&lt;=$AF$1,F209*((1+Investment!$D$7/12)^($BD$1*12-$B209)),0)</f>
        <v>2091574.081</v>
      </c>
      <c r="BG209" s="15">
        <f t="shared" si="12"/>
        <v>4615507.542</v>
      </c>
      <c r="BH209" s="15">
        <f t="shared" si="23"/>
        <v>1574319334</v>
      </c>
      <c r="BI209" s="15"/>
    </row>
    <row r="210">
      <c r="A210" s="24">
        <f t="shared" si="2"/>
        <v>17</v>
      </c>
      <c r="B210" s="23">
        <f t="shared" si="13"/>
        <v>208</v>
      </c>
      <c r="C210" s="15">
        <f>vlookup(A210,Budget!$B$3:$H$53,7,0)</f>
        <v>40107.66587</v>
      </c>
      <c r="D210" s="15">
        <f t="shared" ref="D210:F210" si="228">$C210*D$1</f>
        <v>24064.59952</v>
      </c>
      <c r="E210" s="15">
        <f t="shared" si="228"/>
        <v>10026.91647</v>
      </c>
      <c r="F210" s="15">
        <f t="shared" si="228"/>
        <v>6016.149881</v>
      </c>
      <c r="G210" s="14"/>
      <c r="H210" s="15">
        <f>if($A210&lt;=$H$1,D210*((1+Investment!$D$5/12)^($H$1*12-$B210)),0)</f>
        <v>0</v>
      </c>
      <c r="I210" s="15">
        <f>if($A210&lt;=$H$1,E210*((1+Investment!$D$6/12)^($H$1*12-$B210)),0)</f>
        <v>0</v>
      </c>
      <c r="J210" s="15">
        <f>if($A210&lt;=$H$1,F210*((1+Investment!$D$7/12)^($H$1*12-$B210)),0)</f>
        <v>0</v>
      </c>
      <c r="K210" s="15">
        <f t="shared" si="4"/>
        <v>0</v>
      </c>
      <c r="L210" s="15">
        <f t="shared" si="15"/>
        <v>2878143.695</v>
      </c>
      <c r="M210" s="14"/>
      <c r="N210" s="15">
        <f>if($A210&lt;=$N$1,D210*((1+Investment!$D$5/12)^($N$1*12-$B210)),0)</f>
        <v>0</v>
      </c>
      <c r="O210" s="15">
        <f>if($A210&lt;=$N$1,E210*((1+Investment!$D$6/12)^($N$1*12-$B210)),0)</f>
        <v>0</v>
      </c>
      <c r="P210" s="15">
        <f>if($A210&lt;=$N$1,F210*((1+Investment!$D$7/12)^($N$1*12-$B210)),0)</f>
        <v>0</v>
      </c>
      <c r="Q210" s="15">
        <f t="shared" si="5"/>
        <v>0</v>
      </c>
      <c r="R210" s="15">
        <f t="shared" si="16"/>
        <v>7865692.167</v>
      </c>
      <c r="S210" s="14"/>
      <c r="T210" s="15">
        <f>if($A210&lt;=$T$1,D210*((1+Investment!$D$5/12)^($T$1*12-$B210)),0)</f>
        <v>33087.3968</v>
      </c>
      <c r="U210" s="15">
        <f>if($A210&lt;=$T$1,E210*((1+Investment!$D$6/12)^($T$1*12-$B210)),0)</f>
        <v>14921.3603</v>
      </c>
      <c r="V210" s="15">
        <f>if($A210&lt;=$T$1,F210*((1+Investment!$D$7/12)^($T$1*12-$B210)),0)</f>
        <v>9687.952467</v>
      </c>
      <c r="W210" s="15">
        <f t="shared" si="6"/>
        <v>57696.70957</v>
      </c>
      <c r="X210" s="15">
        <f t="shared" si="17"/>
        <v>16867833.93</v>
      </c>
      <c r="Y210" s="14"/>
      <c r="Z210" s="15">
        <f>if($A210&lt;=$Z$1,D210*((1+Investment!$D$5/12)^($Z$1*12-$B210)),0)</f>
        <v>60109.76453</v>
      </c>
      <c r="AA210" s="15">
        <f>if($A210&lt;=$Z$1,E210*((1+Investment!$D$6/12)^($Z$1*12-$B210)),0)</f>
        <v>31442.0121</v>
      </c>
      <c r="AB210" s="15">
        <f>if($A210&lt;=$Z$1,F210*((1+Investment!$D$7/12)^($Z$1*12-$B210)),0)</f>
        <v>23669.79705</v>
      </c>
      <c r="AC210" s="15">
        <f t="shared" si="7"/>
        <v>115221.5737</v>
      </c>
      <c r="AD210" s="15">
        <f t="shared" si="18"/>
        <v>34600838.96</v>
      </c>
      <c r="AE210" s="14"/>
      <c r="AF210" s="15">
        <f>if($A210&lt;=$AF$1,D210*((1+Investment!$D$5/12)^($AF$1*12-$B210)),0)</f>
        <v>109201.2108</v>
      </c>
      <c r="AG210" s="15">
        <f>if($A210&lt;=$AF$1,E210*((1+Investment!$D$6/12)^($AF$1*12-$B210)),0)</f>
        <v>66254.02141</v>
      </c>
      <c r="AH210" s="15">
        <f>if($A210&lt;=$AF$1,F210*((1+Investment!$D$7/12)^($AF$1*12-$B210)),0)</f>
        <v>57830.51625</v>
      </c>
      <c r="AI210" s="15">
        <f t="shared" si="8"/>
        <v>233285.7484</v>
      </c>
      <c r="AJ210" s="15">
        <f t="shared" si="19"/>
        <v>72064655.72</v>
      </c>
      <c r="AK210" s="14"/>
      <c r="AL210" s="15">
        <f>if($A210&lt;=$AF$1,D210*((1+Investment!$D$5/12)^($AL$1*12-$B210)),0)</f>
        <v>198385.4791</v>
      </c>
      <c r="AM210" s="15">
        <f>if($A210&lt;=$AF$1,E210*((1+Investment!$D$6/12)^($AL$1*12-$B210)),0)</f>
        <v>139609.2381</v>
      </c>
      <c r="AN210" s="15">
        <f>if($A210&lt;=$AF$1,F210*((1+Investment!$D$7/12)^($AL$1*12-$B210)),0)</f>
        <v>141292.6609</v>
      </c>
      <c r="AO210" s="15">
        <f t="shared" si="9"/>
        <v>479287.3781</v>
      </c>
      <c r="AP210" s="15">
        <f t="shared" si="20"/>
        <v>152435632.1</v>
      </c>
      <c r="AQ210" s="14"/>
      <c r="AR210" s="15">
        <f>if($A210&lt;=$AF$1,D210*((1+Investment!$D$5/12)^($AR$1*12-$B210)),0)</f>
        <v>360406.2449</v>
      </c>
      <c r="AS210" s="15">
        <f>if($A210&lt;=$AF$1,E210*((1+Investment!$D$6/12)^($AR$1*12-$B210)),0)</f>
        <v>294181.9824</v>
      </c>
      <c r="AT210" s="15">
        <f>if($A210&lt;=$AF$1,F210*((1+Investment!$D$7/12)^($AR$1*12-$B210)),0)</f>
        <v>345209.0234</v>
      </c>
      <c r="AU210" s="15">
        <f t="shared" si="10"/>
        <v>999797.2506</v>
      </c>
      <c r="AV210" s="15">
        <f t="shared" si="21"/>
        <v>327443426</v>
      </c>
      <c r="AW210" s="15"/>
      <c r="AX210" s="15">
        <f>if($A210&lt;=$AF$1,D210*((1+Investment!$D$5/12)^($AX$1*12-$B210)),0)</f>
        <v>654748.8352</v>
      </c>
      <c r="AY210" s="15">
        <f>if($A210&lt;=$AF$1,E210*((1+Investment!$D$6/12)^($AX$1*12-$B210)),0)</f>
        <v>619894.7858</v>
      </c>
      <c r="AZ210" s="15">
        <f>if($A210&lt;=$AF$1,F210*((1+Investment!$D$7/12)^($AX$1*12-$B210)),0)</f>
        <v>843421.5126</v>
      </c>
      <c r="BA210" s="15">
        <f t="shared" si="11"/>
        <v>2118065.134</v>
      </c>
      <c r="BB210" s="15">
        <f t="shared" si="22"/>
        <v>713953855.7</v>
      </c>
      <c r="BC210" s="15"/>
      <c r="BD210" s="15">
        <f>if($A210&lt;=$AF$1,D210*((1+Investment!$D$5/12)^($BD$1*12-$B210)),0)</f>
        <v>1189480.047</v>
      </c>
      <c r="BE210" s="15">
        <f>if($A210&lt;=$AF$1,E210*((1+Investment!$D$6/12)^($BD$1*12-$B210)),0)</f>
        <v>1306230.73</v>
      </c>
      <c r="BF210" s="15">
        <f>if($A210&lt;=$AF$1,F210*((1+Investment!$D$7/12)^($BD$1*12-$B210)),0)</f>
        <v>2060664.119</v>
      </c>
      <c r="BG210" s="15">
        <f t="shared" si="12"/>
        <v>4556374.896</v>
      </c>
      <c r="BH210" s="15">
        <f t="shared" si="23"/>
        <v>1578875709</v>
      </c>
      <c r="BI210" s="15"/>
    </row>
    <row r="211">
      <c r="A211" s="24">
        <f t="shared" si="2"/>
        <v>17</v>
      </c>
      <c r="B211" s="23">
        <f t="shared" si="13"/>
        <v>209</v>
      </c>
      <c r="C211" s="15">
        <f>vlookup(A211,Budget!$B$3:$H$53,7,0)</f>
        <v>40107.66587</v>
      </c>
      <c r="D211" s="15">
        <f t="shared" ref="D211:F211" si="229">$C211*D$1</f>
        <v>24064.59952</v>
      </c>
      <c r="E211" s="15">
        <f t="shared" si="229"/>
        <v>10026.91647</v>
      </c>
      <c r="F211" s="15">
        <f t="shared" si="229"/>
        <v>6016.149881</v>
      </c>
      <c r="G211" s="14"/>
      <c r="H211" s="15">
        <f>if($A211&lt;=$H$1,D211*((1+Investment!$D$5/12)^($H$1*12-$B211)),0)</f>
        <v>0</v>
      </c>
      <c r="I211" s="15">
        <f>if($A211&lt;=$H$1,E211*((1+Investment!$D$6/12)^($H$1*12-$B211)),0)</f>
        <v>0</v>
      </c>
      <c r="J211" s="15">
        <f>if($A211&lt;=$H$1,F211*((1+Investment!$D$7/12)^($H$1*12-$B211)),0)</f>
        <v>0</v>
      </c>
      <c r="K211" s="15">
        <f t="shared" si="4"/>
        <v>0</v>
      </c>
      <c r="L211" s="15">
        <f t="shared" si="15"/>
        <v>2878143.695</v>
      </c>
      <c r="M211" s="14"/>
      <c r="N211" s="15">
        <f>if($A211&lt;=$N$1,D211*((1+Investment!$D$5/12)^($N$1*12-$B211)),0)</f>
        <v>0</v>
      </c>
      <c r="O211" s="15">
        <f>if($A211&lt;=$N$1,E211*((1+Investment!$D$6/12)^($N$1*12-$B211)),0)</f>
        <v>0</v>
      </c>
      <c r="P211" s="15">
        <f>if($A211&lt;=$N$1,F211*((1+Investment!$D$7/12)^($N$1*12-$B211)),0)</f>
        <v>0</v>
      </c>
      <c r="Q211" s="15">
        <f t="shared" si="5"/>
        <v>0</v>
      </c>
      <c r="R211" s="15">
        <f t="shared" si="16"/>
        <v>7865692.167</v>
      </c>
      <c r="S211" s="14"/>
      <c r="T211" s="15">
        <f>if($A211&lt;=$T$1,D211*((1+Investment!$D$5/12)^($T$1*12-$B211)),0)</f>
        <v>32759.79881</v>
      </c>
      <c r="U211" s="15">
        <f>if($A211&lt;=$T$1,E211*((1+Investment!$D$6/12)^($T$1*12-$B211)),0)</f>
        <v>14737.14598</v>
      </c>
      <c r="V211" s="15">
        <f>if($A211&lt;=$T$1,F211*((1+Investment!$D$7/12)^($T$1*12-$B211)),0)</f>
        <v>9544.780756</v>
      </c>
      <c r="W211" s="15">
        <f t="shared" si="6"/>
        <v>57041.72554</v>
      </c>
      <c r="X211" s="15">
        <f t="shared" si="17"/>
        <v>16924875.66</v>
      </c>
      <c r="Y211" s="14"/>
      <c r="Z211" s="15">
        <f>if($A211&lt;=$Z$1,D211*((1+Investment!$D$5/12)^($Z$1*12-$B211)),0)</f>
        <v>59514.61834</v>
      </c>
      <c r="AA211" s="15">
        <f>if($A211&lt;=$Z$1,E211*((1+Investment!$D$6/12)^($Z$1*12-$B211)),0)</f>
        <v>31053.83911</v>
      </c>
      <c r="AB211" s="15">
        <f>if($A211&lt;=$Z$1,F211*((1+Investment!$D$7/12)^($Z$1*12-$B211)),0)</f>
        <v>23319.9971</v>
      </c>
      <c r="AC211" s="15">
        <f t="shared" si="7"/>
        <v>113888.4546</v>
      </c>
      <c r="AD211" s="15">
        <f t="shared" si="18"/>
        <v>34714727.42</v>
      </c>
      <c r="AE211" s="14"/>
      <c r="AF211" s="15">
        <f>if($A211&lt;=$AF$1,D211*((1+Investment!$D$5/12)^($AF$1*12-$B211)),0)</f>
        <v>108120.0107</v>
      </c>
      <c r="AG211" s="15">
        <f>if($A211&lt;=$AF$1,E211*((1+Investment!$D$6/12)^($AF$1*12-$B211)),0)</f>
        <v>65436.07053</v>
      </c>
      <c r="AH211" s="15">
        <f>if($A211&lt;=$AF$1,F211*((1+Investment!$D$7/12)^($AF$1*12-$B211)),0)</f>
        <v>56975.87808</v>
      </c>
      <c r="AI211" s="15">
        <f t="shared" si="8"/>
        <v>230531.9593</v>
      </c>
      <c r="AJ211" s="15">
        <f t="shared" si="19"/>
        <v>72295187.68</v>
      </c>
      <c r="AK211" s="14"/>
      <c r="AL211" s="15">
        <f>if($A211&lt;=$AF$1,D211*((1+Investment!$D$5/12)^($AL$1*12-$B211)),0)</f>
        <v>196421.2664</v>
      </c>
      <c r="AM211" s="15">
        <f>if($A211&lt;=$AF$1,E211*((1+Investment!$D$6/12)^($AL$1*12-$B211)),0)</f>
        <v>137885.6672</v>
      </c>
      <c r="AN211" s="15">
        <f>if($A211&lt;=$AF$1,F211*((1+Investment!$D$7/12)^($AL$1*12-$B211)),0)</f>
        <v>139204.5921</v>
      </c>
      <c r="AO211" s="15">
        <f t="shared" si="9"/>
        <v>473511.5257</v>
      </c>
      <c r="AP211" s="15">
        <f t="shared" si="20"/>
        <v>152909143.6</v>
      </c>
      <c r="AQ211" s="14"/>
      <c r="AR211" s="15">
        <f>if($A211&lt;=$AF$1,D211*((1+Investment!$D$5/12)^($AR$1*12-$B211)),0)</f>
        <v>356837.8662</v>
      </c>
      <c r="AS211" s="15">
        <f>if($A211&lt;=$AF$1,E211*((1+Investment!$D$6/12)^($AR$1*12-$B211)),0)</f>
        <v>290550.106</v>
      </c>
      <c r="AT211" s="15">
        <f>if($A211&lt;=$AF$1,F211*((1+Investment!$D$7/12)^($AR$1*12-$B211)),0)</f>
        <v>340107.4122</v>
      </c>
      <c r="AU211" s="15">
        <f t="shared" si="10"/>
        <v>987495.3844</v>
      </c>
      <c r="AV211" s="15">
        <f t="shared" si="21"/>
        <v>328430921.4</v>
      </c>
      <c r="AW211" s="15"/>
      <c r="AX211" s="15">
        <f>if($A211&lt;=$AF$1,D211*((1+Investment!$D$5/12)^($AX$1*12-$B211)),0)</f>
        <v>648266.1735</v>
      </c>
      <c r="AY211" s="15">
        <f>if($A211&lt;=$AF$1,E211*((1+Investment!$D$6/12)^($AX$1*12-$B211)),0)</f>
        <v>612241.7638</v>
      </c>
      <c r="AZ211" s="15">
        <f>if($A211&lt;=$AF$1,F211*((1+Investment!$D$7/12)^($AX$1*12-$B211)),0)</f>
        <v>830957.1553</v>
      </c>
      <c r="BA211" s="15">
        <f t="shared" si="11"/>
        <v>2091465.093</v>
      </c>
      <c r="BB211" s="15">
        <f t="shared" si="22"/>
        <v>716045320.8</v>
      </c>
      <c r="BC211" s="15"/>
      <c r="BD211" s="15">
        <f>if($A211&lt;=$AF$1,D211*((1+Investment!$D$5/12)^($BD$1*12-$B211)),0)</f>
        <v>1177703.017</v>
      </c>
      <c r="BE211" s="15">
        <f>if($A211&lt;=$AF$1,E211*((1+Investment!$D$6/12)^($BD$1*12-$B211)),0)</f>
        <v>1290104.424</v>
      </c>
      <c r="BF211" s="15">
        <f>if($A211&lt;=$AF$1,F211*((1+Investment!$D$7/12)^($BD$1*12-$B211)),0)</f>
        <v>2030210.955</v>
      </c>
      <c r="BG211" s="15">
        <f t="shared" si="12"/>
        <v>4498018.396</v>
      </c>
      <c r="BH211" s="15">
        <f t="shared" si="23"/>
        <v>1583373728</v>
      </c>
      <c r="BI211" s="15"/>
    </row>
    <row r="212">
      <c r="A212" s="24">
        <f t="shared" si="2"/>
        <v>17</v>
      </c>
      <c r="B212" s="23">
        <f t="shared" si="13"/>
        <v>210</v>
      </c>
      <c r="C212" s="15">
        <f>vlookup(A212,Budget!$B$3:$H$53,7,0)</f>
        <v>40107.66587</v>
      </c>
      <c r="D212" s="15">
        <f t="shared" ref="D212:F212" si="230">$C212*D$1</f>
        <v>24064.59952</v>
      </c>
      <c r="E212" s="15">
        <f t="shared" si="230"/>
        <v>10026.91647</v>
      </c>
      <c r="F212" s="15">
        <f t="shared" si="230"/>
        <v>6016.149881</v>
      </c>
      <c r="G212" s="14"/>
      <c r="H212" s="15">
        <f>if($A212&lt;=$H$1,D212*((1+Investment!$D$5/12)^($H$1*12-$B212)),0)</f>
        <v>0</v>
      </c>
      <c r="I212" s="15">
        <f>if($A212&lt;=$H$1,E212*((1+Investment!$D$6/12)^($H$1*12-$B212)),0)</f>
        <v>0</v>
      </c>
      <c r="J212" s="15">
        <f>if($A212&lt;=$H$1,F212*((1+Investment!$D$7/12)^($H$1*12-$B212)),0)</f>
        <v>0</v>
      </c>
      <c r="K212" s="15">
        <f t="shared" si="4"/>
        <v>0</v>
      </c>
      <c r="L212" s="15">
        <f t="shared" si="15"/>
        <v>2878143.695</v>
      </c>
      <c r="M212" s="14"/>
      <c r="N212" s="15">
        <f>if($A212&lt;=$N$1,D212*((1+Investment!$D$5/12)^($N$1*12-$B212)),0)</f>
        <v>0</v>
      </c>
      <c r="O212" s="15">
        <f>if($A212&lt;=$N$1,E212*((1+Investment!$D$6/12)^($N$1*12-$B212)),0)</f>
        <v>0</v>
      </c>
      <c r="P212" s="15">
        <f>if($A212&lt;=$N$1,F212*((1+Investment!$D$7/12)^($N$1*12-$B212)),0)</f>
        <v>0</v>
      </c>
      <c r="Q212" s="15">
        <f t="shared" si="5"/>
        <v>0</v>
      </c>
      <c r="R212" s="15">
        <f t="shared" si="16"/>
        <v>7865692.167</v>
      </c>
      <c r="S212" s="14"/>
      <c r="T212" s="15">
        <f>if($A212&lt;=$T$1,D212*((1+Investment!$D$5/12)^($T$1*12-$B212)),0)</f>
        <v>32435.44437</v>
      </c>
      <c r="U212" s="15">
        <f>if($A212&lt;=$T$1,E212*((1+Investment!$D$6/12)^($T$1*12-$B212)),0)</f>
        <v>14555.20591</v>
      </c>
      <c r="V212" s="15">
        <f>if($A212&lt;=$T$1,F212*((1+Investment!$D$7/12)^($T$1*12-$B212)),0)</f>
        <v>9403.724882</v>
      </c>
      <c r="W212" s="15">
        <f t="shared" si="6"/>
        <v>56394.37515</v>
      </c>
      <c r="X212" s="15">
        <f t="shared" si="17"/>
        <v>16981270.04</v>
      </c>
      <c r="Y212" s="14"/>
      <c r="Z212" s="15">
        <f>if($A212&lt;=$Z$1,D212*((1+Investment!$D$5/12)^($Z$1*12-$B212)),0)</f>
        <v>58925.3647</v>
      </c>
      <c r="AA212" s="15">
        <f>if($A212&lt;=$Z$1,E212*((1+Investment!$D$6/12)^($Z$1*12-$B212)),0)</f>
        <v>30670.45838</v>
      </c>
      <c r="AB212" s="15">
        <f>if($A212&lt;=$Z$1,F212*((1+Investment!$D$7/12)^($Z$1*12-$B212)),0)</f>
        <v>22975.3666</v>
      </c>
      <c r="AC212" s="15">
        <f t="shared" si="7"/>
        <v>112571.1897</v>
      </c>
      <c r="AD212" s="15">
        <f t="shared" si="18"/>
        <v>34827298.61</v>
      </c>
      <c r="AE212" s="14"/>
      <c r="AF212" s="15">
        <f>if($A212&lt;=$AF$1,D212*((1+Investment!$D$5/12)^($AF$1*12-$B212)),0)</f>
        <v>107049.5155</v>
      </c>
      <c r="AG212" s="15">
        <f>if($A212&lt;=$AF$1,E212*((1+Investment!$D$6/12)^($AF$1*12-$B212)),0)</f>
        <v>64628.21781</v>
      </c>
      <c r="AH212" s="15">
        <f>if($A212&lt;=$AF$1,F212*((1+Investment!$D$7/12)^($AF$1*12-$B212)),0)</f>
        <v>56133.87003</v>
      </c>
      <c r="AI212" s="15">
        <f t="shared" si="8"/>
        <v>227811.6033</v>
      </c>
      <c r="AJ212" s="15">
        <f t="shared" si="19"/>
        <v>72522999.28</v>
      </c>
      <c r="AK212" s="14"/>
      <c r="AL212" s="15">
        <f>if($A212&lt;=$AF$1,D212*((1+Investment!$D$5/12)^($AL$1*12-$B212)),0)</f>
        <v>194476.5014</v>
      </c>
      <c r="AM212" s="15">
        <f>if($A212&lt;=$AF$1,E212*((1+Investment!$D$6/12)^($AL$1*12-$B212)),0)</f>
        <v>136183.3751</v>
      </c>
      <c r="AN212" s="15">
        <f>if($A212&lt;=$AF$1,F212*((1+Investment!$D$7/12)^($AL$1*12-$B212)),0)</f>
        <v>137147.3813</v>
      </c>
      <c r="AO212" s="15">
        <f t="shared" si="9"/>
        <v>467807.2578</v>
      </c>
      <c r="AP212" s="15">
        <f t="shared" si="20"/>
        <v>153376950.9</v>
      </c>
      <c r="AQ212" s="14"/>
      <c r="AR212" s="15">
        <f>if($A212&lt;=$AF$1,D212*((1+Investment!$D$5/12)^($AR$1*12-$B212)),0)</f>
        <v>353304.818</v>
      </c>
      <c r="AS212" s="15">
        <f>if($A212&lt;=$AF$1,E212*((1+Investment!$D$6/12)^($AR$1*12-$B212)),0)</f>
        <v>286963.0677</v>
      </c>
      <c r="AT212" s="15">
        <f>if($A212&lt;=$AF$1,F212*((1+Investment!$D$7/12)^($AR$1*12-$B212)),0)</f>
        <v>335081.1943</v>
      </c>
      <c r="AU212" s="15">
        <f t="shared" si="10"/>
        <v>975349.08</v>
      </c>
      <c r="AV212" s="15">
        <f t="shared" si="21"/>
        <v>329406270.5</v>
      </c>
      <c r="AW212" s="15"/>
      <c r="AX212" s="15">
        <f>if($A212&lt;=$AF$1,D212*((1+Investment!$D$5/12)^($AX$1*12-$B212)),0)</f>
        <v>641847.6965</v>
      </c>
      <c r="AY212" s="15">
        <f>if($A212&lt;=$AF$1,E212*((1+Investment!$D$6/12)^($AX$1*12-$B212)),0)</f>
        <v>604683.2235</v>
      </c>
      <c r="AZ212" s="15">
        <f>if($A212&lt;=$AF$1,F212*((1+Investment!$D$7/12)^($AX$1*12-$B212)),0)</f>
        <v>818677.0003</v>
      </c>
      <c r="BA212" s="15">
        <f t="shared" si="11"/>
        <v>2065207.92</v>
      </c>
      <c r="BB212" s="15">
        <f t="shared" si="22"/>
        <v>718110528.7</v>
      </c>
      <c r="BC212" s="15"/>
      <c r="BD212" s="15">
        <f>if($A212&lt;=$AF$1,D212*((1+Investment!$D$5/12)^($BD$1*12-$B212)),0)</f>
        <v>1166042.591</v>
      </c>
      <c r="BE212" s="15">
        <f>if($A212&lt;=$AF$1,E212*((1+Investment!$D$6/12)^($BD$1*12-$B212)),0)</f>
        <v>1274177.209</v>
      </c>
      <c r="BF212" s="15">
        <f>if($A212&lt;=$AF$1,F212*((1+Investment!$D$7/12)^($BD$1*12-$B212)),0)</f>
        <v>2000207.837</v>
      </c>
      <c r="BG212" s="15">
        <f t="shared" si="12"/>
        <v>4440427.638</v>
      </c>
      <c r="BH212" s="15">
        <f t="shared" si="23"/>
        <v>1587814155</v>
      </c>
      <c r="BI212" s="15"/>
    </row>
    <row r="213">
      <c r="A213" s="24">
        <f t="shared" si="2"/>
        <v>17</v>
      </c>
      <c r="B213" s="23">
        <f t="shared" si="13"/>
        <v>211</v>
      </c>
      <c r="C213" s="15">
        <f>vlookup(A213,Budget!$B$3:$H$53,7,0)</f>
        <v>40107.66587</v>
      </c>
      <c r="D213" s="15">
        <f t="shared" ref="D213:F213" si="231">$C213*D$1</f>
        <v>24064.59952</v>
      </c>
      <c r="E213" s="15">
        <f t="shared" si="231"/>
        <v>10026.91647</v>
      </c>
      <c r="F213" s="15">
        <f t="shared" si="231"/>
        <v>6016.149881</v>
      </c>
      <c r="G213" s="14"/>
      <c r="H213" s="15">
        <f>if($A213&lt;=$H$1,D213*((1+Investment!$D$5/12)^($H$1*12-$B213)),0)</f>
        <v>0</v>
      </c>
      <c r="I213" s="15">
        <f>if($A213&lt;=$H$1,E213*((1+Investment!$D$6/12)^($H$1*12-$B213)),0)</f>
        <v>0</v>
      </c>
      <c r="J213" s="15">
        <f>if($A213&lt;=$H$1,F213*((1+Investment!$D$7/12)^($H$1*12-$B213)),0)</f>
        <v>0</v>
      </c>
      <c r="K213" s="15">
        <f t="shared" si="4"/>
        <v>0</v>
      </c>
      <c r="L213" s="15">
        <f t="shared" si="15"/>
        <v>2878143.695</v>
      </c>
      <c r="M213" s="14"/>
      <c r="N213" s="15">
        <f>if($A213&lt;=$N$1,D213*((1+Investment!$D$5/12)^($N$1*12-$B213)),0)</f>
        <v>0</v>
      </c>
      <c r="O213" s="15">
        <f>if($A213&lt;=$N$1,E213*((1+Investment!$D$6/12)^($N$1*12-$B213)),0)</f>
        <v>0</v>
      </c>
      <c r="P213" s="15">
        <f>if($A213&lt;=$N$1,F213*((1+Investment!$D$7/12)^($N$1*12-$B213)),0)</f>
        <v>0</v>
      </c>
      <c r="Q213" s="15">
        <f t="shared" si="5"/>
        <v>0</v>
      </c>
      <c r="R213" s="15">
        <f t="shared" si="16"/>
        <v>7865692.167</v>
      </c>
      <c r="S213" s="14"/>
      <c r="T213" s="15">
        <f>if($A213&lt;=$T$1,D213*((1+Investment!$D$5/12)^($T$1*12-$B213)),0)</f>
        <v>32114.30135</v>
      </c>
      <c r="U213" s="15">
        <f>if($A213&lt;=$T$1,E213*((1+Investment!$D$6/12)^($T$1*12-$B213)),0)</f>
        <v>14375.51201</v>
      </c>
      <c r="V213" s="15">
        <f>if($A213&lt;=$T$1,F213*((1+Investment!$D$7/12)^($T$1*12-$B213)),0)</f>
        <v>9264.753579</v>
      </c>
      <c r="W213" s="15">
        <f t="shared" si="6"/>
        <v>55754.56694</v>
      </c>
      <c r="X213" s="15">
        <f t="shared" si="17"/>
        <v>17037024.6</v>
      </c>
      <c r="Y213" s="14"/>
      <c r="Z213" s="15">
        <f>if($A213&lt;=$Z$1,D213*((1+Investment!$D$5/12)^($Z$1*12-$B213)),0)</f>
        <v>58341.94524</v>
      </c>
      <c r="AA213" s="15">
        <f>if($A213&lt;=$Z$1,E213*((1+Investment!$D$6/12)^($Z$1*12-$B213)),0)</f>
        <v>30291.81075</v>
      </c>
      <c r="AB213" s="15">
        <f>if($A213&lt;=$Z$1,F213*((1+Investment!$D$7/12)^($Z$1*12-$B213)),0)</f>
        <v>22635.82916</v>
      </c>
      <c r="AC213" s="15">
        <f t="shared" si="7"/>
        <v>111269.5852</v>
      </c>
      <c r="AD213" s="15">
        <f t="shared" si="18"/>
        <v>34938568.19</v>
      </c>
      <c r="AE213" s="14"/>
      <c r="AF213" s="15">
        <f>if($A213&lt;=$AF$1,D213*((1+Investment!$D$5/12)^($AF$1*12-$B213)),0)</f>
        <v>105989.6193</v>
      </c>
      <c r="AG213" s="15">
        <f>if($A213&lt;=$AF$1,E213*((1+Investment!$D$6/12)^($AF$1*12-$B213)),0)</f>
        <v>63830.33858</v>
      </c>
      <c r="AH213" s="15">
        <f>if($A213&lt;=$AF$1,F213*((1+Investment!$D$7/12)^($AF$1*12-$B213)),0)</f>
        <v>55304.30544</v>
      </c>
      <c r="AI213" s="15">
        <f t="shared" si="8"/>
        <v>225124.2633</v>
      </c>
      <c r="AJ213" s="15">
        <f t="shared" si="19"/>
        <v>72748123.55</v>
      </c>
      <c r="AK213" s="14"/>
      <c r="AL213" s="15">
        <f>if($A213&lt;=$AF$1,D213*((1+Investment!$D$5/12)^($AL$1*12-$B213)),0)</f>
        <v>192550.9915</v>
      </c>
      <c r="AM213" s="15">
        <f>if($A213&lt;=$AF$1,E213*((1+Investment!$D$6/12)^($AL$1*12-$B213)),0)</f>
        <v>134502.0988</v>
      </c>
      <c r="AN213" s="15">
        <f>if($A213&lt;=$AF$1,F213*((1+Investment!$D$7/12)^($AL$1*12-$B213)),0)</f>
        <v>135120.5727</v>
      </c>
      <c r="AO213" s="15">
        <f t="shared" si="9"/>
        <v>462173.6631</v>
      </c>
      <c r="AP213" s="15">
        <f t="shared" si="20"/>
        <v>153839124.5</v>
      </c>
      <c r="AQ213" s="14"/>
      <c r="AR213" s="15">
        <f>if($A213&lt;=$AF$1,D213*((1+Investment!$D$5/12)^($AR$1*12-$B213)),0)</f>
        <v>349806.7505</v>
      </c>
      <c r="AS213" s="15">
        <f>if($A213&lt;=$AF$1,E213*((1+Investment!$D$6/12)^($AR$1*12-$B213)),0)</f>
        <v>283420.3138</v>
      </c>
      <c r="AT213" s="15">
        <f>if($A213&lt;=$AF$1,F213*((1+Investment!$D$7/12)^($AR$1*12-$B213)),0)</f>
        <v>330129.2554</v>
      </c>
      <c r="AU213" s="15">
        <f t="shared" si="10"/>
        <v>963356.3197</v>
      </c>
      <c r="AV213" s="15">
        <f t="shared" si="21"/>
        <v>330369626.8</v>
      </c>
      <c r="AW213" s="15"/>
      <c r="AX213" s="15">
        <f>if($A213&lt;=$AF$1,D213*((1+Investment!$D$5/12)^($AX$1*12-$B213)),0)</f>
        <v>635492.7688</v>
      </c>
      <c r="AY213" s="15">
        <f>if($A213&lt;=$AF$1,E213*((1+Investment!$D$6/12)^($AX$1*12-$B213)),0)</f>
        <v>597217.9985</v>
      </c>
      <c r="AZ213" s="15">
        <f>if($A213&lt;=$AF$1,F213*((1+Investment!$D$7/12)^($AX$1*12-$B213)),0)</f>
        <v>806578.3254</v>
      </c>
      <c r="BA213" s="15">
        <f t="shared" si="11"/>
        <v>2039289.093</v>
      </c>
      <c r="BB213" s="15">
        <f t="shared" si="22"/>
        <v>720149817.8</v>
      </c>
      <c r="BC213" s="15"/>
      <c r="BD213" s="15">
        <f>if($A213&lt;=$AF$1,D213*((1+Investment!$D$5/12)^($BD$1*12-$B213)),0)</f>
        <v>1154497.615</v>
      </c>
      <c r="BE213" s="15">
        <f>if($A213&lt;=$AF$1,E213*((1+Investment!$D$6/12)^($BD$1*12-$B213)),0)</f>
        <v>1258446.627</v>
      </c>
      <c r="BF213" s="15">
        <f>if($A213&lt;=$AF$1,F213*((1+Investment!$D$7/12)^($BD$1*12-$B213)),0)</f>
        <v>1970648.115</v>
      </c>
      <c r="BG213" s="15">
        <f t="shared" si="12"/>
        <v>4383592.357</v>
      </c>
      <c r="BH213" s="15">
        <f t="shared" si="23"/>
        <v>1592197748</v>
      </c>
      <c r="BI213" s="15"/>
    </row>
    <row r="214">
      <c r="A214" s="24">
        <f t="shared" si="2"/>
        <v>17</v>
      </c>
      <c r="B214" s="23">
        <f t="shared" si="13"/>
        <v>212</v>
      </c>
      <c r="C214" s="15">
        <f>vlookup(A214,Budget!$B$3:$H$53,7,0)</f>
        <v>40107.66587</v>
      </c>
      <c r="D214" s="15">
        <f t="shared" ref="D214:F214" si="232">$C214*D$1</f>
        <v>24064.59952</v>
      </c>
      <c r="E214" s="15">
        <f t="shared" si="232"/>
        <v>10026.91647</v>
      </c>
      <c r="F214" s="15">
        <f t="shared" si="232"/>
        <v>6016.149881</v>
      </c>
      <c r="G214" s="14"/>
      <c r="H214" s="15">
        <f>if($A214&lt;=$H$1,D214*((1+Investment!$D$5/12)^($H$1*12-$B214)),0)</f>
        <v>0</v>
      </c>
      <c r="I214" s="15">
        <f>if($A214&lt;=$H$1,E214*((1+Investment!$D$6/12)^($H$1*12-$B214)),0)</f>
        <v>0</v>
      </c>
      <c r="J214" s="15">
        <f>if($A214&lt;=$H$1,F214*((1+Investment!$D$7/12)^($H$1*12-$B214)),0)</f>
        <v>0</v>
      </c>
      <c r="K214" s="15">
        <f t="shared" si="4"/>
        <v>0</v>
      </c>
      <c r="L214" s="15">
        <f t="shared" si="15"/>
        <v>2878143.695</v>
      </c>
      <c r="M214" s="14"/>
      <c r="N214" s="15">
        <f>if($A214&lt;=$N$1,D214*((1+Investment!$D$5/12)^($N$1*12-$B214)),0)</f>
        <v>0</v>
      </c>
      <c r="O214" s="15">
        <f>if($A214&lt;=$N$1,E214*((1+Investment!$D$6/12)^($N$1*12-$B214)),0)</f>
        <v>0</v>
      </c>
      <c r="P214" s="15">
        <f>if($A214&lt;=$N$1,F214*((1+Investment!$D$7/12)^($N$1*12-$B214)),0)</f>
        <v>0</v>
      </c>
      <c r="Q214" s="15">
        <f t="shared" si="5"/>
        <v>0</v>
      </c>
      <c r="R214" s="15">
        <f t="shared" si="16"/>
        <v>7865692.167</v>
      </c>
      <c r="S214" s="14"/>
      <c r="T214" s="15">
        <f>if($A214&lt;=$T$1,D214*((1+Investment!$D$5/12)^($T$1*12-$B214)),0)</f>
        <v>31796.33797</v>
      </c>
      <c r="U214" s="15">
        <f>if($A214&lt;=$T$1,E214*((1+Investment!$D$6/12)^($T$1*12-$B214)),0)</f>
        <v>14198.03655</v>
      </c>
      <c r="V214" s="15">
        <f>if($A214&lt;=$T$1,F214*((1+Investment!$D$7/12)^($T$1*12-$B214)),0)</f>
        <v>9127.836038</v>
      </c>
      <c r="W214" s="15">
        <f t="shared" si="6"/>
        <v>55122.21056</v>
      </c>
      <c r="X214" s="15">
        <f t="shared" si="17"/>
        <v>17092146.81</v>
      </c>
      <c r="Y214" s="14"/>
      <c r="Z214" s="15">
        <f>if($A214&lt;=$Z$1,D214*((1+Investment!$D$5/12)^($Z$1*12-$B214)),0)</f>
        <v>57764.30222</v>
      </c>
      <c r="AA214" s="15">
        <f>if($A214&lt;=$Z$1,E214*((1+Investment!$D$6/12)^($Z$1*12-$B214)),0)</f>
        <v>29917.83778</v>
      </c>
      <c r="AB214" s="15">
        <f>if($A214&lt;=$Z$1,F214*((1+Investment!$D$7/12)^($Z$1*12-$B214)),0)</f>
        <v>22301.30952</v>
      </c>
      <c r="AC214" s="15">
        <f t="shared" si="7"/>
        <v>109983.4495</v>
      </c>
      <c r="AD214" s="15">
        <f t="shared" si="18"/>
        <v>35048551.64</v>
      </c>
      <c r="AE214" s="14"/>
      <c r="AF214" s="15">
        <f>if($A214&lt;=$AF$1,D214*((1+Investment!$D$5/12)^($AF$1*12-$B214)),0)</f>
        <v>104940.2171</v>
      </c>
      <c r="AG214" s="15">
        <f>if($A214&lt;=$AF$1,E214*((1+Investment!$D$6/12)^($AF$1*12-$B214)),0)</f>
        <v>63042.30971</v>
      </c>
      <c r="AH214" s="15">
        <f>if($A214&lt;=$AF$1,F214*((1+Investment!$D$7/12)^($AF$1*12-$B214)),0)</f>
        <v>54487.00044</v>
      </c>
      <c r="AI214" s="15">
        <f t="shared" si="8"/>
        <v>222469.5273</v>
      </c>
      <c r="AJ214" s="15">
        <f t="shared" si="19"/>
        <v>72970593.07</v>
      </c>
      <c r="AK214" s="14"/>
      <c r="AL214" s="15">
        <f>if($A214&lt;=$AF$1,D214*((1+Investment!$D$5/12)^($AL$1*12-$B214)),0)</f>
        <v>190644.546</v>
      </c>
      <c r="AM214" s="15">
        <f>if($A214&lt;=$AF$1,E214*((1+Investment!$D$6/12)^($AL$1*12-$B214)),0)</f>
        <v>132841.5791</v>
      </c>
      <c r="AN214" s="15">
        <f>if($A214&lt;=$AF$1,F214*((1+Investment!$D$7/12)^($AL$1*12-$B214)),0)</f>
        <v>133123.717</v>
      </c>
      <c r="AO214" s="15">
        <f t="shared" si="9"/>
        <v>456609.8421</v>
      </c>
      <c r="AP214" s="15">
        <f t="shared" si="20"/>
        <v>154295734.4</v>
      </c>
      <c r="AQ214" s="14"/>
      <c r="AR214" s="15">
        <f>if($A214&lt;=$AF$1,D214*((1+Investment!$D$5/12)^($AR$1*12-$B214)),0)</f>
        <v>346343.3174</v>
      </c>
      <c r="AS214" s="15">
        <f>if($A214&lt;=$AF$1,E214*((1+Investment!$D$6/12)^($AR$1*12-$B214)),0)</f>
        <v>279921.2975</v>
      </c>
      <c r="AT214" s="15">
        <f>if($A214&lt;=$AF$1,F214*((1+Investment!$D$7/12)^($AR$1*12-$B214)),0)</f>
        <v>325250.498</v>
      </c>
      <c r="AU214" s="15">
        <f t="shared" si="10"/>
        <v>951515.1129</v>
      </c>
      <c r="AV214" s="15">
        <f t="shared" si="21"/>
        <v>331321141.9</v>
      </c>
      <c r="AW214" s="15"/>
      <c r="AX214" s="15">
        <f>if($A214&lt;=$AF$1,D214*((1+Investment!$D$5/12)^($AX$1*12-$B214)),0)</f>
        <v>629200.7612</v>
      </c>
      <c r="AY214" s="15">
        <f>if($A214&lt;=$AF$1,E214*((1+Investment!$D$6/12)^($AX$1*12-$B214)),0)</f>
        <v>589844.9368</v>
      </c>
      <c r="AZ214" s="15">
        <f>if($A214&lt;=$AF$1,F214*((1+Investment!$D$7/12)^($AX$1*12-$B214)),0)</f>
        <v>794658.4487</v>
      </c>
      <c r="BA214" s="15">
        <f t="shared" si="11"/>
        <v>2013704.147</v>
      </c>
      <c r="BB214" s="15">
        <f t="shared" si="22"/>
        <v>722163521.9</v>
      </c>
      <c r="BC214" s="15"/>
      <c r="BD214" s="15">
        <f>if($A214&lt;=$AF$1,D214*((1+Investment!$D$5/12)^($BD$1*12-$B214)),0)</f>
        <v>1143066.946</v>
      </c>
      <c r="BE214" s="15">
        <f>if($A214&lt;=$AF$1,E214*((1+Investment!$D$6/12)^($BD$1*12-$B214)),0)</f>
        <v>1242910.248</v>
      </c>
      <c r="BF214" s="15">
        <f>if($A214&lt;=$AF$1,F214*((1+Investment!$D$7/12)^($BD$1*12-$B214)),0)</f>
        <v>1941525.237</v>
      </c>
      <c r="BG214" s="15">
        <f t="shared" si="12"/>
        <v>4327502.431</v>
      </c>
      <c r="BH214" s="15">
        <f t="shared" si="23"/>
        <v>1596525250</v>
      </c>
      <c r="BI214" s="15"/>
    </row>
    <row r="215">
      <c r="A215" s="24">
        <f t="shared" si="2"/>
        <v>17</v>
      </c>
      <c r="B215" s="23">
        <f t="shared" si="13"/>
        <v>213</v>
      </c>
      <c r="C215" s="15">
        <f>vlookup(A215,Budget!$B$3:$H$53,7,0)</f>
        <v>40107.66587</v>
      </c>
      <c r="D215" s="15">
        <f t="shared" ref="D215:F215" si="233">$C215*D$1</f>
        <v>24064.59952</v>
      </c>
      <c r="E215" s="15">
        <f t="shared" si="233"/>
        <v>10026.91647</v>
      </c>
      <c r="F215" s="15">
        <f t="shared" si="233"/>
        <v>6016.149881</v>
      </c>
      <c r="G215" s="14"/>
      <c r="H215" s="15">
        <f>if($A215&lt;=$H$1,D215*((1+Investment!$D$5/12)^($H$1*12-$B215)),0)</f>
        <v>0</v>
      </c>
      <c r="I215" s="15">
        <f>if($A215&lt;=$H$1,E215*((1+Investment!$D$6/12)^($H$1*12-$B215)),0)</f>
        <v>0</v>
      </c>
      <c r="J215" s="15">
        <f>if($A215&lt;=$H$1,F215*((1+Investment!$D$7/12)^($H$1*12-$B215)),0)</f>
        <v>0</v>
      </c>
      <c r="K215" s="15">
        <f t="shared" si="4"/>
        <v>0</v>
      </c>
      <c r="L215" s="15">
        <f t="shared" si="15"/>
        <v>2878143.695</v>
      </c>
      <c r="M215" s="14"/>
      <c r="N215" s="15">
        <f>if($A215&lt;=$N$1,D215*((1+Investment!$D$5/12)^($N$1*12-$B215)),0)</f>
        <v>0</v>
      </c>
      <c r="O215" s="15">
        <f>if($A215&lt;=$N$1,E215*((1+Investment!$D$6/12)^($N$1*12-$B215)),0)</f>
        <v>0</v>
      </c>
      <c r="P215" s="15">
        <f>if($A215&lt;=$N$1,F215*((1+Investment!$D$7/12)^($N$1*12-$B215)),0)</f>
        <v>0</v>
      </c>
      <c r="Q215" s="15">
        <f t="shared" si="5"/>
        <v>0</v>
      </c>
      <c r="R215" s="15">
        <f t="shared" si="16"/>
        <v>7865692.167</v>
      </c>
      <c r="S215" s="14"/>
      <c r="T215" s="15">
        <f>if($A215&lt;=$T$1,D215*((1+Investment!$D$5/12)^($T$1*12-$B215)),0)</f>
        <v>31481.52275</v>
      </c>
      <c r="U215" s="15">
        <f>if($A215&lt;=$T$1,E215*((1+Investment!$D$6/12)^($T$1*12-$B215)),0)</f>
        <v>14022.75215</v>
      </c>
      <c r="V215" s="15">
        <f>if($A215&lt;=$T$1,F215*((1+Investment!$D$7/12)^($T$1*12-$B215)),0)</f>
        <v>8992.94191</v>
      </c>
      <c r="W215" s="15">
        <f t="shared" si="6"/>
        <v>54497.2168</v>
      </c>
      <c r="X215" s="15">
        <f t="shared" si="17"/>
        <v>17146644.03</v>
      </c>
      <c r="Y215" s="14"/>
      <c r="Z215" s="15">
        <f>if($A215&lt;=$Z$1,D215*((1+Investment!$D$5/12)^($Z$1*12-$B215)),0)</f>
        <v>57192.37844</v>
      </c>
      <c r="AA215" s="15">
        <f>if($A215&lt;=$Z$1,E215*((1+Investment!$D$6/12)^($Z$1*12-$B215)),0)</f>
        <v>29548.48176</v>
      </c>
      <c r="AB215" s="15">
        <f>if($A215&lt;=$Z$1,F215*((1+Investment!$D$7/12)^($Z$1*12-$B215)),0)</f>
        <v>21971.73352</v>
      </c>
      <c r="AC215" s="15">
        <f t="shared" si="7"/>
        <v>108712.5937</v>
      </c>
      <c r="AD215" s="15">
        <f t="shared" si="18"/>
        <v>35157264.23</v>
      </c>
      <c r="AE215" s="14"/>
      <c r="AF215" s="15">
        <f>if($A215&lt;=$AF$1,D215*((1+Investment!$D$5/12)^($AF$1*12-$B215)),0)</f>
        <v>103901.2051</v>
      </c>
      <c r="AG215" s="15">
        <f>if($A215&lt;=$AF$1,E215*((1+Investment!$D$6/12)^($AF$1*12-$B215)),0)</f>
        <v>62264.00959</v>
      </c>
      <c r="AH215" s="15">
        <f>if($A215&lt;=$AF$1,F215*((1+Investment!$D$7/12)^($AF$1*12-$B215)),0)</f>
        <v>53681.77383</v>
      </c>
      <c r="AI215" s="15">
        <f t="shared" si="8"/>
        <v>219846.9885</v>
      </c>
      <c r="AJ215" s="15">
        <f t="shared" si="19"/>
        <v>73190440.06</v>
      </c>
      <c r="AK215" s="14"/>
      <c r="AL215" s="15">
        <f>if($A215&lt;=$AF$1,D215*((1+Investment!$D$5/12)^($AL$1*12-$B215)),0)</f>
        <v>188756.9763</v>
      </c>
      <c r="AM215" s="15">
        <f>if($A215&lt;=$AF$1,E215*((1+Investment!$D$6/12)^($AL$1*12-$B215)),0)</f>
        <v>131201.5596</v>
      </c>
      <c r="AN215" s="15">
        <f>if($A215&lt;=$AF$1,F215*((1+Investment!$D$7/12)^($AL$1*12-$B215)),0)</f>
        <v>131156.3714</v>
      </c>
      <c r="AO215" s="15">
        <f t="shared" si="9"/>
        <v>451114.9073</v>
      </c>
      <c r="AP215" s="15">
        <f t="shared" si="20"/>
        <v>154746849.3</v>
      </c>
      <c r="AQ215" s="14"/>
      <c r="AR215" s="15">
        <f>if($A215&lt;=$AF$1,D215*((1+Investment!$D$5/12)^($AR$1*12-$B215)),0)</f>
        <v>342914.1756</v>
      </c>
      <c r="AS215" s="15">
        <f>if($A215&lt;=$AF$1,E215*((1+Investment!$D$6/12)^($AR$1*12-$B215)),0)</f>
        <v>276465.4791</v>
      </c>
      <c r="AT215" s="15">
        <f>if($A215&lt;=$AF$1,F215*((1+Investment!$D$7/12)^($AR$1*12-$B215)),0)</f>
        <v>320443.8404</v>
      </c>
      <c r="AU215" s="15">
        <f t="shared" si="10"/>
        <v>939823.495</v>
      </c>
      <c r="AV215" s="15">
        <f t="shared" si="21"/>
        <v>332260965.4</v>
      </c>
      <c r="AW215" s="15"/>
      <c r="AX215" s="15">
        <f>if($A215&lt;=$AF$1,D215*((1+Investment!$D$5/12)^($AX$1*12-$B215)),0)</f>
        <v>622971.0507</v>
      </c>
      <c r="AY215" s="15">
        <f>if($A215&lt;=$AF$1,E215*((1+Investment!$D$6/12)^($AX$1*12-$B215)),0)</f>
        <v>582562.9005</v>
      </c>
      <c r="AZ215" s="15">
        <f>if($A215&lt;=$AF$1,F215*((1+Investment!$D$7/12)^($AX$1*12-$B215)),0)</f>
        <v>782914.7277</v>
      </c>
      <c r="BA215" s="15">
        <f t="shared" si="11"/>
        <v>1988448.679</v>
      </c>
      <c r="BB215" s="15">
        <f t="shared" si="22"/>
        <v>724151970.6</v>
      </c>
      <c r="BC215" s="15"/>
      <c r="BD215" s="15">
        <f>if($A215&lt;=$AF$1,D215*((1+Investment!$D$5/12)^($BD$1*12-$B215)),0)</f>
        <v>1131749.451</v>
      </c>
      <c r="BE215" s="15">
        <f>if($A215&lt;=$AF$1,E215*((1+Investment!$D$6/12)^($BD$1*12-$B215)),0)</f>
        <v>1227565.677</v>
      </c>
      <c r="BF215" s="15">
        <f>if($A215&lt;=$AF$1,F215*((1+Investment!$D$7/12)^($BD$1*12-$B215)),0)</f>
        <v>1912832.746</v>
      </c>
      <c r="BG215" s="15">
        <f t="shared" si="12"/>
        <v>4272147.874</v>
      </c>
      <c r="BH215" s="15">
        <f t="shared" si="23"/>
        <v>1600797398</v>
      </c>
      <c r="BI215" s="15"/>
    </row>
    <row r="216">
      <c r="A216" s="24">
        <f t="shared" si="2"/>
        <v>17</v>
      </c>
      <c r="B216" s="23">
        <f t="shared" si="13"/>
        <v>214</v>
      </c>
      <c r="C216" s="15">
        <f>vlookup(A216,Budget!$B$3:$H$53,7,0)</f>
        <v>40107.66587</v>
      </c>
      <c r="D216" s="15">
        <f t="shared" ref="D216:F216" si="234">$C216*D$1</f>
        <v>24064.59952</v>
      </c>
      <c r="E216" s="15">
        <f t="shared" si="234"/>
        <v>10026.91647</v>
      </c>
      <c r="F216" s="15">
        <f t="shared" si="234"/>
        <v>6016.149881</v>
      </c>
      <c r="G216" s="14"/>
      <c r="H216" s="15">
        <f>if($A216&lt;=$H$1,D216*((1+Investment!$D$5/12)^($H$1*12-$B216)),0)</f>
        <v>0</v>
      </c>
      <c r="I216" s="15">
        <f>if($A216&lt;=$H$1,E216*((1+Investment!$D$6/12)^($H$1*12-$B216)),0)</f>
        <v>0</v>
      </c>
      <c r="J216" s="15">
        <f>if($A216&lt;=$H$1,F216*((1+Investment!$D$7/12)^($H$1*12-$B216)),0)</f>
        <v>0</v>
      </c>
      <c r="K216" s="15">
        <f t="shared" si="4"/>
        <v>0</v>
      </c>
      <c r="L216" s="15">
        <f t="shared" si="15"/>
        <v>2878143.695</v>
      </c>
      <c r="M216" s="14"/>
      <c r="N216" s="15">
        <f>if($A216&lt;=$N$1,D216*((1+Investment!$D$5/12)^($N$1*12-$B216)),0)</f>
        <v>0</v>
      </c>
      <c r="O216" s="15">
        <f>if($A216&lt;=$N$1,E216*((1+Investment!$D$6/12)^($N$1*12-$B216)),0)</f>
        <v>0</v>
      </c>
      <c r="P216" s="15">
        <f>if($A216&lt;=$N$1,F216*((1+Investment!$D$7/12)^($N$1*12-$B216)),0)</f>
        <v>0</v>
      </c>
      <c r="Q216" s="15">
        <f t="shared" si="5"/>
        <v>0</v>
      </c>
      <c r="R216" s="15">
        <f t="shared" si="16"/>
        <v>7865692.167</v>
      </c>
      <c r="S216" s="14"/>
      <c r="T216" s="15">
        <f>if($A216&lt;=$T$1,D216*((1+Investment!$D$5/12)^($T$1*12-$B216)),0)</f>
        <v>31169.8245</v>
      </c>
      <c r="U216" s="15">
        <f>if($A216&lt;=$T$1,E216*((1+Investment!$D$6/12)^($T$1*12-$B216)),0)</f>
        <v>13849.63175</v>
      </c>
      <c r="V216" s="15">
        <f>if($A216&lt;=$T$1,F216*((1+Investment!$D$7/12)^($T$1*12-$B216)),0)</f>
        <v>8860.04129</v>
      </c>
      <c r="W216" s="15">
        <f t="shared" si="6"/>
        <v>53879.49754</v>
      </c>
      <c r="X216" s="15">
        <f t="shared" si="17"/>
        <v>17200523.53</v>
      </c>
      <c r="Y216" s="14"/>
      <c r="Z216" s="15">
        <f>if($A216&lt;=$Z$1,D216*((1+Investment!$D$5/12)^($Z$1*12-$B216)),0)</f>
        <v>56626.11727</v>
      </c>
      <c r="AA216" s="15">
        <f>if($A216&lt;=$Z$1,E216*((1+Investment!$D$6/12)^($Z$1*12-$B216)),0)</f>
        <v>29183.68568</v>
      </c>
      <c r="AB216" s="15">
        <f>if($A216&lt;=$Z$1,F216*((1+Investment!$D$7/12)^($Z$1*12-$B216)),0)</f>
        <v>21647.02809</v>
      </c>
      <c r="AC216" s="15">
        <f t="shared" si="7"/>
        <v>107456.831</v>
      </c>
      <c r="AD216" s="15">
        <f t="shared" si="18"/>
        <v>35264721.07</v>
      </c>
      <c r="AE216" s="14"/>
      <c r="AF216" s="15">
        <f>if($A216&lt;=$AF$1,D216*((1+Investment!$D$5/12)^($AF$1*12-$B216)),0)</f>
        <v>102872.4803</v>
      </c>
      <c r="AG216" s="15">
        <f>if($A216&lt;=$AF$1,E216*((1+Investment!$D$6/12)^($AF$1*12-$B216)),0)</f>
        <v>61495.31811</v>
      </c>
      <c r="AH216" s="15">
        <f>if($A216&lt;=$AF$1,F216*((1+Investment!$D$7/12)^($AF$1*12-$B216)),0)</f>
        <v>52888.44712</v>
      </c>
      <c r="AI216" s="15">
        <f t="shared" si="8"/>
        <v>217256.2455</v>
      </c>
      <c r="AJ216" s="15">
        <f t="shared" si="19"/>
        <v>73407696.31</v>
      </c>
      <c r="AK216" s="14"/>
      <c r="AL216" s="15">
        <f>if($A216&lt;=$AF$1,D216*((1+Investment!$D$5/12)^($AL$1*12-$B216)),0)</f>
        <v>186888.0953</v>
      </c>
      <c r="AM216" s="15">
        <f>if($A216&lt;=$AF$1,E216*((1+Investment!$D$6/12)^($AL$1*12-$B216)),0)</f>
        <v>129581.7872</v>
      </c>
      <c r="AN216" s="15">
        <f>if($A216&lt;=$AF$1,F216*((1+Investment!$D$7/12)^($AL$1*12-$B216)),0)</f>
        <v>129218.0999</v>
      </c>
      <c r="AO216" s="15">
        <f t="shared" si="9"/>
        <v>445687.9825</v>
      </c>
      <c r="AP216" s="15">
        <f t="shared" si="20"/>
        <v>155192537.3</v>
      </c>
      <c r="AQ216" s="14"/>
      <c r="AR216" s="15">
        <f>if($A216&lt;=$AF$1,D216*((1+Investment!$D$5/12)^($AR$1*12-$B216)),0)</f>
        <v>339518.9858</v>
      </c>
      <c r="AS216" s="15">
        <f>if($A216&lt;=$AF$1,E216*((1+Investment!$D$6/12)^($AR$1*12-$B216)),0)</f>
        <v>273052.325</v>
      </c>
      <c r="AT216" s="15">
        <f>if($A216&lt;=$AF$1,F216*((1+Investment!$D$7/12)^($AR$1*12-$B216)),0)</f>
        <v>315708.2171</v>
      </c>
      <c r="AU216" s="15">
        <f t="shared" si="10"/>
        <v>928279.5278</v>
      </c>
      <c r="AV216" s="15">
        <f t="shared" si="21"/>
        <v>333189245</v>
      </c>
      <c r="AW216" s="15"/>
      <c r="AX216" s="15">
        <f>if($A216&lt;=$AF$1,D216*((1+Investment!$D$5/12)^($AX$1*12-$B216)),0)</f>
        <v>616803.0205</v>
      </c>
      <c r="AY216" s="15">
        <f>if($A216&lt;=$AF$1,E216*((1+Investment!$D$6/12)^($AX$1*12-$B216)),0)</f>
        <v>575370.766</v>
      </c>
      <c r="AZ216" s="15">
        <f>if($A216&lt;=$AF$1,F216*((1+Investment!$D$7/12)^($AX$1*12-$B216)),0)</f>
        <v>771344.5594</v>
      </c>
      <c r="BA216" s="15">
        <f t="shared" si="11"/>
        <v>1963518.346</v>
      </c>
      <c r="BB216" s="15">
        <f t="shared" si="22"/>
        <v>726115488.9</v>
      </c>
      <c r="BC216" s="15"/>
      <c r="BD216" s="15">
        <f>if($A216&lt;=$AF$1,D216*((1+Investment!$D$5/12)^($BD$1*12-$B216)),0)</f>
        <v>1120544.011</v>
      </c>
      <c r="BE216" s="15">
        <f>if($A216&lt;=$AF$1,E216*((1+Investment!$D$6/12)^($BD$1*12-$B216)),0)</f>
        <v>1212410.546</v>
      </c>
      <c r="BF216" s="15">
        <f>if($A216&lt;=$AF$1,F216*((1+Investment!$D$7/12)^($BD$1*12-$B216)),0)</f>
        <v>1884564.281</v>
      </c>
      <c r="BG216" s="15">
        <f t="shared" si="12"/>
        <v>4217518.838</v>
      </c>
      <c r="BH216" s="15">
        <f t="shared" si="23"/>
        <v>1605014917</v>
      </c>
      <c r="BI216" s="15"/>
    </row>
    <row r="217">
      <c r="A217" s="24">
        <f t="shared" si="2"/>
        <v>17</v>
      </c>
      <c r="B217" s="23">
        <f t="shared" si="13"/>
        <v>215</v>
      </c>
      <c r="C217" s="15">
        <f>vlookup(A217,Budget!$B$3:$H$53,7,0)</f>
        <v>40107.66587</v>
      </c>
      <c r="D217" s="15">
        <f t="shared" ref="D217:F217" si="235">$C217*D$1</f>
        <v>24064.59952</v>
      </c>
      <c r="E217" s="15">
        <f t="shared" si="235"/>
        <v>10026.91647</v>
      </c>
      <c r="F217" s="15">
        <f t="shared" si="235"/>
        <v>6016.149881</v>
      </c>
      <c r="G217" s="14"/>
      <c r="H217" s="15">
        <f>if($A217&lt;=$H$1,D217*((1+Investment!$D$5/12)^($H$1*12-$B217)),0)</f>
        <v>0</v>
      </c>
      <c r="I217" s="15">
        <f>if($A217&lt;=$H$1,E217*((1+Investment!$D$6/12)^($H$1*12-$B217)),0)</f>
        <v>0</v>
      </c>
      <c r="J217" s="15">
        <f>if($A217&lt;=$H$1,F217*((1+Investment!$D$7/12)^($H$1*12-$B217)),0)</f>
        <v>0</v>
      </c>
      <c r="K217" s="15">
        <f t="shared" si="4"/>
        <v>0</v>
      </c>
      <c r="L217" s="15">
        <f t="shared" si="15"/>
        <v>2878143.695</v>
      </c>
      <c r="M217" s="14"/>
      <c r="N217" s="15">
        <f>if($A217&lt;=$N$1,D217*((1+Investment!$D$5/12)^($N$1*12-$B217)),0)</f>
        <v>0</v>
      </c>
      <c r="O217" s="15">
        <f>if($A217&lt;=$N$1,E217*((1+Investment!$D$6/12)^($N$1*12-$B217)),0)</f>
        <v>0</v>
      </c>
      <c r="P217" s="15">
        <f>if($A217&lt;=$N$1,F217*((1+Investment!$D$7/12)^($N$1*12-$B217)),0)</f>
        <v>0</v>
      </c>
      <c r="Q217" s="15">
        <f t="shared" si="5"/>
        <v>0</v>
      </c>
      <c r="R217" s="15">
        <f t="shared" si="16"/>
        <v>7865692.167</v>
      </c>
      <c r="S217" s="14"/>
      <c r="T217" s="15">
        <f>if($A217&lt;=$T$1,D217*((1+Investment!$D$5/12)^($T$1*12-$B217)),0)</f>
        <v>30861.21238</v>
      </c>
      <c r="U217" s="15">
        <f>if($A217&lt;=$T$1,E217*((1+Investment!$D$6/12)^($T$1*12-$B217)),0)</f>
        <v>13678.64864</v>
      </c>
      <c r="V217" s="15">
        <f>if($A217&lt;=$T$1,F217*((1+Investment!$D$7/12)^($T$1*12-$B217)),0)</f>
        <v>8729.104719</v>
      </c>
      <c r="W217" s="15">
        <f t="shared" si="6"/>
        <v>53268.96574</v>
      </c>
      <c r="X217" s="15">
        <f t="shared" si="17"/>
        <v>17253792.49</v>
      </c>
      <c r="Y217" s="14"/>
      <c r="Z217" s="15">
        <f>if($A217&lt;=$Z$1,D217*((1+Investment!$D$5/12)^($Z$1*12-$B217)),0)</f>
        <v>56065.46264</v>
      </c>
      <c r="AA217" s="15">
        <f>if($A217&lt;=$Z$1,E217*((1+Investment!$D$6/12)^($Z$1*12-$B217)),0)</f>
        <v>28823.39327</v>
      </c>
      <c r="AB217" s="15">
        <f>if($A217&lt;=$Z$1,F217*((1+Investment!$D$7/12)^($Z$1*12-$B217)),0)</f>
        <v>21327.12127</v>
      </c>
      <c r="AC217" s="15">
        <f t="shared" si="7"/>
        <v>106215.9772</v>
      </c>
      <c r="AD217" s="15">
        <f t="shared" si="18"/>
        <v>35370937.04</v>
      </c>
      <c r="AE217" s="14"/>
      <c r="AF217" s="15">
        <f>if($A217&lt;=$AF$1,D217*((1+Investment!$D$5/12)^($AF$1*12-$B217)),0)</f>
        <v>101853.9409</v>
      </c>
      <c r="AG217" s="15">
        <f>if($A217&lt;=$AF$1,E217*((1+Investment!$D$6/12)^($AF$1*12-$B217)),0)</f>
        <v>60736.11665</v>
      </c>
      <c r="AH217" s="15">
        <f>if($A217&lt;=$AF$1,F217*((1+Investment!$D$7/12)^($AF$1*12-$B217)),0)</f>
        <v>52106.84446</v>
      </c>
      <c r="AI217" s="15">
        <f t="shared" si="8"/>
        <v>214696.902</v>
      </c>
      <c r="AJ217" s="15">
        <f t="shared" si="19"/>
        <v>73622393.21</v>
      </c>
      <c r="AK217" s="14"/>
      <c r="AL217" s="15">
        <f>if($A217&lt;=$AF$1,D217*((1+Investment!$D$5/12)^($AL$1*12-$B217)),0)</f>
        <v>185037.7181</v>
      </c>
      <c r="AM217" s="15">
        <f>if($A217&lt;=$AF$1,E217*((1+Investment!$D$6/12)^($AL$1*12-$B217)),0)</f>
        <v>127982.0121</v>
      </c>
      <c r="AN217" s="15">
        <f>if($A217&lt;=$AF$1,F217*((1+Investment!$D$7/12)^($AL$1*12-$B217)),0)</f>
        <v>127308.4728</v>
      </c>
      <c r="AO217" s="15">
        <f t="shared" si="9"/>
        <v>440328.2031</v>
      </c>
      <c r="AP217" s="15">
        <f t="shared" si="20"/>
        <v>155632865.5</v>
      </c>
      <c r="AQ217" s="14"/>
      <c r="AR217" s="15">
        <f>if($A217&lt;=$AF$1,D217*((1+Investment!$D$5/12)^($AR$1*12-$B217)),0)</f>
        <v>336157.4116</v>
      </c>
      <c r="AS217" s="15">
        <f>if($A217&lt;=$AF$1,E217*((1+Investment!$D$6/12)^($AR$1*12-$B217)),0)</f>
        <v>269681.3086</v>
      </c>
      <c r="AT217" s="15">
        <f>if($A217&lt;=$AF$1,F217*((1+Investment!$D$7/12)^($AR$1*12-$B217)),0)</f>
        <v>311042.5784</v>
      </c>
      <c r="AU217" s="15">
        <f t="shared" si="10"/>
        <v>916881.2987</v>
      </c>
      <c r="AV217" s="15">
        <f t="shared" si="21"/>
        <v>334106126.3</v>
      </c>
      <c r="AW217" s="15"/>
      <c r="AX217" s="15">
        <f>if($A217&lt;=$AF$1,D217*((1+Investment!$D$5/12)^($AX$1*12-$B217)),0)</f>
        <v>610696.0599</v>
      </c>
      <c r="AY217" s="15">
        <f>if($A217&lt;=$AF$1,E217*((1+Investment!$D$6/12)^($AX$1*12-$B217)),0)</f>
        <v>568267.4232</v>
      </c>
      <c r="AZ217" s="15">
        <f>if($A217&lt;=$AF$1,F217*((1+Investment!$D$7/12)^($AX$1*12-$B217)),0)</f>
        <v>759945.3787</v>
      </c>
      <c r="BA217" s="15">
        <f t="shared" si="11"/>
        <v>1938908.862</v>
      </c>
      <c r="BB217" s="15">
        <f t="shared" si="22"/>
        <v>728054397.8</v>
      </c>
      <c r="BC217" s="15"/>
      <c r="BD217" s="15">
        <f>if($A217&lt;=$AF$1,D217*((1+Investment!$D$5/12)^($BD$1*12-$B217)),0)</f>
        <v>1109449.516</v>
      </c>
      <c r="BE217" s="15">
        <f>if($A217&lt;=$AF$1,E217*((1+Investment!$D$6/12)^($BD$1*12-$B217)),0)</f>
        <v>1197442.514</v>
      </c>
      <c r="BF217" s="15">
        <f>if($A217&lt;=$AF$1,F217*((1+Investment!$D$7/12)^($BD$1*12-$B217)),0)</f>
        <v>1856713.578</v>
      </c>
      <c r="BG217" s="15">
        <f t="shared" si="12"/>
        <v>4163605.608</v>
      </c>
      <c r="BH217" s="15">
        <f t="shared" si="23"/>
        <v>1609178522</v>
      </c>
      <c r="BI217" s="15"/>
    </row>
    <row r="218">
      <c r="A218" s="24">
        <f t="shared" si="2"/>
        <v>17</v>
      </c>
      <c r="B218" s="23">
        <f t="shared" si="13"/>
        <v>216</v>
      </c>
      <c r="C218" s="15">
        <f>vlookup(A218,Budget!$B$3:$H$53,7,0)</f>
        <v>40107.66587</v>
      </c>
      <c r="D218" s="15">
        <f t="shared" ref="D218:F218" si="236">$C218*D$1</f>
        <v>24064.59952</v>
      </c>
      <c r="E218" s="15">
        <f t="shared" si="236"/>
        <v>10026.91647</v>
      </c>
      <c r="F218" s="15">
        <f t="shared" si="236"/>
        <v>6016.149881</v>
      </c>
      <c r="G218" s="14"/>
      <c r="H218" s="15">
        <f>if($A218&lt;=$H$1,D218*((1+Investment!$D$5/12)^($H$1*12-$B218)),0)</f>
        <v>0</v>
      </c>
      <c r="I218" s="15">
        <f>if($A218&lt;=$H$1,E218*((1+Investment!$D$6/12)^($H$1*12-$B218)),0)</f>
        <v>0</v>
      </c>
      <c r="J218" s="15">
        <f>if($A218&lt;=$H$1,F218*((1+Investment!$D$7/12)^($H$1*12-$B218)),0)</f>
        <v>0</v>
      </c>
      <c r="K218" s="15">
        <f t="shared" si="4"/>
        <v>0</v>
      </c>
      <c r="L218" s="15">
        <f t="shared" si="15"/>
        <v>2878143.695</v>
      </c>
      <c r="M218" s="14"/>
      <c r="N218" s="15">
        <f>if($A218&lt;=$N$1,D218*((1+Investment!$D$5/12)^($N$1*12-$B218)),0)</f>
        <v>0</v>
      </c>
      <c r="O218" s="15">
        <f>if($A218&lt;=$N$1,E218*((1+Investment!$D$6/12)^($N$1*12-$B218)),0)</f>
        <v>0</v>
      </c>
      <c r="P218" s="15">
        <f>if($A218&lt;=$N$1,F218*((1+Investment!$D$7/12)^($N$1*12-$B218)),0)</f>
        <v>0</v>
      </c>
      <c r="Q218" s="15">
        <f t="shared" si="5"/>
        <v>0</v>
      </c>
      <c r="R218" s="15">
        <f t="shared" si="16"/>
        <v>7865692.167</v>
      </c>
      <c r="S218" s="14"/>
      <c r="T218" s="15">
        <f>if($A218&lt;=$T$1,D218*((1+Investment!$D$5/12)^($T$1*12-$B218)),0)</f>
        <v>30555.65582</v>
      </c>
      <c r="U218" s="15">
        <f>if($A218&lt;=$T$1,E218*((1+Investment!$D$6/12)^($T$1*12-$B218)),0)</f>
        <v>13509.77644</v>
      </c>
      <c r="V218" s="15">
        <f>if($A218&lt;=$T$1,F218*((1+Investment!$D$7/12)^($T$1*12-$B218)),0)</f>
        <v>8600.103172</v>
      </c>
      <c r="W218" s="15">
        <f t="shared" si="6"/>
        <v>52665.53543</v>
      </c>
      <c r="X218" s="15">
        <f t="shared" si="17"/>
        <v>17306458.03</v>
      </c>
      <c r="Y218" s="14"/>
      <c r="Z218" s="15">
        <f>if($A218&lt;=$Z$1,D218*((1+Investment!$D$5/12)^($Z$1*12-$B218)),0)</f>
        <v>55510.35905</v>
      </c>
      <c r="AA218" s="15">
        <f>if($A218&lt;=$Z$1,E218*((1+Investment!$D$6/12)^($Z$1*12-$B218)),0)</f>
        <v>28467.54891</v>
      </c>
      <c r="AB218" s="15">
        <f>if($A218&lt;=$Z$1,F218*((1+Investment!$D$7/12)^($Z$1*12-$B218)),0)</f>
        <v>21011.94214</v>
      </c>
      <c r="AC218" s="15">
        <f t="shared" si="7"/>
        <v>104989.8501</v>
      </c>
      <c r="AD218" s="15">
        <f t="shared" si="18"/>
        <v>35475926.89</v>
      </c>
      <c r="AE218" s="14"/>
      <c r="AF218" s="15">
        <f>if($A218&lt;=$AF$1,D218*((1+Investment!$D$5/12)^($AF$1*12-$B218)),0)</f>
        <v>100845.486</v>
      </c>
      <c r="AG218" s="15">
        <f>if($A218&lt;=$AF$1,E218*((1+Investment!$D$6/12)^($AF$1*12-$B218)),0)</f>
        <v>59986.28805</v>
      </c>
      <c r="AH218" s="15">
        <f>if($A218&lt;=$AF$1,F218*((1+Investment!$D$7/12)^($AF$1*12-$B218)),0)</f>
        <v>51336.79257</v>
      </c>
      <c r="AI218" s="15">
        <f t="shared" si="8"/>
        <v>212168.5666</v>
      </c>
      <c r="AJ218" s="15">
        <f t="shared" si="19"/>
        <v>73834561.78</v>
      </c>
      <c r="AK218" s="14"/>
      <c r="AL218" s="15">
        <f>if($A218&lt;=$AF$1,D218*((1+Investment!$D$5/12)^($AL$1*12-$B218)),0)</f>
        <v>183205.6615</v>
      </c>
      <c r="AM218" s="15">
        <f>if($A218&lt;=$AF$1,E218*((1+Investment!$D$6/12)^($AL$1*12-$B218)),0)</f>
        <v>126401.9873</v>
      </c>
      <c r="AN218" s="15">
        <f>if($A218&lt;=$AF$1,F218*((1+Investment!$D$7/12)^($AL$1*12-$B218)),0)</f>
        <v>125427.0668</v>
      </c>
      <c r="AO218" s="15">
        <f t="shared" si="9"/>
        <v>435034.7156</v>
      </c>
      <c r="AP218" s="15">
        <f t="shared" si="20"/>
        <v>156067900.2</v>
      </c>
      <c r="AQ218" s="14"/>
      <c r="AR218" s="15">
        <f>if($A218&lt;=$AF$1,D218*((1+Investment!$D$5/12)^($AR$1*12-$B218)),0)</f>
        <v>332829.1204</v>
      </c>
      <c r="AS218" s="15">
        <f>if($A218&lt;=$AF$1,E218*((1+Investment!$D$6/12)^($AR$1*12-$B218)),0)</f>
        <v>266351.9098</v>
      </c>
      <c r="AT218" s="15">
        <f>if($A218&lt;=$AF$1,F218*((1+Investment!$D$7/12)^($AR$1*12-$B218)),0)</f>
        <v>306445.8901</v>
      </c>
      <c r="AU218" s="15">
        <f t="shared" si="10"/>
        <v>905626.9203</v>
      </c>
      <c r="AV218" s="15">
        <f t="shared" si="21"/>
        <v>335011753.2</v>
      </c>
      <c r="AW218" s="15"/>
      <c r="AX218" s="15">
        <f>if($A218&lt;=$AF$1,D218*((1+Investment!$D$5/12)^($AX$1*12-$B218)),0)</f>
        <v>604649.5643</v>
      </c>
      <c r="AY218" s="15">
        <f>if($A218&lt;=$AF$1,E218*((1+Investment!$D$6/12)^($AX$1*12-$B218)),0)</f>
        <v>561251.776</v>
      </c>
      <c r="AZ218" s="15">
        <f>if($A218&lt;=$AF$1,F218*((1+Investment!$D$7/12)^($AX$1*12-$B218)),0)</f>
        <v>748714.6588</v>
      </c>
      <c r="BA218" s="15">
        <f t="shared" si="11"/>
        <v>1914615.999</v>
      </c>
      <c r="BB218" s="15">
        <f t="shared" si="22"/>
        <v>729969013.8</v>
      </c>
      <c r="BC218" s="15"/>
      <c r="BD218" s="15">
        <f>if($A218&lt;=$AF$1,D218*((1+Investment!$D$5/12)^($BD$1*12-$B218)),0)</f>
        <v>1098464.867</v>
      </c>
      <c r="BE218" s="15">
        <f>if($A218&lt;=$AF$1,E218*((1+Investment!$D$6/12)^($BD$1*12-$B218)),0)</f>
        <v>1182659.273</v>
      </c>
      <c r="BF218" s="15">
        <f>if($A218&lt;=$AF$1,F218*((1+Investment!$D$7/12)^($BD$1*12-$B218)),0)</f>
        <v>1829274.461</v>
      </c>
      <c r="BG218" s="15">
        <f t="shared" si="12"/>
        <v>4110398.601</v>
      </c>
      <c r="BH218" s="15">
        <f t="shared" si="23"/>
        <v>1613288921</v>
      </c>
      <c r="BI218" s="15"/>
    </row>
    <row r="219">
      <c r="A219" s="24">
        <f t="shared" si="2"/>
        <v>18</v>
      </c>
      <c r="B219" s="23">
        <f t="shared" si="13"/>
        <v>217</v>
      </c>
      <c r="C219" s="15">
        <f>vlookup(A219,Budget!$B$3:$H$53,7,0)</f>
        <v>43628.27914</v>
      </c>
      <c r="D219" s="15">
        <f t="shared" ref="D219:F219" si="237">$C219*D$1</f>
        <v>26176.96749</v>
      </c>
      <c r="E219" s="15">
        <f t="shared" si="237"/>
        <v>10907.06979</v>
      </c>
      <c r="F219" s="15">
        <f t="shared" si="237"/>
        <v>6544.241871</v>
      </c>
      <c r="G219" s="14"/>
      <c r="H219" s="15">
        <f>if($A219&lt;=$H$1,D219*((1+Investment!$D$5/12)^($H$1*12-$B219)),0)</f>
        <v>0</v>
      </c>
      <c r="I219" s="15">
        <f>if($A219&lt;=$H$1,E219*((1+Investment!$D$6/12)^($H$1*12-$B219)),0)</f>
        <v>0</v>
      </c>
      <c r="J219" s="15">
        <f>if($A219&lt;=$H$1,F219*((1+Investment!$D$7/12)^($H$1*12-$B219)),0)</f>
        <v>0</v>
      </c>
      <c r="K219" s="15">
        <f t="shared" si="4"/>
        <v>0</v>
      </c>
      <c r="L219" s="15">
        <f t="shared" si="15"/>
        <v>2878143.695</v>
      </c>
      <c r="M219" s="14"/>
      <c r="N219" s="15">
        <f>if($A219&lt;=$N$1,D219*((1+Investment!$D$5/12)^($N$1*12-$B219)),0)</f>
        <v>0</v>
      </c>
      <c r="O219" s="15">
        <f>if($A219&lt;=$N$1,E219*((1+Investment!$D$6/12)^($N$1*12-$B219)),0)</f>
        <v>0</v>
      </c>
      <c r="P219" s="15">
        <f>if($A219&lt;=$N$1,F219*((1+Investment!$D$7/12)^($N$1*12-$B219)),0)</f>
        <v>0</v>
      </c>
      <c r="Q219" s="15">
        <f t="shared" si="5"/>
        <v>0</v>
      </c>
      <c r="R219" s="15">
        <f t="shared" si="16"/>
        <v>7865692.167</v>
      </c>
      <c r="S219" s="14"/>
      <c r="T219" s="15">
        <f>if($A219&lt;=$T$1,D219*((1+Investment!$D$5/12)^($T$1*12-$B219)),0)</f>
        <v>32908.71546</v>
      </c>
      <c r="U219" s="15">
        <f>if($A219&lt;=$T$1,E219*((1+Investment!$D$6/12)^($T$1*12-$B219)),0)</f>
        <v>14514.22413</v>
      </c>
      <c r="V219" s="15">
        <f>if($A219&lt;=$T$1,F219*((1+Investment!$D$7/12)^($T$1*12-$B219)),0)</f>
        <v>9216.760746</v>
      </c>
      <c r="W219" s="15">
        <f t="shared" si="6"/>
        <v>56639.70033</v>
      </c>
      <c r="X219" s="15">
        <f t="shared" si="17"/>
        <v>17363097.73</v>
      </c>
      <c r="Y219" s="14"/>
      <c r="Z219" s="15">
        <f>if($A219&lt;=$Z$1,D219*((1+Investment!$D$5/12)^($Z$1*12-$B219)),0)</f>
        <v>59785.15472</v>
      </c>
      <c r="AA219" s="15">
        <f>if($A219&lt;=$Z$1,E219*((1+Investment!$D$6/12)^($Z$1*12-$B219)),0)</f>
        <v>30584.10235</v>
      </c>
      <c r="AB219" s="15">
        <f>if($A219&lt;=$Z$1,F219*((1+Investment!$D$7/12)^($Z$1*12-$B219)),0)</f>
        <v>22518.57212</v>
      </c>
      <c r="AC219" s="15">
        <f t="shared" si="7"/>
        <v>112887.8292</v>
      </c>
      <c r="AD219" s="15">
        <f t="shared" si="18"/>
        <v>35588814.72</v>
      </c>
      <c r="AE219" s="14"/>
      <c r="AF219" s="15">
        <f>if($A219&lt;=$AF$1,D219*((1+Investment!$D$5/12)^($AF$1*12-$B219)),0)</f>
        <v>108611.4932</v>
      </c>
      <c r="AG219" s="15">
        <f>if($A219&lt;=$AF$1,E219*((1+Investment!$D$6/12)^($AF$1*12-$B219)),0)</f>
        <v>64446.25</v>
      </c>
      <c r="AH219" s="15">
        <f>if($A219&lt;=$AF$1,F219*((1+Investment!$D$7/12)^($AF$1*12-$B219)),0)</f>
        <v>55017.82073</v>
      </c>
      <c r="AI219" s="15">
        <f t="shared" si="8"/>
        <v>228075.5639</v>
      </c>
      <c r="AJ219" s="15">
        <f t="shared" si="19"/>
        <v>74062637.34</v>
      </c>
      <c r="AK219" s="14"/>
      <c r="AL219" s="15">
        <f>if($A219&lt;=$AF$1,D219*((1+Investment!$D$5/12)^($AL$1*12-$B219)),0)</f>
        <v>197314.1411</v>
      </c>
      <c r="AM219" s="15">
        <f>if($A219&lt;=$AF$1,E219*((1+Investment!$D$6/12)^($AL$1*12-$B219)),0)</f>
        <v>135799.9359</v>
      </c>
      <c r="AN219" s="15">
        <f>if($A219&lt;=$AF$1,F219*((1+Investment!$D$7/12)^($AL$1*12-$B219)),0)</f>
        <v>134420.6276</v>
      </c>
      <c r="AO219" s="15">
        <f t="shared" si="9"/>
        <v>467534.7046</v>
      </c>
      <c r="AP219" s="15">
        <f t="shared" si="20"/>
        <v>156535434.9</v>
      </c>
      <c r="AQ219" s="14"/>
      <c r="AR219" s="15">
        <f>if($A219&lt;=$AF$1,D219*((1+Investment!$D$5/12)^($AR$1*12-$B219)),0)</f>
        <v>358459.9488</v>
      </c>
      <c r="AS219" s="15">
        <f>if($A219&lt;=$AF$1,E219*((1+Investment!$D$6/12)^($AR$1*12-$B219)),0)</f>
        <v>286155.0918</v>
      </c>
      <c r="AT219" s="15">
        <f>if($A219&lt;=$AF$1,F219*((1+Investment!$D$7/12)^($AR$1*12-$B219)),0)</f>
        <v>328419.1357</v>
      </c>
      <c r="AU219" s="15">
        <f t="shared" si="10"/>
        <v>973034.1762</v>
      </c>
      <c r="AV219" s="15">
        <f t="shared" si="21"/>
        <v>335984787.3</v>
      </c>
      <c r="AW219" s="15"/>
      <c r="AX219" s="15">
        <f>if($A219&lt;=$AF$1,D219*((1+Investment!$D$5/12)^($AX$1*12-$B219)),0)</f>
        <v>651213.0055</v>
      </c>
      <c r="AY219" s="15">
        <f>if($A219&lt;=$AF$1,E219*((1+Investment!$D$6/12)^($AX$1*12-$B219)),0)</f>
        <v>602980.6717</v>
      </c>
      <c r="AZ219" s="15">
        <f>if($A219&lt;=$AF$1,F219*((1+Investment!$D$7/12)^($AX$1*12-$B219)),0)</f>
        <v>802400.127</v>
      </c>
      <c r="BA219" s="15">
        <f t="shared" si="11"/>
        <v>2056593.804</v>
      </c>
      <c r="BB219" s="15">
        <f t="shared" si="22"/>
        <v>732025607.6</v>
      </c>
      <c r="BC219" s="15"/>
      <c r="BD219" s="15">
        <f>if($A219&lt;=$AF$1,D219*((1+Investment!$D$5/12)^($BD$1*12-$B219)),0)</f>
        <v>1183056.517</v>
      </c>
      <c r="BE219" s="15">
        <f>if($A219&lt;=$AF$1,E219*((1+Investment!$D$6/12)^($BD$1*12-$B219)),0)</f>
        <v>1270589.624</v>
      </c>
      <c r="BF219" s="15">
        <f>if($A219&lt;=$AF$1,F219*((1+Investment!$D$7/12)^($BD$1*12-$B219)),0)</f>
        <v>1960439.858</v>
      </c>
      <c r="BG219" s="15">
        <f t="shared" si="12"/>
        <v>4414086</v>
      </c>
      <c r="BH219" s="15">
        <f t="shared" si="23"/>
        <v>1617703007</v>
      </c>
      <c r="BI219" s="15"/>
    </row>
    <row r="220">
      <c r="A220" s="24">
        <f t="shared" si="2"/>
        <v>18</v>
      </c>
      <c r="B220" s="23">
        <f t="shared" si="13"/>
        <v>218</v>
      </c>
      <c r="C220" s="15">
        <f>vlookup(A220,Budget!$B$3:$H$53,7,0)</f>
        <v>43628.27914</v>
      </c>
      <c r="D220" s="15">
        <f t="shared" ref="D220:F220" si="238">$C220*D$1</f>
        <v>26176.96749</v>
      </c>
      <c r="E220" s="15">
        <f t="shared" si="238"/>
        <v>10907.06979</v>
      </c>
      <c r="F220" s="15">
        <f t="shared" si="238"/>
        <v>6544.241871</v>
      </c>
      <c r="G220" s="14"/>
      <c r="H220" s="15">
        <f>if($A220&lt;=$H$1,D220*((1+Investment!$D$5/12)^($H$1*12-$B220)),0)</f>
        <v>0</v>
      </c>
      <c r="I220" s="15">
        <f>if($A220&lt;=$H$1,E220*((1+Investment!$D$6/12)^($H$1*12-$B220)),0)</f>
        <v>0</v>
      </c>
      <c r="J220" s="15">
        <f>if($A220&lt;=$H$1,F220*((1+Investment!$D$7/12)^($H$1*12-$B220)),0)</f>
        <v>0</v>
      </c>
      <c r="K220" s="15">
        <f t="shared" si="4"/>
        <v>0</v>
      </c>
      <c r="L220" s="15">
        <f t="shared" si="15"/>
        <v>2878143.695</v>
      </c>
      <c r="M220" s="14"/>
      <c r="N220" s="15">
        <f>if($A220&lt;=$N$1,D220*((1+Investment!$D$5/12)^($N$1*12-$B220)),0)</f>
        <v>0</v>
      </c>
      <c r="O220" s="15">
        <f>if($A220&lt;=$N$1,E220*((1+Investment!$D$6/12)^($N$1*12-$B220)),0)</f>
        <v>0</v>
      </c>
      <c r="P220" s="15">
        <f>if($A220&lt;=$N$1,F220*((1+Investment!$D$7/12)^($N$1*12-$B220)),0)</f>
        <v>0</v>
      </c>
      <c r="Q220" s="15">
        <f t="shared" si="5"/>
        <v>0</v>
      </c>
      <c r="R220" s="15">
        <f t="shared" si="16"/>
        <v>7865692.167</v>
      </c>
      <c r="S220" s="14"/>
      <c r="T220" s="15">
        <f>if($A220&lt;=$T$1,D220*((1+Investment!$D$5/12)^($T$1*12-$B220)),0)</f>
        <v>32582.88659</v>
      </c>
      <c r="U220" s="15">
        <f>if($A220&lt;=$T$1,E220*((1+Investment!$D$6/12)^($T$1*12-$B220)),0)</f>
        <v>14335.03618</v>
      </c>
      <c r="V220" s="15">
        <f>if($A220&lt;=$T$1,F220*((1+Investment!$D$7/12)^($T$1*12-$B220)),0)</f>
        <v>9080.552459</v>
      </c>
      <c r="W220" s="15">
        <f t="shared" si="6"/>
        <v>55998.47523</v>
      </c>
      <c r="X220" s="15">
        <f t="shared" si="17"/>
        <v>17419096.2</v>
      </c>
      <c r="Y220" s="14"/>
      <c r="Z220" s="15">
        <f>if($A220&lt;=$Z$1,D220*((1+Investment!$D$5/12)^($Z$1*12-$B220)),0)</f>
        <v>59193.2225</v>
      </c>
      <c r="AA220" s="15">
        <f>if($A220&lt;=$Z$1,E220*((1+Investment!$D$6/12)^($Z$1*12-$B220)),0)</f>
        <v>30206.52084</v>
      </c>
      <c r="AB220" s="15">
        <f>if($A220&lt;=$Z$1,F220*((1+Investment!$D$7/12)^($Z$1*12-$B220)),0)</f>
        <v>22185.78534</v>
      </c>
      <c r="AC220" s="15">
        <f t="shared" si="7"/>
        <v>111585.5287</v>
      </c>
      <c r="AD220" s="15">
        <f t="shared" si="18"/>
        <v>35700400.25</v>
      </c>
      <c r="AE220" s="14"/>
      <c r="AF220" s="15">
        <f>if($A220&lt;=$AF$1,D220*((1+Investment!$D$5/12)^($AF$1*12-$B220)),0)</f>
        <v>107536.1319</v>
      </c>
      <c r="AG220" s="15">
        <f>if($A220&lt;=$AF$1,E220*((1+Investment!$D$6/12)^($AF$1*12-$B220)),0)</f>
        <v>63650.61728</v>
      </c>
      <c r="AH220" s="15">
        <f>if($A220&lt;=$AF$1,F220*((1+Investment!$D$7/12)^($AF$1*12-$B220)),0)</f>
        <v>54204.74949</v>
      </c>
      <c r="AI220" s="15">
        <f t="shared" si="8"/>
        <v>225391.4987</v>
      </c>
      <c r="AJ220" s="15">
        <f t="shared" si="19"/>
        <v>74288028.84</v>
      </c>
      <c r="AK220" s="14"/>
      <c r="AL220" s="15">
        <f>if($A220&lt;=$AF$1,D220*((1+Investment!$D$5/12)^($AL$1*12-$B220)),0)</f>
        <v>195360.5358</v>
      </c>
      <c r="AM220" s="15">
        <f>if($A220&lt;=$AF$1,E220*((1+Investment!$D$6/12)^($AL$1*12-$B220)),0)</f>
        <v>134123.3935</v>
      </c>
      <c r="AN220" s="15">
        <f>if($A220&lt;=$AF$1,F220*((1+Investment!$D$7/12)^($AL$1*12-$B220)),0)</f>
        <v>132434.1159</v>
      </c>
      <c r="AO220" s="15">
        <f t="shared" si="9"/>
        <v>461918.0451</v>
      </c>
      <c r="AP220" s="15">
        <f t="shared" si="20"/>
        <v>156997352.9</v>
      </c>
      <c r="AQ220" s="14"/>
      <c r="AR220" s="15">
        <f>if($A220&lt;=$AF$1,D220*((1+Investment!$D$5/12)^($AR$1*12-$B220)),0)</f>
        <v>354910.8404</v>
      </c>
      <c r="AS220" s="15">
        <f>if($A220&lt;=$AF$1,E220*((1+Investment!$D$6/12)^($AR$1*12-$B220)),0)</f>
        <v>282622.3129</v>
      </c>
      <c r="AT220" s="15">
        <f>if($A220&lt;=$AF$1,F220*((1+Investment!$D$7/12)^($AR$1*12-$B220)),0)</f>
        <v>323565.6509</v>
      </c>
      <c r="AU220" s="15">
        <f t="shared" si="10"/>
        <v>961098.8042</v>
      </c>
      <c r="AV220" s="15">
        <f t="shared" si="21"/>
        <v>336945886.2</v>
      </c>
      <c r="AW220" s="15"/>
      <c r="AX220" s="15">
        <f>if($A220&lt;=$AF$1,D220*((1+Investment!$D$5/12)^($AX$1*12-$B220)),0)</f>
        <v>644765.352</v>
      </c>
      <c r="AY220" s="15">
        <f>if($A220&lt;=$AF$1,E220*((1+Investment!$D$6/12)^($AX$1*12-$B220)),0)</f>
        <v>595536.4659</v>
      </c>
      <c r="AZ220" s="15">
        <f>if($A220&lt;=$AF$1,F220*((1+Investment!$D$7/12)^($AX$1*12-$B220)),0)</f>
        <v>790541.997</v>
      </c>
      <c r="BA220" s="15">
        <f t="shared" si="11"/>
        <v>2030843.815</v>
      </c>
      <c r="BB220" s="15">
        <f t="shared" si="22"/>
        <v>734056451.4</v>
      </c>
      <c r="BC220" s="15"/>
      <c r="BD220" s="15">
        <f>if($A220&lt;=$AF$1,D220*((1+Investment!$D$5/12)^($BD$1*12-$B220)),0)</f>
        <v>1171343.086</v>
      </c>
      <c r="BE220" s="15">
        <f>if($A220&lt;=$AF$1,E220*((1+Investment!$D$6/12)^($BD$1*12-$B220)),0)</f>
        <v>1254903.332</v>
      </c>
      <c r="BF220" s="15">
        <f>if($A220&lt;=$AF$1,F220*((1+Investment!$D$7/12)^($BD$1*12-$B220)),0)</f>
        <v>1931467.841</v>
      </c>
      <c r="BG220" s="15">
        <f t="shared" si="12"/>
        <v>4357714.259</v>
      </c>
      <c r="BH220" s="15">
        <f t="shared" si="23"/>
        <v>1622060721</v>
      </c>
      <c r="BI220" s="15"/>
    </row>
    <row r="221">
      <c r="A221" s="24">
        <f t="shared" si="2"/>
        <v>18</v>
      </c>
      <c r="B221" s="23">
        <f t="shared" si="13"/>
        <v>219</v>
      </c>
      <c r="C221" s="15">
        <f>vlookup(A221,Budget!$B$3:$H$53,7,0)</f>
        <v>43628.27914</v>
      </c>
      <c r="D221" s="15">
        <f t="shared" ref="D221:F221" si="239">$C221*D$1</f>
        <v>26176.96749</v>
      </c>
      <c r="E221" s="15">
        <f t="shared" si="239"/>
        <v>10907.06979</v>
      </c>
      <c r="F221" s="15">
        <f t="shared" si="239"/>
        <v>6544.241871</v>
      </c>
      <c r="G221" s="14"/>
      <c r="H221" s="15">
        <f>if($A221&lt;=$H$1,D221*((1+Investment!$D$5/12)^($H$1*12-$B221)),0)</f>
        <v>0</v>
      </c>
      <c r="I221" s="15">
        <f>if($A221&lt;=$H$1,E221*((1+Investment!$D$6/12)^($H$1*12-$B221)),0)</f>
        <v>0</v>
      </c>
      <c r="J221" s="15">
        <f>if($A221&lt;=$H$1,F221*((1+Investment!$D$7/12)^($H$1*12-$B221)),0)</f>
        <v>0</v>
      </c>
      <c r="K221" s="15">
        <f t="shared" si="4"/>
        <v>0</v>
      </c>
      <c r="L221" s="15">
        <f t="shared" si="15"/>
        <v>2878143.695</v>
      </c>
      <c r="M221" s="14"/>
      <c r="N221" s="15">
        <f>if($A221&lt;=$N$1,D221*((1+Investment!$D$5/12)^($N$1*12-$B221)),0)</f>
        <v>0</v>
      </c>
      <c r="O221" s="15">
        <f>if($A221&lt;=$N$1,E221*((1+Investment!$D$6/12)^($N$1*12-$B221)),0)</f>
        <v>0</v>
      </c>
      <c r="P221" s="15">
        <f>if($A221&lt;=$N$1,F221*((1+Investment!$D$7/12)^($N$1*12-$B221)),0)</f>
        <v>0</v>
      </c>
      <c r="Q221" s="15">
        <f t="shared" si="5"/>
        <v>0</v>
      </c>
      <c r="R221" s="15">
        <f t="shared" si="16"/>
        <v>7865692.167</v>
      </c>
      <c r="S221" s="14"/>
      <c r="T221" s="15">
        <f>if($A221&lt;=$T$1,D221*((1+Investment!$D$5/12)^($T$1*12-$B221)),0)</f>
        <v>32260.28375</v>
      </c>
      <c r="U221" s="15">
        <f>if($A221&lt;=$T$1,E221*((1+Investment!$D$6/12)^($T$1*12-$B221)),0)</f>
        <v>14158.06042</v>
      </c>
      <c r="V221" s="15">
        <f>if($A221&lt;=$T$1,F221*((1+Investment!$D$7/12)^($T$1*12-$B221)),0)</f>
        <v>8946.357103</v>
      </c>
      <c r="W221" s="15">
        <f t="shared" si="6"/>
        <v>55364.70128</v>
      </c>
      <c r="X221" s="15">
        <f t="shared" si="17"/>
        <v>17474460.91</v>
      </c>
      <c r="Y221" s="14"/>
      <c r="Z221" s="15">
        <f>if($A221&lt;=$Z$1,D221*((1+Investment!$D$5/12)^($Z$1*12-$B221)),0)</f>
        <v>58607.15099</v>
      </c>
      <c r="AA221" s="15">
        <f>if($A221&lt;=$Z$1,E221*((1+Investment!$D$6/12)^($Z$1*12-$B221)),0)</f>
        <v>29833.60083</v>
      </c>
      <c r="AB221" s="15">
        <f>if($A221&lt;=$Z$1,F221*((1+Investment!$D$7/12)^($Z$1*12-$B221)),0)</f>
        <v>21857.91659</v>
      </c>
      <c r="AC221" s="15">
        <f t="shared" si="7"/>
        <v>110298.6684</v>
      </c>
      <c r="AD221" s="15">
        <f t="shared" si="18"/>
        <v>35810698.92</v>
      </c>
      <c r="AE221" s="14"/>
      <c r="AF221" s="15">
        <f>if($A221&lt;=$AF$1,D221*((1+Investment!$D$5/12)^($AF$1*12-$B221)),0)</f>
        <v>106471.4177</v>
      </c>
      <c r="AG221" s="15">
        <f>if($A221&lt;=$AF$1,E221*((1+Investment!$D$6/12)^($AF$1*12-$B221)),0)</f>
        <v>62864.80719</v>
      </c>
      <c r="AH221" s="15">
        <f>if($A221&lt;=$AF$1,F221*((1+Investment!$D$7/12)^($AF$1*12-$B221)),0)</f>
        <v>53403.69408</v>
      </c>
      <c r="AI221" s="15">
        <f t="shared" si="8"/>
        <v>222739.919</v>
      </c>
      <c r="AJ221" s="15">
        <f t="shared" si="19"/>
        <v>74510768.76</v>
      </c>
      <c r="AK221" s="14"/>
      <c r="AL221" s="15">
        <f>if($A221&lt;=$AF$1,D221*((1+Investment!$D$5/12)^($AL$1*12-$B221)),0)</f>
        <v>193426.273</v>
      </c>
      <c r="AM221" s="15">
        <f>if($A221&lt;=$AF$1,E221*((1+Investment!$D$6/12)^($AL$1*12-$B221)),0)</f>
        <v>132467.5491</v>
      </c>
      <c r="AN221" s="15">
        <f>if($A221&lt;=$AF$1,F221*((1+Investment!$D$7/12)^($AL$1*12-$B221)),0)</f>
        <v>130476.9615</v>
      </c>
      <c r="AO221" s="15">
        <f t="shared" si="9"/>
        <v>456370.7836</v>
      </c>
      <c r="AP221" s="15">
        <f t="shared" si="20"/>
        <v>157453723.7</v>
      </c>
      <c r="AQ221" s="14"/>
      <c r="AR221" s="15">
        <f>if($A221&lt;=$AF$1,D221*((1+Investment!$D$5/12)^($AR$1*12-$B221)),0)</f>
        <v>351396.8717</v>
      </c>
      <c r="AS221" s="15">
        <f>if($A221&lt;=$AF$1,E221*((1+Investment!$D$6/12)^($AR$1*12-$B221)),0)</f>
        <v>279133.1485</v>
      </c>
      <c r="AT221" s="15">
        <f>if($A221&lt;=$AF$1,F221*((1+Investment!$D$7/12)^($AR$1*12-$B221)),0)</f>
        <v>318783.8925</v>
      </c>
      <c r="AU221" s="15">
        <f t="shared" si="10"/>
        <v>949313.9127</v>
      </c>
      <c r="AV221" s="15">
        <f t="shared" si="21"/>
        <v>337895200.1</v>
      </c>
      <c r="AW221" s="15"/>
      <c r="AX221" s="15">
        <f>if($A221&lt;=$AF$1,D221*((1+Investment!$D$5/12)^($AX$1*12-$B221)),0)</f>
        <v>638381.5366</v>
      </c>
      <c r="AY221" s="15">
        <f>if($A221&lt;=$AF$1,E221*((1+Investment!$D$6/12)^($AX$1*12-$B221)),0)</f>
        <v>588184.1639</v>
      </c>
      <c r="AZ221" s="15">
        <f>if($A221&lt;=$AF$1,F221*((1+Investment!$D$7/12)^($AX$1*12-$B221)),0)</f>
        <v>778859.1104</v>
      </c>
      <c r="BA221" s="15">
        <f t="shared" si="11"/>
        <v>2005424.811</v>
      </c>
      <c r="BB221" s="15">
        <f t="shared" si="22"/>
        <v>736061876.2</v>
      </c>
      <c r="BC221" s="15"/>
      <c r="BD221" s="15">
        <f>if($A221&lt;=$AF$1,D221*((1+Investment!$D$5/12)^($BD$1*12-$B221)),0)</f>
        <v>1159745.63</v>
      </c>
      <c r="BE221" s="15">
        <f>if($A221&lt;=$AF$1,E221*((1+Investment!$D$6/12)^($BD$1*12-$B221)),0)</f>
        <v>1239410.699</v>
      </c>
      <c r="BF221" s="15">
        <f>if($A221&lt;=$AF$1,F221*((1+Investment!$D$7/12)^($BD$1*12-$B221)),0)</f>
        <v>1902923.981</v>
      </c>
      <c r="BG221" s="15">
        <f t="shared" si="12"/>
        <v>4302080.31</v>
      </c>
      <c r="BH221" s="15">
        <f t="shared" si="23"/>
        <v>1626362802</v>
      </c>
      <c r="BI221" s="15"/>
    </row>
    <row r="222">
      <c r="A222" s="24">
        <f t="shared" si="2"/>
        <v>18</v>
      </c>
      <c r="B222" s="23">
        <f t="shared" si="13"/>
        <v>220</v>
      </c>
      <c r="C222" s="15">
        <f>vlookup(A222,Budget!$B$3:$H$53,7,0)</f>
        <v>43628.27914</v>
      </c>
      <c r="D222" s="15">
        <f t="shared" ref="D222:F222" si="240">$C222*D$1</f>
        <v>26176.96749</v>
      </c>
      <c r="E222" s="15">
        <f t="shared" si="240"/>
        <v>10907.06979</v>
      </c>
      <c r="F222" s="15">
        <f t="shared" si="240"/>
        <v>6544.241871</v>
      </c>
      <c r="G222" s="14"/>
      <c r="H222" s="15">
        <f>if($A222&lt;=$H$1,D222*((1+Investment!$D$5/12)^($H$1*12-$B222)),0)</f>
        <v>0</v>
      </c>
      <c r="I222" s="15">
        <f>if($A222&lt;=$H$1,E222*((1+Investment!$D$6/12)^($H$1*12-$B222)),0)</f>
        <v>0</v>
      </c>
      <c r="J222" s="15">
        <f>if($A222&lt;=$H$1,F222*((1+Investment!$D$7/12)^($H$1*12-$B222)),0)</f>
        <v>0</v>
      </c>
      <c r="K222" s="15">
        <f t="shared" si="4"/>
        <v>0</v>
      </c>
      <c r="L222" s="15">
        <f t="shared" si="15"/>
        <v>2878143.695</v>
      </c>
      <c r="M222" s="14"/>
      <c r="N222" s="15">
        <f>if($A222&lt;=$N$1,D222*((1+Investment!$D$5/12)^($N$1*12-$B222)),0)</f>
        <v>0</v>
      </c>
      <c r="O222" s="15">
        <f>if($A222&lt;=$N$1,E222*((1+Investment!$D$6/12)^($N$1*12-$B222)),0)</f>
        <v>0</v>
      </c>
      <c r="P222" s="15">
        <f>if($A222&lt;=$N$1,F222*((1+Investment!$D$7/12)^($N$1*12-$B222)),0)</f>
        <v>0</v>
      </c>
      <c r="Q222" s="15">
        <f t="shared" si="5"/>
        <v>0</v>
      </c>
      <c r="R222" s="15">
        <f t="shared" si="16"/>
        <v>7865692.167</v>
      </c>
      <c r="S222" s="14"/>
      <c r="T222" s="15">
        <f>if($A222&lt;=$T$1,D222*((1+Investment!$D$5/12)^($T$1*12-$B222)),0)</f>
        <v>31940.875</v>
      </c>
      <c r="U222" s="15">
        <f>if($A222&lt;=$T$1,E222*((1+Investment!$D$6/12)^($T$1*12-$B222)),0)</f>
        <v>13983.26955</v>
      </c>
      <c r="V222" s="15">
        <f>if($A222&lt;=$T$1,F222*((1+Investment!$D$7/12)^($T$1*12-$B222)),0)</f>
        <v>8814.144929</v>
      </c>
      <c r="W222" s="15">
        <f t="shared" si="6"/>
        <v>54738.28949</v>
      </c>
      <c r="X222" s="15">
        <f t="shared" si="17"/>
        <v>17529199.19</v>
      </c>
      <c r="Y222" s="14"/>
      <c r="Z222" s="15">
        <f>if($A222&lt;=$Z$1,D222*((1+Investment!$D$5/12)^($Z$1*12-$B222)),0)</f>
        <v>58026.88217</v>
      </c>
      <c r="AA222" s="15">
        <f>if($A222&lt;=$Z$1,E222*((1+Investment!$D$6/12)^($Z$1*12-$B222)),0)</f>
        <v>29465.28477</v>
      </c>
      <c r="AB222" s="15">
        <f>if($A222&lt;=$Z$1,F222*((1+Investment!$D$7/12)^($Z$1*12-$B222)),0)</f>
        <v>21534.8932</v>
      </c>
      <c r="AC222" s="15">
        <f t="shared" si="7"/>
        <v>109027.0601</v>
      </c>
      <c r="AD222" s="15">
        <f t="shared" si="18"/>
        <v>35919725.98</v>
      </c>
      <c r="AE222" s="14"/>
      <c r="AF222" s="15">
        <f>if($A222&lt;=$AF$1,D222*((1+Investment!$D$5/12)^($AF$1*12-$B222)),0)</f>
        <v>105417.2453</v>
      </c>
      <c r="AG222" s="15">
        <f>if($A222&lt;=$AF$1,E222*((1+Investment!$D$6/12)^($AF$1*12-$B222)),0)</f>
        <v>62088.69846</v>
      </c>
      <c r="AH222" s="15">
        <f>if($A222&lt;=$AF$1,F222*((1+Investment!$D$7/12)^($AF$1*12-$B222)),0)</f>
        <v>52614.47692</v>
      </c>
      <c r="AI222" s="15">
        <f t="shared" si="8"/>
        <v>220120.4206</v>
      </c>
      <c r="AJ222" s="15">
        <f t="shared" si="19"/>
        <v>74730889.18</v>
      </c>
      <c r="AK222" s="14"/>
      <c r="AL222" s="15">
        <f>if($A222&lt;=$AF$1,D222*((1+Investment!$D$5/12)^($AL$1*12-$B222)),0)</f>
        <v>191511.1614</v>
      </c>
      <c r="AM222" s="15">
        <f>if($A222&lt;=$AF$1,E222*((1+Investment!$D$6/12)^($AL$1*12-$B222)),0)</f>
        <v>130832.1472</v>
      </c>
      <c r="AN222" s="15">
        <f>if($A222&lt;=$AF$1,F222*((1+Investment!$D$7/12)^($AL$1*12-$B222)),0)</f>
        <v>128548.7305</v>
      </c>
      <c r="AO222" s="15">
        <f t="shared" si="9"/>
        <v>450892.0392</v>
      </c>
      <c r="AP222" s="15">
        <f t="shared" si="20"/>
        <v>157904615.8</v>
      </c>
      <c r="AQ222" s="14"/>
      <c r="AR222" s="15">
        <f>if($A222&lt;=$AF$1,D222*((1+Investment!$D$5/12)^($AR$1*12-$B222)),0)</f>
        <v>347917.6947</v>
      </c>
      <c r="AS222" s="15">
        <f>if($A222&lt;=$AF$1,E222*((1+Investment!$D$6/12)^($AR$1*12-$B222)),0)</f>
        <v>275687.0603</v>
      </c>
      <c r="AT222" s="15">
        <f>if($A222&lt;=$AF$1,F222*((1+Investment!$D$7/12)^($AR$1*12-$B222)),0)</f>
        <v>314072.8005</v>
      </c>
      <c r="AU222" s="15">
        <f t="shared" si="10"/>
        <v>937677.5555</v>
      </c>
      <c r="AV222" s="15">
        <f t="shared" si="21"/>
        <v>338832877.6</v>
      </c>
      <c r="AW222" s="15"/>
      <c r="AX222" s="15">
        <f>if($A222&lt;=$AF$1,D222*((1+Investment!$D$5/12)^($AX$1*12-$B222)),0)</f>
        <v>632060.9274</v>
      </c>
      <c r="AY222" s="15">
        <f>if($A222&lt;=$AF$1,E222*((1+Investment!$D$6/12)^($AX$1*12-$B222)),0)</f>
        <v>580922.631</v>
      </c>
      <c r="AZ222" s="15">
        <f>if($A222&lt;=$AF$1,F222*((1+Investment!$D$7/12)^($AX$1*12-$B222)),0)</f>
        <v>767348.8772</v>
      </c>
      <c r="BA222" s="15">
        <f t="shared" si="11"/>
        <v>1980332.436</v>
      </c>
      <c r="BB222" s="15">
        <f t="shared" si="22"/>
        <v>738042208.7</v>
      </c>
      <c r="BC222" s="15"/>
      <c r="BD222" s="15">
        <f>if($A222&lt;=$AF$1,D222*((1+Investment!$D$5/12)^($BD$1*12-$B222)),0)</f>
        <v>1148263</v>
      </c>
      <c r="BE222" s="15">
        <f>if($A222&lt;=$AF$1,E222*((1+Investment!$D$6/12)^($BD$1*12-$B222)),0)</f>
        <v>1224109.332</v>
      </c>
      <c r="BF222" s="15">
        <f>if($A222&lt;=$AF$1,F222*((1+Investment!$D$7/12)^($BD$1*12-$B222)),0)</f>
        <v>1874801.952</v>
      </c>
      <c r="BG222" s="15">
        <f t="shared" si="12"/>
        <v>4247174.284</v>
      </c>
      <c r="BH222" s="15">
        <f t="shared" si="23"/>
        <v>1630609976</v>
      </c>
      <c r="BI222" s="15"/>
    </row>
    <row r="223">
      <c r="A223" s="24">
        <f t="shared" si="2"/>
        <v>18</v>
      </c>
      <c r="B223" s="23">
        <f t="shared" si="13"/>
        <v>221</v>
      </c>
      <c r="C223" s="15">
        <f>vlookup(A223,Budget!$B$3:$H$53,7,0)</f>
        <v>43628.27914</v>
      </c>
      <c r="D223" s="15">
        <f t="shared" ref="D223:F223" si="241">$C223*D$1</f>
        <v>26176.96749</v>
      </c>
      <c r="E223" s="15">
        <f t="shared" si="241"/>
        <v>10907.06979</v>
      </c>
      <c r="F223" s="15">
        <f t="shared" si="241"/>
        <v>6544.241871</v>
      </c>
      <c r="G223" s="14"/>
      <c r="H223" s="15">
        <f>if($A223&lt;=$H$1,D223*((1+Investment!$D$5/12)^($H$1*12-$B223)),0)</f>
        <v>0</v>
      </c>
      <c r="I223" s="15">
        <f>if($A223&lt;=$H$1,E223*((1+Investment!$D$6/12)^($H$1*12-$B223)),0)</f>
        <v>0</v>
      </c>
      <c r="J223" s="15">
        <f>if($A223&lt;=$H$1,F223*((1+Investment!$D$7/12)^($H$1*12-$B223)),0)</f>
        <v>0</v>
      </c>
      <c r="K223" s="15">
        <f t="shared" si="4"/>
        <v>0</v>
      </c>
      <c r="L223" s="15">
        <f t="shared" si="15"/>
        <v>2878143.695</v>
      </c>
      <c r="M223" s="14"/>
      <c r="N223" s="15">
        <f>if($A223&lt;=$N$1,D223*((1+Investment!$D$5/12)^($N$1*12-$B223)),0)</f>
        <v>0</v>
      </c>
      <c r="O223" s="15">
        <f>if($A223&lt;=$N$1,E223*((1+Investment!$D$6/12)^($N$1*12-$B223)),0)</f>
        <v>0</v>
      </c>
      <c r="P223" s="15">
        <f>if($A223&lt;=$N$1,F223*((1+Investment!$D$7/12)^($N$1*12-$B223)),0)</f>
        <v>0</v>
      </c>
      <c r="Q223" s="15">
        <f t="shared" si="5"/>
        <v>0</v>
      </c>
      <c r="R223" s="15">
        <f t="shared" si="16"/>
        <v>7865692.167</v>
      </c>
      <c r="S223" s="14"/>
      <c r="T223" s="15">
        <f>if($A223&lt;=$T$1,D223*((1+Investment!$D$5/12)^($T$1*12-$B223)),0)</f>
        <v>31624.62872</v>
      </c>
      <c r="U223" s="15">
        <f>if($A223&lt;=$T$1,E223*((1+Investment!$D$6/12)^($T$1*12-$B223)),0)</f>
        <v>13810.6366</v>
      </c>
      <c r="V223" s="15">
        <f>if($A223&lt;=$T$1,F223*((1+Investment!$D$7/12)^($T$1*12-$B223)),0)</f>
        <v>8683.886629</v>
      </c>
      <c r="W223" s="15">
        <f t="shared" si="6"/>
        <v>54119.15194</v>
      </c>
      <c r="X223" s="15">
        <f t="shared" si="17"/>
        <v>17583318.35</v>
      </c>
      <c r="Y223" s="14"/>
      <c r="Z223" s="15">
        <f>if($A223&lt;=$Z$1,D223*((1+Investment!$D$5/12)^($Z$1*12-$B223)),0)</f>
        <v>57452.35858</v>
      </c>
      <c r="AA223" s="15">
        <f>if($A223&lt;=$Z$1,E223*((1+Investment!$D$6/12)^($Z$1*12-$B223)),0)</f>
        <v>29101.51583</v>
      </c>
      <c r="AB223" s="15">
        <f>if($A223&lt;=$Z$1,F223*((1+Investment!$D$7/12)^($Z$1*12-$B223)),0)</f>
        <v>21216.64354</v>
      </c>
      <c r="AC223" s="15">
        <f t="shared" si="7"/>
        <v>107770.5179</v>
      </c>
      <c r="AD223" s="15">
        <f t="shared" si="18"/>
        <v>36027496.5</v>
      </c>
      <c r="AE223" s="14"/>
      <c r="AF223" s="15">
        <f>if($A223&lt;=$AF$1,D223*((1+Investment!$D$5/12)^($AF$1*12-$B223)),0)</f>
        <v>104373.5102</v>
      </c>
      <c r="AG223" s="15">
        <f>if($A223&lt;=$AF$1,E223*((1+Investment!$D$6/12)^($AF$1*12-$B223)),0)</f>
        <v>61322.17132</v>
      </c>
      <c r="AH223" s="15">
        <f>if($A223&lt;=$AF$1,F223*((1+Investment!$D$7/12)^($AF$1*12-$B223)),0)</f>
        <v>51836.92308</v>
      </c>
      <c r="AI223" s="15">
        <f t="shared" si="8"/>
        <v>217532.6046</v>
      </c>
      <c r="AJ223" s="15">
        <f t="shared" si="19"/>
        <v>74948421.78</v>
      </c>
      <c r="AK223" s="14"/>
      <c r="AL223" s="15">
        <f>if($A223&lt;=$AF$1,D223*((1+Investment!$D$5/12)^($AL$1*12-$B223)),0)</f>
        <v>189615.0113</v>
      </c>
      <c r="AM223" s="15">
        <f>if($A223&lt;=$AF$1,E223*((1+Investment!$D$6/12)^($AL$1*12-$B223)),0)</f>
        <v>129216.9356</v>
      </c>
      <c r="AN223" s="15">
        <f>if($A223&lt;=$AF$1,F223*((1+Investment!$D$7/12)^($AL$1*12-$B223)),0)</f>
        <v>126648.9956</v>
      </c>
      <c r="AO223" s="15">
        <f t="shared" si="9"/>
        <v>445480.9424</v>
      </c>
      <c r="AP223" s="15">
        <f t="shared" si="20"/>
        <v>158350096.7</v>
      </c>
      <c r="AQ223" s="14"/>
      <c r="AR223" s="15">
        <f>if($A223&lt;=$AF$1,D223*((1+Investment!$D$5/12)^($AR$1*12-$B223)),0)</f>
        <v>344472.9651</v>
      </c>
      <c r="AS223" s="15">
        <f>if($A223&lt;=$AF$1,E223*((1+Investment!$D$6/12)^($AR$1*12-$B223)),0)</f>
        <v>272283.5163</v>
      </c>
      <c r="AT223" s="15">
        <f>if($A223&lt;=$AF$1,F223*((1+Investment!$D$7/12)^($AR$1*12-$B223)),0)</f>
        <v>309431.3306</v>
      </c>
      <c r="AU223" s="15">
        <f t="shared" si="10"/>
        <v>926187.8119</v>
      </c>
      <c r="AV223" s="15">
        <f t="shared" si="21"/>
        <v>339759065.4</v>
      </c>
      <c r="AW223" s="15"/>
      <c r="AX223" s="15">
        <f>if($A223&lt;=$AF$1,D223*((1+Investment!$D$5/12)^($AX$1*12-$B223)),0)</f>
        <v>625802.8984</v>
      </c>
      <c r="AY223" s="15">
        <f>if($A223&lt;=$AF$1,E223*((1+Investment!$D$6/12)^($AX$1*12-$B223)),0)</f>
        <v>573750.7466</v>
      </c>
      <c r="AZ223" s="15">
        <f>if($A223&lt;=$AF$1,F223*((1+Investment!$D$7/12)^($AX$1*12-$B223)),0)</f>
        <v>756008.746</v>
      </c>
      <c r="BA223" s="15">
        <f t="shared" si="11"/>
        <v>1955562.391</v>
      </c>
      <c r="BB223" s="15">
        <f t="shared" si="22"/>
        <v>739997771.1</v>
      </c>
      <c r="BC223" s="15"/>
      <c r="BD223" s="15">
        <f>if($A223&lt;=$AF$1,D223*((1+Investment!$D$5/12)^($BD$1*12-$B223)),0)</f>
        <v>1136894.059</v>
      </c>
      <c r="BE223" s="15">
        <f>if($A223&lt;=$AF$1,E223*((1+Investment!$D$6/12)^($BD$1*12-$B223)),0)</f>
        <v>1208996.871</v>
      </c>
      <c r="BF223" s="15">
        <f>if($A223&lt;=$AF$1,F223*((1+Investment!$D$7/12)^($BD$1*12-$B223)),0)</f>
        <v>1847095.519</v>
      </c>
      <c r="BG223" s="15">
        <f t="shared" si="12"/>
        <v>4192986.449</v>
      </c>
      <c r="BH223" s="15">
        <f t="shared" si="23"/>
        <v>1634802962</v>
      </c>
      <c r="BI223" s="15"/>
    </row>
    <row r="224">
      <c r="A224" s="24">
        <f t="shared" si="2"/>
        <v>18</v>
      </c>
      <c r="B224" s="23">
        <f t="shared" si="13"/>
        <v>222</v>
      </c>
      <c r="C224" s="15">
        <f>vlookup(A224,Budget!$B$3:$H$53,7,0)</f>
        <v>43628.27914</v>
      </c>
      <c r="D224" s="15">
        <f t="shared" ref="D224:F224" si="242">$C224*D$1</f>
        <v>26176.96749</v>
      </c>
      <c r="E224" s="15">
        <f t="shared" si="242"/>
        <v>10907.06979</v>
      </c>
      <c r="F224" s="15">
        <f t="shared" si="242"/>
        <v>6544.241871</v>
      </c>
      <c r="G224" s="14"/>
      <c r="H224" s="15">
        <f>if($A224&lt;=$H$1,D224*((1+Investment!$D$5/12)^($H$1*12-$B224)),0)</f>
        <v>0</v>
      </c>
      <c r="I224" s="15">
        <f>if($A224&lt;=$H$1,E224*((1+Investment!$D$6/12)^($H$1*12-$B224)),0)</f>
        <v>0</v>
      </c>
      <c r="J224" s="15">
        <f>if($A224&lt;=$H$1,F224*((1+Investment!$D$7/12)^($H$1*12-$B224)),0)</f>
        <v>0</v>
      </c>
      <c r="K224" s="15">
        <f t="shared" si="4"/>
        <v>0</v>
      </c>
      <c r="L224" s="15">
        <f t="shared" si="15"/>
        <v>2878143.695</v>
      </c>
      <c r="M224" s="14"/>
      <c r="N224" s="15">
        <f>if($A224&lt;=$N$1,D224*((1+Investment!$D$5/12)^($N$1*12-$B224)),0)</f>
        <v>0</v>
      </c>
      <c r="O224" s="15">
        <f>if($A224&lt;=$N$1,E224*((1+Investment!$D$6/12)^($N$1*12-$B224)),0)</f>
        <v>0</v>
      </c>
      <c r="P224" s="15">
        <f>if($A224&lt;=$N$1,F224*((1+Investment!$D$7/12)^($N$1*12-$B224)),0)</f>
        <v>0</v>
      </c>
      <c r="Q224" s="15">
        <f t="shared" si="5"/>
        <v>0</v>
      </c>
      <c r="R224" s="15">
        <f t="shared" si="16"/>
        <v>7865692.167</v>
      </c>
      <c r="S224" s="14"/>
      <c r="T224" s="15">
        <f>if($A224&lt;=$T$1,D224*((1+Investment!$D$5/12)^($T$1*12-$B224)),0)</f>
        <v>31311.51358</v>
      </c>
      <c r="U224" s="15">
        <f>if($A224&lt;=$T$1,E224*((1+Investment!$D$6/12)^($T$1*12-$B224)),0)</f>
        <v>13640.13491</v>
      </c>
      <c r="V224" s="15">
        <f>if($A224&lt;=$T$1,F224*((1+Investment!$D$7/12)^($T$1*12-$B224)),0)</f>
        <v>8555.553329</v>
      </c>
      <c r="W224" s="15">
        <f t="shared" si="6"/>
        <v>53507.20182</v>
      </c>
      <c r="X224" s="15">
        <f t="shared" si="17"/>
        <v>17636825.55</v>
      </c>
      <c r="Y224" s="14"/>
      <c r="Z224" s="15">
        <f>if($A224&lt;=$Z$1,D224*((1+Investment!$D$5/12)^($Z$1*12-$B224)),0)</f>
        <v>56883.52335</v>
      </c>
      <c r="AA224" s="15">
        <f>if($A224&lt;=$Z$1,E224*((1+Investment!$D$6/12)^($Z$1*12-$B224)),0)</f>
        <v>28742.23785</v>
      </c>
      <c r="AB224" s="15">
        <f>if($A224&lt;=$Z$1,F224*((1+Investment!$D$7/12)^($Z$1*12-$B224)),0)</f>
        <v>20903.09709</v>
      </c>
      <c r="AC224" s="15">
        <f t="shared" si="7"/>
        <v>106528.8583</v>
      </c>
      <c r="AD224" s="15">
        <f t="shared" si="18"/>
        <v>36134025.36</v>
      </c>
      <c r="AE224" s="14"/>
      <c r="AF224" s="15">
        <f>if($A224&lt;=$AF$1,D224*((1+Investment!$D$5/12)^($AF$1*12-$B224)),0)</f>
        <v>103340.1091</v>
      </c>
      <c r="AG224" s="15">
        <f>if($A224&lt;=$AF$1,E224*((1+Investment!$D$6/12)^($AF$1*12-$B224)),0)</f>
        <v>60565.10747</v>
      </c>
      <c r="AH224" s="15">
        <f>if($A224&lt;=$AF$1,F224*((1+Investment!$D$7/12)^($AF$1*12-$B224)),0)</f>
        <v>51070.86017</v>
      </c>
      <c r="AI224" s="15">
        <f t="shared" si="8"/>
        <v>214976.0767</v>
      </c>
      <c r="AJ224" s="15">
        <f t="shared" si="19"/>
        <v>75163397.86</v>
      </c>
      <c r="AK224" s="14"/>
      <c r="AL224" s="15">
        <f>if($A224&lt;=$AF$1,D224*((1+Investment!$D$5/12)^($AL$1*12-$B224)),0)</f>
        <v>187737.635</v>
      </c>
      <c r="AM224" s="15">
        <f>if($A224&lt;=$AF$1,E224*((1+Investment!$D$6/12)^($AL$1*12-$B224)),0)</f>
        <v>127621.6647</v>
      </c>
      <c r="AN224" s="15">
        <f>if($A224&lt;=$AF$1,F224*((1+Investment!$D$7/12)^($AL$1*12-$B224)),0)</f>
        <v>124777.3355</v>
      </c>
      <c r="AO224" s="15">
        <f t="shared" si="9"/>
        <v>440136.6353</v>
      </c>
      <c r="AP224" s="15">
        <f t="shared" si="20"/>
        <v>158790233.3</v>
      </c>
      <c r="AQ224" s="14"/>
      <c r="AR224" s="15">
        <f>if($A224&lt;=$AF$1,D224*((1+Investment!$D$5/12)^($AR$1*12-$B224)),0)</f>
        <v>341062.3416</v>
      </c>
      <c r="AS224" s="15">
        <f>if($A224&lt;=$AF$1,E224*((1+Investment!$D$6/12)^($AR$1*12-$B224)),0)</f>
        <v>268921.9914</v>
      </c>
      <c r="AT224" s="15">
        <f>if($A224&lt;=$AF$1,F224*((1+Investment!$D$7/12)^($AR$1*12-$B224)),0)</f>
        <v>304858.4537</v>
      </c>
      <c r="AU224" s="15">
        <f t="shared" si="10"/>
        <v>914842.7868</v>
      </c>
      <c r="AV224" s="15">
        <f t="shared" si="21"/>
        <v>340673908.2</v>
      </c>
      <c r="AW224" s="15"/>
      <c r="AX224" s="15">
        <f>if($A224&lt;=$AF$1,D224*((1+Investment!$D$5/12)^($AX$1*12-$B224)),0)</f>
        <v>619606.8301</v>
      </c>
      <c r="AY224" s="15">
        <f>if($A224&lt;=$AF$1,E224*((1+Investment!$D$6/12)^($AX$1*12-$B224)),0)</f>
        <v>566667.4041</v>
      </c>
      <c r="AZ224" s="15">
        <f>if($A224&lt;=$AF$1,F224*((1+Investment!$D$7/12)^($AX$1*12-$B224)),0)</f>
        <v>744836.203</v>
      </c>
      <c r="BA224" s="15">
        <f t="shared" si="11"/>
        <v>1931110.437</v>
      </c>
      <c r="BB224" s="15">
        <f t="shared" si="22"/>
        <v>741928881.5</v>
      </c>
      <c r="BC224" s="15"/>
      <c r="BD224" s="15">
        <f>if($A224&lt;=$AF$1,D224*((1+Investment!$D$5/12)^($BD$1*12-$B224)),0)</f>
        <v>1125637.683</v>
      </c>
      <c r="BE224" s="15">
        <f>if($A224&lt;=$AF$1,E224*((1+Investment!$D$6/12)^($BD$1*12-$B224)),0)</f>
        <v>1194070.984</v>
      </c>
      <c r="BF224" s="15">
        <f>if($A224&lt;=$AF$1,F224*((1+Investment!$D$7/12)^($BD$1*12-$B224)),0)</f>
        <v>1819798.541</v>
      </c>
      <c r="BG224" s="15">
        <f t="shared" si="12"/>
        <v>4139507.207</v>
      </c>
      <c r="BH224" s="15">
        <f t="shared" si="23"/>
        <v>1638942470</v>
      </c>
      <c r="BI224" s="15"/>
    </row>
    <row r="225">
      <c r="A225" s="24">
        <f t="shared" si="2"/>
        <v>18</v>
      </c>
      <c r="B225" s="23">
        <f t="shared" si="13"/>
        <v>223</v>
      </c>
      <c r="C225" s="15">
        <f>vlookup(A225,Budget!$B$3:$H$53,7,0)</f>
        <v>43628.27914</v>
      </c>
      <c r="D225" s="15">
        <f t="shared" ref="D225:F225" si="243">$C225*D$1</f>
        <v>26176.96749</v>
      </c>
      <c r="E225" s="15">
        <f t="shared" si="243"/>
        <v>10907.06979</v>
      </c>
      <c r="F225" s="15">
        <f t="shared" si="243"/>
        <v>6544.241871</v>
      </c>
      <c r="G225" s="14"/>
      <c r="H225" s="15">
        <f>if($A225&lt;=$H$1,D225*((1+Investment!$D$5/12)^($H$1*12-$B225)),0)</f>
        <v>0</v>
      </c>
      <c r="I225" s="15">
        <f>if($A225&lt;=$H$1,E225*((1+Investment!$D$6/12)^($H$1*12-$B225)),0)</f>
        <v>0</v>
      </c>
      <c r="J225" s="15">
        <f>if($A225&lt;=$H$1,F225*((1+Investment!$D$7/12)^($H$1*12-$B225)),0)</f>
        <v>0</v>
      </c>
      <c r="K225" s="15">
        <f t="shared" si="4"/>
        <v>0</v>
      </c>
      <c r="L225" s="15">
        <f t="shared" si="15"/>
        <v>2878143.695</v>
      </c>
      <c r="M225" s="14"/>
      <c r="N225" s="15">
        <f>if($A225&lt;=$N$1,D225*((1+Investment!$D$5/12)^($N$1*12-$B225)),0)</f>
        <v>0</v>
      </c>
      <c r="O225" s="15">
        <f>if($A225&lt;=$N$1,E225*((1+Investment!$D$6/12)^($N$1*12-$B225)),0)</f>
        <v>0</v>
      </c>
      <c r="P225" s="15">
        <f>if($A225&lt;=$N$1,F225*((1+Investment!$D$7/12)^($N$1*12-$B225)),0)</f>
        <v>0</v>
      </c>
      <c r="Q225" s="15">
        <f t="shared" si="5"/>
        <v>0</v>
      </c>
      <c r="R225" s="15">
        <f t="shared" si="16"/>
        <v>7865692.167</v>
      </c>
      <c r="S225" s="14"/>
      <c r="T225" s="15">
        <f>if($A225&lt;=$T$1,D225*((1+Investment!$D$5/12)^($T$1*12-$B225)),0)</f>
        <v>31001.49859</v>
      </c>
      <c r="U225" s="15">
        <f>if($A225&lt;=$T$1,E225*((1+Investment!$D$6/12)^($T$1*12-$B225)),0)</f>
        <v>13471.73818</v>
      </c>
      <c r="V225" s="15">
        <f>if($A225&lt;=$T$1,F225*((1+Investment!$D$7/12)^($T$1*12-$B225)),0)</f>
        <v>8429.116581</v>
      </c>
      <c r="W225" s="15">
        <f t="shared" si="6"/>
        <v>52902.35336</v>
      </c>
      <c r="X225" s="15">
        <f t="shared" si="17"/>
        <v>17689727.9</v>
      </c>
      <c r="Y225" s="14"/>
      <c r="Z225" s="15">
        <f>if($A225&lt;=$Z$1,D225*((1+Investment!$D$5/12)^($Z$1*12-$B225)),0)</f>
        <v>56320.32015</v>
      </c>
      <c r="AA225" s="15">
        <f>if($A225&lt;=$Z$1,E225*((1+Investment!$D$6/12)^($Z$1*12-$B225)),0)</f>
        <v>28387.39541</v>
      </c>
      <c r="AB225" s="15">
        <f>if($A225&lt;=$Z$1,F225*((1+Investment!$D$7/12)^($Z$1*12-$B225)),0)</f>
        <v>20594.18432</v>
      </c>
      <c r="AC225" s="15">
        <f t="shared" si="7"/>
        <v>105301.8999</v>
      </c>
      <c r="AD225" s="15">
        <f t="shared" si="18"/>
        <v>36239327.25</v>
      </c>
      <c r="AE225" s="14"/>
      <c r="AF225" s="15">
        <f>if($A225&lt;=$AF$1,D225*((1+Investment!$D$5/12)^($AF$1*12-$B225)),0)</f>
        <v>102316.9397</v>
      </c>
      <c r="AG225" s="15">
        <f>if($A225&lt;=$AF$1,E225*((1+Investment!$D$6/12)^($AF$1*12-$B225)),0)</f>
        <v>59817.3901</v>
      </c>
      <c r="AH225" s="15">
        <f>if($A225&lt;=$AF$1,F225*((1+Investment!$D$7/12)^($AF$1*12-$B225)),0)</f>
        <v>50316.1184</v>
      </c>
      <c r="AI225" s="15">
        <f t="shared" si="8"/>
        <v>212450.4482</v>
      </c>
      <c r="AJ225" s="15">
        <f t="shared" si="19"/>
        <v>75375848.31</v>
      </c>
      <c r="AK225" s="14"/>
      <c r="AL225" s="15">
        <f>if($A225&lt;=$AF$1,D225*((1+Investment!$D$5/12)^($AL$1*12-$B225)),0)</f>
        <v>185878.8465</v>
      </c>
      <c r="AM225" s="15">
        <f>if($A225&lt;=$AF$1,E225*((1+Investment!$D$6/12)^($AL$1*12-$B225)),0)</f>
        <v>126046.0886</v>
      </c>
      <c r="AN225" s="15">
        <f>if($A225&lt;=$AF$1,F225*((1+Investment!$D$7/12)^($AL$1*12-$B225)),0)</f>
        <v>122933.3355</v>
      </c>
      <c r="AO225" s="15">
        <f t="shared" si="9"/>
        <v>434858.2706</v>
      </c>
      <c r="AP225" s="15">
        <f t="shared" si="20"/>
        <v>159225091.6</v>
      </c>
      <c r="AQ225" s="14"/>
      <c r="AR225" s="15">
        <f>if($A225&lt;=$AF$1,D225*((1+Investment!$D$5/12)^($AR$1*12-$B225)),0)</f>
        <v>337685.4868</v>
      </c>
      <c r="AS225" s="15">
        <f>if($A225&lt;=$AF$1,E225*((1+Investment!$D$6/12)^($AR$1*12-$B225)),0)</f>
        <v>265601.9668</v>
      </c>
      <c r="AT225" s="15">
        <f>if($A225&lt;=$AF$1,F225*((1+Investment!$D$7/12)^($AR$1*12-$B225)),0)</f>
        <v>300353.1564</v>
      </c>
      <c r="AU225" s="15">
        <f t="shared" si="10"/>
        <v>903640.61</v>
      </c>
      <c r="AV225" s="15">
        <f t="shared" si="21"/>
        <v>341577548.8</v>
      </c>
      <c r="AW225" s="15"/>
      <c r="AX225" s="15">
        <f>if($A225&lt;=$AF$1,D225*((1+Investment!$D$5/12)^($AX$1*12-$B225)),0)</f>
        <v>613472.109</v>
      </c>
      <c r="AY225" s="15">
        <f>if($A225&lt;=$AF$1,E225*((1+Investment!$D$6/12)^($AX$1*12-$B225)),0)</f>
        <v>559671.5102</v>
      </c>
      <c r="AZ225" s="15">
        <f>if($A225&lt;=$AF$1,F225*((1+Investment!$D$7/12)^($AX$1*12-$B225)),0)</f>
        <v>733828.7714</v>
      </c>
      <c r="BA225" s="15">
        <f t="shared" si="11"/>
        <v>1906972.391</v>
      </c>
      <c r="BB225" s="15">
        <f t="shared" si="22"/>
        <v>743835853.9</v>
      </c>
      <c r="BC225" s="15"/>
      <c r="BD225" s="15">
        <f>if($A225&lt;=$AF$1,D225*((1+Investment!$D$5/12)^($BD$1*12-$B225)),0)</f>
        <v>1114492.755</v>
      </c>
      <c r="BE225" s="15">
        <f>if($A225&lt;=$AF$1,E225*((1+Investment!$D$6/12)^($BD$1*12-$B225)),0)</f>
        <v>1179329.367</v>
      </c>
      <c r="BF225" s="15">
        <f>if($A225&lt;=$AF$1,F225*((1+Investment!$D$7/12)^($BD$1*12-$B225)),0)</f>
        <v>1792904.966</v>
      </c>
      <c r="BG225" s="15">
        <f t="shared" si="12"/>
        <v>4086727.088</v>
      </c>
      <c r="BH225" s="15">
        <f t="shared" si="23"/>
        <v>1643029197</v>
      </c>
      <c r="BI225" s="15"/>
    </row>
    <row r="226">
      <c r="A226" s="24">
        <f t="shared" si="2"/>
        <v>18</v>
      </c>
      <c r="B226" s="23">
        <f t="shared" si="13"/>
        <v>224</v>
      </c>
      <c r="C226" s="15">
        <f>vlookup(A226,Budget!$B$3:$H$53,7,0)</f>
        <v>43628.27914</v>
      </c>
      <c r="D226" s="15">
        <f t="shared" ref="D226:F226" si="244">$C226*D$1</f>
        <v>26176.96749</v>
      </c>
      <c r="E226" s="15">
        <f t="shared" si="244"/>
        <v>10907.06979</v>
      </c>
      <c r="F226" s="15">
        <f t="shared" si="244"/>
        <v>6544.241871</v>
      </c>
      <c r="G226" s="14"/>
      <c r="H226" s="15">
        <f>if($A226&lt;=$H$1,D226*((1+Investment!$D$5/12)^($H$1*12-$B226)),0)</f>
        <v>0</v>
      </c>
      <c r="I226" s="15">
        <f>if($A226&lt;=$H$1,E226*((1+Investment!$D$6/12)^($H$1*12-$B226)),0)</f>
        <v>0</v>
      </c>
      <c r="J226" s="15">
        <f>if($A226&lt;=$H$1,F226*((1+Investment!$D$7/12)^($H$1*12-$B226)),0)</f>
        <v>0</v>
      </c>
      <c r="K226" s="15">
        <f t="shared" si="4"/>
        <v>0</v>
      </c>
      <c r="L226" s="15">
        <f t="shared" si="15"/>
        <v>2878143.695</v>
      </c>
      <c r="M226" s="14"/>
      <c r="N226" s="15">
        <f>if($A226&lt;=$N$1,D226*((1+Investment!$D$5/12)^($N$1*12-$B226)),0)</f>
        <v>0</v>
      </c>
      <c r="O226" s="15">
        <f>if($A226&lt;=$N$1,E226*((1+Investment!$D$6/12)^($N$1*12-$B226)),0)</f>
        <v>0</v>
      </c>
      <c r="P226" s="15">
        <f>if($A226&lt;=$N$1,F226*((1+Investment!$D$7/12)^($N$1*12-$B226)),0)</f>
        <v>0</v>
      </c>
      <c r="Q226" s="15">
        <f t="shared" si="5"/>
        <v>0</v>
      </c>
      <c r="R226" s="15">
        <f t="shared" si="16"/>
        <v>7865692.167</v>
      </c>
      <c r="S226" s="14"/>
      <c r="T226" s="15">
        <f>if($A226&lt;=$T$1,D226*((1+Investment!$D$5/12)^($T$1*12-$B226)),0)</f>
        <v>30694.55306</v>
      </c>
      <c r="U226" s="15">
        <f>if($A226&lt;=$T$1,E226*((1+Investment!$D$6/12)^($T$1*12-$B226)),0)</f>
        <v>13305.42043</v>
      </c>
      <c r="V226" s="15">
        <f>if($A226&lt;=$T$1,F226*((1+Investment!$D$7/12)^($T$1*12-$B226)),0)</f>
        <v>8304.548355</v>
      </c>
      <c r="W226" s="15">
        <f t="shared" si="6"/>
        <v>52304.52185</v>
      </c>
      <c r="X226" s="15">
        <f t="shared" si="17"/>
        <v>17742032.42</v>
      </c>
      <c r="Y226" s="14"/>
      <c r="Z226" s="15">
        <f>if($A226&lt;=$Z$1,D226*((1+Investment!$D$5/12)^($Z$1*12-$B226)),0)</f>
        <v>55762.69321</v>
      </c>
      <c r="AA226" s="15">
        <f>if($A226&lt;=$Z$1,E226*((1+Investment!$D$6/12)^($Z$1*12-$B226)),0)</f>
        <v>28036.93374</v>
      </c>
      <c r="AB226" s="15">
        <f>if($A226&lt;=$Z$1,F226*((1+Investment!$D$7/12)^($Z$1*12-$B226)),0)</f>
        <v>20289.83677</v>
      </c>
      <c r="AC226" s="15">
        <f t="shared" si="7"/>
        <v>104089.4637</v>
      </c>
      <c r="AD226" s="15">
        <f t="shared" si="18"/>
        <v>36343416.72</v>
      </c>
      <c r="AE226" s="14"/>
      <c r="AF226" s="15">
        <f>if($A226&lt;=$AF$1,D226*((1+Investment!$D$5/12)^($AF$1*12-$B226)),0)</f>
        <v>101303.9007</v>
      </c>
      <c r="AG226" s="15">
        <f>if($A226&lt;=$AF$1,E226*((1+Investment!$D$6/12)^($AF$1*12-$B226)),0)</f>
        <v>59078.9038</v>
      </c>
      <c r="AH226" s="15">
        <f>if($A226&lt;=$AF$1,F226*((1+Investment!$D$7/12)^($AF$1*12-$B226)),0)</f>
        <v>49572.53044</v>
      </c>
      <c r="AI226" s="15">
        <f t="shared" si="8"/>
        <v>209955.3349</v>
      </c>
      <c r="AJ226" s="15">
        <f t="shared" si="19"/>
        <v>75585803.64</v>
      </c>
      <c r="AK226" s="14"/>
      <c r="AL226" s="15">
        <f>if($A226&lt;=$AF$1,D226*((1+Investment!$D$5/12)^($AL$1*12-$B226)),0)</f>
        <v>184038.4619</v>
      </c>
      <c r="AM226" s="15">
        <f>if($A226&lt;=$AF$1,E226*((1+Investment!$D$6/12)^($AL$1*12-$B226)),0)</f>
        <v>124489.9641</v>
      </c>
      <c r="AN226" s="15">
        <f>if($A226&lt;=$AF$1,F226*((1+Investment!$D$7/12)^($AL$1*12-$B226)),0)</f>
        <v>121116.5867</v>
      </c>
      <c r="AO226" s="15">
        <f t="shared" si="9"/>
        <v>429645.0127</v>
      </c>
      <c r="AP226" s="15">
        <f t="shared" si="20"/>
        <v>159654736.6</v>
      </c>
      <c r="AQ226" s="14"/>
      <c r="AR226" s="15">
        <f>if($A226&lt;=$AF$1,D226*((1+Investment!$D$5/12)^($AR$1*12-$B226)),0)</f>
        <v>334342.0661</v>
      </c>
      <c r="AS226" s="15">
        <f>if($A226&lt;=$AF$1,E226*((1+Investment!$D$6/12)^($AR$1*12-$B226)),0)</f>
        <v>262322.9302</v>
      </c>
      <c r="AT226" s="15">
        <f>if($A226&lt;=$AF$1,F226*((1+Investment!$D$7/12)^($AR$1*12-$B226)),0)</f>
        <v>295914.4398</v>
      </c>
      <c r="AU226" s="15">
        <f t="shared" si="10"/>
        <v>892579.4361</v>
      </c>
      <c r="AV226" s="15">
        <f t="shared" si="21"/>
        <v>342470128.3</v>
      </c>
      <c r="AW226" s="15"/>
      <c r="AX226" s="15">
        <f>if($A226&lt;=$AF$1,D226*((1+Investment!$D$5/12)^($AX$1*12-$B226)),0)</f>
        <v>607398.1277</v>
      </c>
      <c r="AY226" s="15">
        <f>if($A226&lt;=$AF$1,E226*((1+Investment!$D$6/12)^($AX$1*12-$B226)),0)</f>
        <v>552761.9854</v>
      </c>
      <c r="AZ226" s="15">
        <f>if($A226&lt;=$AF$1,F226*((1+Investment!$D$7/12)^($AX$1*12-$B226)),0)</f>
        <v>722984.0112</v>
      </c>
      <c r="BA226" s="15">
        <f t="shared" si="11"/>
        <v>1883144.124</v>
      </c>
      <c r="BB226" s="15">
        <f t="shared" si="22"/>
        <v>745718998</v>
      </c>
      <c r="BC226" s="15"/>
      <c r="BD226" s="15">
        <f>if($A226&lt;=$AF$1,D226*((1+Investment!$D$5/12)^($BD$1*12-$B226)),0)</f>
        <v>1103458.173</v>
      </c>
      <c r="BE226" s="15">
        <f>if($A226&lt;=$AF$1,E226*((1+Investment!$D$6/12)^($BD$1*12-$B226)),0)</f>
        <v>1164769.745</v>
      </c>
      <c r="BF226" s="15">
        <f>if($A226&lt;=$AF$1,F226*((1+Investment!$D$7/12)^($BD$1*12-$B226)),0)</f>
        <v>1766408.834</v>
      </c>
      <c r="BG226" s="15">
        <f t="shared" si="12"/>
        <v>4034636.752</v>
      </c>
      <c r="BH226" s="15">
        <f t="shared" si="23"/>
        <v>1647063833</v>
      </c>
      <c r="BI226" s="15"/>
    </row>
    <row r="227">
      <c r="A227" s="24">
        <f t="shared" si="2"/>
        <v>18</v>
      </c>
      <c r="B227" s="23">
        <f t="shared" si="13"/>
        <v>225</v>
      </c>
      <c r="C227" s="15">
        <f>vlookup(A227,Budget!$B$3:$H$53,7,0)</f>
        <v>43628.27914</v>
      </c>
      <c r="D227" s="15">
        <f t="shared" ref="D227:F227" si="245">$C227*D$1</f>
        <v>26176.96749</v>
      </c>
      <c r="E227" s="15">
        <f t="shared" si="245"/>
        <v>10907.06979</v>
      </c>
      <c r="F227" s="15">
        <f t="shared" si="245"/>
        <v>6544.241871</v>
      </c>
      <c r="G227" s="14"/>
      <c r="H227" s="15">
        <f>if($A227&lt;=$H$1,D227*((1+Investment!$D$5/12)^($H$1*12-$B227)),0)</f>
        <v>0</v>
      </c>
      <c r="I227" s="15">
        <f>if($A227&lt;=$H$1,E227*((1+Investment!$D$6/12)^($H$1*12-$B227)),0)</f>
        <v>0</v>
      </c>
      <c r="J227" s="15">
        <f>if($A227&lt;=$H$1,F227*((1+Investment!$D$7/12)^($H$1*12-$B227)),0)</f>
        <v>0</v>
      </c>
      <c r="K227" s="15">
        <f t="shared" si="4"/>
        <v>0</v>
      </c>
      <c r="L227" s="15">
        <f t="shared" si="15"/>
        <v>2878143.695</v>
      </c>
      <c r="M227" s="14"/>
      <c r="N227" s="15">
        <f>if($A227&lt;=$N$1,D227*((1+Investment!$D$5/12)^($N$1*12-$B227)),0)</f>
        <v>0</v>
      </c>
      <c r="O227" s="15">
        <f>if($A227&lt;=$N$1,E227*((1+Investment!$D$6/12)^($N$1*12-$B227)),0)</f>
        <v>0</v>
      </c>
      <c r="P227" s="15">
        <f>if($A227&lt;=$N$1,F227*((1+Investment!$D$7/12)^($N$1*12-$B227)),0)</f>
        <v>0</v>
      </c>
      <c r="Q227" s="15">
        <f t="shared" si="5"/>
        <v>0</v>
      </c>
      <c r="R227" s="15">
        <f t="shared" si="16"/>
        <v>7865692.167</v>
      </c>
      <c r="S227" s="14"/>
      <c r="T227" s="15">
        <f>if($A227&lt;=$T$1,D227*((1+Investment!$D$5/12)^($T$1*12-$B227)),0)</f>
        <v>30390.6466</v>
      </c>
      <c r="U227" s="15">
        <f>if($A227&lt;=$T$1,E227*((1+Investment!$D$6/12)^($T$1*12-$B227)),0)</f>
        <v>13141.15598</v>
      </c>
      <c r="V227" s="15">
        <f>if($A227&lt;=$T$1,F227*((1+Investment!$D$7/12)^($T$1*12-$B227)),0)</f>
        <v>8181.82104</v>
      </c>
      <c r="W227" s="15">
        <f t="shared" si="6"/>
        <v>51713.62361</v>
      </c>
      <c r="X227" s="15">
        <f t="shared" si="17"/>
        <v>17793746.05</v>
      </c>
      <c r="Y227" s="14"/>
      <c r="Z227" s="15">
        <f>if($A227&lt;=$Z$1,D227*((1+Investment!$D$5/12)^($Z$1*12-$B227)),0)</f>
        <v>55210.58734</v>
      </c>
      <c r="AA227" s="15">
        <f>if($A227&lt;=$Z$1,E227*((1+Investment!$D$6/12)^($Z$1*12-$B227)),0)</f>
        <v>27690.79875</v>
      </c>
      <c r="AB227" s="15">
        <f>if($A227&lt;=$Z$1,F227*((1+Investment!$D$7/12)^($Z$1*12-$B227)),0)</f>
        <v>19989.98697</v>
      </c>
      <c r="AC227" s="15">
        <f t="shared" si="7"/>
        <v>102891.3731</v>
      </c>
      <c r="AD227" s="15">
        <f t="shared" si="18"/>
        <v>36446308.09</v>
      </c>
      <c r="AE227" s="14"/>
      <c r="AF227" s="15">
        <f>if($A227&lt;=$AF$1,D227*((1+Investment!$D$5/12)^($AF$1*12-$B227)),0)</f>
        <v>100300.8917</v>
      </c>
      <c r="AG227" s="15">
        <f>if($A227&lt;=$AF$1,E227*((1+Investment!$D$6/12)^($AF$1*12-$B227)),0)</f>
        <v>58349.53462</v>
      </c>
      <c r="AH227" s="15">
        <f>if($A227&lt;=$AF$1,F227*((1+Investment!$D$7/12)^($AF$1*12-$B227)),0)</f>
        <v>48839.93147</v>
      </c>
      <c r="AI227" s="15">
        <f t="shared" si="8"/>
        <v>207490.3578</v>
      </c>
      <c r="AJ227" s="15">
        <f t="shared" si="19"/>
        <v>75793294</v>
      </c>
      <c r="AK227" s="14"/>
      <c r="AL227" s="15">
        <f>if($A227&lt;=$AF$1,D227*((1+Investment!$D$5/12)^($AL$1*12-$B227)),0)</f>
        <v>182216.2989</v>
      </c>
      <c r="AM227" s="15">
        <f>if($A227&lt;=$AF$1,E227*((1+Investment!$D$6/12)^($AL$1*12-$B227)),0)</f>
        <v>122953.0509</v>
      </c>
      <c r="AN227" s="15">
        <f>if($A227&lt;=$AF$1,F227*((1+Investment!$D$7/12)^($AL$1*12-$B227)),0)</f>
        <v>119326.6864</v>
      </c>
      <c r="AO227" s="15">
        <f t="shared" si="9"/>
        <v>424496.0363</v>
      </c>
      <c r="AP227" s="15">
        <f t="shared" si="20"/>
        <v>160079232.7</v>
      </c>
      <c r="AQ227" s="14"/>
      <c r="AR227" s="15">
        <f>if($A227&lt;=$AF$1,D227*((1+Investment!$D$5/12)^($AR$1*12-$B227)),0)</f>
        <v>331031.7486</v>
      </c>
      <c r="AS227" s="15">
        <f>if($A227&lt;=$AF$1,E227*((1+Investment!$D$6/12)^($AR$1*12-$B227)),0)</f>
        <v>259084.3755</v>
      </c>
      <c r="AT227" s="15">
        <f>if($A227&lt;=$AF$1,F227*((1+Investment!$D$7/12)^($AR$1*12-$B227)),0)</f>
        <v>291541.32</v>
      </c>
      <c r="AU227" s="15">
        <f t="shared" si="10"/>
        <v>881657.4441</v>
      </c>
      <c r="AV227" s="15">
        <f t="shared" si="21"/>
        <v>343351785.7</v>
      </c>
      <c r="AW227" s="15"/>
      <c r="AX227" s="15">
        <f>if($A227&lt;=$AF$1,D227*((1+Investment!$D$5/12)^($AX$1*12-$B227)),0)</f>
        <v>601384.2849</v>
      </c>
      <c r="AY227" s="15">
        <f>if($A227&lt;=$AF$1,E227*((1+Investment!$D$6/12)^($AX$1*12-$B227)),0)</f>
        <v>545937.7634</v>
      </c>
      <c r="AZ227" s="15">
        <f>if($A227&lt;=$AF$1,F227*((1+Investment!$D$7/12)^($AX$1*12-$B227)),0)</f>
        <v>712299.5185</v>
      </c>
      <c r="BA227" s="15">
        <f t="shared" si="11"/>
        <v>1859621.567</v>
      </c>
      <c r="BB227" s="15">
        <f t="shared" si="22"/>
        <v>747578619.6</v>
      </c>
      <c r="BC227" s="15"/>
      <c r="BD227" s="15">
        <f>if($A227&lt;=$AF$1,D227*((1+Investment!$D$5/12)^($BD$1*12-$B227)),0)</f>
        <v>1092532.845</v>
      </c>
      <c r="BE227" s="15">
        <f>if($A227&lt;=$AF$1,E227*((1+Investment!$D$6/12)^($BD$1*12-$B227)),0)</f>
        <v>1150389.872</v>
      </c>
      <c r="BF227" s="15">
        <f>if($A227&lt;=$AF$1,F227*((1+Investment!$D$7/12)^($BD$1*12-$B227)),0)</f>
        <v>1740304.27</v>
      </c>
      <c r="BG227" s="15">
        <f t="shared" si="12"/>
        <v>3983226.986</v>
      </c>
      <c r="BH227" s="15">
        <f t="shared" si="23"/>
        <v>1651047060</v>
      </c>
      <c r="BI227" s="15"/>
    </row>
    <row r="228">
      <c r="A228" s="24">
        <f t="shared" si="2"/>
        <v>18</v>
      </c>
      <c r="B228" s="23">
        <f t="shared" si="13"/>
        <v>226</v>
      </c>
      <c r="C228" s="15">
        <f>vlookup(A228,Budget!$B$3:$H$53,7,0)</f>
        <v>43628.27914</v>
      </c>
      <c r="D228" s="15">
        <f t="shared" ref="D228:F228" si="246">$C228*D$1</f>
        <v>26176.96749</v>
      </c>
      <c r="E228" s="15">
        <f t="shared" si="246"/>
        <v>10907.06979</v>
      </c>
      <c r="F228" s="15">
        <f t="shared" si="246"/>
        <v>6544.241871</v>
      </c>
      <c r="G228" s="14"/>
      <c r="H228" s="15">
        <f>if($A228&lt;=$H$1,D228*((1+Investment!$D$5/12)^($H$1*12-$B228)),0)</f>
        <v>0</v>
      </c>
      <c r="I228" s="15">
        <f>if($A228&lt;=$H$1,E228*((1+Investment!$D$6/12)^($H$1*12-$B228)),0)</f>
        <v>0</v>
      </c>
      <c r="J228" s="15">
        <f>if($A228&lt;=$H$1,F228*((1+Investment!$D$7/12)^($H$1*12-$B228)),0)</f>
        <v>0</v>
      </c>
      <c r="K228" s="15">
        <f t="shared" si="4"/>
        <v>0</v>
      </c>
      <c r="L228" s="15">
        <f t="shared" si="15"/>
        <v>2878143.695</v>
      </c>
      <c r="M228" s="14"/>
      <c r="N228" s="15">
        <f>if($A228&lt;=$N$1,D228*((1+Investment!$D$5/12)^($N$1*12-$B228)),0)</f>
        <v>0</v>
      </c>
      <c r="O228" s="15">
        <f>if($A228&lt;=$N$1,E228*((1+Investment!$D$6/12)^($N$1*12-$B228)),0)</f>
        <v>0</v>
      </c>
      <c r="P228" s="15">
        <f>if($A228&lt;=$N$1,F228*((1+Investment!$D$7/12)^($N$1*12-$B228)),0)</f>
        <v>0</v>
      </c>
      <c r="Q228" s="15">
        <f t="shared" si="5"/>
        <v>0</v>
      </c>
      <c r="R228" s="15">
        <f t="shared" si="16"/>
        <v>7865692.167</v>
      </c>
      <c r="S228" s="14"/>
      <c r="T228" s="15">
        <f>if($A228&lt;=$T$1,D228*((1+Investment!$D$5/12)^($T$1*12-$B228)),0)</f>
        <v>30089.74911</v>
      </c>
      <c r="U228" s="15">
        <f>if($A228&lt;=$T$1,E228*((1+Investment!$D$6/12)^($T$1*12-$B228)),0)</f>
        <v>12978.91948</v>
      </c>
      <c r="V228" s="15">
        <f>if($A228&lt;=$T$1,F228*((1+Investment!$D$7/12)^($T$1*12-$B228)),0)</f>
        <v>8060.907428</v>
      </c>
      <c r="W228" s="15">
        <f t="shared" si="6"/>
        <v>51129.57602</v>
      </c>
      <c r="X228" s="15">
        <f t="shared" si="17"/>
        <v>17844875.62</v>
      </c>
      <c r="Y228" s="14"/>
      <c r="Z228" s="15">
        <f>if($A228&lt;=$Z$1,D228*((1+Investment!$D$5/12)^($Z$1*12-$B228)),0)</f>
        <v>54663.94786</v>
      </c>
      <c r="AA228" s="15">
        <f>if($A228&lt;=$Z$1,E228*((1+Investment!$D$6/12)^($Z$1*12-$B228)),0)</f>
        <v>27348.93704</v>
      </c>
      <c r="AB228" s="15">
        <f>if($A228&lt;=$Z$1,F228*((1+Investment!$D$7/12)^($Z$1*12-$B228)),0)</f>
        <v>19694.56844</v>
      </c>
      <c r="AC228" s="15">
        <f t="shared" si="7"/>
        <v>101707.4533</v>
      </c>
      <c r="AD228" s="15">
        <f t="shared" si="18"/>
        <v>36548015.55</v>
      </c>
      <c r="AE228" s="14"/>
      <c r="AF228" s="15">
        <f>if($A228&lt;=$AF$1,D228*((1+Investment!$D$5/12)^($AF$1*12-$B228)),0)</f>
        <v>99307.81361</v>
      </c>
      <c r="AG228" s="15">
        <f>if($A228&lt;=$AF$1,E228*((1+Investment!$D$6/12)^($AF$1*12-$B228)),0)</f>
        <v>57629.16999</v>
      </c>
      <c r="AH228" s="15">
        <f>if($A228&lt;=$AF$1,F228*((1+Investment!$D$7/12)^($AF$1*12-$B228)),0)</f>
        <v>48118.15908</v>
      </c>
      <c r="AI228" s="15">
        <f t="shared" si="8"/>
        <v>205055.1427</v>
      </c>
      <c r="AJ228" s="15">
        <f t="shared" si="19"/>
        <v>75998349.14</v>
      </c>
      <c r="AK228" s="14"/>
      <c r="AL228" s="15">
        <f>if($A228&lt;=$AF$1,D228*((1+Investment!$D$5/12)^($AL$1*12-$B228)),0)</f>
        <v>180412.1771</v>
      </c>
      <c r="AM228" s="15">
        <f>if($A228&lt;=$AF$1,E228*((1+Investment!$D$6/12)^($AL$1*12-$B228)),0)</f>
        <v>121435.112</v>
      </c>
      <c r="AN228" s="15">
        <f>if($A228&lt;=$AF$1,F228*((1+Investment!$D$7/12)^($AL$1*12-$B228)),0)</f>
        <v>117563.2378</v>
      </c>
      <c r="AO228" s="15">
        <f t="shared" si="9"/>
        <v>419410.527</v>
      </c>
      <c r="AP228" s="15">
        <f t="shared" si="20"/>
        <v>160498643.2</v>
      </c>
      <c r="AQ228" s="14"/>
      <c r="AR228" s="15">
        <f>if($A228&lt;=$AF$1,D228*((1+Investment!$D$5/12)^($AR$1*12-$B228)),0)</f>
        <v>327754.2066</v>
      </c>
      <c r="AS228" s="15">
        <f>if($A228&lt;=$AF$1,E228*((1+Investment!$D$6/12)^($AR$1*12-$B228)),0)</f>
        <v>255885.803</v>
      </c>
      <c r="AT228" s="15">
        <f>if($A228&lt;=$AF$1,F228*((1+Investment!$D$7/12)^($AR$1*12-$B228)),0)</f>
        <v>287232.8276</v>
      </c>
      <c r="AU228" s="15">
        <f t="shared" si="10"/>
        <v>870872.8371</v>
      </c>
      <c r="AV228" s="15">
        <f t="shared" si="21"/>
        <v>344222658.5</v>
      </c>
      <c r="AW228" s="15"/>
      <c r="AX228" s="15">
        <f>if($A228&lt;=$AF$1,D228*((1+Investment!$D$5/12)^($AX$1*12-$B228)),0)</f>
        <v>595429.985</v>
      </c>
      <c r="AY228" s="15">
        <f>if($A228&lt;=$AF$1,E228*((1+Investment!$D$6/12)^($AX$1*12-$B228)),0)</f>
        <v>539197.791</v>
      </c>
      <c r="AZ228" s="15">
        <f>if($A228&lt;=$AF$1,F228*((1+Investment!$D$7/12)^($AX$1*12-$B228)),0)</f>
        <v>701772.9246</v>
      </c>
      <c r="BA228" s="15">
        <f t="shared" si="11"/>
        <v>1836400.701</v>
      </c>
      <c r="BB228" s="15">
        <f t="shared" si="22"/>
        <v>749415020.3</v>
      </c>
      <c r="BC228" s="15"/>
      <c r="BD228" s="15">
        <f>if($A228&lt;=$AF$1,D228*((1+Investment!$D$5/12)^($BD$1*12-$B228)),0)</f>
        <v>1081715.688</v>
      </c>
      <c r="BE228" s="15">
        <f>if($A228&lt;=$AF$1,E228*((1+Investment!$D$6/12)^($BD$1*12-$B228)),0)</f>
        <v>1136187.527</v>
      </c>
      <c r="BF228" s="15">
        <f>if($A228&lt;=$AF$1,F228*((1+Investment!$D$7/12)^($BD$1*12-$B228)),0)</f>
        <v>1714585.487</v>
      </c>
      <c r="BG228" s="15">
        <f t="shared" si="12"/>
        <v>3932488.703</v>
      </c>
      <c r="BH228" s="15">
        <f t="shared" si="23"/>
        <v>1654979549</v>
      </c>
      <c r="BI228" s="15"/>
    </row>
    <row r="229">
      <c r="A229" s="24">
        <f t="shared" si="2"/>
        <v>18</v>
      </c>
      <c r="B229" s="23">
        <f t="shared" si="13"/>
        <v>227</v>
      </c>
      <c r="C229" s="15">
        <f>vlookup(A229,Budget!$B$3:$H$53,7,0)</f>
        <v>43628.27914</v>
      </c>
      <c r="D229" s="15">
        <f t="shared" ref="D229:F229" si="247">$C229*D$1</f>
        <v>26176.96749</v>
      </c>
      <c r="E229" s="15">
        <f t="shared" si="247"/>
        <v>10907.06979</v>
      </c>
      <c r="F229" s="15">
        <f t="shared" si="247"/>
        <v>6544.241871</v>
      </c>
      <c r="G229" s="14"/>
      <c r="H229" s="15">
        <f>if($A229&lt;=$H$1,D229*((1+Investment!$D$5/12)^($H$1*12-$B229)),0)</f>
        <v>0</v>
      </c>
      <c r="I229" s="15">
        <f>if($A229&lt;=$H$1,E229*((1+Investment!$D$6/12)^($H$1*12-$B229)),0)</f>
        <v>0</v>
      </c>
      <c r="J229" s="15">
        <f>if($A229&lt;=$H$1,F229*((1+Investment!$D$7/12)^($H$1*12-$B229)),0)</f>
        <v>0</v>
      </c>
      <c r="K229" s="15">
        <f t="shared" si="4"/>
        <v>0</v>
      </c>
      <c r="L229" s="15">
        <f t="shared" si="15"/>
        <v>2878143.695</v>
      </c>
      <c r="M229" s="14"/>
      <c r="N229" s="15">
        <f>if($A229&lt;=$N$1,D229*((1+Investment!$D$5/12)^($N$1*12-$B229)),0)</f>
        <v>0</v>
      </c>
      <c r="O229" s="15">
        <f>if($A229&lt;=$N$1,E229*((1+Investment!$D$6/12)^($N$1*12-$B229)),0)</f>
        <v>0</v>
      </c>
      <c r="P229" s="15">
        <f>if($A229&lt;=$N$1,F229*((1+Investment!$D$7/12)^($N$1*12-$B229)),0)</f>
        <v>0</v>
      </c>
      <c r="Q229" s="15">
        <f t="shared" si="5"/>
        <v>0</v>
      </c>
      <c r="R229" s="15">
        <f t="shared" si="16"/>
        <v>7865692.167</v>
      </c>
      <c r="S229" s="14"/>
      <c r="T229" s="15">
        <f>if($A229&lt;=$T$1,D229*((1+Investment!$D$5/12)^($T$1*12-$B229)),0)</f>
        <v>29791.8308</v>
      </c>
      <c r="U229" s="15">
        <f>if($A229&lt;=$T$1,E229*((1+Investment!$D$6/12)^($T$1*12-$B229)),0)</f>
        <v>12818.68591</v>
      </c>
      <c r="V229" s="15">
        <f>if($A229&lt;=$T$1,F229*((1+Investment!$D$7/12)^($T$1*12-$B229)),0)</f>
        <v>7941.780717</v>
      </c>
      <c r="W229" s="15">
        <f t="shared" si="6"/>
        <v>50552.29743</v>
      </c>
      <c r="X229" s="15">
        <f t="shared" si="17"/>
        <v>17895427.92</v>
      </c>
      <c r="Y229" s="14"/>
      <c r="Z229" s="15">
        <f>if($A229&lt;=$Z$1,D229*((1+Investment!$D$5/12)^($Z$1*12-$B229)),0)</f>
        <v>54122.72065</v>
      </c>
      <c r="AA229" s="15">
        <f>if($A229&lt;=$Z$1,E229*((1+Investment!$D$6/12)^($Z$1*12-$B229)),0)</f>
        <v>27011.29584</v>
      </c>
      <c r="AB229" s="15">
        <f>if($A229&lt;=$Z$1,F229*((1+Investment!$D$7/12)^($Z$1*12-$B229)),0)</f>
        <v>19403.5157</v>
      </c>
      <c r="AC229" s="15">
        <f t="shared" si="7"/>
        <v>100537.5322</v>
      </c>
      <c r="AD229" s="15">
        <f t="shared" si="18"/>
        <v>36648553.08</v>
      </c>
      <c r="AE229" s="14"/>
      <c r="AF229" s="15">
        <f>if($A229&lt;=$AF$1,D229*((1+Investment!$D$5/12)^($AF$1*12-$B229)),0)</f>
        <v>98324.56793</v>
      </c>
      <c r="AG229" s="15">
        <f>if($A229&lt;=$AF$1,E229*((1+Investment!$D$6/12)^($AF$1*12-$B229)),0)</f>
        <v>56917.69876</v>
      </c>
      <c r="AH229" s="15">
        <f>if($A229&lt;=$AF$1,F229*((1+Investment!$D$7/12)^($AF$1*12-$B229)),0)</f>
        <v>47407.05328</v>
      </c>
      <c r="AI229" s="15">
        <f t="shared" si="8"/>
        <v>202649.32</v>
      </c>
      <c r="AJ229" s="15">
        <f t="shared" si="19"/>
        <v>76200998.46</v>
      </c>
      <c r="AK229" s="14"/>
      <c r="AL229" s="15">
        <f>if($A229&lt;=$AF$1,D229*((1+Investment!$D$5/12)^($AL$1*12-$B229)),0)</f>
        <v>178625.9179</v>
      </c>
      <c r="AM229" s="15">
        <f>if($A229&lt;=$AF$1,E229*((1+Investment!$D$6/12)^($AL$1*12-$B229)),0)</f>
        <v>119935.9131</v>
      </c>
      <c r="AN229" s="15">
        <f>if($A229&lt;=$AF$1,F229*((1+Investment!$D$7/12)^($AL$1*12-$B229)),0)</f>
        <v>115825.8501</v>
      </c>
      <c r="AO229" s="15">
        <f t="shared" si="9"/>
        <v>414387.6812</v>
      </c>
      <c r="AP229" s="15">
        <f t="shared" si="20"/>
        <v>160913030.9</v>
      </c>
      <c r="AQ229" s="14"/>
      <c r="AR229" s="15">
        <f>if($A229&lt;=$AF$1,D229*((1+Investment!$D$5/12)^($AR$1*12-$B229)),0)</f>
        <v>324509.1154</v>
      </c>
      <c r="AS229" s="15">
        <f>if($A229&lt;=$AF$1,E229*((1+Investment!$D$6/12)^($AR$1*12-$B229)),0)</f>
        <v>252726.719</v>
      </c>
      <c r="AT229" s="15">
        <f>if($A229&lt;=$AF$1,F229*((1+Investment!$D$7/12)^($AR$1*12-$B229)),0)</f>
        <v>282988.0075</v>
      </c>
      <c r="AU229" s="15">
        <f t="shared" si="10"/>
        <v>860223.8419</v>
      </c>
      <c r="AV229" s="15">
        <f t="shared" si="21"/>
        <v>345082882.4</v>
      </c>
      <c r="AW229" s="15"/>
      <c r="AX229" s="15">
        <f>if($A229&lt;=$AF$1,D229*((1+Investment!$D$5/12)^($AX$1*12-$B229)),0)</f>
        <v>589534.6386</v>
      </c>
      <c r="AY229" s="15">
        <f>if($A229&lt;=$AF$1,E229*((1+Investment!$D$6/12)^($AX$1*12-$B229)),0)</f>
        <v>532541.0281</v>
      </c>
      <c r="AZ229" s="15">
        <f>if($A229&lt;=$AF$1,F229*((1+Investment!$D$7/12)^($AX$1*12-$B229)),0)</f>
        <v>691401.8961</v>
      </c>
      <c r="BA229" s="15">
        <f t="shared" si="11"/>
        <v>1813477.563</v>
      </c>
      <c r="BB229" s="15">
        <f t="shared" si="22"/>
        <v>751228497.8</v>
      </c>
      <c r="BC229" s="15"/>
      <c r="BD229" s="15">
        <f>if($A229&lt;=$AF$1,D229*((1+Investment!$D$5/12)^($BD$1*12-$B229)),0)</f>
        <v>1071005.632</v>
      </c>
      <c r="BE229" s="15">
        <f>if($A229&lt;=$AF$1,E229*((1+Investment!$D$6/12)^($BD$1*12-$B229)),0)</f>
        <v>1122160.521</v>
      </c>
      <c r="BF229" s="15">
        <f>if($A229&lt;=$AF$1,F229*((1+Investment!$D$7/12)^($BD$1*12-$B229)),0)</f>
        <v>1689246.786</v>
      </c>
      <c r="BG229" s="15">
        <f t="shared" si="12"/>
        <v>3882412.938</v>
      </c>
      <c r="BH229" s="15">
        <f t="shared" si="23"/>
        <v>1658861962</v>
      </c>
      <c r="BI229" s="15"/>
    </row>
    <row r="230">
      <c r="A230" s="24">
        <f t="shared" si="2"/>
        <v>18</v>
      </c>
      <c r="B230" s="23">
        <f t="shared" si="13"/>
        <v>228</v>
      </c>
      <c r="C230" s="15">
        <f>vlookup(A230,Budget!$B$3:$H$53,7,0)</f>
        <v>43628.27914</v>
      </c>
      <c r="D230" s="15">
        <f t="shared" ref="D230:F230" si="248">$C230*D$1</f>
        <v>26176.96749</v>
      </c>
      <c r="E230" s="15">
        <f t="shared" si="248"/>
        <v>10907.06979</v>
      </c>
      <c r="F230" s="15">
        <f t="shared" si="248"/>
        <v>6544.241871</v>
      </c>
      <c r="G230" s="14"/>
      <c r="H230" s="15">
        <f>if($A230&lt;=$H$1,D230*((1+Investment!$D$5/12)^($H$1*12-$B230)),0)</f>
        <v>0</v>
      </c>
      <c r="I230" s="15">
        <f>if($A230&lt;=$H$1,E230*((1+Investment!$D$6/12)^($H$1*12-$B230)),0)</f>
        <v>0</v>
      </c>
      <c r="J230" s="15">
        <f>if($A230&lt;=$H$1,F230*((1+Investment!$D$7/12)^($H$1*12-$B230)),0)</f>
        <v>0</v>
      </c>
      <c r="K230" s="15">
        <f t="shared" si="4"/>
        <v>0</v>
      </c>
      <c r="L230" s="15">
        <f t="shared" si="15"/>
        <v>2878143.695</v>
      </c>
      <c r="M230" s="14"/>
      <c r="N230" s="15">
        <f>if($A230&lt;=$N$1,D230*((1+Investment!$D$5/12)^($N$1*12-$B230)),0)</f>
        <v>0</v>
      </c>
      <c r="O230" s="15">
        <f>if($A230&lt;=$N$1,E230*((1+Investment!$D$6/12)^($N$1*12-$B230)),0)</f>
        <v>0</v>
      </c>
      <c r="P230" s="15">
        <f>if($A230&lt;=$N$1,F230*((1+Investment!$D$7/12)^($N$1*12-$B230)),0)</f>
        <v>0</v>
      </c>
      <c r="Q230" s="15">
        <f t="shared" si="5"/>
        <v>0</v>
      </c>
      <c r="R230" s="15">
        <f t="shared" si="16"/>
        <v>7865692.167</v>
      </c>
      <c r="S230" s="14"/>
      <c r="T230" s="15">
        <f>if($A230&lt;=$T$1,D230*((1+Investment!$D$5/12)^($T$1*12-$B230)),0)</f>
        <v>29496.86218</v>
      </c>
      <c r="U230" s="15">
        <f>if($A230&lt;=$T$1,E230*((1+Investment!$D$6/12)^($T$1*12-$B230)),0)</f>
        <v>12660.43053</v>
      </c>
      <c r="V230" s="15">
        <f>if($A230&lt;=$T$1,F230*((1+Investment!$D$7/12)^($T$1*12-$B230)),0)</f>
        <v>7824.4145</v>
      </c>
      <c r="W230" s="15">
        <f t="shared" si="6"/>
        <v>49981.70721</v>
      </c>
      <c r="X230" s="15">
        <f t="shared" si="17"/>
        <v>17945409.63</v>
      </c>
      <c r="Y230" s="14"/>
      <c r="Z230" s="15">
        <f>if($A230&lt;=$Z$1,D230*((1+Investment!$D$5/12)^($Z$1*12-$B230)),0)</f>
        <v>53586.85213</v>
      </c>
      <c r="AA230" s="15">
        <f>if($A230&lt;=$Z$1,E230*((1+Investment!$D$6/12)^($Z$1*12-$B230)),0)</f>
        <v>26677.82306</v>
      </c>
      <c r="AB230" s="15">
        <f>if($A230&lt;=$Z$1,F230*((1+Investment!$D$7/12)^($Z$1*12-$B230)),0)</f>
        <v>19116.76424</v>
      </c>
      <c r="AC230" s="15">
        <f t="shared" si="7"/>
        <v>99381.43943</v>
      </c>
      <c r="AD230" s="15">
        <f t="shared" si="18"/>
        <v>36747934.52</v>
      </c>
      <c r="AE230" s="14"/>
      <c r="AF230" s="15">
        <f>if($A230&lt;=$AF$1,D230*((1+Investment!$D$5/12)^($AF$1*12-$B230)),0)</f>
        <v>97351.05736</v>
      </c>
      <c r="AG230" s="15">
        <f>if($A230&lt;=$AF$1,E230*((1+Investment!$D$6/12)^($AF$1*12-$B230)),0)</f>
        <v>56215.01112</v>
      </c>
      <c r="AH230" s="15">
        <f>if($A230&lt;=$AF$1,F230*((1+Investment!$D$7/12)^($AF$1*12-$B230)),0)</f>
        <v>46706.45644</v>
      </c>
      <c r="AI230" s="15">
        <f t="shared" si="8"/>
        <v>200272.5249</v>
      </c>
      <c r="AJ230" s="15">
        <f t="shared" si="19"/>
        <v>76401270.99</v>
      </c>
      <c r="AK230" s="14"/>
      <c r="AL230" s="15">
        <f>if($A230&lt;=$AF$1,D230*((1+Investment!$D$5/12)^($AL$1*12-$B230)),0)</f>
        <v>176857.3445</v>
      </c>
      <c r="AM230" s="15">
        <f>if($A230&lt;=$AF$1,E230*((1+Investment!$D$6/12)^($AL$1*12-$B230)),0)</f>
        <v>118455.2228</v>
      </c>
      <c r="AN230" s="15">
        <f>if($A230&lt;=$AF$1,F230*((1+Investment!$D$7/12)^($AL$1*12-$B230)),0)</f>
        <v>114114.138</v>
      </c>
      <c r="AO230" s="15">
        <f t="shared" si="9"/>
        <v>409426.7054</v>
      </c>
      <c r="AP230" s="15">
        <f t="shared" si="20"/>
        <v>161322457.6</v>
      </c>
      <c r="AQ230" s="14"/>
      <c r="AR230" s="15">
        <f>if($A230&lt;=$AF$1,D230*((1+Investment!$D$5/12)^($AR$1*12-$B230)),0)</f>
        <v>321296.1539</v>
      </c>
      <c r="AS230" s="15">
        <f>if($A230&lt;=$AF$1,E230*((1+Investment!$D$6/12)^($AR$1*12-$B230)),0)</f>
        <v>249606.636</v>
      </c>
      <c r="AT230" s="15">
        <f>if($A230&lt;=$AF$1,F230*((1+Investment!$D$7/12)^($AR$1*12-$B230)),0)</f>
        <v>278805.9187</v>
      </c>
      <c r="AU230" s="15">
        <f t="shared" si="10"/>
        <v>849708.7086</v>
      </c>
      <c r="AV230" s="15">
        <f t="shared" si="21"/>
        <v>345932591.1</v>
      </c>
      <c r="AW230" s="15"/>
      <c r="AX230" s="15">
        <f>if($A230&lt;=$AF$1,D230*((1+Investment!$D$5/12)^($AX$1*12-$B230)),0)</f>
        <v>583697.662</v>
      </c>
      <c r="AY230" s="15">
        <f>if($A230&lt;=$AF$1,E230*((1+Investment!$D$6/12)^($AX$1*12-$B230)),0)</f>
        <v>525966.4475</v>
      </c>
      <c r="AZ230" s="15">
        <f>if($A230&lt;=$AF$1,F230*((1+Investment!$D$7/12)^($AX$1*12-$B230)),0)</f>
        <v>681184.1341</v>
      </c>
      <c r="BA230" s="15">
        <f t="shared" si="11"/>
        <v>1790848.244</v>
      </c>
      <c r="BB230" s="15">
        <f t="shared" si="22"/>
        <v>753019346.1</v>
      </c>
      <c r="BC230" s="15"/>
      <c r="BD230" s="15">
        <f>if($A230&lt;=$AF$1,D230*((1+Investment!$D$5/12)^($BD$1*12-$B230)),0)</f>
        <v>1060401.616</v>
      </c>
      <c r="BE230" s="15">
        <f>if($A230&lt;=$AF$1,E230*((1+Investment!$D$6/12)^($BD$1*12-$B230)),0)</f>
        <v>1108306.687</v>
      </c>
      <c r="BF230" s="15">
        <f>if($A230&lt;=$AF$1,F230*((1+Investment!$D$7/12)^($BD$1*12-$B230)),0)</f>
        <v>1664282.547</v>
      </c>
      <c r="BG230" s="15">
        <f t="shared" si="12"/>
        <v>3832990.85</v>
      </c>
      <c r="BH230" s="15">
        <f t="shared" si="23"/>
        <v>1662694953</v>
      </c>
      <c r="BI230" s="15"/>
    </row>
    <row r="231">
      <c r="A231" s="24">
        <f t="shared" si="2"/>
        <v>19</v>
      </c>
      <c r="B231" s="23">
        <f t="shared" si="13"/>
        <v>229</v>
      </c>
      <c r="C231" s="15">
        <f>vlookup(A231,Budget!$B$3:$H$53,7,0)</f>
        <v>47430.54147</v>
      </c>
      <c r="D231" s="15">
        <f t="shared" ref="D231:F231" si="249">$C231*D$1</f>
        <v>28458.32488</v>
      </c>
      <c r="E231" s="15">
        <f t="shared" si="249"/>
        <v>11857.63537</v>
      </c>
      <c r="F231" s="15">
        <f t="shared" si="249"/>
        <v>7114.581221</v>
      </c>
      <c r="G231" s="14"/>
      <c r="H231" s="15">
        <f>if($A231&lt;=$H$1,D231*((1+Investment!$D$5/12)^($H$1*12-$B231)),0)</f>
        <v>0</v>
      </c>
      <c r="I231" s="15">
        <f>if($A231&lt;=$H$1,E231*((1+Investment!$D$6/12)^($H$1*12-$B231)),0)</f>
        <v>0</v>
      </c>
      <c r="J231" s="15">
        <f>if($A231&lt;=$H$1,F231*((1+Investment!$D$7/12)^($H$1*12-$B231)),0)</f>
        <v>0</v>
      </c>
      <c r="K231" s="15">
        <f t="shared" si="4"/>
        <v>0</v>
      </c>
      <c r="L231" s="15">
        <f t="shared" si="15"/>
        <v>2878143.695</v>
      </c>
      <c r="M231" s="14"/>
      <c r="N231" s="15">
        <f>if($A231&lt;=$N$1,D231*((1+Investment!$D$5/12)^($N$1*12-$B231)),0)</f>
        <v>0</v>
      </c>
      <c r="O231" s="15">
        <f>if($A231&lt;=$N$1,E231*((1+Investment!$D$6/12)^($N$1*12-$B231)),0)</f>
        <v>0</v>
      </c>
      <c r="P231" s="15">
        <f>if($A231&lt;=$N$1,F231*((1+Investment!$D$7/12)^($N$1*12-$B231)),0)</f>
        <v>0</v>
      </c>
      <c r="Q231" s="15">
        <f t="shared" si="5"/>
        <v>0</v>
      </c>
      <c r="R231" s="15">
        <f t="shared" si="16"/>
        <v>7865692.167</v>
      </c>
      <c r="S231" s="14"/>
      <c r="T231" s="15">
        <f>if($A231&lt;=$T$1,D231*((1+Investment!$D$5/12)^($T$1*12-$B231)),0)</f>
        <v>31750.05227</v>
      </c>
      <c r="U231" s="15">
        <f>if($A231&lt;=$T$1,E231*((1+Investment!$D$6/12)^($T$1*12-$B231)),0)</f>
        <v>13593.88032</v>
      </c>
      <c r="V231" s="15">
        <f>if($A231&lt;=$T$1,F231*((1+Investment!$D$7/12)^($T$1*12-$B231)),0)</f>
        <v>8380.61339</v>
      </c>
      <c r="W231" s="15">
        <f t="shared" si="6"/>
        <v>53724.54598</v>
      </c>
      <c r="X231" s="15">
        <f t="shared" si="17"/>
        <v>17999134.17</v>
      </c>
      <c r="Y231" s="14"/>
      <c r="Z231" s="15">
        <f>if($A231&lt;=$Z$1,D231*((1+Investment!$D$5/12)^($Z$1*12-$B231)),0)</f>
        <v>57680.21514</v>
      </c>
      <c r="AA231" s="15">
        <f>if($A231&lt;=$Z$1,E231*((1+Investment!$D$6/12)^($Z$1*12-$B231)),0)</f>
        <v>28644.77104</v>
      </c>
      <c r="AB231" s="15">
        <f>if($A231&lt;=$Z$1,F231*((1+Investment!$D$7/12)^($Z$1*12-$B231)),0)</f>
        <v>20475.68037</v>
      </c>
      <c r="AC231" s="15">
        <f t="shared" si="7"/>
        <v>106800.6666</v>
      </c>
      <c r="AD231" s="15">
        <f t="shared" si="18"/>
        <v>36854735.18</v>
      </c>
      <c r="AE231" s="14"/>
      <c r="AF231" s="15">
        <f>if($A231&lt;=$AF$1,D231*((1+Investment!$D$5/12)^($AF$1*12-$B231)),0)</f>
        <v>104787.4564</v>
      </c>
      <c r="AG231" s="15">
        <f>if($A231&lt;=$AF$1,E231*((1+Investment!$D$6/12)^($AF$1*12-$B231)),0)</f>
        <v>60359.72723</v>
      </c>
      <c r="AH231" s="15">
        <f>if($A231&lt;=$AF$1,F231*((1+Investment!$D$7/12)^($AF$1*12-$B231)),0)</f>
        <v>50026.58719</v>
      </c>
      <c r="AI231" s="15">
        <f t="shared" si="8"/>
        <v>215173.7708</v>
      </c>
      <c r="AJ231" s="15">
        <f t="shared" si="19"/>
        <v>76616444.76</v>
      </c>
      <c r="AK231" s="14"/>
      <c r="AL231" s="15">
        <f>if($A231&lt;=$AF$1,D231*((1+Investment!$D$5/12)^($AL$1*12-$B231)),0)</f>
        <v>190367.0261</v>
      </c>
      <c r="AM231" s="15">
        <f>if($A231&lt;=$AF$1,E231*((1+Investment!$D$6/12)^($AL$1*12-$B231)),0)</f>
        <v>127188.8913</v>
      </c>
      <c r="AN231" s="15">
        <f>if($A231&lt;=$AF$1,F231*((1+Investment!$D$7/12)^($AL$1*12-$B231)),0)</f>
        <v>122225.9471</v>
      </c>
      <c r="AO231" s="15">
        <f t="shared" si="9"/>
        <v>439781.8646</v>
      </c>
      <c r="AP231" s="15">
        <f t="shared" si="20"/>
        <v>161762239.4</v>
      </c>
      <c r="AQ231" s="14"/>
      <c r="AR231" s="15">
        <f>if($A231&lt;=$AF$1,D231*((1+Investment!$D$5/12)^($AR$1*12-$B231)),0)</f>
        <v>345839.1479</v>
      </c>
      <c r="AS231" s="15">
        <f>if($A231&lt;=$AF$1,E231*((1+Investment!$D$6/12)^($AR$1*12-$B231)),0)</f>
        <v>268010.0593</v>
      </c>
      <c r="AT231" s="15">
        <f>if($A231&lt;=$AF$1,F231*((1+Investment!$D$7/12)^($AR$1*12-$B231)),0)</f>
        <v>298624.8511</v>
      </c>
      <c r="AU231" s="15">
        <f t="shared" si="10"/>
        <v>912474.0584</v>
      </c>
      <c r="AV231" s="15">
        <f t="shared" si="21"/>
        <v>346845065.2</v>
      </c>
      <c r="AW231" s="15"/>
      <c r="AX231" s="15">
        <f>if($A231&lt;=$AF$1,D231*((1+Investment!$D$5/12)^($AX$1*12-$B231)),0)</f>
        <v>628284.8382</v>
      </c>
      <c r="AY231" s="15">
        <f>if($A231&lt;=$AF$1,E231*((1+Investment!$D$6/12)^($AX$1*12-$B231)),0)</f>
        <v>564745.7978</v>
      </c>
      <c r="AZ231" s="15">
        <f>if($A231&lt;=$AF$1,F231*((1+Investment!$D$7/12)^($AX$1*12-$B231)),0)</f>
        <v>729606.1418</v>
      </c>
      <c r="BA231" s="15">
        <f t="shared" si="11"/>
        <v>1922636.778</v>
      </c>
      <c r="BB231" s="15">
        <f t="shared" si="22"/>
        <v>754941982.9</v>
      </c>
      <c r="BC231" s="15"/>
      <c r="BD231" s="15">
        <f>if($A231&lt;=$AF$1,D231*((1+Investment!$D$5/12)^($BD$1*12-$B231)),0)</f>
        <v>1141402.991</v>
      </c>
      <c r="BE231" s="15">
        <f>if($A231&lt;=$AF$1,E231*((1+Investment!$D$6/12)^($BD$1*12-$B231)),0)</f>
        <v>1190021.811</v>
      </c>
      <c r="BF231" s="15">
        <f>if($A231&lt;=$AF$1,F231*((1+Investment!$D$7/12)^($BD$1*12-$B231)),0)</f>
        <v>1782588.154</v>
      </c>
      <c r="BG231" s="15">
        <f t="shared" si="12"/>
        <v>4114012.956</v>
      </c>
      <c r="BH231" s="15">
        <f t="shared" si="23"/>
        <v>1666808966</v>
      </c>
      <c r="BI231" s="15"/>
    </row>
    <row r="232">
      <c r="A232" s="24">
        <f t="shared" si="2"/>
        <v>19</v>
      </c>
      <c r="B232" s="23">
        <f t="shared" si="13"/>
        <v>230</v>
      </c>
      <c r="C232" s="15">
        <f>vlookup(A232,Budget!$B$3:$H$53,7,0)</f>
        <v>47430.54147</v>
      </c>
      <c r="D232" s="15">
        <f t="shared" ref="D232:F232" si="250">$C232*D$1</f>
        <v>28458.32488</v>
      </c>
      <c r="E232" s="15">
        <f t="shared" si="250"/>
        <v>11857.63537</v>
      </c>
      <c r="F232" s="15">
        <f t="shared" si="250"/>
        <v>7114.581221</v>
      </c>
      <c r="G232" s="14"/>
      <c r="H232" s="15">
        <f>if($A232&lt;=$H$1,D232*((1+Investment!$D$5/12)^($H$1*12-$B232)),0)</f>
        <v>0</v>
      </c>
      <c r="I232" s="15">
        <f>if($A232&lt;=$H$1,E232*((1+Investment!$D$6/12)^($H$1*12-$B232)),0)</f>
        <v>0</v>
      </c>
      <c r="J232" s="15">
        <f>if($A232&lt;=$H$1,F232*((1+Investment!$D$7/12)^($H$1*12-$B232)),0)</f>
        <v>0</v>
      </c>
      <c r="K232" s="15">
        <f t="shared" si="4"/>
        <v>0</v>
      </c>
      <c r="L232" s="15">
        <f t="shared" si="15"/>
        <v>2878143.695</v>
      </c>
      <c r="M232" s="14"/>
      <c r="N232" s="15">
        <f>if($A232&lt;=$N$1,D232*((1+Investment!$D$5/12)^($N$1*12-$B232)),0)</f>
        <v>0</v>
      </c>
      <c r="O232" s="15">
        <f>if($A232&lt;=$N$1,E232*((1+Investment!$D$6/12)^($N$1*12-$B232)),0)</f>
        <v>0</v>
      </c>
      <c r="P232" s="15">
        <f>if($A232&lt;=$N$1,F232*((1+Investment!$D$7/12)^($N$1*12-$B232)),0)</f>
        <v>0</v>
      </c>
      <c r="Q232" s="15">
        <f t="shared" si="5"/>
        <v>0</v>
      </c>
      <c r="R232" s="15">
        <f t="shared" si="16"/>
        <v>7865692.167</v>
      </c>
      <c r="S232" s="14"/>
      <c r="T232" s="15">
        <f>if($A232&lt;=$T$1,D232*((1+Investment!$D$5/12)^($T$1*12-$B232)),0)</f>
        <v>31435.69532</v>
      </c>
      <c r="U232" s="15">
        <f>if($A232&lt;=$T$1,E232*((1+Investment!$D$6/12)^($T$1*12-$B232)),0)</f>
        <v>13426.05464</v>
      </c>
      <c r="V232" s="15">
        <f>if($A232&lt;=$T$1,F232*((1+Investment!$D$7/12)^($T$1*12-$B232)),0)</f>
        <v>8256.76196</v>
      </c>
      <c r="W232" s="15">
        <f t="shared" si="6"/>
        <v>53118.51192</v>
      </c>
      <c r="X232" s="15">
        <f t="shared" si="17"/>
        <v>18052252.69</v>
      </c>
      <c r="Y232" s="14"/>
      <c r="Z232" s="15">
        <f>if($A232&lt;=$Z$1,D232*((1+Investment!$D$5/12)^($Z$1*12-$B232)),0)</f>
        <v>57109.1239</v>
      </c>
      <c r="AA232" s="15">
        <f>if($A232&lt;=$Z$1,E232*((1+Investment!$D$6/12)^($Z$1*12-$B232)),0)</f>
        <v>28291.13189</v>
      </c>
      <c r="AB232" s="15">
        <f>if($A232&lt;=$Z$1,F232*((1+Investment!$D$7/12)^($Z$1*12-$B232)),0)</f>
        <v>20173.0841</v>
      </c>
      <c r="AC232" s="15">
        <f t="shared" si="7"/>
        <v>105573.3399</v>
      </c>
      <c r="AD232" s="15">
        <f t="shared" si="18"/>
        <v>36960308.52</v>
      </c>
      <c r="AE232" s="14"/>
      <c r="AF232" s="15">
        <f>if($A232&lt;=$AF$1,D232*((1+Investment!$D$5/12)^($AF$1*12-$B232)),0)</f>
        <v>103749.9569</v>
      </c>
      <c r="AG232" s="15">
        <f>if($A232&lt;=$AF$1,E232*((1+Investment!$D$6/12)^($AF$1*12-$B232)),0)</f>
        <v>59614.54541</v>
      </c>
      <c r="AH232" s="15">
        <f>if($A232&lt;=$AF$1,F232*((1+Investment!$D$7/12)^($AF$1*12-$B232)),0)</f>
        <v>49287.27802</v>
      </c>
      <c r="AI232" s="15">
        <f t="shared" si="8"/>
        <v>212651.7803</v>
      </c>
      <c r="AJ232" s="15">
        <f t="shared" si="19"/>
        <v>76829096.54</v>
      </c>
      <c r="AK232" s="14"/>
      <c r="AL232" s="15">
        <f>if($A232&lt;=$AF$1,D232*((1+Investment!$D$5/12)^($AL$1*12-$B232)),0)</f>
        <v>188482.2041</v>
      </c>
      <c r="AM232" s="15">
        <f>if($A232&lt;=$AF$1,E232*((1+Investment!$D$6/12)^($AL$1*12-$B232)),0)</f>
        <v>125618.6581</v>
      </c>
      <c r="AN232" s="15">
        <f>if($A232&lt;=$AF$1,F232*((1+Investment!$D$7/12)^($AL$1*12-$B232)),0)</f>
        <v>120419.6523</v>
      </c>
      <c r="AO232" s="15">
        <f t="shared" si="9"/>
        <v>434520.5145</v>
      </c>
      <c r="AP232" s="15">
        <f t="shared" si="20"/>
        <v>162196760</v>
      </c>
      <c r="AQ232" s="14"/>
      <c r="AR232" s="15">
        <f>if($A232&lt;=$AF$1,D232*((1+Investment!$D$5/12)^($AR$1*12-$B232)),0)</f>
        <v>342414.9979</v>
      </c>
      <c r="AS232" s="15">
        <f>if($A232&lt;=$AF$1,E232*((1+Investment!$D$6/12)^($AR$1*12-$B232)),0)</f>
        <v>264701.2932</v>
      </c>
      <c r="AT232" s="15">
        <f>if($A232&lt;=$AF$1,F232*((1+Investment!$D$7/12)^($AR$1*12-$B232)),0)</f>
        <v>294211.676</v>
      </c>
      <c r="AU232" s="15">
        <f t="shared" si="10"/>
        <v>901327.9671</v>
      </c>
      <c r="AV232" s="15">
        <f t="shared" si="21"/>
        <v>347746393.1</v>
      </c>
      <c r="AW232" s="15"/>
      <c r="AX232" s="15">
        <f>if($A232&lt;=$AF$1,D232*((1+Investment!$D$5/12)^($AX$1*12-$B232)),0)</f>
        <v>622064.1963</v>
      </c>
      <c r="AY232" s="15">
        <f>if($A232&lt;=$AF$1,E232*((1+Investment!$D$6/12)^($AX$1*12-$B232)),0)</f>
        <v>557773.6275</v>
      </c>
      <c r="AZ232" s="15">
        <f>if($A232&lt;=$AF$1,F232*((1+Investment!$D$7/12)^($AX$1*12-$B232)),0)</f>
        <v>718823.785</v>
      </c>
      <c r="BA232" s="15">
        <f t="shared" si="11"/>
        <v>1898661.609</v>
      </c>
      <c r="BB232" s="15">
        <f t="shared" si="22"/>
        <v>756840644.5</v>
      </c>
      <c r="BC232" s="15"/>
      <c r="BD232" s="15">
        <f>if($A232&lt;=$AF$1,D232*((1+Investment!$D$5/12)^($BD$1*12-$B232)),0)</f>
        <v>1130101.972</v>
      </c>
      <c r="BE232" s="15">
        <f>if($A232&lt;=$AF$1,E232*((1+Investment!$D$6/12)^($BD$1*12-$B232)),0)</f>
        <v>1175330.184</v>
      </c>
      <c r="BF232" s="15">
        <f>if($A232&lt;=$AF$1,F232*((1+Investment!$D$7/12)^($BD$1*12-$B232)),0)</f>
        <v>1756244.487</v>
      </c>
      <c r="BG232" s="15">
        <f t="shared" si="12"/>
        <v>4061676.642</v>
      </c>
      <c r="BH232" s="15">
        <f t="shared" si="23"/>
        <v>1670870642</v>
      </c>
      <c r="BI232" s="15"/>
    </row>
    <row r="233">
      <c r="A233" s="24">
        <f t="shared" si="2"/>
        <v>19</v>
      </c>
      <c r="B233" s="23">
        <f t="shared" si="13"/>
        <v>231</v>
      </c>
      <c r="C233" s="15">
        <f>vlookup(A233,Budget!$B$3:$H$53,7,0)</f>
        <v>47430.54147</v>
      </c>
      <c r="D233" s="15">
        <f t="shared" ref="D233:F233" si="251">$C233*D$1</f>
        <v>28458.32488</v>
      </c>
      <c r="E233" s="15">
        <f t="shared" si="251"/>
        <v>11857.63537</v>
      </c>
      <c r="F233" s="15">
        <f t="shared" si="251"/>
        <v>7114.581221</v>
      </c>
      <c r="G233" s="14"/>
      <c r="H233" s="15">
        <f>if($A233&lt;=$H$1,D233*((1+Investment!$D$5/12)^($H$1*12-$B233)),0)</f>
        <v>0</v>
      </c>
      <c r="I233" s="15">
        <f>if($A233&lt;=$H$1,E233*((1+Investment!$D$6/12)^($H$1*12-$B233)),0)</f>
        <v>0</v>
      </c>
      <c r="J233" s="15">
        <f>if($A233&lt;=$H$1,F233*((1+Investment!$D$7/12)^($H$1*12-$B233)),0)</f>
        <v>0</v>
      </c>
      <c r="K233" s="15">
        <f t="shared" si="4"/>
        <v>0</v>
      </c>
      <c r="L233" s="15">
        <f t="shared" si="15"/>
        <v>2878143.695</v>
      </c>
      <c r="M233" s="14"/>
      <c r="N233" s="15">
        <f>if($A233&lt;=$N$1,D233*((1+Investment!$D$5/12)^($N$1*12-$B233)),0)</f>
        <v>0</v>
      </c>
      <c r="O233" s="15">
        <f>if($A233&lt;=$N$1,E233*((1+Investment!$D$6/12)^($N$1*12-$B233)),0)</f>
        <v>0</v>
      </c>
      <c r="P233" s="15">
        <f>if($A233&lt;=$N$1,F233*((1+Investment!$D$7/12)^($N$1*12-$B233)),0)</f>
        <v>0</v>
      </c>
      <c r="Q233" s="15">
        <f t="shared" si="5"/>
        <v>0</v>
      </c>
      <c r="R233" s="15">
        <f t="shared" si="16"/>
        <v>7865692.167</v>
      </c>
      <c r="S233" s="14"/>
      <c r="T233" s="15">
        <f>if($A233&lt;=$T$1,D233*((1+Investment!$D$5/12)^($T$1*12-$B233)),0)</f>
        <v>31124.45081</v>
      </c>
      <c r="U233" s="15">
        <f>if($A233&lt;=$T$1,E233*((1+Investment!$D$6/12)^($T$1*12-$B233)),0)</f>
        <v>13260.30088</v>
      </c>
      <c r="V233" s="15">
        <f>if($A233&lt;=$T$1,F233*((1+Investment!$D$7/12)^($T$1*12-$B233)),0)</f>
        <v>8134.740847</v>
      </c>
      <c r="W233" s="15">
        <f t="shared" si="6"/>
        <v>52519.49253</v>
      </c>
      <c r="X233" s="15">
        <f t="shared" si="17"/>
        <v>18104772.18</v>
      </c>
      <c r="Y233" s="14"/>
      <c r="Z233" s="15">
        <f>if($A233&lt;=$Z$1,D233*((1+Investment!$D$5/12)^($Z$1*12-$B233)),0)</f>
        <v>56543.68703</v>
      </c>
      <c r="AA233" s="15">
        <f>if($A233&lt;=$Z$1,E233*((1+Investment!$D$6/12)^($Z$1*12-$B233)),0)</f>
        <v>27941.85866</v>
      </c>
      <c r="AB233" s="15">
        <f>if($A233&lt;=$Z$1,F233*((1+Investment!$D$7/12)^($Z$1*12-$B233)),0)</f>
        <v>19874.95971</v>
      </c>
      <c r="AC233" s="15">
        <f t="shared" si="7"/>
        <v>104360.5054</v>
      </c>
      <c r="AD233" s="15">
        <f t="shared" si="18"/>
        <v>37064669.03</v>
      </c>
      <c r="AE233" s="14"/>
      <c r="AF233" s="15">
        <f>if($A233&lt;=$AF$1,D233*((1+Investment!$D$5/12)^($AF$1*12-$B233)),0)</f>
        <v>102722.7296</v>
      </c>
      <c r="AG233" s="15">
        <f>if($A233&lt;=$AF$1,E233*((1+Investment!$D$6/12)^($AF$1*12-$B233)),0)</f>
        <v>58878.56337</v>
      </c>
      <c r="AH233" s="15">
        <f>if($A233&lt;=$AF$1,F233*((1+Investment!$D$7/12)^($AF$1*12-$B233)),0)</f>
        <v>48558.8946</v>
      </c>
      <c r="AI233" s="15">
        <f t="shared" si="8"/>
        <v>210160.1875</v>
      </c>
      <c r="AJ233" s="15">
        <f t="shared" si="19"/>
        <v>77039256.73</v>
      </c>
      <c r="AK233" s="14"/>
      <c r="AL233" s="15">
        <f>if($A233&lt;=$AF$1,D233*((1+Investment!$D$5/12)^($AL$1*12-$B233)),0)</f>
        <v>186616.0437</v>
      </c>
      <c r="AM233" s="15">
        <f>if($A233&lt;=$AF$1,E233*((1+Investment!$D$6/12)^($AL$1*12-$B233)),0)</f>
        <v>124067.8105</v>
      </c>
      <c r="AN233" s="15">
        <f>if($A233&lt;=$AF$1,F233*((1+Investment!$D$7/12)^($AL$1*12-$B233)),0)</f>
        <v>118640.0516</v>
      </c>
      <c r="AO233" s="15">
        <f t="shared" si="9"/>
        <v>429323.9057</v>
      </c>
      <c r="AP233" s="15">
        <f t="shared" si="20"/>
        <v>162626083.9</v>
      </c>
      <c r="AQ233" s="14"/>
      <c r="AR233" s="15">
        <f>if($A233&lt;=$AF$1,D233*((1+Investment!$D$5/12)^($AR$1*12-$B233)),0)</f>
        <v>339024.7504</v>
      </c>
      <c r="AS233" s="15">
        <f>if($A233&lt;=$AF$1,E233*((1+Investment!$D$6/12)^($AR$1*12-$B233)),0)</f>
        <v>261433.376</v>
      </c>
      <c r="AT233" s="15">
        <f>if($A233&lt;=$AF$1,F233*((1+Investment!$D$7/12)^($AR$1*12-$B233)),0)</f>
        <v>289863.7202</v>
      </c>
      <c r="AU233" s="15">
        <f t="shared" si="10"/>
        <v>890321.8466</v>
      </c>
      <c r="AV233" s="15">
        <f t="shared" si="21"/>
        <v>348636715</v>
      </c>
      <c r="AW233" s="15"/>
      <c r="AX233" s="15">
        <f>if($A233&lt;=$AF$1,D233*((1+Investment!$D$5/12)^($AX$1*12-$B233)),0)</f>
        <v>615905.1448</v>
      </c>
      <c r="AY233" s="15">
        <f>if($A233&lt;=$AF$1,E233*((1+Investment!$D$6/12)^($AX$1*12-$B233)),0)</f>
        <v>550887.5333</v>
      </c>
      <c r="AZ233" s="15">
        <f>if($A233&lt;=$AF$1,F233*((1+Investment!$D$7/12)^($AX$1*12-$B233)),0)</f>
        <v>708200.7734</v>
      </c>
      <c r="BA233" s="15">
        <f t="shared" si="11"/>
        <v>1874993.452</v>
      </c>
      <c r="BB233" s="15">
        <f t="shared" si="22"/>
        <v>758715637.9</v>
      </c>
      <c r="BC233" s="15"/>
      <c r="BD233" s="15">
        <f>if($A233&lt;=$AF$1,D233*((1+Investment!$D$5/12)^($BD$1*12-$B233)),0)</f>
        <v>1118912.843</v>
      </c>
      <c r="BE233" s="15">
        <f>if($A233&lt;=$AF$1,E233*((1+Investment!$D$6/12)^($BD$1*12-$B233)),0)</f>
        <v>1160819.934</v>
      </c>
      <c r="BF233" s="15">
        <f>if($A233&lt;=$AF$1,F233*((1+Investment!$D$7/12)^($BD$1*12-$B233)),0)</f>
        <v>1730290.135</v>
      </c>
      <c r="BG233" s="15">
        <f t="shared" si="12"/>
        <v>4010022.912</v>
      </c>
      <c r="BH233" s="15">
        <f t="shared" si="23"/>
        <v>1674880665</v>
      </c>
      <c r="BI233" s="15"/>
    </row>
    <row r="234">
      <c r="A234" s="24">
        <f t="shared" si="2"/>
        <v>19</v>
      </c>
      <c r="B234" s="23">
        <f t="shared" si="13"/>
        <v>232</v>
      </c>
      <c r="C234" s="15">
        <f>vlookup(A234,Budget!$B$3:$H$53,7,0)</f>
        <v>47430.54147</v>
      </c>
      <c r="D234" s="15">
        <f t="shared" ref="D234:F234" si="252">$C234*D$1</f>
        <v>28458.32488</v>
      </c>
      <c r="E234" s="15">
        <f t="shared" si="252"/>
        <v>11857.63537</v>
      </c>
      <c r="F234" s="15">
        <f t="shared" si="252"/>
        <v>7114.581221</v>
      </c>
      <c r="G234" s="14"/>
      <c r="H234" s="15">
        <f>if($A234&lt;=$H$1,D234*((1+Investment!$D$5/12)^($H$1*12-$B234)),0)</f>
        <v>0</v>
      </c>
      <c r="I234" s="15">
        <f>if($A234&lt;=$H$1,E234*((1+Investment!$D$6/12)^($H$1*12-$B234)),0)</f>
        <v>0</v>
      </c>
      <c r="J234" s="15">
        <f>if($A234&lt;=$H$1,F234*((1+Investment!$D$7/12)^($H$1*12-$B234)),0)</f>
        <v>0</v>
      </c>
      <c r="K234" s="15">
        <f t="shared" si="4"/>
        <v>0</v>
      </c>
      <c r="L234" s="15">
        <f t="shared" si="15"/>
        <v>2878143.695</v>
      </c>
      <c r="M234" s="14"/>
      <c r="N234" s="15">
        <f>if($A234&lt;=$N$1,D234*((1+Investment!$D$5/12)^($N$1*12-$B234)),0)</f>
        <v>0</v>
      </c>
      <c r="O234" s="15">
        <f>if($A234&lt;=$N$1,E234*((1+Investment!$D$6/12)^($N$1*12-$B234)),0)</f>
        <v>0</v>
      </c>
      <c r="P234" s="15">
        <f>if($A234&lt;=$N$1,F234*((1+Investment!$D$7/12)^($N$1*12-$B234)),0)</f>
        <v>0</v>
      </c>
      <c r="Q234" s="15">
        <f t="shared" si="5"/>
        <v>0</v>
      </c>
      <c r="R234" s="15">
        <f t="shared" si="16"/>
        <v>7865692.167</v>
      </c>
      <c r="S234" s="14"/>
      <c r="T234" s="15">
        <f>if($A234&lt;=$T$1,D234*((1+Investment!$D$5/12)^($T$1*12-$B234)),0)</f>
        <v>30816.28793</v>
      </c>
      <c r="U234" s="15">
        <f>if($A234&lt;=$T$1,E234*((1+Investment!$D$6/12)^($T$1*12-$B234)),0)</f>
        <v>13096.59346</v>
      </c>
      <c r="V234" s="15">
        <f>if($A234&lt;=$T$1,F234*((1+Investment!$D$7/12)^($T$1*12-$B234)),0)</f>
        <v>8014.523002</v>
      </c>
      <c r="W234" s="15">
        <f t="shared" si="6"/>
        <v>51927.40439</v>
      </c>
      <c r="X234" s="15">
        <f t="shared" si="17"/>
        <v>18156699.58</v>
      </c>
      <c r="Y234" s="14"/>
      <c r="Z234" s="15">
        <f>if($A234&lt;=$Z$1,D234*((1+Investment!$D$5/12)^($Z$1*12-$B234)),0)</f>
        <v>55983.84855</v>
      </c>
      <c r="AA234" s="15">
        <f>if($A234&lt;=$Z$1,E234*((1+Investment!$D$6/12)^($Z$1*12-$B234)),0)</f>
        <v>27596.89744</v>
      </c>
      <c r="AB234" s="15">
        <f>if($A234&lt;=$Z$1,F234*((1+Investment!$D$7/12)^($Z$1*12-$B234)),0)</f>
        <v>19581.24109</v>
      </c>
      <c r="AC234" s="15">
        <f t="shared" si="7"/>
        <v>103161.9871</v>
      </c>
      <c r="AD234" s="15">
        <f t="shared" si="18"/>
        <v>37167831.02</v>
      </c>
      <c r="AE234" s="14"/>
      <c r="AF234" s="15">
        <f>if($A234&lt;=$AF$1,D234*((1+Investment!$D$5/12)^($AF$1*12-$B234)),0)</f>
        <v>101705.6728</v>
      </c>
      <c r="AG234" s="15">
        <f>if($A234&lt;=$AF$1,E234*((1+Investment!$D$6/12)^($AF$1*12-$B234)),0)</f>
        <v>58151.66752</v>
      </c>
      <c r="AH234" s="15">
        <f>if($A234&lt;=$AF$1,F234*((1+Investment!$D$7/12)^($AF$1*12-$B234)),0)</f>
        <v>47841.27547</v>
      </c>
      <c r="AI234" s="15">
        <f t="shared" si="8"/>
        <v>207698.6158</v>
      </c>
      <c r="AJ234" s="15">
        <f t="shared" si="19"/>
        <v>77246955.34</v>
      </c>
      <c r="AK234" s="14"/>
      <c r="AL234" s="15">
        <f>if($A234&lt;=$AF$1,D234*((1+Investment!$D$5/12)^($AL$1*12-$B234)),0)</f>
        <v>184768.3601</v>
      </c>
      <c r="AM234" s="15">
        <f>if($A234&lt;=$AF$1,E234*((1+Investment!$D$6/12)^($AL$1*12-$B234)),0)</f>
        <v>122536.1091</v>
      </c>
      <c r="AN234" s="15">
        <f>if($A234&lt;=$AF$1,F234*((1+Investment!$D$7/12)^($AL$1*12-$B234)),0)</f>
        <v>116886.7503</v>
      </c>
      <c r="AO234" s="15">
        <f t="shared" si="9"/>
        <v>424191.2195</v>
      </c>
      <c r="AP234" s="15">
        <f t="shared" si="20"/>
        <v>163050275.1</v>
      </c>
      <c r="AQ234" s="14"/>
      <c r="AR234" s="15">
        <f>if($A234&lt;=$AF$1,D234*((1+Investment!$D$5/12)^($AR$1*12-$B234)),0)</f>
        <v>335668.0697</v>
      </c>
      <c r="AS234" s="15">
        <f>if($A234&lt;=$AF$1,E234*((1+Investment!$D$6/12)^($AR$1*12-$B234)),0)</f>
        <v>258205.8034</v>
      </c>
      <c r="AT234" s="15">
        <f>if($A234&lt;=$AF$1,F234*((1+Investment!$D$7/12)^($AR$1*12-$B234)),0)</f>
        <v>285580.0199</v>
      </c>
      <c r="AU234" s="15">
        <f t="shared" si="10"/>
        <v>879453.893</v>
      </c>
      <c r="AV234" s="15">
        <f t="shared" si="21"/>
        <v>349516168.9</v>
      </c>
      <c r="AW234" s="15"/>
      <c r="AX234" s="15">
        <f>if($A234&lt;=$AF$1,D234*((1+Investment!$D$5/12)^($AX$1*12-$B234)),0)</f>
        <v>609807.0741</v>
      </c>
      <c r="AY234" s="15">
        <f>if($A234&lt;=$AF$1,E234*((1+Investment!$D$6/12)^($AX$1*12-$B234)),0)</f>
        <v>544086.4527</v>
      </c>
      <c r="AZ234" s="15">
        <f>if($A234&lt;=$AF$1,F234*((1+Investment!$D$7/12)^($AX$1*12-$B234)),0)</f>
        <v>697734.7522</v>
      </c>
      <c r="BA234" s="15">
        <f t="shared" si="11"/>
        <v>1851628.279</v>
      </c>
      <c r="BB234" s="15">
        <f t="shared" si="22"/>
        <v>760567266.2</v>
      </c>
      <c r="BC234" s="15"/>
      <c r="BD234" s="15">
        <f>if($A234&lt;=$AF$1,D234*((1+Investment!$D$5/12)^($BD$1*12-$B234)),0)</f>
        <v>1107834.498</v>
      </c>
      <c r="BE234" s="15">
        <f>if($A234&lt;=$AF$1,E234*((1+Investment!$D$6/12)^($BD$1*12-$B234)),0)</f>
        <v>1146488.824</v>
      </c>
      <c r="BF234" s="15">
        <f>if($A234&lt;=$AF$1,F234*((1+Investment!$D$7/12)^($BD$1*12-$B234)),0)</f>
        <v>1704719.345</v>
      </c>
      <c r="BG234" s="15">
        <f t="shared" si="12"/>
        <v>3959042.667</v>
      </c>
      <c r="BH234" s="15">
        <f t="shared" si="23"/>
        <v>1678839708</v>
      </c>
      <c r="BI234" s="15"/>
    </row>
    <row r="235">
      <c r="A235" s="24">
        <f t="shared" si="2"/>
        <v>19</v>
      </c>
      <c r="B235" s="23">
        <f t="shared" si="13"/>
        <v>233</v>
      </c>
      <c r="C235" s="15">
        <f>vlookup(A235,Budget!$B$3:$H$53,7,0)</f>
        <v>47430.54147</v>
      </c>
      <c r="D235" s="15">
        <f t="shared" ref="D235:F235" si="253">$C235*D$1</f>
        <v>28458.32488</v>
      </c>
      <c r="E235" s="15">
        <f t="shared" si="253"/>
        <v>11857.63537</v>
      </c>
      <c r="F235" s="15">
        <f t="shared" si="253"/>
        <v>7114.581221</v>
      </c>
      <c r="G235" s="14"/>
      <c r="H235" s="15">
        <f>if($A235&lt;=$H$1,D235*((1+Investment!$D$5/12)^($H$1*12-$B235)),0)</f>
        <v>0</v>
      </c>
      <c r="I235" s="15">
        <f>if($A235&lt;=$H$1,E235*((1+Investment!$D$6/12)^($H$1*12-$B235)),0)</f>
        <v>0</v>
      </c>
      <c r="J235" s="15">
        <f>if($A235&lt;=$H$1,F235*((1+Investment!$D$7/12)^($H$1*12-$B235)),0)</f>
        <v>0</v>
      </c>
      <c r="K235" s="15">
        <f t="shared" si="4"/>
        <v>0</v>
      </c>
      <c r="L235" s="15">
        <f t="shared" si="15"/>
        <v>2878143.695</v>
      </c>
      <c r="M235" s="14"/>
      <c r="N235" s="15">
        <f>if($A235&lt;=$N$1,D235*((1+Investment!$D$5/12)^($N$1*12-$B235)),0)</f>
        <v>0</v>
      </c>
      <c r="O235" s="15">
        <f>if($A235&lt;=$N$1,E235*((1+Investment!$D$6/12)^($N$1*12-$B235)),0)</f>
        <v>0</v>
      </c>
      <c r="P235" s="15">
        <f>if($A235&lt;=$N$1,F235*((1+Investment!$D$7/12)^($N$1*12-$B235)),0)</f>
        <v>0</v>
      </c>
      <c r="Q235" s="15">
        <f t="shared" si="5"/>
        <v>0</v>
      </c>
      <c r="R235" s="15">
        <f t="shared" si="16"/>
        <v>7865692.167</v>
      </c>
      <c r="S235" s="14"/>
      <c r="T235" s="15">
        <f>if($A235&lt;=$T$1,D235*((1+Investment!$D$5/12)^($T$1*12-$B235)),0)</f>
        <v>30511.17617</v>
      </c>
      <c r="U235" s="15">
        <f>if($A235&lt;=$T$1,E235*((1+Investment!$D$6/12)^($T$1*12-$B235)),0)</f>
        <v>12934.90712</v>
      </c>
      <c r="V235" s="15">
        <f>if($A235&lt;=$T$1,F235*((1+Investment!$D$7/12)^($T$1*12-$B235)),0)</f>
        <v>7896.081776</v>
      </c>
      <c r="W235" s="15">
        <f t="shared" si="6"/>
        <v>51342.16507</v>
      </c>
      <c r="X235" s="15">
        <f t="shared" si="17"/>
        <v>18208041.75</v>
      </c>
      <c r="Y235" s="14"/>
      <c r="Z235" s="15">
        <f>if($A235&lt;=$Z$1,D235*((1+Investment!$D$5/12)^($Z$1*12-$B235)),0)</f>
        <v>55429.55302</v>
      </c>
      <c r="AA235" s="15">
        <f>if($A235&lt;=$Z$1,E235*((1+Investment!$D$6/12)^($Z$1*12-$B235)),0)</f>
        <v>27256.195</v>
      </c>
      <c r="AB235" s="15">
        <f>if($A235&lt;=$Z$1,F235*((1+Investment!$D$7/12)^($Z$1*12-$B235)),0)</f>
        <v>19291.86315</v>
      </c>
      <c r="AC235" s="15">
        <f t="shared" si="7"/>
        <v>101977.6112</v>
      </c>
      <c r="AD235" s="15">
        <f t="shared" si="18"/>
        <v>37269808.63</v>
      </c>
      <c r="AE235" s="14"/>
      <c r="AF235" s="15">
        <f>if($A235&lt;=$AF$1,D235*((1+Investment!$D$5/12)^($AF$1*12-$B235)),0)</f>
        <v>100698.686</v>
      </c>
      <c r="AG235" s="15">
        <f>if($A235&lt;=$AF$1,E235*((1+Investment!$D$6/12)^($AF$1*12-$B235)),0)</f>
        <v>57433.7457</v>
      </c>
      <c r="AH235" s="15">
        <f>if($A235&lt;=$AF$1,F235*((1+Investment!$D$7/12)^($AF$1*12-$B235)),0)</f>
        <v>47134.26155</v>
      </c>
      <c r="AI235" s="15">
        <f t="shared" si="8"/>
        <v>205266.6932</v>
      </c>
      <c r="AJ235" s="15">
        <f t="shared" si="19"/>
        <v>77452222.04</v>
      </c>
      <c r="AK235" s="14"/>
      <c r="AL235" s="15">
        <f>if($A235&lt;=$AF$1,D235*((1+Investment!$D$5/12)^($AL$1*12-$B235)),0)</f>
        <v>182938.9704</v>
      </c>
      <c r="AM235" s="15">
        <f>if($A235&lt;=$AF$1,E235*((1+Investment!$D$6/12)^($AL$1*12-$B235)),0)</f>
        <v>121023.3176</v>
      </c>
      <c r="AN235" s="15">
        <f>if($A235&lt;=$AF$1,F235*((1+Investment!$D$7/12)^($AL$1*12-$B235)),0)</f>
        <v>115159.3599</v>
      </c>
      <c r="AO235" s="15">
        <f t="shared" si="9"/>
        <v>419121.6479</v>
      </c>
      <c r="AP235" s="15">
        <f t="shared" si="20"/>
        <v>163469396.7</v>
      </c>
      <c r="AQ235" s="14"/>
      <c r="AR235" s="15">
        <f>if($A235&lt;=$AF$1,D235*((1+Investment!$D$5/12)^($AR$1*12-$B235)),0)</f>
        <v>332344.6235</v>
      </c>
      <c r="AS235" s="15">
        <f>if($A235&lt;=$AF$1,E235*((1+Investment!$D$6/12)^($AR$1*12-$B235)),0)</f>
        <v>255018.0775</v>
      </c>
      <c r="AT235" s="15">
        <f>if($A235&lt;=$AF$1,F235*((1+Investment!$D$7/12)^($AR$1*12-$B235)),0)</f>
        <v>281359.6255</v>
      </c>
      <c r="AU235" s="15">
        <f t="shared" si="10"/>
        <v>868722.3265</v>
      </c>
      <c r="AV235" s="15">
        <f t="shared" si="21"/>
        <v>350384891.2</v>
      </c>
      <c r="AW235" s="15"/>
      <c r="AX235" s="15">
        <f>if($A235&lt;=$AF$1,D235*((1+Investment!$D$5/12)^($AX$1*12-$B235)),0)</f>
        <v>603769.3803</v>
      </c>
      <c r="AY235" s="15">
        <f>if($A235&lt;=$AF$1,E235*((1+Investment!$D$6/12)^($AX$1*12-$B235)),0)</f>
        <v>537369.336</v>
      </c>
      <c r="AZ235" s="15">
        <f>if($A235&lt;=$AF$1,F235*((1+Investment!$D$7/12)^($AX$1*12-$B235)),0)</f>
        <v>687423.4011</v>
      </c>
      <c r="BA235" s="15">
        <f t="shared" si="11"/>
        <v>1828562.117</v>
      </c>
      <c r="BB235" s="15">
        <f t="shared" si="22"/>
        <v>762395828.3</v>
      </c>
      <c r="BC235" s="15"/>
      <c r="BD235" s="15">
        <f>if($A235&lt;=$AF$1,D235*((1+Investment!$D$5/12)^($BD$1*12-$B235)),0)</f>
        <v>1096865.84</v>
      </c>
      <c r="BE235" s="15">
        <f>if($A235&lt;=$AF$1,E235*((1+Investment!$D$6/12)^($BD$1*12-$B235)),0)</f>
        <v>1132334.641</v>
      </c>
      <c r="BF235" s="15">
        <f>if($A235&lt;=$AF$1,F235*((1+Investment!$D$7/12)^($BD$1*12-$B235)),0)</f>
        <v>1679526.448</v>
      </c>
      <c r="BG235" s="15">
        <f t="shared" si="12"/>
        <v>3908726.929</v>
      </c>
      <c r="BH235" s="15">
        <f t="shared" si="23"/>
        <v>1682748435</v>
      </c>
      <c r="BI235" s="15"/>
    </row>
    <row r="236">
      <c r="A236" s="24">
        <f t="shared" si="2"/>
        <v>19</v>
      </c>
      <c r="B236" s="23">
        <f t="shared" si="13"/>
        <v>234</v>
      </c>
      <c r="C236" s="15">
        <f>vlookup(A236,Budget!$B$3:$H$53,7,0)</f>
        <v>47430.54147</v>
      </c>
      <c r="D236" s="15">
        <f t="shared" ref="D236:F236" si="254">$C236*D$1</f>
        <v>28458.32488</v>
      </c>
      <c r="E236" s="15">
        <f t="shared" si="254"/>
        <v>11857.63537</v>
      </c>
      <c r="F236" s="15">
        <f t="shared" si="254"/>
        <v>7114.581221</v>
      </c>
      <c r="G236" s="14"/>
      <c r="H236" s="15">
        <f>if($A236&lt;=$H$1,D236*((1+Investment!$D$5/12)^($H$1*12-$B236)),0)</f>
        <v>0</v>
      </c>
      <c r="I236" s="15">
        <f>if($A236&lt;=$H$1,E236*((1+Investment!$D$6/12)^($H$1*12-$B236)),0)</f>
        <v>0</v>
      </c>
      <c r="J236" s="15">
        <f>if($A236&lt;=$H$1,F236*((1+Investment!$D$7/12)^($H$1*12-$B236)),0)</f>
        <v>0</v>
      </c>
      <c r="K236" s="15">
        <f t="shared" si="4"/>
        <v>0</v>
      </c>
      <c r="L236" s="15">
        <f t="shared" si="15"/>
        <v>2878143.695</v>
      </c>
      <c r="M236" s="14"/>
      <c r="N236" s="15">
        <f>if($A236&lt;=$N$1,D236*((1+Investment!$D$5/12)^($N$1*12-$B236)),0)</f>
        <v>0</v>
      </c>
      <c r="O236" s="15">
        <f>if($A236&lt;=$N$1,E236*((1+Investment!$D$6/12)^($N$1*12-$B236)),0)</f>
        <v>0</v>
      </c>
      <c r="P236" s="15">
        <f>if($A236&lt;=$N$1,F236*((1+Investment!$D$7/12)^($N$1*12-$B236)),0)</f>
        <v>0</v>
      </c>
      <c r="Q236" s="15">
        <f t="shared" si="5"/>
        <v>0</v>
      </c>
      <c r="R236" s="15">
        <f t="shared" si="16"/>
        <v>7865692.167</v>
      </c>
      <c r="S236" s="14"/>
      <c r="T236" s="15">
        <f>if($A236&lt;=$T$1,D236*((1+Investment!$D$5/12)^($T$1*12-$B236)),0)</f>
        <v>30209.08532</v>
      </c>
      <c r="U236" s="15">
        <f>if($A236&lt;=$T$1,E236*((1+Investment!$D$6/12)^($T$1*12-$B236)),0)</f>
        <v>12775.21691</v>
      </c>
      <c r="V236" s="15">
        <f>if($A236&lt;=$T$1,F236*((1+Investment!$D$7/12)^($T$1*12-$B236)),0)</f>
        <v>7779.390912</v>
      </c>
      <c r="W236" s="15">
        <f t="shared" si="6"/>
        <v>50763.69314</v>
      </c>
      <c r="X236" s="15">
        <f t="shared" si="17"/>
        <v>18258805.44</v>
      </c>
      <c r="Y236" s="14"/>
      <c r="Z236" s="15">
        <f>if($A236&lt;=$Z$1,D236*((1+Investment!$D$5/12)^($Z$1*12-$B236)),0)</f>
        <v>54880.74556</v>
      </c>
      <c r="AA236" s="15">
        <f>if($A236&lt;=$Z$1,E236*((1+Investment!$D$6/12)^($Z$1*12-$B236)),0)</f>
        <v>26919.69877</v>
      </c>
      <c r="AB236" s="15">
        <f>if($A236&lt;=$Z$1,F236*((1+Investment!$D$7/12)^($Z$1*12-$B236)),0)</f>
        <v>19006.76172</v>
      </c>
      <c r="AC236" s="15">
        <f t="shared" si="7"/>
        <v>100807.2061</v>
      </c>
      <c r="AD236" s="15">
        <f t="shared" si="18"/>
        <v>37370615.83</v>
      </c>
      <c r="AE236" s="14"/>
      <c r="AF236" s="15">
        <f>if($A236&lt;=$AF$1,D236*((1+Investment!$D$5/12)^($AF$1*12-$B236)),0)</f>
        <v>99701.66928</v>
      </c>
      <c r="AG236" s="15">
        <f>if($A236&lt;=$AF$1,E236*((1+Investment!$D$6/12)^($AF$1*12-$B236)),0)</f>
        <v>56724.68711</v>
      </c>
      <c r="AH236" s="15">
        <f>if($A236&lt;=$AF$1,F236*((1+Investment!$D$7/12)^($AF$1*12-$B236)),0)</f>
        <v>46437.6961</v>
      </c>
      <c r="AI236" s="15">
        <f t="shared" si="8"/>
        <v>202864.0525</v>
      </c>
      <c r="AJ236" s="15">
        <f t="shared" si="19"/>
        <v>77655086.09</v>
      </c>
      <c r="AK236" s="14"/>
      <c r="AL236" s="15">
        <f>if($A236&lt;=$AF$1,D236*((1+Investment!$D$5/12)^($AL$1*12-$B236)),0)</f>
        <v>181127.6934</v>
      </c>
      <c r="AM236" s="15">
        <f>if($A236&lt;=$AF$1,E236*((1+Investment!$D$6/12)^($AL$1*12-$B236)),0)</f>
        <v>119529.2026</v>
      </c>
      <c r="AN236" s="15">
        <f>if($A236&lt;=$AF$1,F236*((1+Investment!$D$7/12)^($AL$1*12-$B236)),0)</f>
        <v>113457.4975</v>
      </c>
      <c r="AO236" s="15">
        <f t="shared" si="9"/>
        <v>414114.3935</v>
      </c>
      <c r="AP236" s="15">
        <f t="shared" si="20"/>
        <v>163883511.1</v>
      </c>
      <c r="AQ236" s="14"/>
      <c r="AR236" s="15">
        <f>if($A236&lt;=$AF$1,D236*((1+Investment!$D$5/12)^($AR$1*12-$B236)),0)</f>
        <v>329054.0827</v>
      </c>
      <c r="AS236" s="15">
        <f>if($A236&lt;=$AF$1,E236*((1+Investment!$D$6/12)^($AR$1*12-$B236)),0)</f>
        <v>251869.7061</v>
      </c>
      <c r="AT236" s="15">
        <f>if($A236&lt;=$AF$1,F236*((1+Investment!$D$7/12)^($AR$1*12-$B236)),0)</f>
        <v>277201.6015</v>
      </c>
      <c r="AU236" s="15">
        <f t="shared" si="10"/>
        <v>858125.3903</v>
      </c>
      <c r="AV236" s="15">
        <f t="shared" si="21"/>
        <v>351243016.6</v>
      </c>
      <c r="AW236" s="15"/>
      <c r="AX236" s="15">
        <f>if($A236&lt;=$AF$1,D236*((1+Investment!$D$5/12)^($AX$1*12-$B236)),0)</f>
        <v>597791.4656</v>
      </c>
      <c r="AY236" s="15">
        <f>if($A236&lt;=$AF$1,E236*((1+Investment!$D$6/12)^($AX$1*12-$B236)),0)</f>
        <v>530735.1466</v>
      </c>
      <c r="AZ236" s="15">
        <f>if($A236&lt;=$AF$1,F236*((1+Investment!$D$7/12)^($AX$1*12-$B236)),0)</f>
        <v>677264.4346</v>
      </c>
      <c r="BA236" s="15">
        <f t="shared" si="11"/>
        <v>1805791.047</v>
      </c>
      <c r="BB236" s="15">
        <f t="shared" si="22"/>
        <v>764201619.4</v>
      </c>
      <c r="BC236" s="15"/>
      <c r="BD236" s="15">
        <f>if($A236&lt;=$AF$1,D236*((1+Investment!$D$5/12)^($BD$1*12-$B236)),0)</f>
        <v>1086005.782</v>
      </c>
      <c r="BE236" s="15">
        <f>if($A236&lt;=$AF$1,E236*((1+Investment!$D$6/12)^($BD$1*12-$B236)),0)</f>
        <v>1118355.201</v>
      </c>
      <c r="BF236" s="15">
        <f>if($A236&lt;=$AF$1,F236*((1+Investment!$D$7/12)^($BD$1*12-$B236)),0)</f>
        <v>1654705.86</v>
      </c>
      <c r="BG236" s="15">
        <f t="shared" si="12"/>
        <v>3859066.843</v>
      </c>
      <c r="BH236" s="15">
        <f t="shared" si="23"/>
        <v>1686607502</v>
      </c>
      <c r="BI236" s="15"/>
    </row>
    <row r="237">
      <c r="A237" s="24">
        <f t="shared" si="2"/>
        <v>19</v>
      </c>
      <c r="B237" s="23">
        <f t="shared" si="13"/>
        <v>235</v>
      </c>
      <c r="C237" s="15">
        <f>vlookup(A237,Budget!$B$3:$H$53,7,0)</f>
        <v>47430.54147</v>
      </c>
      <c r="D237" s="15">
        <f t="shared" ref="D237:F237" si="255">$C237*D$1</f>
        <v>28458.32488</v>
      </c>
      <c r="E237" s="15">
        <f t="shared" si="255"/>
        <v>11857.63537</v>
      </c>
      <c r="F237" s="15">
        <f t="shared" si="255"/>
        <v>7114.581221</v>
      </c>
      <c r="G237" s="14"/>
      <c r="H237" s="15">
        <f>if($A237&lt;=$H$1,D237*((1+Investment!$D$5/12)^($H$1*12-$B237)),0)</f>
        <v>0</v>
      </c>
      <c r="I237" s="15">
        <f>if($A237&lt;=$H$1,E237*((1+Investment!$D$6/12)^($H$1*12-$B237)),0)</f>
        <v>0</v>
      </c>
      <c r="J237" s="15">
        <f>if($A237&lt;=$H$1,F237*((1+Investment!$D$7/12)^($H$1*12-$B237)),0)</f>
        <v>0</v>
      </c>
      <c r="K237" s="15">
        <f t="shared" si="4"/>
        <v>0</v>
      </c>
      <c r="L237" s="15">
        <f t="shared" si="15"/>
        <v>2878143.695</v>
      </c>
      <c r="M237" s="14"/>
      <c r="N237" s="15">
        <f>if($A237&lt;=$N$1,D237*((1+Investment!$D$5/12)^($N$1*12-$B237)),0)</f>
        <v>0</v>
      </c>
      <c r="O237" s="15">
        <f>if($A237&lt;=$N$1,E237*((1+Investment!$D$6/12)^($N$1*12-$B237)),0)</f>
        <v>0</v>
      </c>
      <c r="P237" s="15">
        <f>if($A237&lt;=$N$1,F237*((1+Investment!$D$7/12)^($N$1*12-$B237)),0)</f>
        <v>0</v>
      </c>
      <c r="Q237" s="15">
        <f t="shared" si="5"/>
        <v>0</v>
      </c>
      <c r="R237" s="15">
        <f t="shared" si="16"/>
        <v>7865692.167</v>
      </c>
      <c r="S237" s="14"/>
      <c r="T237" s="15">
        <f>if($A237&lt;=$T$1,D237*((1+Investment!$D$5/12)^($T$1*12-$B237)),0)</f>
        <v>29909.98546</v>
      </c>
      <c r="U237" s="15">
        <f>if($A237&lt;=$T$1,E237*((1+Investment!$D$6/12)^($T$1*12-$B237)),0)</f>
        <v>12617.49818</v>
      </c>
      <c r="V237" s="15">
        <f>if($A237&lt;=$T$1,F237*((1+Investment!$D$7/12)^($T$1*12-$B237)),0)</f>
        <v>7664.424544</v>
      </c>
      <c r="W237" s="15">
        <f t="shared" si="6"/>
        <v>50191.90819</v>
      </c>
      <c r="X237" s="15">
        <f t="shared" si="17"/>
        <v>18308997.35</v>
      </c>
      <c r="Y237" s="14"/>
      <c r="Z237" s="15">
        <f>if($A237&lt;=$Z$1,D237*((1+Investment!$D$5/12)^($Z$1*12-$B237)),0)</f>
        <v>54337.37184</v>
      </c>
      <c r="AA237" s="15">
        <f>if($A237&lt;=$Z$1,E237*((1+Investment!$D$6/12)^($Z$1*12-$B237)),0)</f>
        <v>26587.35681</v>
      </c>
      <c r="AB237" s="15">
        <f>if($A237&lt;=$Z$1,F237*((1+Investment!$D$7/12)^($Z$1*12-$B237)),0)</f>
        <v>18725.87362</v>
      </c>
      <c r="AC237" s="15">
        <f t="shared" si="7"/>
        <v>99650.60227</v>
      </c>
      <c r="AD237" s="15">
        <f t="shared" si="18"/>
        <v>37470266.44</v>
      </c>
      <c r="AE237" s="14"/>
      <c r="AF237" s="15">
        <f>if($A237&lt;=$AF$1,D237*((1+Investment!$D$5/12)^($AF$1*12-$B237)),0)</f>
        <v>98714.52404</v>
      </c>
      <c r="AG237" s="15">
        <f>if($A237&lt;=$AF$1,E237*((1+Investment!$D$6/12)^($AF$1*12-$B237)),0)</f>
        <v>56024.38233</v>
      </c>
      <c r="AH237" s="15">
        <f>if($A237&lt;=$AF$1,F237*((1+Investment!$D$7/12)^($AF$1*12-$B237)),0)</f>
        <v>45751.42473</v>
      </c>
      <c r="AI237" s="15">
        <f t="shared" si="8"/>
        <v>200490.3311</v>
      </c>
      <c r="AJ237" s="15">
        <f t="shared" si="19"/>
        <v>77855576.42</v>
      </c>
      <c r="AK237" s="14"/>
      <c r="AL237" s="15">
        <f>if($A237&lt;=$AF$1,D237*((1+Investment!$D$5/12)^($AL$1*12-$B237)),0)</f>
        <v>179334.3499</v>
      </c>
      <c r="AM237" s="15">
        <f>if($A237&lt;=$AF$1,E237*((1+Investment!$D$6/12)^($AL$1*12-$B237)),0)</f>
        <v>118053.5334</v>
      </c>
      <c r="AN237" s="15">
        <f>if($A237&lt;=$AF$1,F237*((1+Investment!$D$7/12)^($AL$1*12-$B237)),0)</f>
        <v>111780.7857</v>
      </c>
      <c r="AO237" s="15">
        <f t="shared" si="9"/>
        <v>409168.669</v>
      </c>
      <c r="AP237" s="15">
        <f t="shared" si="20"/>
        <v>164292679.8</v>
      </c>
      <c r="AQ237" s="14"/>
      <c r="AR237" s="15">
        <f>if($A237&lt;=$AF$1,D237*((1+Investment!$D$5/12)^($AR$1*12-$B237)),0)</f>
        <v>325796.1214</v>
      </c>
      <c r="AS237" s="15">
        <f>if($A237&lt;=$AF$1,E237*((1+Investment!$D$6/12)^($AR$1*12-$B237)),0)</f>
        <v>248760.2036</v>
      </c>
      <c r="AT237" s="15">
        <f>if($A237&lt;=$AF$1,F237*((1+Investment!$D$7/12)^($AR$1*12-$B237)),0)</f>
        <v>273105.0261</v>
      </c>
      <c r="AU237" s="15">
        <f t="shared" si="10"/>
        <v>847661.3511</v>
      </c>
      <c r="AV237" s="15">
        <f t="shared" si="21"/>
        <v>352090677.9</v>
      </c>
      <c r="AW237" s="15"/>
      <c r="AX237" s="15">
        <f>if($A237&lt;=$AF$1,D237*((1+Investment!$D$5/12)^($AX$1*12-$B237)),0)</f>
        <v>591872.7382</v>
      </c>
      <c r="AY237" s="15">
        <f>if($A237&lt;=$AF$1,E237*((1+Investment!$D$6/12)^($AX$1*12-$B237)),0)</f>
        <v>524182.8609</v>
      </c>
      <c r="AZ237" s="15">
        <f>if($A237&lt;=$AF$1,F237*((1+Investment!$D$7/12)^($AX$1*12-$B237)),0)</f>
        <v>667255.6006</v>
      </c>
      <c r="BA237" s="15">
        <f t="shared" si="11"/>
        <v>1783311.2</v>
      </c>
      <c r="BB237" s="15">
        <f t="shared" si="22"/>
        <v>765984930.6</v>
      </c>
      <c r="BC237" s="15"/>
      <c r="BD237" s="15">
        <f>if($A237&lt;=$AF$1,D237*((1+Investment!$D$5/12)^($BD$1*12-$B237)),0)</f>
        <v>1075253.25</v>
      </c>
      <c r="BE237" s="15">
        <f>if($A237&lt;=$AF$1,E237*((1+Investment!$D$6/12)^($BD$1*12-$B237)),0)</f>
        <v>1104548.347</v>
      </c>
      <c r="BF237" s="15">
        <f>if($A237&lt;=$AF$1,F237*((1+Investment!$D$7/12)^($BD$1*12-$B237)),0)</f>
        <v>1630252.079</v>
      </c>
      <c r="BG237" s="15">
        <f t="shared" si="12"/>
        <v>3810053.675</v>
      </c>
      <c r="BH237" s="15">
        <f t="shared" si="23"/>
        <v>1690417555</v>
      </c>
      <c r="BI237" s="15"/>
    </row>
    <row r="238">
      <c r="A238" s="24">
        <f t="shared" si="2"/>
        <v>19</v>
      </c>
      <c r="B238" s="23">
        <f t="shared" si="13"/>
        <v>236</v>
      </c>
      <c r="C238" s="15">
        <f>vlookup(A238,Budget!$B$3:$H$53,7,0)</f>
        <v>47430.54147</v>
      </c>
      <c r="D238" s="15">
        <f t="shared" ref="D238:F238" si="256">$C238*D$1</f>
        <v>28458.32488</v>
      </c>
      <c r="E238" s="15">
        <f t="shared" si="256"/>
        <v>11857.63537</v>
      </c>
      <c r="F238" s="15">
        <f t="shared" si="256"/>
        <v>7114.581221</v>
      </c>
      <c r="G238" s="14"/>
      <c r="H238" s="15">
        <f>if($A238&lt;=$H$1,D238*((1+Investment!$D$5/12)^($H$1*12-$B238)),0)</f>
        <v>0</v>
      </c>
      <c r="I238" s="15">
        <f>if($A238&lt;=$H$1,E238*((1+Investment!$D$6/12)^($H$1*12-$B238)),0)</f>
        <v>0</v>
      </c>
      <c r="J238" s="15">
        <f>if($A238&lt;=$H$1,F238*((1+Investment!$D$7/12)^($H$1*12-$B238)),0)</f>
        <v>0</v>
      </c>
      <c r="K238" s="15">
        <f t="shared" si="4"/>
        <v>0</v>
      </c>
      <c r="L238" s="15">
        <f t="shared" si="15"/>
        <v>2878143.695</v>
      </c>
      <c r="M238" s="14"/>
      <c r="N238" s="15">
        <f>if($A238&lt;=$N$1,D238*((1+Investment!$D$5/12)^($N$1*12-$B238)),0)</f>
        <v>0</v>
      </c>
      <c r="O238" s="15">
        <f>if($A238&lt;=$N$1,E238*((1+Investment!$D$6/12)^($N$1*12-$B238)),0)</f>
        <v>0</v>
      </c>
      <c r="P238" s="15">
        <f>if($A238&lt;=$N$1,F238*((1+Investment!$D$7/12)^($N$1*12-$B238)),0)</f>
        <v>0</v>
      </c>
      <c r="Q238" s="15">
        <f t="shared" si="5"/>
        <v>0</v>
      </c>
      <c r="R238" s="15">
        <f t="shared" si="16"/>
        <v>7865692.167</v>
      </c>
      <c r="S238" s="14"/>
      <c r="T238" s="15">
        <f>if($A238&lt;=$T$1,D238*((1+Investment!$D$5/12)^($T$1*12-$B238)),0)</f>
        <v>29613.84699</v>
      </c>
      <c r="U238" s="15">
        <f>if($A238&lt;=$T$1,E238*((1+Investment!$D$6/12)^($T$1*12-$B238)),0)</f>
        <v>12461.7266</v>
      </c>
      <c r="V238" s="15">
        <f>if($A238&lt;=$T$1,F238*((1+Investment!$D$7/12)^($T$1*12-$B238)),0)</f>
        <v>7551.157186</v>
      </c>
      <c r="W238" s="15">
        <f t="shared" si="6"/>
        <v>49626.73078</v>
      </c>
      <c r="X238" s="15">
        <f t="shared" si="17"/>
        <v>18358624.08</v>
      </c>
      <c r="Y238" s="14"/>
      <c r="Z238" s="15">
        <f>if($A238&lt;=$Z$1,D238*((1+Investment!$D$5/12)^($Z$1*12-$B238)),0)</f>
        <v>53799.37806</v>
      </c>
      <c r="AA238" s="15">
        <f>if($A238&lt;=$Z$1,E238*((1+Investment!$D$6/12)^($Z$1*12-$B238)),0)</f>
        <v>26259.11784</v>
      </c>
      <c r="AB238" s="15">
        <f>if($A238&lt;=$Z$1,F238*((1+Investment!$D$7/12)^($Z$1*12-$B238)),0)</f>
        <v>18449.13657</v>
      </c>
      <c r="AC238" s="15">
        <f t="shared" si="7"/>
        <v>98507.63247</v>
      </c>
      <c r="AD238" s="15">
        <f t="shared" si="18"/>
        <v>37568774.07</v>
      </c>
      <c r="AE238" s="14"/>
      <c r="AF238" s="15">
        <f>if($A238&lt;=$AF$1,D238*((1+Investment!$D$5/12)^($AF$1*12-$B238)),0)</f>
        <v>97737.15251</v>
      </c>
      <c r="AG238" s="15">
        <f>if($A238&lt;=$AF$1,E238*((1+Investment!$D$6/12)^($AF$1*12-$B238)),0)</f>
        <v>55332.72329</v>
      </c>
      <c r="AH238" s="15">
        <f>if($A238&lt;=$AF$1,F238*((1+Investment!$D$7/12)^($AF$1*12-$B238)),0)</f>
        <v>45075.2953</v>
      </c>
      <c r="AI238" s="15">
        <f t="shared" si="8"/>
        <v>198145.1711</v>
      </c>
      <c r="AJ238" s="15">
        <f t="shared" si="19"/>
        <v>78053721.59</v>
      </c>
      <c r="AK238" s="14"/>
      <c r="AL238" s="15">
        <f>if($A238&lt;=$AF$1,D238*((1+Investment!$D$5/12)^($AL$1*12-$B238)),0)</f>
        <v>177558.7623</v>
      </c>
      <c r="AM238" s="15">
        <f>if($A238&lt;=$AF$1,E238*((1+Investment!$D$6/12)^($AL$1*12-$B238)),0)</f>
        <v>116596.0824</v>
      </c>
      <c r="AN238" s="15">
        <f>if($A238&lt;=$AF$1,F238*((1+Investment!$D$7/12)^($AL$1*12-$B238)),0)</f>
        <v>110128.8529</v>
      </c>
      <c r="AO238" s="15">
        <f t="shared" si="9"/>
        <v>404283.6976</v>
      </c>
      <c r="AP238" s="15">
        <f t="shared" si="20"/>
        <v>164696963.5</v>
      </c>
      <c r="AQ238" s="14"/>
      <c r="AR238" s="15">
        <f>if($A238&lt;=$AF$1,D238*((1+Investment!$D$5/12)^($AR$1*12-$B238)),0)</f>
        <v>322570.4173</v>
      </c>
      <c r="AS238" s="15">
        <f>if($A238&lt;=$AF$1,E238*((1+Investment!$D$6/12)^($AR$1*12-$B238)),0)</f>
        <v>245689.09</v>
      </c>
      <c r="AT238" s="15">
        <f>if($A238&lt;=$AF$1,F238*((1+Investment!$D$7/12)^($AR$1*12-$B238)),0)</f>
        <v>269068.9912</v>
      </c>
      <c r="AU238" s="15">
        <f t="shared" si="10"/>
        <v>837328.4985</v>
      </c>
      <c r="AV238" s="15">
        <f t="shared" si="21"/>
        <v>352928006.4</v>
      </c>
      <c r="AW238" s="15"/>
      <c r="AX238" s="15">
        <f>if($A238&lt;=$AF$1,D238*((1+Investment!$D$5/12)^($AX$1*12-$B238)),0)</f>
        <v>586012.6121</v>
      </c>
      <c r="AY238" s="15">
        <f>if($A238&lt;=$AF$1,E238*((1+Investment!$D$6/12)^($AX$1*12-$B238)),0)</f>
        <v>517711.4675</v>
      </c>
      <c r="AZ238" s="15">
        <f>if($A238&lt;=$AF$1,F238*((1+Investment!$D$7/12)^($AX$1*12-$B238)),0)</f>
        <v>657394.6804</v>
      </c>
      <c r="BA238" s="15">
        <f t="shared" si="11"/>
        <v>1761118.76</v>
      </c>
      <c r="BB238" s="15">
        <f t="shared" si="22"/>
        <v>767746049.3</v>
      </c>
      <c r="BC238" s="15"/>
      <c r="BD238" s="15">
        <f>if($A238&lt;=$AF$1,D238*((1+Investment!$D$5/12)^($BD$1*12-$B238)),0)</f>
        <v>1064607.178</v>
      </c>
      <c r="BE238" s="15">
        <f>if($A238&lt;=$AF$1,E238*((1+Investment!$D$6/12)^($BD$1*12-$B238)),0)</f>
        <v>1090911.947</v>
      </c>
      <c r="BF238" s="15">
        <f>if($A238&lt;=$AF$1,F238*((1+Investment!$D$7/12)^($BD$1*12-$B238)),0)</f>
        <v>1606159.684</v>
      </c>
      <c r="BG238" s="15">
        <f t="shared" si="12"/>
        <v>3761678.809</v>
      </c>
      <c r="BH238" s="15">
        <f t="shared" si="23"/>
        <v>1694179234</v>
      </c>
      <c r="BI238" s="15"/>
    </row>
    <row r="239">
      <c r="A239" s="24">
        <f t="shared" si="2"/>
        <v>19</v>
      </c>
      <c r="B239" s="23">
        <f t="shared" si="13"/>
        <v>237</v>
      </c>
      <c r="C239" s="15">
        <f>vlookup(A239,Budget!$B$3:$H$53,7,0)</f>
        <v>47430.54147</v>
      </c>
      <c r="D239" s="15">
        <f t="shared" ref="D239:F239" si="257">$C239*D$1</f>
        <v>28458.32488</v>
      </c>
      <c r="E239" s="15">
        <f t="shared" si="257"/>
        <v>11857.63537</v>
      </c>
      <c r="F239" s="15">
        <f t="shared" si="257"/>
        <v>7114.581221</v>
      </c>
      <c r="G239" s="14"/>
      <c r="H239" s="15">
        <f>if($A239&lt;=$H$1,D239*((1+Investment!$D$5/12)^($H$1*12-$B239)),0)</f>
        <v>0</v>
      </c>
      <c r="I239" s="15">
        <f>if($A239&lt;=$H$1,E239*((1+Investment!$D$6/12)^($H$1*12-$B239)),0)</f>
        <v>0</v>
      </c>
      <c r="J239" s="15">
        <f>if($A239&lt;=$H$1,F239*((1+Investment!$D$7/12)^($H$1*12-$B239)),0)</f>
        <v>0</v>
      </c>
      <c r="K239" s="15">
        <f t="shared" si="4"/>
        <v>0</v>
      </c>
      <c r="L239" s="15">
        <f t="shared" si="15"/>
        <v>2878143.695</v>
      </c>
      <c r="M239" s="14"/>
      <c r="N239" s="15">
        <f>if($A239&lt;=$N$1,D239*((1+Investment!$D$5/12)^($N$1*12-$B239)),0)</f>
        <v>0</v>
      </c>
      <c r="O239" s="15">
        <f>if($A239&lt;=$N$1,E239*((1+Investment!$D$6/12)^($N$1*12-$B239)),0)</f>
        <v>0</v>
      </c>
      <c r="P239" s="15">
        <f>if($A239&lt;=$N$1,F239*((1+Investment!$D$7/12)^($N$1*12-$B239)),0)</f>
        <v>0</v>
      </c>
      <c r="Q239" s="15">
        <f t="shared" si="5"/>
        <v>0</v>
      </c>
      <c r="R239" s="15">
        <f t="shared" si="16"/>
        <v>7865692.167</v>
      </c>
      <c r="S239" s="14"/>
      <c r="T239" s="15">
        <f>if($A239&lt;=$T$1,D239*((1+Investment!$D$5/12)^($T$1*12-$B239)),0)</f>
        <v>29320.64059</v>
      </c>
      <c r="U239" s="15">
        <f>if($A239&lt;=$T$1,E239*((1+Investment!$D$6/12)^($T$1*12-$B239)),0)</f>
        <v>12307.87812</v>
      </c>
      <c r="V239" s="15">
        <f>if($A239&lt;=$T$1,F239*((1+Investment!$D$7/12)^($T$1*12-$B239)),0)</f>
        <v>7439.56373</v>
      </c>
      <c r="W239" s="15">
        <f t="shared" si="6"/>
        <v>49068.08244</v>
      </c>
      <c r="X239" s="15">
        <f t="shared" si="17"/>
        <v>18407692.16</v>
      </c>
      <c r="Y239" s="14"/>
      <c r="Z239" s="15">
        <f>if($A239&lt;=$Z$1,D239*((1+Investment!$D$5/12)^($Z$1*12-$B239)),0)</f>
        <v>53266.71095</v>
      </c>
      <c r="AA239" s="15">
        <f>if($A239&lt;=$Z$1,E239*((1+Investment!$D$6/12)^($Z$1*12-$B239)),0)</f>
        <v>25934.9312</v>
      </c>
      <c r="AB239" s="15">
        <f>if($A239&lt;=$Z$1,F239*((1+Investment!$D$7/12)^($Z$1*12-$B239)),0)</f>
        <v>18176.48923</v>
      </c>
      <c r="AC239" s="15">
        <f t="shared" si="7"/>
        <v>97378.13138</v>
      </c>
      <c r="AD239" s="15">
        <f t="shared" si="18"/>
        <v>37666152.2</v>
      </c>
      <c r="AE239" s="14"/>
      <c r="AF239" s="15">
        <f>if($A239&lt;=$AF$1,D239*((1+Investment!$D$5/12)^($AF$1*12-$B239)),0)</f>
        <v>96769.45793</v>
      </c>
      <c r="AG239" s="15">
        <f>if($A239&lt;=$AF$1,E239*((1+Investment!$D$6/12)^($AF$1*12-$B239)),0)</f>
        <v>54649.60325</v>
      </c>
      <c r="AH239" s="15">
        <f>if($A239&lt;=$AF$1,F239*((1+Investment!$D$7/12)^($AF$1*12-$B239)),0)</f>
        <v>44409.15793</v>
      </c>
      <c r="AI239" s="15">
        <f t="shared" si="8"/>
        <v>195828.2191</v>
      </c>
      <c r="AJ239" s="15">
        <f t="shared" si="19"/>
        <v>78249549.81</v>
      </c>
      <c r="AK239" s="14"/>
      <c r="AL239" s="15">
        <f>if($A239&lt;=$AF$1,D239*((1+Investment!$D$5/12)^($AL$1*12-$B239)),0)</f>
        <v>175800.7548</v>
      </c>
      <c r="AM239" s="15">
        <f>if($A239&lt;=$AF$1,E239*((1+Investment!$D$6/12)^($AL$1*12-$B239)),0)</f>
        <v>115156.6246</v>
      </c>
      <c r="AN239" s="15">
        <f>if($A239&lt;=$AF$1,F239*((1+Investment!$D$7/12)^($AL$1*12-$B239)),0)</f>
        <v>108501.3329</v>
      </c>
      <c r="AO239" s="15">
        <f t="shared" si="9"/>
        <v>399458.7122</v>
      </c>
      <c r="AP239" s="15">
        <f t="shared" si="20"/>
        <v>165096422.2</v>
      </c>
      <c r="AQ239" s="14"/>
      <c r="AR239" s="15">
        <f>if($A239&lt;=$AF$1,D239*((1+Investment!$D$5/12)^($AR$1*12-$B239)),0)</f>
        <v>319376.6508</v>
      </c>
      <c r="AS239" s="15">
        <f>if($A239&lt;=$AF$1,E239*((1+Investment!$D$6/12)^($AR$1*12-$B239)),0)</f>
        <v>242655.8913</v>
      </c>
      <c r="AT239" s="15">
        <f>if($A239&lt;=$AF$1,F239*((1+Investment!$D$7/12)^($AR$1*12-$B239)),0)</f>
        <v>265092.6022</v>
      </c>
      <c r="AU239" s="15">
        <f t="shared" si="10"/>
        <v>827125.1443</v>
      </c>
      <c r="AV239" s="15">
        <f t="shared" si="21"/>
        <v>353755131.6</v>
      </c>
      <c r="AW239" s="15"/>
      <c r="AX239" s="15">
        <f>if($A239&lt;=$AF$1,D239*((1+Investment!$D$5/12)^($AX$1*12-$B239)),0)</f>
        <v>580210.507</v>
      </c>
      <c r="AY239" s="15">
        <f>if($A239&lt;=$AF$1,E239*((1+Investment!$D$6/12)^($AX$1*12-$B239)),0)</f>
        <v>511319.9679</v>
      </c>
      <c r="AZ239" s="15">
        <f>if($A239&lt;=$AF$1,F239*((1+Investment!$D$7/12)^($AX$1*12-$B239)),0)</f>
        <v>647679.4881</v>
      </c>
      <c r="BA239" s="15">
        <f t="shared" si="11"/>
        <v>1739209.963</v>
      </c>
      <c r="BB239" s="15">
        <f t="shared" si="22"/>
        <v>769485259.3</v>
      </c>
      <c r="BC239" s="15"/>
      <c r="BD239" s="15">
        <f>if($A239&lt;=$AF$1,D239*((1+Investment!$D$5/12)^($BD$1*12-$B239)),0)</f>
        <v>1054066.513</v>
      </c>
      <c r="BE239" s="15">
        <f>if($A239&lt;=$AF$1,E239*((1+Investment!$D$6/12)^($BD$1*12-$B239)),0)</f>
        <v>1077443.899</v>
      </c>
      <c r="BF239" s="15">
        <f>if($A239&lt;=$AF$1,F239*((1+Investment!$D$7/12)^($BD$1*12-$B239)),0)</f>
        <v>1582423.334</v>
      </c>
      <c r="BG239" s="15">
        <f t="shared" si="12"/>
        <v>3713933.745</v>
      </c>
      <c r="BH239" s="15">
        <f t="shared" si="23"/>
        <v>1697893168</v>
      </c>
      <c r="BI239" s="15"/>
    </row>
    <row r="240">
      <c r="A240" s="24">
        <f t="shared" si="2"/>
        <v>19</v>
      </c>
      <c r="B240" s="23">
        <f t="shared" si="13"/>
        <v>238</v>
      </c>
      <c r="C240" s="15">
        <f>vlookup(A240,Budget!$B$3:$H$53,7,0)</f>
        <v>47430.54147</v>
      </c>
      <c r="D240" s="15">
        <f t="shared" ref="D240:F240" si="258">$C240*D$1</f>
        <v>28458.32488</v>
      </c>
      <c r="E240" s="15">
        <f t="shared" si="258"/>
        <v>11857.63537</v>
      </c>
      <c r="F240" s="15">
        <f t="shared" si="258"/>
        <v>7114.581221</v>
      </c>
      <c r="G240" s="14"/>
      <c r="H240" s="15">
        <f>if($A240&lt;=$H$1,D240*((1+Investment!$D$5/12)^($H$1*12-$B240)),0)</f>
        <v>0</v>
      </c>
      <c r="I240" s="15">
        <f>if($A240&lt;=$H$1,E240*((1+Investment!$D$6/12)^($H$1*12-$B240)),0)</f>
        <v>0</v>
      </c>
      <c r="J240" s="15">
        <f>if($A240&lt;=$H$1,F240*((1+Investment!$D$7/12)^($H$1*12-$B240)),0)</f>
        <v>0</v>
      </c>
      <c r="K240" s="15">
        <f t="shared" si="4"/>
        <v>0</v>
      </c>
      <c r="L240" s="15">
        <f t="shared" si="15"/>
        <v>2878143.695</v>
      </c>
      <c r="M240" s="14"/>
      <c r="N240" s="15">
        <f>if($A240&lt;=$N$1,D240*((1+Investment!$D$5/12)^($N$1*12-$B240)),0)</f>
        <v>0</v>
      </c>
      <c r="O240" s="15">
        <f>if($A240&lt;=$N$1,E240*((1+Investment!$D$6/12)^($N$1*12-$B240)),0)</f>
        <v>0</v>
      </c>
      <c r="P240" s="15">
        <f>if($A240&lt;=$N$1,F240*((1+Investment!$D$7/12)^($N$1*12-$B240)),0)</f>
        <v>0</v>
      </c>
      <c r="Q240" s="15">
        <f t="shared" si="5"/>
        <v>0</v>
      </c>
      <c r="R240" s="15">
        <f t="shared" si="16"/>
        <v>7865692.167</v>
      </c>
      <c r="S240" s="14"/>
      <c r="T240" s="15">
        <f>if($A240&lt;=$T$1,D240*((1+Investment!$D$5/12)^($T$1*12-$B240)),0)</f>
        <v>29030.33721</v>
      </c>
      <c r="U240" s="15">
        <f>if($A240&lt;=$T$1,E240*((1+Investment!$D$6/12)^($T$1*12-$B240)),0)</f>
        <v>12155.92901</v>
      </c>
      <c r="V240" s="15">
        <f>if($A240&lt;=$T$1,F240*((1+Investment!$D$7/12)^($T$1*12-$B240)),0)</f>
        <v>7329.619439</v>
      </c>
      <c r="W240" s="15">
        <f t="shared" si="6"/>
        <v>48515.88566</v>
      </c>
      <c r="X240" s="15">
        <f t="shared" si="17"/>
        <v>18456208.05</v>
      </c>
      <c r="Y240" s="14"/>
      <c r="Z240" s="15">
        <f>if($A240&lt;=$Z$1,D240*((1+Investment!$D$5/12)^($Z$1*12-$B240)),0)</f>
        <v>52739.31778</v>
      </c>
      <c r="AA240" s="15">
        <f>if($A240&lt;=$Z$1,E240*((1+Investment!$D$6/12)^($Z$1*12-$B240)),0)</f>
        <v>25614.74686</v>
      </c>
      <c r="AB240" s="15">
        <f>if($A240&lt;=$Z$1,F240*((1+Investment!$D$7/12)^($Z$1*12-$B240)),0)</f>
        <v>17907.87116</v>
      </c>
      <c r="AC240" s="15">
        <f t="shared" si="7"/>
        <v>96261.9358</v>
      </c>
      <c r="AD240" s="15">
        <f t="shared" si="18"/>
        <v>37762414.13</v>
      </c>
      <c r="AE240" s="14"/>
      <c r="AF240" s="15">
        <f>if($A240&lt;=$AF$1,D240*((1+Investment!$D$5/12)^($AF$1*12-$B240)),0)</f>
        <v>95811.34449</v>
      </c>
      <c r="AG240" s="15">
        <f>if($A240&lt;=$AF$1,E240*((1+Investment!$D$6/12)^($AF$1*12-$B240)),0)</f>
        <v>53974.91679</v>
      </c>
      <c r="AH240" s="15">
        <f>if($A240&lt;=$AF$1,F240*((1+Investment!$D$7/12)^($AF$1*12-$B240)),0)</f>
        <v>43752.86496</v>
      </c>
      <c r="AI240" s="15">
        <f t="shared" si="8"/>
        <v>193539.1262</v>
      </c>
      <c r="AJ240" s="15">
        <f t="shared" si="19"/>
        <v>78443088.94</v>
      </c>
      <c r="AK240" s="14"/>
      <c r="AL240" s="15">
        <f>if($A240&lt;=$AF$1,D240*((1+Investment!$D$5/12)^($AL$1*12-$B240)),0)</f>
        <v>174060.1532</v>
      </c>
      <c r="AM240" s="15">
        <f>if($A240&lt;=$AF$1,E240*((1+Investment!$D$6/12)^($AL$1*12-$B240)),0)</f>
        <v>113734.9379</v>
      </c>
      <c r="AN240" s="15">
        <f>if($A240&lt;=$AF$1,F240*((1+Investment!$D$7/12)^($AL$1*12-$B240)),0)</f>
        <v>106897.8649</v>
      </c>
      <c r="AO240" s="15">
        <f t="shared" si="9"/>
        <v>394692.956</v>
      </c>
      <c r="AP240" s="15">
        <f t="shared" si="20"/>
        <v>165491115.2</v>
      </c>
      <c r="AQ240" s="14"/>
      <c r="AR240" s="15">
        <f>if($A240&lt;=$AF$1,D240*((1+Investment!$D$5/12)^($AR$1*12-$B240)),0)</f>
        <v>316214.5057</v>
      </c>
      <c r="AS240" s="15">
        <f>if($A240&lt;=$AF$1,E240*((1+Investment!$D$6/12)^($AR$1*12-$B240)),0)</f>
        <v>239660.1396</v>
      </c>
      <c r="AT240" s="15">
        <f>if($A240&lt;=$AF$1,F240*((1+Investment!$D$7/12)^($AR$1*12-$B240)),0)</f>
        <v>261174.9775</v>
      </c>
      <c r="AU240" s="15">
        <f t="shared" si="10"/>
        <v>817049.6228</v>
      </c>
      <c r="AV240" s="15">
        <f t="shared" si="21"/>
        <v>354572181.2</v>
      </c>
      <c r="AW240" s="15"/>
      <c r="AX240" s="15">
        <f>if($A240&lt;=$AF$1,D240*((1+Investment!$D$5/12)^($AX$1*12-$B240)),0)</f>
        <v>574465.8486</v>
      </c>
      <c r="AY240" s="15">
        <f>if($A240&lt;=$AF$1,E240*((1+Investment!$D$6/12)^($AX$1*12-$B240)),0)</f>
        <v>505007.3757</v>
      </c>
      <c r="AZ240" s="15">
        <f>if($A240&lt;=$AF$1,F240*((1+Investment!$D$7/12)^($AX$1*12-$B240)),0)</f>
        <v>638107.87</v>
      </c>
      <c r="BA240" s="15">
        <f t="shared" si="11"/>
        <v>1717581.094</v>
      </c>
      <c r="BB240" s="15">
        <f t="shared" si="22"/>
        <v>771202840.4</v>
      </c>
      <c r="BC240" s="15"/>
      <c r="BD240" s="15">
        <f>if($A240&lt;=$AF$1,D240*((1+Investment!$D$5/12)^($BD$1*12-$B240)),0)</f>
        <v>1043630.21</v>
      </c>
      <c r="BE240" s="15">
        <f>if($A240&lt;=$AF$1,E240*((1+Investment!$D$6/12)^($BD$1*12-$B240)),0)</f>
        <v>1064142.122</v>
      </c>
      <c r="BF240" s="15">
        <f>if($A240&lt;=$AF$1,F240*((1+Investment!$D$7/12)^($BD$1*12-$B240)),0)</f>
        <v>1559037.767</v>
      </c>
      <c r="BG240" s="15">
        <f t="shared" si="12"/>
        <v>3666810.1</v>
      </c>
      <c r="BH240" s="15">
        <f t="shared" si="23"/>
        <v>1701559978</v>
      </c>
      <c r="BI240" s="15"/>
    </row>
    <row r="241">
      <c r="A241" s="24">
        <f t="shared" si="2"/>
        <v>19</v>
      </c>
      <c r="B241" s="23">
        <f t="shared" si="13"/>
        <v>239</v>
      </c>
      <c r="C241" s="15">
        <f>vlookup(A241,Budget!$B$3:$H$53,7,0)</f>
        <v>47430.54147</v>
      </c>
      <c r="D241" s="15">
        <f t="shared" ref="D241:F241" si="259">$C241*D$1</f>
        <v>28458.32488</v>
      </c>
      <c r="E241" s="15">
        <f t="shared" si="259"/>
        <v>11857.63537</v>
      </c>
      <c r="F241" s="15">
        <f t="shared" si="259"/>
        <v>7114.581221</v>
      </c>
      <c r="G241" s="14"/>
      <c r="H241" s="15">
        <f>if($A241&lt;=$H$1,D241*((1+Investment!$D$5/12)^($H$1*12-$B241)),0)</f>
        <v>0</v>
      </c>
      <c r="I241" s="15">
        <f>if($A241&lt;=$H$1,E241*((1+Investment!$D$6/12)^($H$1*12-$B241)),0)</f>
        <v>0</v>
      </c>
      <c r="J241" s="15">
        <f>if($A241&lt;=$H$1,F241*((1+Investment!$D$7/12)^($H$1*12-$B241)),0)</f>
        <v>0</v>
      </c>
      <c r="K241" s="15">
        <f t="shared" si="4"/>
        <v>0</v>
      </c>
      <c r="L241" s="15">
        <f t="shared" si="15"/>
        <v>2878143.695</v>
      </c>
      <c r="M241" s="14"/>
      <c r="N241" s="15">
        <f>if($A241&lt;=$N$1,D241*((1+Investment!$D$5/12)^($N$1*12-$B241)),0)</f>
        <v>0</v>
      </c>
      <c r="O241" s="15">
        <f>if($A241&lt;=$N$1,E241*((1+Investment!$D$6/12)^($N$1*12-$B241)),0)</f>
        <v>0</v>
      </c>
      <c r="P241" s="15">
        <f>if($A241&lt;=$N$1,F241*((1+Investment!$D$7/12)^($N$1*12-$B241)),0)</f>
        <v>0</v>
      </c>
      <c r="Q241" s="15">
        <f t="shared" si="5"/>
        <v>0</v>
      </c>
      <c r="R241" s="15">
        <f t="shared" si="16"/>
        <v>7865692.167</v>
      </c>
      <c r="S241" s="14"/>
      <c r="T241" s="15">
        <f>if($A241&lt;=$T$1,D241*((1+Investment!$D$5/12)^($T$1*12-$B241)),0)</f>
        <v>28742.90813</v>
      </c>
      <c r="U241" s="15">
        <f>if($A241&lt;=$T$1,E241*((1+Investment!$D$6/12)^($T$1*12-$B241)),0)</f>
        <v>12005.85581</v>
      </c>
      <c r="V241" s="15">
        <f>if($A241&lt;=$T$1,F241*((1+Investment!$D$7/12)^($T$1*12-$B241)),0)</f>
        <v>7221.29994</v>
      </c>
      <c r="W241" s="15">
        <f t="shared" si="6"/>
        <v>47970.06388</v>
      </c>
      <c r="X241" s="15">
        <f t="shared" si="17"/>
        <v>18504178.11</v>
      </c>
      <c r="Y241" s="14"/>
      <c r="Z241" s="15">
        <f>if($A241&lt;=$Z$1,D241*((1+Investment!$D$5/12)^($Z$1*12-$B241)),0)</f>
        <v>52217.14631</v>
      </c>
      <c r="AA241" s="15">
        <f>if($A241&lt;=$Z$1,E241*((1+Investment!$D$6/12)^($Z$1*12-$B241)),0)</f>
        <v>25298.51542</v>
      </c>
      <c r="AB241" s="15">
        <f>if($A241&lt;=$Z$1,F241*((1+Investment!$D$7/12)^($Z$1*12-$B241)),0)</f>
        <v>17643.22282</v>
      </c>
      <c r="AC241" s="15">
        <f t="shared" si="7"/>
        <v>95158.88455</v>
      </c>
      <c r="AD241" s="15">
        <f t="shared" si="18"/>
        <v>37857573.02</v>
      </c>
      <c r="AE241" s="14"/>
      <c r="AF241" s="15">
        <f>if($A241&lt;=$AF$1,D241*((1+Investment!$D$5/12)^($AF$1*12-$B241)),0)</f>
        <v>94862.71732</v>
      </c>
      <c r="AG241" s="15">
        <f>if($A241&lt;=$AF$1,E241*((1+Investment!$D$6/12)^($AF$1*12-$B241)),0)</f>
        <v>53308.5598</v>
      </c>
      <c r="AH241" s="15">
        <f>if($A241&lt;=$AF$1,F241*((1+Investment!$D$7/12)^($AF$1*12-$B241)),0)</f>
        <v>43106.2709</v>
      </c>
      <c r="AI241" s="15">
        <f t="shared" si="8"/>
        <v>191277.548</v>
      </c>
      <c r="AJ241" s="15">
        <f t="shared" si="19"/>
        <v>78634366.48</v>
      </c>
      <c r="AK241" s="14"/>
      <c r="AL241" s="15">
        <f>if($A241&lt;=$AF$1,D241*((1+Investment!$D$5/12)^($AL$1*12-$B241)),0)</f>
        <v>172336.7854</v>
      </c>
      <c r="AM241" s="15">
        <f>if($A241&lt;=$AF$1,E241*((1+Investment!$D$6/12)^($AL$1*12-$B241)),0)</f>
        <v>112330.8028</v>
      </c>
      <c r="AN241" s="15">
        <f>if($A241&lt;=$AF$1,F241*((1+Investment!$D$7/12)^($AL$1*12-$B241)),0)</f>
        <v>105318.0935</v>
      </c>
      <c r="AO241" s="15">
        <f t="shared" si="9"/>
        <v>389985.6817</v>
      </c>
      <c r="AP241" s="15">
        <f t="shared" si="20"/>
        <v>165881100.8</v>
      </c>
      <c r="AQ241" s="14"/>
      <c r="AR241" s="15">
        <f>if($A241&lt;=$AF$1,D241*((1+Investment!$D$5/12)^($AR$1*12-$B241)),0)</f>
        <v>313083.669</v>
      </c>
      <c r="AS241" s="15">
        <f>if($A241&lt;=$AF$1,E241*((1+Investment!$D$6/12)^($AR$1*12-$B241)),0)</f>
        <v>236701.3724</v>
      </c>
      <c r="AT241" s="15">
        <f>if($A241&lt;=$AF$1,F241*((1+Investment!$D$7/12)^($AR$1*12-$B241)),0)</f>
        <v>257315.2488</v>
      </c>
      <c r="AU241" s="15">
        <f t="shared" si="10"/>
        <v>807100.2902</v>
      </c>
      <c r="AV241" s="15">
        <f t="shared" si="21"/>
        <v>355379281.5</v>
      </c>
      <c r="AW241" s="15"/>
      <c r="AX241" s="15">
        <f>if($A241&lt;=$AF$1,D241*((1+Investment!$D$5/12)^($AX$1*12-$B241)),0)</f>
        <v>568778.0679</v>
      </c>
      <c r="AY241" s="15">
        <f>if($A241&lt;=$AF$1,E241*((1+Investment!$D$6/12)^($AX$1*12-$B241)),0)</f>
        <v>498772.7168</v>
      </c>
      <c r="AZ241" s="15">
        <f>if($A241&lt;=$AF$1,F241*((1+Investment!$D$7/12)^($AX$1*12-$B241)),0)</f>
        <v>628677.7045</v>
      </c>
      <c r="BA241" s="15">
        <f t="shared" si="11"/>
        <v>1696228.489</v>
      </c>
      <c r="BB241" s="15">
        <f t="shared" si="22"/>
        <v>772899068.9</v>
      </c>
      <c r="BC241" s="15"/>
      <c r="BD241" s="15">
        <f>if($A241&lt;=$AF$1,D241*((1+Investment!$D$5/12)^($BD$1*12-$B241)),0)</f>
        <v>1033297.238</v>
      </c>
      <c r="BE241" s="15">
        <f>if($A241&lt;=$AF$1,E241*((1+Investment!$D$6/12)^($BD$1*12-$B241)),0)</f>
        <v>1051004.565</v>
      </c>
      <c r="BF241" s="15">
        <f>if($A241&lt;=$AF$1,F241*((1+Investment!$D$7/12)^($BD$1*12-$B241)),0)</f>
        <v>1535997.8</v>
      </c>
      <c r="BG241" s="15">
        <f t="shared" si="12"/>
        <v>3620299.603</v>
      </c>
      <c r="BH241" s="15">
        <f t="shared" si="23"/>
        <v>1705180278</v>
      </c>
      <c r="BI241" s="15"/>
    </row>
    <row r="242">
      <c r="A242" s="24">
        <f t="shared" si="2"/>
        <v>19</v>
      </c>
      <c r="B242" s="23">
        <f t="shared" si="13"/>
        <v>240</v>
      </c>
      <c r="C242" s="15">
        <f>vlookup(A242,Budget!$B$3:$H$53,7,0)</f>
        <v>47430.54147</v>
      </c>
      <c r="D242" s="15">
        <f t="shared" ref="D242:F242" si="260">$C242*D$1</f>
        <v>28458.32488</v>
      </c>
      <c r="E242" s="15">
        <f t="shared" si="260"/>
        <v>11857.63537</v>
      </c>
      <c r="F242" s="15">
        <f t="shared" si="260"/>
        <v>7114.581221</v>
      </c>
      <c r="G242" s="14"/>
      <c r="H242" s="15">
        <f>if($A242&lt;=$H$1,D242*((1+Investment!$D$5/12)^($H$1*12-$B242)),0)</f>
        <v>0</v>
      </c>
      <c r="I242" s="15">
        <f>if($A242&lt;=$H$1,E242*((1+Investment!$D$6/12)^($H$1*12-$B242)),0)</f>
        <v>0</v>
      </c>
      <c r="J242" s="15">
        <f>if($A242&lt;=$H$1,F242*((1+Investment!$D$7/12)^($H$1*12-$B242)),0)</f>
        <v>0</v>
      </c>
      <c r="K242" s="15">
        <f t="shared" si="4"/>
        <v>0</v>
      </c>
      <c r="L242" s="15">
        <f t="shared" si="15"/>
        <v>2878143.695</v>
      </c>
      <c r="M242" s="14"/>
      <c r="N242" s="15">
        <f>if($A242&lt;=$N$1,D242*((1+Investment!$D$5/12)^($N$1*12-$B242)),0)</f>
        <v>0</v>
      </c>
      <c r="O242" s="15">
        <f>if($A242&lt;=$N$1,E242*((1+Investment!$D$6/12)^($N$1*12-$B242)),0)</f>
        <v>0</v>
      </c>
      <c r="P242" s="15">
        <f>if($A242&lt;=$N$1,F242*((1+Investment!$D$7/12)^($N$1*12-$B242)),0)</f>
        <v>0</v>
      </c>
      <c r="Q242" s="15">
        <f t="shared" si="5"/>
        <v>0</v>
      </c>
      <c r="R242" s="15">
        <f t="shared" si="16"/>
        <v>7865692.167</v>
      </c>
      <c r="S242" s="14"/>
      <c r="T242" s="15">
        <f>if($A242&lt;=$T$1,D242*((1+Investment!$D$5/12)^($T$1*12-$B242)),0)</f>
        <v>28458.32488</v>
      </c>
      <c r="U242" s="15">
        <f>if($A242&lt;=$T$1,E242*((1+Investment!$D$6/12)^($T$1*12-$B242)),0)</f>
        <v>11857.63537</v>
      </c>
      <c r="V242" s="15">
        <f>if($A242&lt;=$T$1,F242*((1+Investment!$D$7/12)^($T$1*12-$B242)),0)</f>
        <v>7114.581221</v>
      </c>
      <c r="W242" s="15">
        <f t="shared" si="6"/>
        <v>47430.54147</v>
      </c>
      <c r="X242" s="15">
        <f t="shared" si="17"/>
        <v>18551608.65</v>
      </c>
      <c r="Y242" s="14"/>
      <c r="Z242" s="15">
        <f>if($A242&lt;=$Z$1,D242*((1+Investment!$D$5/12)^($Z$1*12-$B242)),0)</f>
        <v>51700.14486</v>
      </c>
      <c r="AA242" s="15">
        <f>if($A242&lt;=$Z$1,E242*((1+Investment!$D$6/12)^($Z$1*12-$B242)),0)</f>
        <v>24986.18807</v>
      </c>
      <c r="AB242" s="15">
        <f>if($A242&lt;=$Z$1,F242*((1+Investment!$D$7/12)^($Z$1*12-$B242)),0)</f>
        <v>17382.48554</v>
      </c>
      <c r="AC242" s="15">
        <f t="shared" si="7"/>
        <v>94068.81847</v>
      </c>
      <c r="AD242" s="15">
        <f t="shared" si="18"/>
        <v>37951641.84</v>
      </c>
      <c r="AE242" s="14"/>
      <c r="AF242" s="15">
        <f>if($A242&lt;=$AF$1,D242*((1+Investment!$D$5/12)^($AF$1*12-$B242)),0)</f>
        <v>93923.48249</v>
      </c>
      <c r="AG242" s="15">
        <f>if($A242&lt;=$AF$1,E242*((1+Investment!$D$6/12)^($AF$1*12-$B242)),0)</f>
        <v>52650.42943</v>
      </c>
      <c r="AH242" s="15">
        <f>if($A242&lt;=$AF$1,F242*((1+Investment!$D$7/12)^($AF$1*12-$B242)),0)</f>
        <v>42469.23241</v>
      </c>
      <c r="AI242" s="15">
        <f t="shared" si="8"/>
        <v>189043.1443</v>
      </c>
      <c r="AJ242" s="15">
        <f t="shared" si="19"/>
        <v>78823409.63</v>
      </c>
      <c r="AK242" s="14"/>
      <c r="AL242" s="15">
        <f>if($A242&lt;=$AF$1,D242*((1+Investment!$D$5/12)^($AL$1*12-$B242)),0)</f>
        <v>170630.4806</v>
      </c>
      <c r="AM242" s="15">
        <f>if($A242&lt;=$AF$1,E242*((1+Investment!$D$6/12)^($AL$1*12-$B242)),0)</f>
        <v>110944.0028</v>
      </c>
      <c r="AN242" s="15">
        <f>if($A242&lt;=$AF$1,F242*((1+Investment!$D$7/12)^($AL$1*12-$B242)),0)</f>
        <v>103761.6685</v>
      </c>
      <c r="AO242" s="15">
        <f t="shared" si="9"/>
        <v>385336.1518</v>
      </c>
      <c r="AP242" s="15">
        <f t="shared" si="20"/>
        <v>166266437</v>
      </c>
      <c r="AQ242" s="14"/>
      <c r="AR242" s="15">
        <f>if($A242&lt;=$AF$1,D242*((1+Investment!$D$5/12)^($AR$1*12-$B242)),0)</f>
        <v>309983.8307</v>
      </c>
      <c r="AS242" s="15">
        <f>if($A242&lt;=$AF$1,E242*((1+Investment!$D$6/12)^($AR$1*12-$B242)),0)</f>
        <v>233779.1333</v>
      </c>
      <c r="AT242" s="15">
        <f>if($A242&lt;=$AF$1,F242*((1+Investment!$D$7/12)^($AR$1*12-$B242)),0)</f>
        <v>253512.5604</v>
      </c>
      <c r="AU242" s="15">
        <f t="shared" si="10"/>
        <v>797275.5244</v>
      </c>
      <c r="AV242" s="15">
        <f t="shared" si="21"/>
        <v>356176557</v>
      </c>
      <c r="AW242" s="15"/>
      <c r="AX242" s="15">
        <f>if($A242&lt;=$AF$1,D242*((1+Investment!$D$5/12)^($AX$1*12-$B242)),0)</f>
        <v>563146.6019</v>
      </c>
      <c r="AY242" s="15">
        <f>if($A242&lt;=$AF$1,E242*((1+Investment!$D$6/12)^($AX$1*12-$B242)),0)</f>
        <v>492615.0289</v>
      </c>
      <c r="AZ242" s="15">
        <f>if($A242&lt;=$AF$1,F242*((1+Investment!$D$7/12)^($AX$1*12-$B242)),0)</f>
        <v>619386.901</v>
      </c>
      <c r="BA242" s="15">
        <f t="shared" si="11"/>
        <v>1675148.532</v>
      </c>
      <c r="BB242" s="15">
        <f t="shared" si="22"/>
        <v>774574217.4</v>
      </c>
      <c r="BC242" s="15"/>
      <c r="BD242" s="15">
        <f>if($A242&lt;=$AF$1,D242*((1+Investment!$D$5/12)^($BD$1*12-$B242)),0)</f>
        <v>1023066.572</v>
      </c>
      <c r="BE242" s="15">
        <f>if($A242&lt;=$AF$1,E242*((1+Investment!$D$6/12)^($BD$1*12-$B242)),0)</f>
        <v>1038029.2</v>
      </c>
      <c r="BF242" s="15">
        <f>if($A242&lt;=$AF$1,F242*((1+Investment!$D$7/12)^($BD$1*12-$B242)),0)</f>
        <v>1513298.325</v>
      </c>
      <c r="BG242" s="15">
        <f t="shared" si="12"/>
        <v>3574394.098</v>
      </c>
      <c r="BH242" s="15">
        <f t="shared" si="23"/>
        <v>1708754672</v>
      </c>
      <c r="BI242" s="15"/>
    </row>
    <row r="243">
      <c r="A243" s="24">
        <f t="shared" si="2"/>
        <v>20</v>
      </c>
      <c r="B243" s="23">
        <f t="shared" si="13"/>
        <v>241</v>
      </c>
      <c r="C243" s="15">
        <f>vlookup(A243,Budget!$B$3:$H$53,7,0)</f>
        <v>51536.98479</v>
      </c>
      <c r="D243" s="15">
        <f t="shared" ref="D243:F243" si="261">$C243*D$1</f>
        <v>30922.19088</v>
      </c>
      <c r="E243" s="15">
        <f t="shared" si="261"/>
        <v>12884.2462</v>
      </c>
      <c r="F243" s="15">
        <f t="shared" si="261"/>
        <v>7730.547719</v>
      </c>
      <c r="G243" s="14"/>
      <c r="H243" s="15">
        <f>if($A243&lt;=$H$1,D243*((1+Investment!$D$5/12)^($H$1*12-$B243)),0)</f>
        <v>0</v>
      </c>
      <c r="I243" s="15">
        <f>if($A243&lt;=$H$1,E243*((1+Investment!$D$6/12)^($H$1*12-$B243)),0)</f>
        <v>0</v>
      </c>
      <c r="J243" s="15">
        <f>if($A243&lt;=$H$1,F243*((1+Investment!$D$7/12)^($H$1*12-$B243)),0)</f>
        <v>0</v>
      </c>
      <c r="K243" s="15">
        <f t="shared" si="4"/>
        <v>0</v>
      </c>
      <c r="L243" s="15">
        <f t="shared" si="15"/>
        <v>2878143.695</v>
      </c>
      <c r="M243" s="14"/>
      <c r="N243" s="15">
        <f>if($A243&lt;=$N$1,D243*((1+Investment!$D$5/12)^($N$1*12-$B243)),0)</f>
        <v>0</v>
      </c>
      <c r="O243" s="15">
        <f>if($A243&lt;=$N$1,E243*((1+Investment!$D$6/12)^($N$1*12-$B243)),0)</f>
        <v>0</v>
      </c>
      <c r="P243" s="15">
        <f>if($A243&lt;=$N$1,F243*((1+Investment!$D$7/12)^($N$1*12-$B243)),0)</f>
        <v>0</v>
      </c>
      <c r="Q243" s="15">
        <f t="shared" si="5"/>
        <v>0</v>
      </c>
      <c r="R243" s="15">
        <f t="shared" si="16"/>
        <v>7865692.167</v>
      </c>
      <c r="S243" s="14"/>
      <c r="T243" s="15">
        <f>if($A243&lt;=$T$1,D243*((1+Investment!$D$5/12)^($T$1*12-$B243)),0)</f>
        <v>30616.03057</v>
      </c>
      <c r="U243" s="15">
        <f>if($A243&lt;=$T$1,E243*((1+Investment!$D$6/12)^($T$1*12-$B243)),0)</f>
        <v>12725.18143</v>
      </c>
      <c r="V243" s="15">
        <f>if($A243&lt;=$T$1,F243*((1+Investment!$D$7/12)^($T$1*12-$B243)),0)</f>
        <v>7616.303171</v>
      </c>
      <c r="W243" s="15">
        <f t="shared" si="6"/>
        <v>50957.51517</v>
      </c>
      <c r="X243" s="15">
        <f t="shared" si="17"/>
        <v>18602566.17</v>
      </c>
      <c r="Y243" s="14"/>
      <c r="Z243" s="15">
        <f>if($A243&lt;=$Z$1,D243*((1+Investment!$D$5/12)^($Z$1*12-$B243)),0)</f>
        <v>55620.04166</v>
      </c>
      <c r="AA243" s="15">
        <f>if($A243&lt;=$Z$1,E243*((1+Investment!$D$6/12)^($Z$1*12-$B243)),0)</f>
        <v>26814.26495</v>
      </c>
      <c r="AB243" s="15">
        <f>if($A243&lt;=$Z$1,F243*((1+Investment!$D$7/12)^($Z$1*12-$B243)),0)</f>
        <v>18608.30253</v>
      </c>
      <c r="AC243" s="15">
        <f t="shared" si="7"/>
        <v>101042.6091</v>
      </c>
      <c r="AD243" s="15">
        <f t="shared" si="18"/>
        <v>38052684.45</v>
      </c>
      <c r="AE243" s="14"/>
      <c r="AF243" s="15">
        <f>if($A243&lt;=$AF$1,D243*((1+Investment!$D$5/12)^($AF$1*12-$B243)),0)</f>
        <v>101044.7461</v>
      </c>
      <c r="AG243" s="15">
        <f>if($A243&lt;=$AF$1,E243*((1+Investment!$D$6/12)^($AF$1*12-$B243)),0)</f>
        <v>56502.51893</v>
      </c>
      <c r="AH243" s="15">
        <f>if($A243&lt;=$AF$1,F243*((1+Investment!$D$7/12)^($AF$1*12-$B243)),0)</f>
        <v>45464.17272</v>
      </c>
      <c r="AI243" s="15">
        <f t="shared" si="8"/>
        <v>203011.4377</v>
      </c>
      <c r="AJ243" s="15">
        <f t="shared" si="19"/>
        <v>79026421.07</v>
      </c>
      <c r="AK243" s="14"/>
      <c r="AL243" s="15">
        <f>if($A243&lt;=$AF$1,D243*((1+Investment!$D$5/12)^($AL$1*12-$B243)),0)</f>
        <v>183567.6566</v>
      </c>
      <c r="AM243" s="15">
        <f>if($A243&lt;=$AF$1,E243*((1+Investment!$D$6/12)^($AL$1*12-$B243)),0)</f>
        <v>119061.0539</v>
      </c>
      <c r="AN243" s="15">
        <f>if($A243&lt;=$AF$1,F243*((1+Investment!$D$7/12)^($AL$1*12-$B243)),0)</f>
        <v>111078.9659</v>
      </c>
      <c r="AO243" s="15">
        <f t="shared" si="9"/>
        <v>413707.6764</v>
      </c>
      <c r="AP243" s="15">
        <f t="shared" si="20"/>
        <v>166680144.7</v>
      </c>
      <c r="AQ243" s="14"/>
      <c r="AR243" s="15">
        <f>if($A243&lt;=$AF$1,D243*((1+Investment!$D$5/12)^($AR$1*12-$B243)),0)</f>
        <v>333486.7557</v>
      </c>
      <c r="AS243" s="15">
        <f>if($A243&lt;=$AF$1,E243*((1+Investment!$D$6/12)^($AR$1*12-$B243)),0)</f>
        <v>250883.232</v>
      </c>
      <c r="AT243" s="15">
        <f>if($A243&lt;=$AF$1,F243*((1+Investment!$D$7/12)^($AR$1*12-$B243)),0)</f>
        <v>271390.3261</v>
      </c>
      <c r="AU243" s="15">
        <f t="shared" si="10"/>
        <v>855760.3138</v>
      </c>
      <c r="AV243" s="15">
        <f t="shared" si="21"/>
        <v>357032317.3</v>
      </c>
      <c r="AW243" s="15"/>
      <c r="AX243" s="15">
        <f>if($A243&lt;=$AF$1,D243*((1+Investment!$D$5/12)^($AX$1*12-$B243)),0)</f>
        <v>605844.288</v>
      </c>
      <c r="AY243" s="15">
        <f>if($A243&lt;=$AF$1,E243*((1+Investment!$D$6/12)^($AX$1*12-$B243)),0)</f>
        <v>528656.4668</v>
      </c>
      <c r="AZ243" s="15">
        <f>if($A243&lt;=$AF$1,F243*((1+Investment!$D$7/12)^($AX$1*12-$B243)),0)</f>
        <v>663066.2117</v>
      </c>
      <c r="BA243" s="15">
        <f t="shared" si="11"/>
        <v>1797566.966</v>
      </c>
      <c r="BB243" s="15">
        <f t="shared" si="22"/>
        <v>776371784.4</v>
      </c>
      <c r="BC243" s="15"/>
      <c r="BD243" s="15">
        <f>if($A243&lt;=$AF$1,D243*((1+Investment!$D$5/12)^($BD$1*12-$B243)),0)</f>
        <v>1100635.318</v>
      </c>
      <c r="BE243" s="15">
        <f>if($A243&lt;=$AF$1,E243*((1+Investment!$D$6/12)^($BD$1*12-$B243)),0)</f>
        <v>1113975.046</v>
      </c>
      <c r="BF243" s="15">
        <f>if($A243&lt;=$AF$1,F243*((1+Investment!$D$7/12)^($BD$1*12-$B243)),0)</f>
        <v>1620016.481</v>
      </c>
      <c r="BG243" s="15">
        <f t="shared" si="12"/>
        <v>3834626.845</v>
      </c>
      <c r="BH243" s="15">
        <f t="shared" si="23"/>
        <v>1712589299</v>
      </c>
      <c r="BI243" s="15"/>
    </row>
    <row r="244">
      <c r="A244" s="24">
        <f t="shared" si="2"/>
        <v>20</v>
      </c>
      <c r="B244" s="23">
        <f t="shared" si="13"/>
        <v>242</v>
      </c>
      <c r="C244" s="15">
        <f>vlookup(A244,Budget!$B$3:$H$53,7,0)</f>
        <v>51536.98479</v>
      </c>
      <c r="D244" s="15">
        <f t="shared" ref="D244:F244" si="262">$C244*D$1</f>
        <v>30922.19088</v>
      </c>
      <c r="E244" s="15">
        <f t="shared" si="262"/>
        <v>12884.2462</v>
      </c>
      <c r="F244" s="15">
        <f t="shared" si="262"/>
        <v>7730.547719</v>
      </c>
      <c r="G244" s="14"/>
      <c r="H244" s="15">
        <f>if($A244&lt;=$H$1,D244*((1+Investment!$D$5/12)^($H$1*12-$B244)),0)</f>
        <v>0</v>
      </c>
      <c r="I244" s="15">
        <f>if($A244&lt;=$H$1,E244*((1+Investment!$D$6/12)^($H$1*12-$B244)),0)</f>
        <v>0</v>
      </c>
      <c r="J244" s="15">
        <f>if($A244&lt;=$H$1,F244*((1+Investment!$D$7/12)^($H$1*12-$B244)),0)</f>
        <v>0</v>
      </c>
      <c r="K244" s="15">
        <f t="shared" si="4"/>
        <v>0</v>
      </c>
      <c r="L244" s="15">
        <f t="shared" si="15"/>
        <v>2878143.695</v>
      </c>
      <c r="M244" s="14"/>
      <c r="N244" s="15">
        <f>if($A244&lt;=$N$1,D244*((1+Investment!$D$5/12)^($N$1*12-$B244)),0)</f>
        <v>0</v>
      </c>
      <c r="O244" s="15">
        <f>if($A244&lt;=$N$1,E244*((1+Investment!$D$6/12)^($N$1*12-$B244)),0)</f>
        <v>0</v>
      </c>
      <c r="P244" s="15">
        <f>if($A244&lt;=$N$1,F244*((1+Investment!$D$7/12)^($N$1*12-$B244)),0)</f>
        <v>0</v>
      </c>
      <c r="Q244" s="15">
        <f t="shared" si="5"/>
        <v>0</v>
      </c>
      <c r="R244" s="15">
        <f t="shared" si="16"/>
        <v>7865692.167</v>
      </c>
      <c r="S244" s="14"/>
      <c r="T244" s="15">
        <f>if($A244&lt;=$T$1,D244*((1+Investment!$D$5/12)^($T$1*12-$B244)),0)</f>
        <v>30312.90155</v>
      </c>
      <c r="U244" s="15">
        <f>if($A244&lt;=$T$1,E244*((1+Investment!$D$6/12)^($T$1*12-$B244)),0)</f>
        <v>12568.08042</v>
      </c>
      <c r="V244" s="15">
        <f>if($A244&lt;=$T$1,F244*((1+Investment!$D$7/12)^($T$1*12-$B244)),0)</f>
        <v>7503.746967</v>
      </c>
      <c r="W244" s="15">
        <f t="shared" si="6"/>
        <v>50384.72895</v>
      </c>
      <c r="X244" s="15">
        <f t="shared" si="17"/>
        <v>18652950.9</v>
      </c>
      <c r="Y244" s="14"/>
      <c r="Z244" s="15">
        <f>if($A244&lt;=$Z$1,D244*((1+Investment!$D$5/12)^($Z$1*12-$B244)),0)</f>
        <v>55069.34818</v>
      </c>
      <c r="AA244" s="15">
        <f>if($A244&lt;=$Z$1,E244*((1+Investment!$D$6/12)^($Z$1*12-$B244)),0)</f>
        <v>26483.22464</v>
      </c>
      <c r="AB244" s="15">
        <f>if($A244&lt;=$Z$1,F244*((1+Investment!$D$7/12)^($Z$1*12-$B244)),0)</f>
        <v>18333.30298</v>
      </c>
      <c r="AC244" s="15">
        <f t="shared" si="7"/>
        <v>99885.8758</v>
      </c>
      <c r="AD244" s="15">
        <f t="shared" si="18"/>
        <v>38152570.32</v>
      </c>
      <c r="AE244" s="14"/>
      <c r="AF244" s="15">
        <f>if($A244&lt;=$AF$1,D244*((1+Investment!$D$5/12)^($AF$1*12-$B244)),0)</f>
        <v>100044.303</v>
      </c>
      <c r="AG244" s="15">
        <f>if($A244&lt;=$AF$1,E244*((1+Investment!$D$6/12)^($AF$1*12-$B244)),0)</f>
        <v>55804.95697</v>
      </c>
      <c r="AH244" s="15">
        <f>if($A244&lt;=$AF$1,F244*((1+Investment!$D$7/12)^($AF$1*12-$B244)),0)</f>
        <v>44792.2884</v>
      </c>
      <c r="AI244" s="15">
        <f t="shared" si="8"/>
        <v>200641.5484</v>
      </c>
      <c r="AJ244" s="15">
        <f t="shared" si="19"/>
        <v>79227062.61</v>
      </c>
      <c r="AK244" s="14"/>
      <c r="AL244" s="15">
        <f>if($A244&lt;=$AF$1,D244*((1+Investment!$D$5/12)^($AL$1*12-$B244)),0)</f>
        <v>181750.155</v>
      </c>
      <c r="AM244" s="15">
        <f>if($A244&lt;=$AF$1,E244*((1+Investment!$D$6/12)^($AL$1*12-$B244)),0)</f>
        <v>117591.1644</v>
      </c>
      <c r="AN244" s="15">
        <f>if($A244&lt;=$AF$1,F244*((1+Investment!$D$7/12)^($AL$1*12-$B244)),0)</f>
        <v>109437.4048</v>
      </c>
      <c r="AO244" s="15">
        <f t="shared" si="9"/>
        <v>408778.7242</v>
      </c>
      <c r="AP244" s="15">
        <f t="shared" si="20"/>
        <v>167088923.4</v>
      </c>
      <c r="AQ244" s="14"/>
      <c r="AR244" s="15">
        <f>if($A244&lt;=$AF$1,D244*((1+Investment!$D$5/12)^($AR$1*12-$B244)),0)</f>
        <v>330184.9066</v>
      </c>
      <c r="AS244" s="15">
        <f>if($A244&lt;=$AF$1,E244*((1+Investment!$D$6/12)^($AR$1*12-$B244)),0)</f>
        <v>247785.9082</v>
      </c>
      <c r="AT244" s="15">
        <f>if($A244&lt;=$AF$1,F244*((1+Investment!$D$7/12)^($AR$1*12-$B244)),0)</f>
        <v>267379.6316</v>
      </c>
      <c r="AU244" s="15">
        <f t="shared" si="10"/>
        <v>845350.4464</v>
      </c>
      <c r="AV244" s="15">
        <f t="shared" si="21"/>
        <v>357877667.8</v>
      </c>
      <c r="AW244" s="15"/>
      <c r="AX244" s="15">
        <f>if($A244&lt;=$AF$1,D244*((1+Investment!$D$5/12)^($AX$1*12-$B244)),0)</f>
        <v>599845.8297</v>
      </c>
      <c r="AY244" s="15">
        <f>if($A244&lt;=$AF$1,E244*((1+Investment!$D$6/12)^($AX$1*12-$B244)),0)</f>
        <v>522129.8437</v>
      </c>
      <c r="AZ244" s="15">
        <f>if($A244&lt;=$AF$1,F244*((1+Investment!$D$7/12)^($AX$1*12-$B244)),0)</f>
        <v>653267.2036</v>
      </c>
      <c r="BA244" s="15">
        <f t="shared" si="11"/>
        <v>1775242.877</v>
      </c>
      <c r="BB244" s="15">
        <f t="shared" si="22"/>
        <v>778147027.3</v>
      </c>
      <c r="BC244" s="15"/>
      <c r="BD244" s="15">
        <f>if($A244&lt;=$AF$1,D244*((1+Investment!$D$5/12)^($BD$1*12-$B244)),0)</f>
        <v>1089737.938</v>
      </c>
      <c r="BE244" s="15">
        <f>if($A244&lt;=$AF$1,E244*((1+Investment!$D$6/12)^($BD$1*12-$B244)),0)</f>
        <v>1100222.267</v>
      </c>
      <c r="BF244" s="15">
        <f>if($A244&lt;=$AF$1,F244*((1+Investment!$D$7/12)^($BD$1*12-$B244)),0)</f>
        <v>1596075.351</v>
      </c>
      <c r="BG244" s="15">
        <f t="shared" si="12"/>
        <v>3786035.557</v>
      </c>
      <c r="BH244" s="15">
        <f t="shared" si="23"/>
        <v>1716375334</v>
      </c>
      <c r="BI244" s="15"/>
    </row>
    <row r="245">
      <c r="A245" s="24">
        <f t="shared" si="2"/>
        <v>20</v>
      </c>
      <c r="B245" s="23">
        <f t="shared" si="13"/>
        <v>243</v>
      </c>
      <c r="C245" s="15">
        <f>vlookup(A245,Budget!$B$3:$H$53,7,0)</f>
        <v>51536.98479</v>
      </c>
      <c r="D245" s="15">
        <f t="shared" ref="D245:F245" si="263">$C245*D$1</f>
        <v>30922.19088</v>
      </c>
      <c r="E245" s="15">
        <f t="shared" si="263"/>
        <v>12884.2462</v>
      </c>
      <c r="F245" s="15">
        <f t="shared" si="263"/>
        <v>7730.547719</v>
      </c>
      <c r="G245" s="14"/>
      <c r="H245" s="15">
        <f>if($A245&lt;=$H$1,D245*((1+Investment!$D$5/12)^($H$1*12-$B245)),0)</f>
        <v>0</v>
      </c>
      <c r="I245" s="15">
        <f>if($A245&lt;=$H$1,E245*((1+Investment!$D$6/12)^($H$1*12-$B245)),0)</f>
        <v>0</v>
      </c>
      <c r="J245" s="15">
        <f>if($A245&lt;=$H$1,F245*((1+Investment!$D$7/12)^($H$1*12-$B245)),0)</f>
        <v>0</v>
      </c>
      <c r="K245" s="15">
        <f t="shared" si="4"/>
        <v>0</v>
      </c>
      <c r="L245" s="15">
        <f t="shared" si="15"/>
        <v>2878143.695</v>
      </c>
      <c r="M245" s="14"/>
      <c r="N245" s="15">
        <f>if($A245&lt;=$N$1,D245*((1+Investment!$D$5/12)^($N$1*12-$B245)),0)</f>
        <v>0</v>
      </c>
      <c r="O245" s="15">
        <f>if($A245&lt;=$N$1,E245*((1+Investment!$D$6/12)^($N$1*12-$B245)),0)</f>
        <v>0</v>
      </c>
      <c r="P245" s="15">
        <f>if($A245&lt;=$N$1,F245*((1+Investment!$D$7/12)^($N$1*12-$B245)),0)</f>
        <v>0</v>
      </c>
      <c r="Q245" s="15">
        <f t="shared" si="5"/>
        <v>0</v>
      </c>
      <c r="R245" s="15">
        <f t="shared" si="16"/>
        <v>7865692.167</v>
      </c>
      <c r="S245" s="14"/>
      <c r="T245" s="15">
        <f>if($A245&lt;=$T$1,D245*((1+Investment!$D$5/12)^($T$1*12-$B245)),0)</f>
        <v>30012.77382</v>
      </c>
      <c r="U245" s="15">
        <f>if($A245&lt;=$T$1,E245*((1+Investment!$D$6/12)^($T$1*12-$B245)),0)</f>
        <v>12412.91894</v>
      </c>
      <c r="V245" s="15">
        <f>if($A245&lt;=$T$1,F245*((1+Investment!$D$7/12)^($T$1*12-$B245)),0)</f>
        <v>7392.854155</v>
      </c>
      <c r="W245" s="15">
        <f t="shared" si="6"/>
        <v>49818.54691</v>
      </c>
      <c r="X245" s="15">
        <f t="shared" si="17"/>
        <v>18702769.44</v>
      </c>
      <c r="Y245" s="14"/>
      <c r="Z245" s="15">
        <f>if($A245&lt;=$Z$1,D245*((1+Investment!$D$5/12)^($Z$1*12-$B245)),0)</f>
        <v>54524.10711</v>
      </c>
      <c r="AA245" s="15">
        <f>if($A245&lt;=$Z$1,E245*((1+Investment!$D$6/12)^($Z$1*12-$B245)),0)</f>
        <v>26156.27125</v>
      </c>
      <c r="AB245" s="15">
        <f>if($A245&lt;=$Z$1,F245*((1+Investment!$D$7/12)^($Z$1*12-$B245)),0)</f>
        <v>18062.36747</v>
      </c>
      <c r="AC245" s="15">
        <f t="shared" si="7"/>
        <v>98742.74582</v>
      </c>
      <c r="AD245" s="15">
        <f t="shared" si="18"/>
        <v>38251313.07</v>
      </c>
      <c r="AE245" s="14"/>
      <c r="AF245" s="15">
        <f>if($A245&lt;=$AF$1,D245*((1+Investment!$D$5/12)^($AF$1*12-$B245)),0)</f>
        <v>99053.76537</v>
      </c>
      <c r="AG245" s="15">
        <f>if($A245&lt;=$AF$1,E245*((1+Investment!$D$6/12)^($AF$1*12-$B245)),0)</f>
        <v>55116.00688</v>
      </c>
      <c r="AH245" s="15">
        <f>if($A245&lt;=$AF$1,F245*((1+Investment!$D$7/12)^($AF$1*12-$B245)),0)</f>
        <v>44130.3334</v>
      </c>
      <c r="AI245" s="15">
        <f t="shared" si="8"/>
        <v>198300.1056</v>
      </c>
      <c r="AJ245" s="15">
        <f t="shared" si="19"/>
        <v>79425362.72</v>
      </c>
      <c r="AK245" s="14"/>
      <c r="AL245" s="15">
        <f>if($A245&lt;=$AF$1,D245*((1+Investment!$D$5/12)^($AL$1*12-$B245)),0)</f>
        <v>179950.6485</v>
      </c>
      <c r="AM245" s="15">
        <f>if($A245&lt;=$AF$1,E245*((1+Investment!$D$6/12)^($AL$1*12-$B245)),0)</f>
        <v>116139.4216</v>
      </c>
      <c r="AN245" s="15">
        <f>if($A245&lt;=$AF$1,F245*((1+Investment!$D$7/12)^($AL$1*12-$B245)),0)</f>
        <v>107820.1033</v>
      </c>
      <c r="AO245" s="15">
        <f t="shared" si="9"/>
        <v>403910.1734</v>
      </c>
      <c r="AP245" s="15">
        <f t="shared" si="20"/>
        <v>167492833.6</v>
      </c>
      <c r="AQ245" s="14"/>
      <c r="AR245" s="15">
        <f>if($A245&lt;=$AF$1,D245*((1+Investment!$D$5/12)^($AR$1*12-$B245)),0)</f>
        <v>326915.7491</v>
      </c>
      <c r="AS245" s="15">
        <f>if($A245&lt;=$AF$1,E245*((1+Investment!$D$6/12)^($AR$1*12-$B245)),0)</f>
        <v>244726.8229</v>
      </c>
      <c r="AT245" s="15">
        <f>if($A245&lt;=$AF$1,F245*((1+Investment!$D$7/12)^($AR$1*12-$B245)),0)</f>
        <v>263428.2085</v>
      </c>
      <c r="AU245" s="15">
        <f t="shared" si="10"/>
        <v>835070.7805</v>
      </c>
      <c r="AV245" s="15">
        <f t="shared" si="21"/>
        <v>358712738.6</v>
      </c>
      <c r="AW245" s="15"/>
      <c r="AX245" s="15">
        <f>if($A245&lt;=$AF$1,D245*((1+Investment!$D$5/12)^($AX$1*12-$B245)),0)</f>
        <v>593906.7621</v>
      </c>
      <c r="AY245" s="15">
        <f>if($A245&lt;=$AF$1,E245*((1+Investment!$D$6/12)^($AX$1*12-$B245)),0)</f>
        <v>515683.7963</v>
      </c>
      <c r="AZ245" s="15">
        <f>if($A245&lt;=$AF$1,F245*((1+Investment!$D$7/12)^($AX$1*12-$B245)),0)</f>
        <v>643613.0085</v>
      </c>
      <c r="BA245" s="15">
        <f t="shared" si="11"/>
        <v>1753203.567</v>
      </c>
      <c r="BB245" s="15">
        <f t="shared" si="22"/>
        <v>779900230.8</v>
      </c>
      <c r="BC245" s="15"/>
      <c r="BD245" s="15">
        <f>if($A245&lt;=$AF$1,D245*((1+Investment!$D$5/12)^($BD$1*12-$B245)),0)</f>
        <v>1078948.454</v>
      </c>
      <c r="BE245" s="15">
        <f>if($A245&lt;=$AF$1,E245*((1+Investment!$D$6/12)^($BD$1*12-$B245)),0)</f>
        <v>1086639.276</v>
      </c>
      <c r="BF245" s="15">
        <f>if($A245&lt;=$AF$1,F245*((1+Investment!$D$7/12)^($BD$1*12-$B245)),0)</f>
        <v>1572488.03</v>
      </c>
      <c r="BG245" s="15">
        <f t="shared" si="12"/>
        <v>3738075.761</v>
      </c>
      <c r="BH245" s="15">
        <f t="shared" si="23"/>
        <v>1720113410</v>
      </c>
      <c r="BI245" s="15"/>
    </row>
    <row r="246">
      <c r="A246" s="24">
        <f t="shared" si="2"/>
        <v>20</v>
      </c>
      <c r="B246" s="23">
        <f t="shared" si="13"/>
        <v>244</v>
      </c>
      <c r="C246" s="15">
        <f>vlookup(A246,Budget!$B$3:$H$53,7,0)</f>
        <v>51536.98479</v>
      </c>
      <c r="D246" s="15">
        <f t="shared" ref="D246:F246" si="264">$C246*D$1</f>
        <v>30922.19088</v>
      </c>
      <c r="E246" s="15">
        <f t="shared" si="264"/>
        <v>12884.2462</v>
      </c>
      <c r="F246" s="15">
        <f t="shared" si="264"/>
        <v>7730.547719</v>
      </c>
      <c r="G246" s="14"/>
      <c r="H246" s="15">
        <f>if($A246&lt;=$H$1,D246*((1+Investment!$D$5/12)^($H$1*12-$B246)),0)</f>
        <v>0</v>
      </c>
      <c r="I246" s="15">
        <f>if($A246&lt;=$H$1,E246*((1+Investment!$D$6/12)^($H$1*12-$B246)),0)</f>
        <v>0</v>
      </c>
      <c r="J246" s="15">
        <f>if($A246&lt;=$H$1,F246*((1+Investment!$D$7/12)^($H$1*12-$B246)),0)</f>
        <v>0</v>
      </c>
      <c r="K246" s="15">
        <f t="shared" si="4"/>
        <v>0</v>
      </c>
      <c r="L246" s="15">
        <f t="shared" si="15"/>
        <v>2878143.695</v>
      </c>
      <c r="M246" s="14"/>
      <c r="N246" s="15">
        <f>if($A246&lt;=$N$1,D246*((1+Investment!$D$5/12)^($N$1*12-$B246)),0)</f>
        <v>0</v>
      </c>
      <c r="O246" s="15">
        <f>if($A246&lt;=$N$1,E246*((1+Investment!$D$6/12)^($N$1*12-$B246)),0)</f>
        <v>0</v>
      </c>
      <c r="P246" s="15">
        <f>if($A246&lt;=$N$1,F246*((1+Investment!$D$7/12)^($N$1*12-$B246)),0)</f>
        <v>0</v>
      </c>
      <c r="Q246" s="15">
        <f t="shared" si="5"/>
        <v>0</v>
      </c>
      <c r="R246" s="15">
        <f t="shared" si="16"/>
        <v>7865692.167</v>
      </c>
      <c r="S246" s="14"/>
      <c r="T246" s="15">
        <f>if($A246&lt;=$T$1,D246*((1+Investment!$D$5/12)^($T$1*12-$B246)),0)</f>
        <v>29715.61764</v>
      </c>
      <c r="U246" s="15">
        <f>if($A246&lt;=$T$1,E246*((1+Investment!$D$6/12)^($T$1*12-$B246)),0)</f>
        <v>12259.67303</v>
      </c>
      <c r="V246" s="15">
        <f>if($A246&lt;=$T$1,F246*((1+Investment!$D$7/12)^($T$1*12-$B246)),0)</f>
        <v>7283.600152</v>
      </c>
      <c r="W246" s="15">
        <f t="shared" si="6"/>
        <v>49258.89082</v>
      </c>
      <c r="X246" s="15">
        <f t="shared" si="17"/>
        <v>18752028.34</v>
      </c>
      <c r="Y246" s="14"/>
      <c r="Z246" s="15">
        <f>if($A246&lt;=$Z$1,D246*((1+Investment!$D$5/12)^($Z$1*12-$B246)),0)</f>
        <v>53984.26446</v>
      </c>
      <c r="AA246" s="15">
        <f>if($A246&lt;=$Z$1,E246*((1+Investment!$D$6/12)^($Z$1*12-$B246)),0)</f>
        <v>25833.35432</v>
      </c>
      <c r="AB246" s="15">
        <f>if($A246&lt;=$Z$1,F246*((1+Investment!$D$7/12)^($Z$1*12-$B246)),0)</f>
        <v>17795.43593</v>
      </c>
      <c r="AC246" s="15">
        <f t="shared" si="7"/>
        <v>97613.05471</v>
      </c>
      <c r="AD246" s="15">
        <f t="shared" si="18"/>
        <v>38348926.12</v>
      </c>
      <c r="AE246" s="14"/>
      <c r="AF246" s="15">
        <f>if($A246&lt;=$AF$1,D246*((1+Investment!$D$5/12)^($AF$1*12-$B246)),0)</f>
        <v>98073.03502</v>
      </c>
      <c r="AG246" s="15">
        <f>if($A246&lt;=$AF$1,E246*((1+Investment!$D$6/12)^($AF$1*12-$B246)),0)</f>
        <v>54435.56235</v>
      </c>
      <c r="AH246" s="15">
        <f>if($A246&lt;=$AF$1,F246*((1+Investment!$D$7/12)^($AF$1*12-$B246)),0)</f>
        <v>43478.16098</v>
      </c>
      <c r="AI246" s="15">
        <f t="shared" si="8"/>
        <v>195986.7584</v>
      </c>
      <c r="AJ246" s="15">
        <f t="shared" si="19"/>
        <v>79621349.48</v>
      </c>
      <c r="AK246" s="14"/>
      <c r="AL246" s="15">
        <f>if($A246&lt;=$AF$1,D246*((1+Investment!$D$5/12)^($AL$1*12-$B246)),0)</f>
        <v>178168.9589</v>
      </c>
      <c r="AM246" s="15">
        <f>if($A246&lt;=$AF$1,E246*((1+Investment!$D$6/12)^($AL$1*12-$B246)),0)</f>
        <v>114705.6016</v>
      </c>
      <c r="AN246" s="15">
        <f>if($A246&lt;=$AF$1,F246*((1+Investment!$D$7/12)^($AL$1*12-$B246)),0)</f>
        <v>106226.7027</v>
      </c>
      <c r="AO246" s="15">
        <f t="shared" si="9"/>
        <v>399101.2633</v>
      </c>
      <c r="AP246" s="15">
        <f t="shared" si="20"/>
        <v>167891934.8</v>
      </c>
      <c r="AQ246" s="14"/>
      <c r="AR246" s="15">
        <f>if($A246&lt;=$AF$1,D246*((1+Investment!$D$5/12)^($AR$1*12-$B246)),0)</f>
        <v>323678.9595</v>
      </c>
      <c r="AS246" s="15">
        <f>if($A246&lt;=$AF$1,E246*((1+Investment!$D$6/12)^($AR$1*12-$B246)),0)</f>
        <v>241705.5041</v>
      </c>
      <c r="AT246" s="15">
        <f>if($A246&lt;=$AF$1,F246*((1+Investment!$D$7/12)^($AR$1*12-$B246)),0)</f>
        <v>259535.1808</v>
      </c>
      <c r="AU246" s="15">
        <f t="shared" si="10"/>
        <v>824919.6444</v>
      </c>
      <c r="AV246" s="15">
        <f t="shared" si="21"/>
        <v>359537658.2</v>
      </c>
      <c r="AW246" s="15"/>
      <c r="AX246" s="15">
        <f>if($A246&lt;=$AF$1,D246*((1+Investment!$D$5/12)^($AX$1*12-$B246)),0)</f>
        <v>588026.4971</v>
      </c>
      <c r="AY246" s="15">
        <f>if($A246&lt;=$AF$1,E246*((1+Investment!$D$6/12)^($AX$1*12-$B246)),0)</f>
        <v>509317.3296</v>
      </c>
      <c r="AZ246" s="15">
        <f>if($A246&lt;=$AF$1,F246*((1+Investment!$D$7/12)^($AX$1*12-$B246)),0)</f>
        <v>634101.4862</v>
      </c>
      <c r="BA246" s="15">
        <f t="shared" si="11"/>
        <v>1731445.313</v>
      </c>
      <c r="BB246" s="15">
        <f t="shared" si="22"/>
        <v>781631676.1</v>
      </c>
      <c r="BC246" s="15"/>
      <c r="BD246" s="15">
        <f>if($A246&lt;=$AF$1,D246*((1+Investment!$D$5/12)^($BD$1*12-$B246)),0)</f>
        <v>1068265.796</v>
      </c>
      <c r="BE246" s="15">
        <f>if($A246&lt;=$AF$1,E246*((1+Investment!$D$6/12)^($BD$1*12-$B246)),0)</f>
        <v>1073223.977</v>
      </c>
      <c r="BF246" s="15">
        <f>if($A246&lt;=$AF$1,F246*((1+Investment!$D$7/12)^($BD$1*12-$B246)),0)</f>
        <v>1549249.291</v>
      </c>
      <c r="BG246" s="15">
        <f t="shared" si="12"/>
        <v>3690739.064</v>
      </c>
      <c r="BH246" s="15">
        <f t="shared" si="23"/>
        <v>1723804149</v>
      </c>
      <c r="BI246" s="15"/>
    </row>
    <row r="247">
      <c r="A247" s="24">
        <f t="shared" si="2"/>
        <v>20</v>
      </c>
      <c r="B247" s="23">
        <f t="shared" si="13"/>
        <v>245</v>
      </c>
      <c r="C247" s="15">
        <f>vlookup(A247,Budget!$B$3:$H$53,7,0)</f>
        <v>51536.98479</v>
      </c>
      <c r="D247" s="15">
        <f t="shared" ref="D247:F247" si="265">$C247*D$1</f>
        <v>30922.19088</v>
      </c>
      <c r="E247" s="15">
        <f t="shared" si="265"/>
        <v>12884.2462</v>
      </c>
      <c r="F247" s="15">
        <f t="shared" si="265"/>
        <v>7730.547719</v>
      </c>
      <c r="G247" s="14"/>
      <c r="H247" s="15">
        <f>if($A247&lt;=$H$1,D247*((1+Investment!$D$5/12)^($H$1*12-$B247)),0)</f>
        <v>0</v>
      </c>
      <c r="I247" s="15">
        <f>if($A247&lt;=$H$1,E247*((1+Investment!$D$6/12)^($H$1*12-$B247)),0)</f>
        <v>0</v>
      </c>
      <c r="J247" s="15">
        <f>if($A247&lt;=$H$1,F247*((1+Investment!$D$7/12)^($H$1*12-$B247)),0)</f>
        <v>0</v>
      </c>
      <c r="K247" s="15">
        <f t="shared" si="4"/>
        <v>0</v>
      </c>
      <c r="L247" s="15">
        <f t="shared" si="15"/>
        <v>2878143.695</v>
      </c>
      <c r="M247" s="14"/>
      <c r="N247" s="15">
        <f>if($A247&lt;=$N$1,D247*((1+Investment!$D$5/12)^($N$1*12-$B247)),0)</f>
        <v>0</v>
      </c>
      <c r="O247" s="15">
        <f>if($A247&lt;=$N$1,E247*((1+Investment!$D$6/12)^($N$1*12-$B247)),0)</f>
        <v>0</v>
      </c>
      <c r="P247" s="15">
        <f>if($A247&lt;=$N$1,F247*((1+Investment!$D$7/12)^($N$1*12-$B247)),0)</f>
        <v>0</v>
      </c>
      <c r="Q247" s="15">
        <f t="shared" si="5"/>
        <v>0</v>
      </c>
      <c r="R247" s="15">
        <f t="shared" si="16"/>
        <v>7865692.167</v>
      </c>
      <c r="S247" s="14"/>
      <c r="T247" s="15">
        <f>if($A247&lt;=$T$1,D247*((1+Investment!$D$5/12)^($T$1*12-$B247)),0)</f>
        <v>29421.4036</v>
      </c>
      <c r="U247" s="15">
        <f>if($A247&lt;=$T$1,E247*((1+Investment!$D$6/12)^($T$1*12-$B247)),0)</f>
        <v>12108.31904</v>
      </c>
      <c r="V247" s="15">
        <f>if($A247&lt;=$T$1,F247*((1+Investment!$D$7/12)^($T$1*12-$B247)),0)</f>
        <v>7175.960741</v>
      </c>
      <c r="W247" s="15">
        <f t="shared" si="6"/>
        <v>48705.68338</v>
      </c>
      <c r="X247" s="15">
        <f t="shared" si="17"/>
        <v>18800734.02</v>
      </c>
      <c r="Y247" s="14"/>
      <c r="Z247" s="15">
        <f>if($A247&lt;=$Z$1,D247*((1+Investment!$D$5/12)^($Z$1*12-$B247)),0)</f>
        <v>53449.76679</v>
      </c>
      <c r="AA247" s="15">
        <f>if($A247&lt;=$Z$1,E247*((1+Investment!$D$6/12)^($Z$1*12-$B247)),0)</f>
        <v>25514.42402</v>
      </c>
      <c r="AB247" s="15">
        <f>if($A247&lt;=$Z$1,F247*((1+Investment!$D$7/12)^($Z$1*12-$B247)),0)</f>
        <v>17532.44919</v>
      </c>
      <c r="AC247" s="15">
        <f t="shared" si="7"/>
        <v>96496.64</v>
      </c>
      <c r="AD247" s="15">
        <f t="shared" si="18"/>
        <v>38445422.76</v>
      </c>
      <c r="AE247" s="14"/>
      <c r="AF247" s="15">
        <f>if($A247&lt;=$AF$1,D247*((1+Investment!$D$5/12)^($AF$1*12-$B247)),0)</f>
        <v>97102.01487</v>
      </c>
      <c r="AG247" s="15">
        <f>if($A247&lt;=$AF$1,E247*((1+Investment!$D$6/12)^($AF$1*12-$B247)),0)</f>
        <v>53763.51837</v>
      </c>
      <c r="AH247" s="15">
        <f>if($A247&lt;=$AF$1,F247*((1+Investment!$D$7/12)^($AF$1*12-$B247)),0)</f>
        <v>42835.62658</v>
      </c>
      <c r="AI247" s="15">
        <f t="shared" si="8"/>
        <v>193701.1598</v>
      </c>
      <c r="AJ247" s="15">
        <f t="shared" si="19"/>
        <v>79815050.64</v>
      </c>
      <c r="AK247" s="14"/>
      <c r="AL247" s="15">
        <f>if($A247&lt;=$AF$1,D247*((1+Investment!$D$5/12)^($AL$1*12-$B247)),0)</f>
        <v>176404.9098</v>
      </c>
      <c r="AM247" s="15">
        <f>if($A247&lt;=$AF$1,E247*((1+Investment!$D$6/12)^($AL$1*12-$B247)),0)</f>
        <v>113289.4831</v>
      </c>
      <c r="AN247" s="15">
        <f>if($A247&lt;=$AF$1,F247*((1+Investment!$D$7/12)^($AL$1*12-$B247)),0)</f>
        <v>104656.85</v>
      </c>
      <c r="AO247" s="15">
        <f t="shared" si="9"/>
        <v>394351.2429</v>
      </c>
      <c r="AP247" s="15">
        <f t="shared" si="20"/>
        <v>168286286.1</v>
      </c>
      <c r="AQ247" s="14"/>
      <c r="AR247" s="15">
        <f>if($A247&lt;=$AF$1,D247*((1+Investment!$D$5/12)^($AR$1*12-$B247)),0)</f>
        <v>320474.2173</v>
      </c>
      <c r="AS247" s="15">
        <f>if($A247&lt;=$AF$1,E247*((1+Investment!$D$6/12)^($AR$1*12-$B247)),0)</f>
        <v>238721.4855</v>
      </c>
      <c r="AT247" s="15">
        <f>if($A247&lt;=$AF$1,F247*((1+Investment!$D$7/12)^($AR$1*12-$B247)),0)</f>
        <v>255699.6855</v>
      </c>
      <c r="AU247" s="15">
        <f t="shared" si="10"/>
        <v>814895.3883</v>
      </c>
      <c r="AV247" s="15">
        <f t="shared" si="21"/>
        <v>360352553.6</v>
      </c>
      <c r="AW247" s="15"/>
      <c r="AX247" s="15">
        <f>if($A247&lt;=$AF$1,D247*((1+Investment!$D$5/12)^($AX$1*12-$B247)),0)</f>
        <v>582204.4526</v>
      </c>
      <c r="AY247" s="15">
        <f>if($A247&lt;=$AF$1,E247*((1+Investment!$D$6/12)^($AX$1*12-$B247)),0)</f>
        <v>503029.4614</v>
      </c>
      <c r="AZ247" s="15">
        <f>if($A247&lt;=$AF$1,F247*((1+Investment!$D$7/12)^($AX$1*12-$B247)),0)</f>
        <v>624730.5283</v>
      </c>
      <c r="BA247" s="15">
        <f t="shared" si="11"/>
        <v>1709964.442</v>
      </c>
      <c r="BB247" s="15">
        <f t="shared" si="22"/>
        <v>783341640.6</v>
      </c>
      <c r="BC247" s="15"/>
      <c r="BD247" s="15">
        <f>if($A247&lt;=$AF$1,D247*((1+Investment!$D$5/12)^($BD$1*12-$B247)),0)</f>
        <v>1057688.907</v>
      </c>
      <c r="BE247" s="15">
        <f>if($A247&lt;=$AF$1,E247*((1+Investment!$D$6/12)^($BD$1*12-$B247)),0)</f>
        <v>1059974.298</v>
      </c>
      <c r="BF247" s="15">
        <f>if($A247&lt;=$AF$1,F247*((1+Investment!$D$7/12)^($BD$1*12-$B247)),0)</f>
        <v>1526353.981</v>
      </c>
      <c r="BG247" s="15">
        <f t="shared" si="12"/>
        <v>3644017.186</v>
      </c>
      <c r="BH247" s="15">
        <f t="shared" si="23"/>
        <v>1727448166</v>
      </c>
      <c r="BI247" s="15"/>
    </row>
    <row r="248">
      <c r="A248" s="24">
        <f t="shared" si="2"/>
        <v>20</v>
      </c>
      <c r="B248" s="23">
        <f t="shared" si="13"/>
        <v>246</v>
      </c>
      <c r="C248" s="15">
        <f>vlookup(A248,Budget!$B$3:$H$53,7,0)</f>
        <v>51536.98479</v>
      </c>
      <c r="D248" s="15">
        <f t="shared" ref="D248:F248" si="266">$C248*D$1</f>
        <v>30922.19088</v>
      </c>
      <c r="E248" s="15">
        <f t="shared" si="266"/>
        <v>12884.2462</v>
      </c>
      <c r="F248" s="15">
        <f t="shared" si="266"/>
        <v>7730.547719</v>
      </c>
      <c r="G248" s="14"/>
      <c r="H248" s="15">
        <f>if($A248&lt;=$H$1,D248*((1+Investment!$D$5/12)^($H$1*12-$B248)),0)</f>
        <v>0</v>
      </c>
      <c r="I248" s="15">
        <f>if($A248&lt;=$H$1,E248*((1+Investment!$D$6/12)^($H$1*12-$B248)),0)</f>
        <v>0</v>
      </c>
      <c r="J248" s="15">
        <f>if($A248&lt;=$H$1,F248*((1+Investment!$D$7/12)^($H$1*12-$B248)),0)</f>
        <v>0</v>
      </c>
      <c r="K248" s="15">
        <f t="shared" si="4"/>
        <v>0</v>
      </c>
      <c r="L248" s="15">
        <f t="shared" si="15"/>
        <v>2878143.695</v>
      </c>
      <c r="M248" s="14"/>
      <c r="N248" s="15">
        <f>if($A248&lt;=$N$1,D248*((1+Investment!$D$5/12)^($N$1*12-$B248)),0)</f>
        <v>0</v>
      </c>
      <c r="O248" s="15">
        <f>if($A248&lt;=$N$1,E248*((1+Investment!$D$6/12)^($N$1*12-$B248)),0)</f>
        <v>0</v>
      </c>
      <c r="P248" s="15">
        <f>if($A248&lt;=$N$1,F248*((1+Investment!$D$7/12)^($N$1*12-$B248)),0)</f>
        <v>0</v>
      </c>
      <c r="Q248" s="15">
        <f t="shared" si="5"/>
        <v>0</v>
      </c>
      <c r="R248" s="15">
        <f t="shared" si="16"/>
        <v>7865692.167</v>
      </c>
      <c r="S248" s="14"/>
      <c r="T248" s="15">
        <f>if($A248&lt;=$T$1,D248*((1+Investment!$D$5/12)^($T$1*12-$B248)),0)</f>
        <v>29130.10258</v>
      </c>
      <c r="U248" s="15">
        <f>if($A248&lt;=$T$1,E248*((1+Investment!$D$6/12)^($T$1*12-$B248)),0)</f>
        <v>11958.83362</v>
      </c>
      <c r="V248" s="15">
        <f>if($A248&lt;=$T$1,F248*((1+Investment!$D$7/12)^($T$1*12-$B248)),0)</f>
        <v>7069.91206</v>
      </c>
      <c r="W248" s="15">
        <f t="shared" si="6"/>
        <v>48158.84826</v>
      </c>
      <c r="X248" s="15">
        <f t="shared" si="17"/>
        <v>18848892.87</v>
      </c>
      <c r="Y248" s="14"/>
      <c r="Z248" s="15">
        <f>if($A248&lt;=$Z$1,D248*((1+Investment!$D$5/12)^($Z$1*12-$B248)),0)</f>
        <v>52920.56118</v>
      </c>
      <c r="AA248" s="15">
        <f>if($A248&lt;=$Z$1,E248*((1+Investment!$D$6/12)^($Z$1*12-$B248)),0)</f>
        <v>25199.43113</v>
      </c>
      <c r="AB248" s="15">
        <f>if($A248&lt;=$Z$1,F248*((1+Investment!$D$7/12)^($Z$1*12-$B248)),0)</f>
        <v>17273.34896</v>
      </c>
      <c r="AC248" s="15">
        <f t="shared" si="7"/>
        <v>95393.34127</v>
      </c>
      <c r="AD248" s="15">
        <f t="shared" si="18"/>
        <v>38540816.1</v>
      </c>
      <c r="AE248" s="14"/>
      <c r="AF248" s="15">
        <f>if($A248&lt;=$AF$1,D248*((1+Investment!$D$5/12)^($AF$1*12-$B248)),0)</f>
        <v>96140.60879</v>
      </c>
      <c r="AG248" s="15">
        <f>if($A248&lt;=$AF$1,E248*((1+Investment!$D$6/12)^($AF$1*12-$B248)),0)</f>
        <v>53099.77123</v>
      </c>
      <c r="AH248" s="15">
        <f>if($A248&lt;=$AF$1,F248*((1+Investment!$D$7/12)^($AF$1*12-$B248)),0)</f>
        <v>42202.58777</v>
      </c>
      <c r="AI248" s="15">
        <f t="shared" si="8"/>
        <v>191442.9678</v>
      </c>
      <c r="AJ248" s="15">
        <f t="shared" si="19"/>
        <v>80006493.61</v>
      </c>
      <c r="AK248" s="14"/>
      <c r="AL248" s="15">
        <f>if($A248&lt;=$AF$1,D248*((1+Investment!$D$5/12)^($AL$1*12-$B248)),0)</f>
        <v>174658.3266</v>
      </c>
      <c r="AM248" s="15">
        <f>if($A248&lt;=$AF$1,E248*((1+Investment!$D$6/12)^($AL$1*12-$B248)),0)</f>
        <v>111890.8475</v>
      </c>
      <c r="AN248" s="15">
        <f>if($A248&lt;=$AF$1,F248*((1+Investment!$D$7/12)^($AL$1*12-$B248)),0)</f>
        <v>103110.197</v>
      </c>
      <c r="AO248" s="15">
        <f t="shared" si="9"/>
        <v>389659.3711</v>
      </c>
      <c r="AP248" s="15">
        <f t="shared" si="20"/>
        <v>168675945.4</v>
      </c>
      <c r="AQ248" s="14"/>
      <c r="AR248" s="15">
        <f>if($A248&lt;=$AF$1,D248*((1+Investment!$D$5/12)^($AR$1*12-$B248)),0)</f>
        <v>317301.2053</v>
      </c>
      <c r="AS248" s="15">
        <f>if($A248&lt;=$AF$1,E248*((1+Investment!$D$6/12)^($AR$1*12-$B248)),0)</f>
        <v>235774.3067</v>
      </c>
      <c r="AT248" s="15">
        <f>if($A248&lt;=$AF$1,F248*((1+Investment!$D$7/12)^($AR$1*12-$B248)),0)</f>
        <v>251920.8724</v>
      </c>
      <c r="AU248" s="15">
        <f t="shared" si="10"/>
        <v>804996.3844</v>
      </c>
      <c r="AV248" s="15">
        <f t="shared" si="21"/>
        <v>361157550</v>
      </c>
      <c r="AW248" s="15"/>
      <c r="AX248" s="15">
        <f>if($A248&lt;=$AF$1,D248*((1+Investment!$D$5/12)^($AX$1*12-$B248)),0)</f>
        <v>576440.0521</v>
      </c>
      <c r="AY248" s="15">
        <f>if($A248&lt;=$AF$1,E248*((1+Investment!$D$6/12)^($AX$1*12-$B248)),0)</f>
        <v>496819.2211</v>
      </c>
      <c r="AZ248" s="15">
        <f>if($A248&lt;=$AF$1,F248*((1+Investment!$D$7/12)^($AX$1*12-$B248)),0)</f>
        <v>615498.0574</v>
      </c>
      <c r="BA248" s="15">
        <f t="shared" si="11"/>
        <v>1688757.331</v>
      </c>
      <c r="BB248" s="15">
        <f t="shared" si="22"/>
        <v>785030397.9</v>
      </c>
      <c r="BC248" s="15"/>
      <c r="BD248" s="15">
        <f>if($A248&lt;=$AF$1,D248*((1+Investment!$D$5/12)^($BD$1*12-$B248)),0)</f>
        <v>1047216.74</v>
      </c>
      <c r="BE248" s="15">
        <f>if($A248&lt;=$AF$1,E248*((1+Investment!$D$6/12)^($BD$1*12-$B248)),0)</f>
        <v>1046888.196</v>
      </c>
      <c r="BF248" s="15">
        <f>if($A248&lt;=$AF$1,F248*((1+Investment!$D$7/12)^($BD$1*12-$B248)),0)</f>
        <v>1503797.026</v>
      </c>
      <c r="BG248" s="15">
        <f t="shared" si="12"/>
        <v>3597901.961</v>
      </c>
      <c r="BH248" s="15">
        <f t="shared" si="23"/>
        <v>1731046068</v>
      </c>
      <c r="BI248" s="15"/>
    </row>
    <row r="249">
      <c r="A249" s="24">
        <f t="shared" si="2"/>
        <v>20</v>
      </c>
      <c r="B249" s="23">
        <f t="shared" si="13"/>
        <v>247</v>
      </c>
      <c r="C249" s="15">
        <f>vlookup(A249,Budget!$B$3:$H$53,7,0)</f>
        <v>51536.98479</v>
      </c>
      <c r="D249" s="15">
        <f t="shared" ref="D249:F249" si="267">$C249*D$1</f>
        <v>30922.19088</v>
      </c>
      <c r="E249" s="15">
        <f t="shared" si="267"/>
        <v>12884.2462</v>
      </c>
      <c r="F249" s="15">
        <f t="shared" si="267"/>
        <v>7730.547719</v>
      </c>
      <c r="G249" s="14"/>
      <c r="H249" s="15">
        <f>if($A249&lt;=$H$1,D249*((1+Investment!$D$5/12)^($H$1*12-$B249)),0)</f>
        <v>0</v>
      </c>
      <c r="I249" s="15">
        <f>if($A249&lt;=$H$1,E249*((1+Investment!$D$6/12)^($H$1*12-$B249)),0)</f>
        <v>0</v>
      </c>
      <c r="J249" s="15">
        <f>if($A249&lt;=$H$1,F249*((1+Investment!$D$7/12)^($H$1*12-$B249)),0)</f>
        <v>0</v>
      </c>
      <c r="K249" s="15">
        <f t="shared" si="4"/>
        <v>0</v>
      </c>
      <c r="L249" s="15">
        <f t="shared" si="15"/>
        <v>2878143.695</v>
      </c>
      <c r="M249" s="14"/>
      <c r="N249" s="15">
        <f>if($A249&lt;=$N$1,D249*((1+Investment!$D$5/12)^($N$1*12-$B249)),0)</f>
        <v>0</v>
      </c>
      <c r="O249" s="15">
        <f>if($A249&lt;=$N$1,E249*((1+Investment!$D$6/12)^($N$1*12-$B249)),0)</f>
        <v>0</v>
      </c>
      <c r="P249" s="15">
        <f>if($A249&lt;=$N$1,F249*((1+Investment!$D$7/12)^($N$1*12-$B249)),0)</f>
        <v>0</v>
      </c>
      <c r="Q249" s="15">
        <f t="shared" si="5"/>
        <v>0</v>
      </c>
      <c r="R249" s="15">
        <f t="shared" si="16"/>
        <v>7865692.167</v>
      </c>
      <c r="S249" s="14"/>
      <c r="T249" s="15">
        <f>if($A249&lt;=$T$1,D249*((1+Investment!$D$5/12)^($T$1*12-$B249)),0)</f>
        <v>28841.68572</v>
      </c>
      <c r="U249" s="15">
        <f>if($A249&lt;=$T$1,E249*((1+Investment!$D$6/12)^($T$1*12-$B249)),0)</f>
        <v>11811.1937</v>
      </c>
      <c r="V249" s="15">
        <f>if($A249&lt;=$T$1,F249*((1+Investment!$D$7/12)^($T$1*12-$B249)),0)</f>
        <v>6965.430601</v>
      </c>
      <c r="W249" s="15">
        <f t="shared" si="6"/>
        <v>47618.31002</v>
      </c>
      <c r="X249" s="15">
        <f t="shared" si="17"/>
        <v>18896511.18</v>
      </c>
      <c r="Y249" s="14"/>
      <c r="Z249" s="15">
        <f>if($A249&lt;=$Z$1,D249*((1+Investment!$D$5/12)^($Z$1*12-$B249)),0)</f>
        <v>52396.59523</v>
      </c>
      <c r="AA249" s="15">
        <f>if($A249&lt;=$Z$1,E249*((1+Investment!$D$6/12)^($Z$1*12-$B249)),0)</f>
        <v>24888.32704</v>
      </c>
      <c r="AB249" s="15">
        <f>if($A249&lt;=$Z$1,F249*((1+Investment!$D$7/12)^($Z$1*12-$B249)),0)</f>
        <v>17018.07779</v>
      </c>
      <c r="AC249" s="15">
        <f t="shared" si="7"/>
        <v>94303.00006</v>
      </c>
      <c r="AD249" s="15">
        <f t="shared" si="18"/>
        <v>38635119.1</v>
      </c>
      <c r="AE249" s="14"/>
      <c r="AF249" s="15">
        <f>if($A249&lt;=$AF$1,D249*((1+Investment!$D$5/12)^($AF$1*12-$B249)),0)</f>
        <v>95188.72157</v>
      </c>
      <c r="AG249" s="15">
        <f>if($A249&lt;=$AF$1,E249*((1+Investment!$D$6/12)^($AF$1*12-$B249)),0)</f>
        <v>52444.2185</v>
      </c>
      <c r="AH249" s="15">
        <f>if($A249&lt;=$AF$1,F249*((1+Investment!$D$7/12)^($AF$1*12-$B249)),0)</f>
        <v>41578.9042</v>
      </c>
      <c r="AI249" s="15">
        <f t="shared" si="8"/>
        <v>189211.8443</v>
      </c>
      <c r="AJ249" s="15">
        <f t="shared" si="19"/>
        <v>80195705.45</v>
      </c>
      <c r="AK249" s="14"/>
      <c r="AL249" s="15">
        <f>if($A249&lt;=$AF$1,D249*((1+Investment!$D$5/12)^($AL$1*12-$B249)),0)</f>
        <v>172929.0362</v>
      </c>
      <c r="AM249" s="15">
        <f>if($A249&lt;=$AF$1,E249*((1+Investment!$D$6/12)^($AL$1*12-$B249)),0)</f>
        <v>110509.479</v>
      </c>
      <c r="AN249" s="15">
        <f>if($A249&lt;=$AF$1,F249*((1+Investment!$D$7/12)^($AL$1*12-$B249)),0)</f>
        <v>101586.401</v>
      </c>
      <c r="AO249" s="15">
        <f t="shared" si="9"/>
        <v>385024.9162</v>
      </c>
      <c r="AP249" s="15">
        <f t="shared" si="20"/>
        <v>169060970.4</v>
      </c>
      <c r="AQ249" s="14"/>
      <c r="AR249" s="15">
        <f>if($A249&lt;=$AF$1,D249*((1+Investment!$D$5/12)^($AR$1*12-$B249)),0)</f>
        <v>314159.6092</v>
      </c>
      <c r="AS249" s="15">
        <f>if($A249&lt;=$AF$1,E249*((1+Investment!$D$6/12)^($AR$1*12-$B249)),0)</f>
        <v>232863.5128</v>
      </c>
      <c r="AT249" s="15">
        <f>if($A249&lt;=$AF$1,F249*((1+Investment!$D$7/12)^($AR$1*12-$B249)),0)</f>
        <v>248197.9039</v>
      </c>
      <c r="AU249" s="15">
        <f t="shared" si="10"/>
        <v>795221.0258</v>
      </c>
      <c r="AV249" s="15">
        <f t="shared" si="21"/>
        <v>361952771</v>
      </c>
      <c r="AW249" s="15"/>
      <c r="AX249" s="15">
        <f>if($A249&lt;=$AF$1,D249*((1+Investment!$D$5/12)^($AX$1*12-$B249)),0)</f>
        <v>570732.7248</v>
      </c>
      <c r="AY249" s="15">
        <f>if($A249&lt;=$AF$1,E249*((1+Investment!$D$6/12)^($AX$1*12-$B249)),0)</f>
        <v>490685.6505</v>
      </c>
      <c r="AZ249" s="15">
        <f>if($A249&lt;=$AF$1,F249*((1+Investment!$D$7/12)^($AX$1*12-$B249)),0)</f>
        <v>606402.027</v>
      </c>
      <c r="BA249" s="15">
        <f t="shared" si="11"/>
        <v>1667820.402</v>
      </c>
      <c r="BB249" s="15">
        <f t="shared" si="22"/>
        <v>786698218.3</v>
      </c>
      <c r="BC249" s="15"/>
      <c r="BD249" s="15">
        <f>if($A249&lt;=$AF$1,D249*((1+Investment!$D$5/12)^($BD$1*12-$B249)),0)</f>
        <v>1036848.257</v>
      </c>
      <c r="BE249" s="15">
        <f>if($A249&lt;=$AF$1,E249*((1+Investment!$D$6/12)^($BD$1*12-$B249)),0)</f>
        <v>1033963.65</v>
      </c>
      <c r="BF249" s="15">
        <f>if($A249&lt;=$AF$1,F249*((1+Investment!$D$7/12)^($BD$1*12-$B249)),0)</f>
        <v>1481573.424</v>
      </c>
      <c r="BG249" s="15">
        <f t="shared" si="12"/>
        <v>3552385.331</v>
      </c>
      <c r="BH249" s="15">
        <f t="shared" si="23"/>
        <v>1734598454</v>
      </c>
      <c r="BI249" s="15"/>
    </row>
    <row r="250">
      <c r="A250" s="24">
        <f t="shared" si="2"/>
        <v>20</v>
      </c>
      <c r="B250" s="23">
        <f t="shared" si="13"/>
        <v>248</v>
      </c>
      <c r="C250" s="15">
        <f>vlookup(A250,Budget!$B$3:$H$53,7,0)</f>
        <v>51536.98479</v>
      </c>
      <c r="D250" s="15">
        <f t="shared" ref="D250:F250" si="268">$C250*D$1</f>
        <v>30922.19088</v>
      </c>
      <c r="E250" s="15">
        <f t="shared" si="268"/>
        <v>12884.2462</v>
      </c>
      <c r="F250" s="15">
        <f t="shared" si="268"/>
        <v>7730.547719</v>
      </c>
      <c r="G250" s="14"/>
      <c r="H250" s="15">
        <f>if($A250&lt;=$H$1,D250*((1+Investment!$D$5/12)^($H$1*12-$B250)),0)</f>
        <v>0</v>
      </c>
      <c r="I250" s="15">
        <f>if($A250&lt;=$H$1,E250*((1+Investment!$D$6/12)^($H$1*12-$B250)),0)</f>
        <v>0</v>
      </c>
      <c r="J250" s="15">
        <f>if($A250&lt;=$H$1,F250*((1+Investment!$D$7/12)^($H$1*12-$B250)),0)</f>
        <v>0</v>
      </c>
      <c r="K250" s="15">
        <f t="shared" si="4"/>
        <v>0</v>
      </c>
      <c r="L250" s="15">
        <f t="shared" si="15"/>
        <v>2878143.695</v>
      </c>
      <c r="M250" s="14"/>
      <c r="N250" s="15">
        <f>if($A250&lt;=$N$1,D250*((1+Investment!$D$5/12)^($N$1*12-$B250)),0)</f>
        <v>0</v>
      </c>
      <c r="O250" s="15">
        <f>if($A250&lt;=$N$1,E250*((1+Investment!$D$6/12)^($N$1*12-$B250)),0)</f>
        <v>0</v>
      </c>
      <c r="P250" s="15">
        <f>if($A250&lt;=$N$1,F250*((1+Investment!$D$7/12)^($N$1*12-$B250)),0)</f>
        <v>0</v>
      </c>
      <c r="Q250" s="15">
        <f t="shared" si="5"/>
        <v>0</v>
      </c>
      <c r="R250" s="15">
        <f t="shared" si="16"/>
        <v>7865692.167</v>
      </c>
      <c r="S250" s="14"/>
      <c r="T250" s="15">
        <f>if($A250&lt;=$T$1,D250*((1+Investment!$D$5/12)^($T$1*12-$B250)),0)</f>
        <v>28556.12448</v>
      </c>
      <c r="U250" s="15">
        <f>if($A250&lt;=$T$1,E250*((1+Investment!$D$6/12)^($T$1*12-$B250)),0)</f>
        <v>11665.37649</v>
      </c>
      <c r="V250" s="15">
        <f>if($A250&lt;=$T$1,F250*((1+Investment!$D$7/12)^($T$1*12-$B250)),0)</f>
        <v>6862.493203</v>
      </c>
      <c r="W250" s="15">
        <f t="shared" si="6"/>
        <v>47083.99417</v>
      </c>
      <c r="X250" s="15">
        <f t="shared" si="17"/>
        <v>18943595.17</v>
      </c>
      <c r="Y250" s="14"/>
      <c r="Z250" s="15">
        <f>if($A250&lt;=$Z$1,D250*((1+Investment!$D$5/12)^($Z$1*12-$B250)),0)</f>
        <v>51877.81706</v>
      </c>
      <c r="AA250" s="15">
        <f>if($A250&lt;=$Z$1,E250*((1+Investment!$D$6/12)^($Z$1*12-$B250)),0)</f>
        <v>24581.06374</v>
      </c>
      <c r="AB250" s="15">
        <f>if($A250&lt;=$Z$1,F250*((1+Investment!$D$7/12)^($Z$1*12-$B250)),0)</f>
        <v>16766.5791</v>
      </c>
      <c r="AC250" s="15">
        <f t="shared" si="7"/>
        <v>93225.45991</v>
      </c>
      <c r="AD250" s="15">
        <f t="shared" si="18"/>
        <v>38728344.56</v>
      </c>
      <c r="AE250" s="14"/>
      <c r="AF250" s="15">
        <f>if($A250&lt;=$AF$1,D250*((1+Investment!$D$5/12)^($AF$1*12-$B250)),0)</f>
        <v>94246.25898</v>
      </c>
      <c r="AG250" s="15">
        <f>if($A250&lt;=$AF$1,E250*((1+Investment!$D$6/12)^($AF$1*12-$B250)),0)</f>
        <v>51796.75901</v>
      </c>
      <c r="AH250" s="15">
        <f>if($A250&lt;=$AF$1,F250*((1+Investment!$D$7/12)^($AF$1*12-$B250)),0)</f>
        <v>40964.43764</v>
      </c>
      <c r="AI250" s="15">
        <f t="shared" si="8"/>
        <v>187007.4556</v>
      </c>
      <c r="AJ250" s="15">
        <f t="shared" si="19"/>
        <v>80382712.91</v>
      </c>
      <c r="AK250" s="14"/>
      <c r="AL250" s="15">
        <f>if($A250&lt;=$AF$1,D250*((1+Investment!$D$5/12)^($AL$1*12-$B250)),0)</f>
        <v>171216.8675</v>
      </c>
      <c r="AM250" s="15">
        <f>if($A250&lt;=$AF$1,E250*((1+Investment!$D$6/12)^($AL$1*12-$B250)),0)</f>
        <v>109145.1644</v>
      </c>
      <c r="AN250" s="15">
        <f>if($A250&lt;=$AF$1,F250*((1+Investment!$D$7/12)^($AL$1*12-$B250)),0)</f>
        <v>100085.1241</v>
      </c>
      <c r="AO250" s="15">
        <f t="shared" si="9"/>
        <v>380447.1561</v>
      </c>
      <c r="AP250" s="15">
        <f t="shared" si="20"/>
        <v>169441417.5</v>
      </c>
      <c r="AQ250" s="14"/>
      <c r="AR250" s="15">
        <f>if($A250&lt;=$AF$1,D250*((1+Investment!$D$5/12)^($AR$1*12-$B250)),0)</f>
        <v>311049.118</v>
      </c>
      <c r="AS250" s="15">
        <f>if($A250&lt;=$AF$1,E250*((1+Investment!$D$6/12)^($AR$1*12-$B250)),0)</f>
        <v>229988.6546</v>
      </c>
      <c r="AT250" s="15">
        <f>if($A250&lt;=$AF$1,F250*((1+Investment!$D$7/12)^($AR$1*12-$B250)),0)</f>
        <v>244529.9545</v>
      </c>
      <c r="AU250" s="15">
        <f t="shared" si="10"/>
        <v>785567.7271</v>
      </c>
      <c r="AV250" s="15">
        <f t="shared" si="21"/>
        <v>362738338.7</v>
      </c>
      <c r="AW250" s="15"/>
      <c r="AX250" s="15">
        <f>if($A250&lt;=$AF$1,D250*((1+Investment!$D$5/12)^($AX$1*12-$B250)),0)</f>
        <v>565081.9058</v>
      </c>
      <c r="AY250" s="15">
        <f>if($A250&lt;=$AF$1,E250*((1+Investment!$D$6/12)^($AX$1*12-$B250)),0)</f>
        <v>484627.8029</v>
      </c>
      <c r="AZ250" s="15">
        <f>if($A250&lt;=$AF$1,F250*((1+Investment!$D$7/12)^($AX$1*12-$B250)),0)</f>
        <v>597440.4207</v>
      </c>
      <c r="BA250" s="15">
        <f t="shared" si="11"/>
        <v>1647150.129</v>
      </c>
      <c r="BB250" s="15">
        <f t="shared" si="22"/>
        <v>788345368.4</v>
      </c>
      <c r="BC250" s="15"/>
      <c r="BD250" s="15">
        <f>if($A250&lt;=$AF$1,D250*((1+Investment!$D$5/12)^($BD$1*12-$B250)),0)</f>
        <v>1026582.433</v>
      </c>
      <c r="BE250" s="15">
        <f>if($A250&lt;=$AF$1,E250*((1+Investment!$D$6/12)^($BD$1*12-$B250)),0)</f>
        <v>1021198.667</v>
      </c>
      <c r="BF250" s="15">
        <f>if($A250&lt;=$AF$1,F250*((1+Investment!$D$7/12)^($BD$1*12-$B250)),0)</f>
        <v>1459678.251</v>
      </c>
      <c r="BG250" s="15">
        <f t="shared" si="12"/>
        <v>3507459.35</v>
      </c>
      <c r="BH250" s="15">
        <f t="shared" si="23"/>
        <v>1738105913</v>
      </c>
      <c r="BI250" s="15"/>
    </row>
    <row r="251">
      <c r="A251" s="24">
        <f t="shared" si="2"/>
        <v>20</v>
      </c>
      <c r="B251" s="23">
        <f t="shared" si="13"/>
        <v>249</v>
      </c>
      <c r="C251" s="15">
        <f>vlookup(A251,Budget!$B$3:$H$53,7,0)</f>
        <v>51536.98479</v>
      </c>
      <c r="D251" s="15">
        <f t="shared" ref="D251:F251" si="269">$C251*D$1</f>
        <v>30922.19088</v>
      </c>
      <c r="E251" s="15">
        <f t="shared" si="269"/>
        <v>12884.2462</v>
      </c>
      <c r="F251" s="15">
        <f t="shared" si="269"/>
        <v>7730.547719</v>
      </c>
      <c r="G251" s="14"/>
      <c r="H251" s="15">
        <f>if($A251&lt;=$H$1,D251*((1+Investment!$D$5/12)^($H$1*12-$B251)),0)</f>
        <v>0</v>
      </c>
      <c r="I251" s="15">
        <f>if($A251&lt;=$H$1,E251*((1+Investment!$D$6/12)^($H$1*12-$B251)),0)</f>
        <v>0</v>
      </c>
      <c r="J251" s="15">
        <f>if($A251&lt;=$H$1,F251*((1+Investment!$D$7/12)^($H$1*12-$B251)),0)</f>
        <v>0</v>
      </c>
      <c r="K251" s="15">
        <f t="shared" si="4"/>
        <v>0</v>
      </c>
      <c r="L251" s="15">
        <f t="shared" si="15"/>
        <v>2878143.695</v>
      </c>
      <c r="M251" s="14"/>
      <c r="N251" s="15">
        <f>if($A251&lt;=$N$1,D251*((1+Investment!$D$5/12)^($N$1*12-$B251)),0)</f>
        <v>0</v>
      </c>
      <c r="O251" s="15">
        <f>if($A251&lt;=$N$1,E251*((1+Investment!$D$6/12)^($N$1*12-$B251)),0)</f>
        <v>0</v>
      </c>
      <c r="P251" s="15">
        <f>if($A251&lt;=$N$1,F251*((1+Investment!$D$7/12)^($N$1*12-$B251)),0)</f>
        <v>0</v>
      </c>
      <c r="Q251" s="15">
        <f t="shared" si="5"/>
        <v>0</v>
      </c>
      <c r="R251" s="15">
        <f t="shared" si="16"/>
        <v>7865692.167</v>
      </c>
      <c r="S251" s="14"/>
      <c r="T251" s="15">
        <f>if($A251&lt;=$T$1,D251*((1+Investment!$D$5/12)^($T$1*12-$B251)),0)</f>
        <v>28273.39057</v>
      </c>
      <c r="U251" s="15">
        <f>if($A251&lt;=$T$1,E251*((1+Investment!$D$6/12)^($T$1*12-$B251)),0)</f>
        <v>11521.3595</v>
      </c>
      <c r="V251" s="15">
        <f>if($A251&lt;=$T$1,F251*((1+Investment!$D$7/12)^($T$1*12-$B251)),0)</f>
        <v>6761.077047</v>
      </c>
      <c r="W251" s="15">
        <f t="shared" si="6"/>
        <v>46555.82711</v>
      </c>
      <c r="X251" s="15">
        <f t="shared" si="17"/>
        <v>18990151</v>
      </c>
      <c r="Y251" s="14"/>
      <c r="Z251" s="15">
        <f>if($A251&lt;=$Z$1,D251*((1+Investment!$D$5/12)^($Z$1*12-$B251)),0)</f>
        <v>51364.17531</v>
      </c>
      <c r="AA251" s="15">
        <f>if($A251&lt;=$Z$1,E251*((1+Investment!$D$6/12)^($Z$1*12-$B251)),0)</f>
        <v>24277.59382</v>
      </c>
      <c r="AB251" s="15">
        <f>if($A251&lt;=$Z$1,F251*((1+Investment!$D$7/12)^($Z$1*12-$B251)),0)</f>
        <v>16518.79715</v>
      </c>
      <c r="AC251" s="15">
        <f t="shared" si="7"/>
        <v>92160.56628</v>
      </c>
      <c r="AD251" s="15">
        <f t="shared" si="18"/>
        <v>38820505.13</v>
      </c>
      <c r="AE251" s="14"/>
      <c r="AF251" s="15">
        <f>if($A251&lt;=$AF$1,D251*((1+Investment!$D$5/12)^($AF$1*12-$B251)),0)</f>
        <v>93313.1277</v>
      </c>
      <c r="AG251" s="15">
        <f>if($A251&lt;=$AF$1,E251*((1+Investment!$D$6/12)^($AF$1*12-$B251)),0)</f>
        <v>51157.29285</v>
      </c>
      <c r="AH251" s="15">
        <f>if($A251&lt;=$AF$1,F251*((1+Investment!$D$7/12)^($AF$1*12-$B251)),0)</f>
        <v>40359.05186</v>
      </c>
      <c r="AI251" s="15">
        <f t="shared" si="8"/>
        <v>184829.4724</v>
      </c>
      <c r="AJ251" s="15">
        <f t="shared" si="19"/>
        <v>80567542.38</v>
      </c>
      <c r="AK251" s="14"/>
      <c r="AL251" s="15">
        <f>if($A251&lt;=$AF$1,D251*((1+Investment!$D$5/12)^($AL$1*12-$B251)),0)</f>
        <v>169521.651</v>
      </c>
      <c r="AM251" s="15">
        <f>if($A251&lt;=$AF$1,E251*((1+Investment!$D$6/12)^($AL$1*12-$B251)),0)</f>
        <v>107797.6933</v>
      </c>
      <c r="AN251" s="15">
        <f>if($A251&lt;=$AF$1,F251*((1+Investment!$D$7/12)^($AL$1*12-$B251)),0)</f>
        <v>98606.03363</v>
      </c>
      <c r="AO251" s="15">
        <f t="shared" si="9"/>
        <v>375925.3779</v>
      </c>
      <c r="AP251" s="15">
        <f t="shared" si="20"/>
        <v>169817342.9</v>
      </c>
      <c r="AQ251" s="14"/>
      <c r="AR251" s="15">
        <f>if($A251&lt;=$AF$1,D251*((1+Investment!$D$5/12)^($AR$1*12-$B251)),0)</f>
        <v>307969.4238</v>
      </c>
      <c r="AS251" s="15">
        <f>if($A251&lt;=$AF$1,E251*((1+Investment!$D$6/12)^($AR$1*12-$B251)),0)</f>
        <v>227149.2885</v>
      </c>
      <c r="AT251" s="15">
        <f>if($A251&lt;=$AF$1,F251*((1+Investment!$D$7/12)^($AR$1*12-$B251)),0)</f>
        <v>240916.2114</v>
      </c>
      <c r="AU251" s="15">
        <f t="shared" si="10"/>
        <v>776034.9236</v>
      </c>
      <c r="AV251" s="15">
        <f t="shared" si="21"/>
        <v>363514373.6</v>
      </c>
      <c r="AW251" s="15"/>
      <c r="AX251" s="15">
        <f>if($A251&lt;=$AF$1,D251*((1+Investment!$D$5/12)^($AX$1*12-$B251)),0)</f>
        <v>559487.0354</v>
      </c>
      <c r="AY251" s="15">
        <f>if($A251&lt;=$AF$1,E251*((1+Investment!$D$6/12)^($AX$1*12-$B251)),0)</f>
        <v>478644.7436</v>
      </c>
      <c r="AZ251" s="15">
        <f>if($A251&lt;=$AF$1,F251*((1+Investment!$D$7/12)^($AX$1*12-$B251)),0)</f>
        <v>588611.2519</v>
      </c>
      <c r="BA251" s="15">
        <f t="shared" si="11"/>
        <v>1626743.031</v>
      </c>
      <c r="BB251" s="15">
        <f t="shared" si="22"/>
        <v>789972111.5</v>
      </c>
      <c r="BC251" s="15"/>
      <c r="BD251" s="15">
        <f>if($A251&lt;=$AF$1,D251*((1+Investment!$D$5/12)^($BD$1*12-$B251)),0)</f>
        <v>1016418.25</v>
      </c>
      <c r="BE251" s="15">
        <f>if($A251&lt;=$AF$1,E251*((1+Investment!$D$6/12)^($BD$1*12-$B251)),0)</f>
        <v>1008591.276</v>
      </c>
      <c r="BF251" s="15">
        <f>if($A251&lt;=$AF$1,F251*((1+Investment!$D$7/12)^($BD$1*12-$B251)),0)</f>
        <v>1438106.651</v>
      </c>
      <c r="BG251" s="15">
        <f t="shared" si="12"/>
        <v>3463116.177</v>
      </c>
      <c r="BH251" s="15">
        <f t="shared" si="23"/>
        <v>1741569029</v>
      </c>
      <c r="BI251" s="15"/>
    </row>
    <row r="252">
      <c r="A252" s="24">
        <f t="shared" si="2"/>
        <v>20</v>
      </c>
      <c r="B252" s="23">
        <f t="shared" si="13"/>
        <v>250</v>
      </c>
      <c r="C252" s="15">
        <f>vlookup(A252,Budget!$B$3:$H$53,7,0)</f>
        <v>51536.98479</v>
      </c>
      <c r="D252" s="15">
        <f t="shared" ref="D252:F252" si="270">$C252*D$1</f>
        <v>30922.19088</v>
      </c>
      <c r="E252" s="15">
        <f t="shared" si="270"/>
        <v>12884.2462</v>
      </c>
      <c r="F252" s="15">
        <f t="shared" si="270"/>
        <v>7730.547719</v>
      </c>
      <c r="G252" s="14"/>
      <c r="H252" s="15">
        <f>if($A252&lt;=$H$1,D252*((1+Investment!$D$5/12)^($H$1*12-$B252)),0)</f>
        <v>0</v>
      </c>
      <c r="I252" s="15">
        <f>if($A252&lt;=$H$1,E252*((1+Investment!$D$6/12)^($H$1*12-$B252)),0)</f>
        <v>0</v>
      </c>
      <c r="J252" s="15">
        <f>if($A252&lt;=$H$1,F252*((1+Investment!$D$7/12)^($H$1*12-$B252)),0)</f>
        <v>0</v>
      </c>
      <c r="K252" s="15">
        <f t="shared" si="4"/>
        <v>0</v>
      </c>
      <c r="L252" s="15">
        <f t="shared" si="15"/>
        <v>2878143.695</v>
      </c>
      <c r="M252" s="14"/>
      <c r="N252" s="15">
        <f>if($A252&lt;=$N$1,D252*((1+Investment!$D$5/12)^($N$1*12-$B252)),0)</f>
        <v>0</v>
      </c>
      <c r="O252" s="15">
        <f>if($A252&lt;=$N$1,E252*((1+Investment!$D$6/12)^($N$1*12-$B252)),0)</f>
        <v>0</v>
      </c>
      <c r="P252" s="15">
        <f>if($A252&lt;=$N$1,F252*((1+Investment!$D$7/12)^($N$1*12-$B252)),0)</f>
        <v>0</v>
      </c>
      <c r="Q252" s="15">
        <f t="shared" si="5"/>
        <v>0</v>
      </c>
      <c r="R252" s="15">
        <f t="shared" si="16"/>
        <v>7865692.167</v>
      </c>
      <c r="S252" s="14"/>
      <c r="T252" s="15">
        <f>if($A252&lt;=$T$1,D252*((1+Investment!$D$5/12)^($T$1*12-$B252)),0)</f>
        <v>27993.45601</v>
      </c>
      <c r="U252" s="15">
        <f>if($A252&lt;=$T$1,E252*((1+Investment!$D$6/12)^($T$1*12-$B252)),0)</f>
        <v>11379.12049</v>
      </c>
      <c r="V252" s="15">
        <f>if($A252&lt;=$T$1,F252*((1+Investment!$D$7/12)^($T$1*12-$B252)),0)</f>
        <v>6661.159653</v>
      </c>
      <c r="W252" s="15">
        <f t="shared" si="6"/>
        <v>46033.73615</v>
      </c>
      <c r="X252" s="15">
        <f t="shared" si="17"/>
        <v>19036184.73</v>
      </c>
      <c r="Y252" s="14"/>
      <c r="Z252" s="15">
        <f>if($A252&lt;=$Z$1,D252*((1+Investment!$D$5/12)^($Z$1*12-$B252)),0)</f>
        <v>50855.61912</v>
      </c>
      <c r="AA252" s="15">
        <f>if($A252&lt;=$Z$1,E252*((1+Investment!$D$6/12)^($Z$1*12-$B252)),0)</f>
        <v>23977.87044</v>
      </c>
      <c r="AB252" s="15">
        <f>if($A252&lt;=$Z$1,F252*((1+Investment!$D$7/12)^($Z$1*12-$B252)),0)</f>
        <v>16274.67699</v>
      </c>
      <c r="AC252" s="15">
        <f t="shared" si="7"/>
        <v>91108.16655</v>
      </c>
      <c r="AD252" s="15">
        <f t="shared" si="18"/>
        <v>38911613.3</v>
      </c>
      <c r="AE252" s="14"/>
      <c r="AF252" s="15">
        <f>if($A252&lt;=$AF$1,D252*((1+Investment!$D$5/12)^($AF$1*12-$B252)),0)</f>
        <v>92389.23535</v>
      </c>
      <c r="AG252" s="15">
        <f>if($A252&lt;=$AF$1,E252*((1+Investment!$D$6/12)^($AF$1*12-$B252)),0)</f>
        <v>50525.72133</v>
      </c>
      <c r="AH252" s="15">
        <f>if($A252&lt;=$AF$1,F252*((1+Investment!$D$7/12)^($AF$1*12-$B252)),0)</f>
        <v>39762.61267</v>
      </c>
      <c r="AI252" s="15">
        <f t="shared" si="8"/>
        <v>182677.5694</v>
      </c>
      <c r="AJ252" s="15">
        <f t="shared" si="19"/>
        <v>80750219.95</v>
      </c>
      <c r="AK252" s="14"/>
      <c r="AL252" s="15">
        <f>if($A252&lt;=$AF$1,D252*((1+Investment!$D$5/12)^($AL$1*12-$B252)),0)</f>
        <v>167843.2188</v>
      </c>
      <c r="AM252" s="15">
        <f>if($A252&lt;=$AF$1,E252*((1+Investment!$D$6/12)^($AL$1*12-$B252)),0)</f>
        <v>106466.8575</v>
      </c>
      <c r="AN252" s="15">
        <f>if($A252&lt;=$AF$1,F252*((1+Investment!$D$7/12)^($AL$1*12-$B252)),0)</f>
        <v>97148.80161</v>
      </c>
      <c r="AO252" s="15">
        <f t="shared" si="9"/>
        <v>371458.878</v>
      </c>
      <c r="AP252" s="15">
        <f t="shared" si="20"/>
        <v>170188801.8</v>
      </c>
      <c r="AQ252" s="14"/>
      <c r="AR252" s="15">
        <f>if($A252&lt;=$AF$1,D252*((1+Investment!$D$5/12)^($AR$1*12-$B252)),0)</f>
        <v>304920.2215</v>
      </c>
      <c r="AS252" s="15">
        <f>if($A252&lt;=$AF$1,E252*((1+Investment!$D$6/12)^($AR$1*12-$B252)),0)</f>
        <v>224344.9763</v>
      </c>
      <c r="AT252" s="15">
        <f>if($A252&lt;=$AF$1,F252*((1+Investment!$D$7/12)^($AR$1*12-$B252)),0)</f>
        <v>237355.8733</v>
      </c>
      <c r="AU252" s="15">
        <f t="shared" si="10"/>
        <v>766621.0711</v>
      </c>
      <c r="AV252" s="15">
        <f t="shared" si="21"/>
        <v>364280994.7</v>
      </c>
      <c r="AW252" s="15"/>
      <c r="AX252" s="15">
        <f>if($A252&lt;=$AF$1,D252*((1+Investment!$D$5/12)^($AX$1*12-$B252)),0)</f>
        <v>553947.5598</v>
      </c>
      <c r="AY252" s="15">
        <f>if($A252&lt;=$AF$1,E252*((1+Investment!$D$6/12)^($AX$1*12-$B252)),0)</f>
        <v>472735.5493</v>
      </c>
      <c r="AZ252" s="15">
        <f>if($A252&lt;=$AF$1,F252*((1+Investment!$D$7/12)^($AX$1*12-$B252)),0)</f>
        <v>579912.5635</v>
      </c>
      <c r="BA252" s="15">
        <f t="shared" si="11"/>
        <v>1606595.673</v>
      </c>
      <c r="BB252" s="15">
        <f t="shared" si="22"/>
        <v>791578707.1</v>
      </c>
      <c r="BC252" s="15"/>
      <c r="BD252" s="15">
        <f>if($A252&lt;=$AF$1,D252*((1+Investment!$D$5/12)^($BD$1*12-$B252)),0)</f>
        <v>1006354.703</v>
      </c>
      <c r="BE252" s="15">
        <f>if($A252&lt;=$AF$1,E252*((1+Investment!$D$6/12)^($BD$1*12-$B252)),0)</f>
        <v>996139.5315</v>
      </c>
      <c r="BF252" s="15">
        <f>if($A252&lt;=$AF$1,F252*((1+Investment!$D$7/12)^($BD$1*12-$B252)),0)</f>
        <v>1416853.843</v>
      </c>
      <c r="BG252" s="15">
        <f t="shared" si="12"/>
        <v>3419348.078</v>
      </c>
      <c r="BH252" s="15">
        <f t="shared" si="23"/>
        <v>1744988377</v>
      </c>
      <c r="BI252" s="15"/>
    </row>
    <row r="253">
      <c r="A253" s="24">
        <f t="shared" si="2"/>
        <v>20</v>
      </c>
      <c r="B253" s="23">
        <f t="shared" si="13"/>
        <v>251</v>
      </c>
      <c r="C253" s="15">
        <f>vlookup(A253,Budget!$B$3:$H$53,7,0)</f>
        <v>51536.98479</v>
      </c>
      <c r="D253" s="15">
        <f t="shared" ref="D253:F253" si="271">$C253*D$1</f>
        <v>30922.19088</v>
      </c>
      <c r="E253" s="15">
        <f t="shared" si="271"/>
        <v>12884.2462</v>
      </c>
      <c r="F253" s="15">
        <f t="shared" si="271"/>
        <v>7730.547719</v>
      </c>
      <c r="G253" s="14"/>
      <c r="H253" s="15">
        <f>if($A253&lt;=$H$1,D253*((1+Investment!$D$5/12)^($H$1*12-$B253)),0)</f>
        <v>0</v>
      </c>
      <c r="I253" s="15">
        <f>if($A253&lt;=$H$1,E253*((1+Investment!$D$6/12)^($H$1*12-$B253)),0)</f>
        <v>0</v>
      </c>
      <c r="J253" s="15">
        <f>if($A253&lt;=$H$1,F253*((1+Investment!$D$7/12)^($H$1*12-$B253)),0)</f>
        <v>0</v>
      </c>
      <c r="K253" s="15">
        <f t="shared" si="4"/>
        <v>0</v>
      </c>
      <c r="L253" s="15">
        <f t="shared" si="15"/>
        <v>2878143.695</v>
      </c>
      <c r="M253" s="14"/>
      <c r="N253" s="15">
        <f>if($A253&lt;=$N$1,D253*((1+Investment!$D$5/12)^($N$1*12-$B253)),0)</f>
        <v>0</v>
      </c>
      <c r="O253" s="15">
        <f>if($A253&lt;=$N$1,E253*((1+Investment!$D$6/12)^($N$1*12-$B253)),0)</f>
        <v>0</v>
      </c>
      <c r="P253" s="15">
        <f>if($A253&lt;=$N$1,F253*((1+Investment!$D$7/12)^($N$1*12-$B253)),0)</f>
        <v>0</v>
      </c>
      <c r="Q253" s="15">
        <f t="shared" si="5"/>
        <v>0</v>
      </c>
      <c r="R253" s="15">
        <f t="shared" si="16"/>
        <v>7865692.167</v>
      </c>
      <c r="S253" s="14"/>
      <c r="T253" s="15">
        <f>if($A253&lt;=$T$1,D253*((1+Investment!$D$5/12)^($T$1*12-$B253)),0)</f>
        <v>27716.29308</v>
      </c>
      <c r="U253" s="15">
        <f>if($A253&lt;=$T$1,E253*((1+Investment!$D$6/12)^($T$1*12-$B253)),0)</f>
        <v>11238.63752</v>
      </c>
      <c r="V253" s="15">
        <f>if($A253&lt;=$T$1,F253*((1+Investment!$D$7/12)^($T$1*12-$B253)),0)</f>
        <v>6562.71887</v>
      </c>
      <c r="W253" s="15">
        <f t="shared" si="6"/>
        <v>45517.64947</v>
      </c>
      <c r="X253" s="15">
        <f t="shared" si="17"/>
        <v>19081702.38</v>
      </c>
      <c r="Y253" s="14"/>
      <c r="Z253" s="15">
        <f>if($A253&lt;=$Z$1,D253*((1+Investment!$D$5/12)^($Z$1*12-$B253)),0)</f>
        <v>50352.09813</v>
      </c>
      <c r="AA253" s="15">
        <f>if($A253&lt;=$Z$1,E253*((1+Investment!$D$6/12)^($Z$1*12-$B253)),0)</f>
        <v>23681.84735</v>
      </c>
      <c r="AB253" s="15">
        <f>if($A253&lt;=$Z$1,F253*((1+Investment!$D$7/12)^($Z$1*12-$B253)),0)</f>
        <v>16034.16452</v>
      </c>
      <c r="AC253" s="15">
        <f t="shared" si="7"/>
        <v>90068.11001</v>
      </c>
      <c r="AD253" s="15">
        <f t="shared" si="18"/>
        <v>39001681.41</v>
      </c>
      <c r="AE253" s="14"/>
      <c r="AF253" s="15">
        <f>if($A253&lt;=$AF$1,D253*((1+Investment!$D$5/12)^($AF$1*12-$B253)),0)</f>
        <v>91474.49045</v>
      </c>
      <c r="AG253" s="15">
        <f>if($A253&lt;=$AF$1,E253*((1+Investment!$D$6/12)^($AF$1*12-$B253)),0)</f>
        <v>49901.947</v>
      </c>
      <c r="AH253" s="15">
        <f>if($A253&lt;=$AF$1,F253*((1+Investment!$D$7/12)^($AF$1*12-$B253)),0)</f>
        <v>39174.98785</v>
      </c>
      <c r="AI253" s="15">
        <f t="shared" si="8"/>
        <v>180551.4253</v>
      </c>
      <c r="AJ253" s="15">
        <f t="shared" si="19"/>
        <v>80930771.37</v>
      </c>
      <c r="AK253" s="14"/>
      <c r="AL253" s="15">
        <f>if($A253&lt;=$AF$1,D253*((1+Investment!$D$5/12)^($AL$1*12-$B253)),0)</f>
        <v>166181.4048</v>
      </c>
      <c r="AM253" s="15">
        <f>if($A253&lt;=$AF$1,E253*((1+Investment!$D$6/12)^($AL$1*12-$B253)),0)</f>
        <v>105152.4519</v>
      </c>
      <c r="AN253" s="15">
        <f>if($A253&lt;=$AF$1,F253*((1+Investment!$D$7/12)^($AL$1*12-$B253)),0)</f>
        <v>95713.10503</v>
      </c>
      <c r="AO253" s="15">
        <f t="shared" si="9"/>
        <v>367046.9617</v>
      </c>
      <c r="AP253" s="15">
        <f t="shared" si="20"/>
        <v>170555848.7</v>
      </c>
      <c r="AQ253" s="14"/>
      <c r="AR253" s="15">
        <f>if($A253&lt;=$AF$1,D253*((1+Investment!$D$5/12)^($AR$1*12-$B253)),0)</f>
        <v>301901.2095</v>
      </c>
      <c r="AS253" s="15">
        <f>if($A253&lt;=$AF$1,E253*((1+Investment!$D$6/12)^($AR$1*12-$B253)),0)</f>
        <v>221575.2852</v>
      </c>
      <c r="AT253" s="15">
        <f>if($A253&lt;=$AF$1,F253*((1+Investment!$D$7/12)^($AR$1*12-$B253)),0)</f>
        <v>233848.151</v>
      </c>
      <c r="AU253" s="15">
        <f t="shared" si="10"/>
        <v>757324.6457</v>
      </c>
      <c r="AV253" s="15">
        <f t="shared" si="21"/>
        <v>365038319.4</v>
      </c>
      <c r="AW253" s="15"/>
      <c r="AX253" s="15">
        <f>if($A253&lt;=$AF$1,D253*((1+Investment!$D$5/12)^($AX$1*12-$B253)),0)</f>
        <v>548462.9305</v>
      </c>
      <c r="AY253" s="15">
        <f>if($A253&lt;=$AF$1,E253*((1+Investment!$D$6/12)^($AX$1*12-$B253)),0)</f>
        <v>466899.3079</v>
      </c>
      <c r="AZ253" s="15">
        <f>if($A253&lt;=$AF$1,F253*((1+Investment!$D$7/12)^($AX$1*12-$B253)),0)</f>
        <v>571342.4271</v>
      </c>
      <c r="BA253" s="15">
        <f t="shared" si="11"/>
        <v>1586704.665</v>
      </c>
      <c r="BB253" s="15">
        <f t="shared" si="22"/>
        <v>793165411.8</v>
      </c>
      <c r="BC253" s="15"/>
      <c r="BD253" s="15">
        <f>if($A253&lt;=$AF$1,D253*((1+Investment!$D$5/12)^($BD$1*12-$B253)),0)</f>
        <v>996390.7951</v>
      </c>
      <c r="BE253" s="15">
        <f>if($A253&lt;=$AF$1,E253*((1+Investment!$D$6/12)^($BD$1*12-$B253)),0)</f>
        <v>983841.5126</v>
      </c>
      <c r="BF253" s="15">
        <f>if($A253&lt;=$AF$1,F253*((1+Investment!$D$7/12)^($BD$1*12-$B253)),0)</f>
        <v>1395915.116</v>
      </c>
      <c r="BG253" s="15">
        <f t="shared" si="12"/>
        <v>3376147.424</v>
      </c>
      <c r="BH253" s="15">
        <f t="shared" si="23"/>
        <v>1748364525</v>
      </c>
      <c r="BI253" s="15"/>
    </row>
    <row r="254">
      <c r="A254" s="24">
        <f t="shared" si="2"/>
        <v>20</v>
      </c>
      <c r="B254" s="23">
        <f t="shared" si="13"/>
        <v>252</v>
      </c>
      <c r="C254" s="15">
        <f>vlookup(A254,Budget!$B$3:$H$53,7,0)</f>
        <v>51536.98479</v>
      </c>
      <c r="D254" s="15">
        <f t="shared" ref="D254:F254" si="272">$C254*D$1</f>
        <v>30922.19088</v>
      </c>
      <c r="E254" s="15">
        <f t="shared" si="272"/>
        <v>12884.2462</v>
      </c>
      <c r="F254" s="15">
        <f t="shared" si="272"/>
        <v>7730.547719</v>
      </c>
      <c r="G254" s="14"/>
      <c r="H254" s="15">
        <f>if($A254&lt;=$H$1,D254*((1+Investment!$D$5/12)^($H$1*12-$B254)),0)</f>
        <v>0</v>
      </c>
      <c r="I254" s="15">
        <f>if($A254&lt;=$H$1,E254*((1+Investment!$D$6/12)^($H$1*12-$B254)),0)</f>
        <v>0</v>
      </c>
      <c r="J254" s="15">
        <f>if($A254&lt;=$H$1,F254*((1+Investment!$D$7/12)^($H$1*12-$B254)),0)</f>
        <v>0</v>
      </c>
      <c r="K254" s="15">
        <f t="shared" si="4"/>
        <v>0</v>
      </c>
      <c r="L254" s="15">
        <f t="shared" si="15"/>
        <v>2878143.695</v>
      </c>
      <c r="M254" s="14"/>
      <c r="N254" s="15">
        <f>if($A254&lt;=$N$1,D254*((1+Investment!$D$5/12)^($N$1*12-$B254)),0)</f>
        <v>0</v>
      </c>
      <c r="O254" s="15">
        <f>if($A254&lt;=$N$1,E254*((1+Investment!$D$6/12)^($N$1*12-$B254)),0)</f>
        <v>0</v>
      </c>
      <c r="P254" s="15">
        <f>if($A254&lt;=$N$1,F254*((1+Investment!$D$7/12)^($N$1*12-$B254)),0)</f>
        <v>0</v>
      </c>
      <c r="Q254" s="15">
        <f t="shared" si="5"/>
        <v>0</v>
      </c>
      <c r="R254" s="15">
        <f t="shared" si="16"/>
        <v>7865692.167</v>
      </c>
      <c r="S254" s="14"/>
      <c r="T254" s="15">
        <f>if($A254&lt;=$T$1,D254*((1+Investment!$D$5/12)^($T$1*12-$B254)),0)</f>
        <v>27441.87434</v>
      </c>
      <c r="U254" s="15">
        <f>if($A254&lt;=$T$1,E254*((1+Investment!$D$6/12)^($T$1*12-$B254)),0)</f>
        <v>11099.88891</v>
      </c>
      <c r="V254" s="15">
        <f>if($A254&lt;=$T$1,F254*((1+Investment!$D$7/12)^($T$1*12-$B254)),0)</f>
        <v>6465.732876</v>
      </c>
      <c r="W254" s="15">
        <f t="shared" si="6"/>
        <v>45007.49612</v>
      </c>
      <c r="X254" s="15">
        <f t="shared" si="17"/>
        <v>19126709.88</v>
      </c>
      <c r="Y254" s="14"/>
      <c r="Z254" s="15">
        <f>if($A254&lt;=$Z$1,D254*((1+Investment!$D$5/12)^($Z$1*12-$B254)),0)</f>
        <v>49853.56251</v>
      </c>
      <c r="AA254" s="15">
        <f>if($A254&lt;=$Z$1,E254*((1+Investment!$D$6/12)^($Z$1*12-$B254)),0)</f>
        <v>23389.47886</v>
      </c>
      <c r="AB254" s="15">
        <f>if($A254&lt;=$Z$1,F254*((1+Investment!$D$7/12)^($Z$1*12-$B254)),0)</f>
        <v>15797.20643</v>
      </c>
      <c r="AC254" s="15">
        <f t="shared" si="7"/>
        <v>89040.2478</v>
      </c>
      <c r="AD254" s="15">
        <f t="shared" si="18"/>
        <v>39090721.66</v>
      </c>
      <c r="AE254" s="14"/>
      <c r="AF254" s="15">
        <f>if($A254&lt;=$AF$1,D254*((1+Investment!$D$5/12)^($AF$1*12-$B254)),0)</f>
        <v>90568.80242</v>
      </c>
      <c r="AG254" s="15">
        <f>if($A254&lt;=$AF$1,E254*((1+Investment!$D$6/12)^($AF$1*12-$B254)),0)</f>
        <v>49285.87358</v>
      </c>
      <c r="AH254" s="15">
        <f>if($A254&lt;=$AF$1,F254*((1+Investment!$D$7/12)^($AF$1*12-$B254)),0)</f>
        <v>38596.04715</v>
      </c>
      <c r="AI254" s="15">
        <f t="shared" si="8"/>
        <v>178450.7231</v>
      </c>
      <c r="AJ254" s="15">
        <f t="shared" si="19"/>
        <v>81109222.1</v>
      </c>
      <c r="AK254" s="14"/>
      <c r="AL254" s="15">
        <f>if($A254&lt;=$AF$1,D254*((1+Investment!$D$5/12)^($AL$1*12-$B254)),0)</f>
        <v>164536.0444</v>
      </c>
      <c r="AM254" s="15">
        <f>if($A254&lt;=$AF$1,E254*((1+Investment!$D$6/12)^($AL$1*12-$B254)),0)</f>
        <v>103854.2735</v>
      </c>
      <c r="AN254" s="15">
        <f>if($A254&lt;=$AF$1,F254*((1+Investment!$D$7/12)^($AL$1*12-$B254)),0)</f>
        <v>94298.62565</v>
      </c>
      <c r="AO254" s="15">
        <f t="shared" si="9"/>
        <v>362688.9435</v>
      </c>
      <c r="AP254" s="15">
        <f t="shared" si="20"/>
        <v>170918537.7</v>
      </c>
      <c r="AQ254" s="14"/>
      <c r="AR254" s="15">
        <f>if($A254&lt;=$AF$1,D254*((1+Investment!$D$5/12)^($AR$1*12-$B254)),0)</f>
        <v>298912.0886</v>
      </c>
      <c r="AS254" s="15">
        <f>if($A254&lt;=$AF$1,E254*((1+Investment!$D$6/12)^($AR$1*12-$B254)),0)</f>
        <v>218839.7879</v>
      </c>
      <c r="AT254" s="15">
        <f>if($A254&lt;=$AF$1,F254*((1+Investment!$D$7/12)^($AR$1*12-$B254)),0)</f>
        <v>230392.267</v>
      </c>
      <c r="AU254" s="15">
        <f t="shared" si="10"/>
        <v>748144.1434</v>
      </c>
      <c r="AV254" s="15">
        <f t="shared" si="21"/>
        <v>365786463.5</v>
      </c>
      <c r="AW254" s="15"/>
      <c r="AX254" s="15">
        <f>if($A254&lt;=$AF$1,D254*((1+Investment!$D$5/12)^($AX$1*12-$B254)),0)</f>
        <v>543032.6045</v>
      </c>
      <c r="AY254" s="15">
        <f>if($A254&lt;=$AF$1,E254*((1+Investment!$D$6/12)^($AX$1*12-$B254)),0)</f>
        <v>461135.1189</v>
      </c>
      <c r="AZ254" s="15">
        <f>if($A254&lt;=$AF$1,F254*((1+Investment!$D$7/12)^($AX$1*12-$B254)),0)</f>
        <v>562898.9429</v>
      </c>
      <c r="BA254" s="15">
        <f t="shared" si="11"/>
        <v>1567066.666</v>
      </c>
      <c r="BB254" s="15">
        <f t="shared" si="22"/>
        <v>794732478.5</v>
      </c>
      <c r="BC254" s="15"/>
      <c r="BD254" s="15">
        <f>if($A254&lt;=$AF$1,D254*((1+Investment!$D$5/12)^($BD$1*12-$B254)),0)</f>
        <v>986525.5397</v>
      </c>
      <c r="BE254" s="15">
        <f>if($A254&lt;=$AF$1,E254*((1+Investment!$D$6/12)^($BD$1*12-$B254)),0)</f>
        <v>971695.3211</v>
      </c>
      <c r="BF254" s="15">
        <f>if($A254&lt;=$AF$1,F254*((1+Investment!$D$7/12)^($BD$1*12-$B254)),0)</f>
        <v>1375285.829</v>
      </c>
      <c r="BG254" s="15">
        <f t="shared" si="12"/>
        <v>3333506.69</v>
      </c>
      <c r="BH254" s="15">
        <f t="shared" si="23"/>
        <v>1751698031</v>
      </c>
      <c r="BI254" s="15"/>
    </row>
    <row r="255">
      <c r="A255" s="24">
        <f t="shared" si="2"/>
        <v>21</v>
      </c>
      <c r="B255" s="23">
        <f t="shared" si="13"/>
        <v>253</v>
      </c>
      <c r="C255" s="15">
        <f>vlookup(A255,Budget!$B$3:$H$53,7,0)</f>
        <v>54863.20388</v>
      </c>
      <c r="D255" s="15">
        <f t="shared" ref="D255:F255" si="273">$C255*D$1</f>
        <v>32917.92233</v>
      </c>
      <c r="E255" s="15">
        <f t="shared" si="273"/>
        <v>13715.80097</v>
      </c>
      <c r="F255" s="15">
        <f t="shared" si="273"/>
        <v>8229.480582</v>
      </c>
      <c r="G255" s="14"/>
      <c r="H255" s="15">
        <f>if($A255&lt;=$H$1,D255*((1+Investment!$D$5/12)^($H$1*12-$B255)),0)</f>
        <v>0</v>
      </c>
      <c r="I255" s="15">
        <f>if($A255&lt;=$H$1,E255*((1+Investment!$D$6/12)^($H$1*12-$B255)),0)</f>
        <v>0</v>
      </c>
      <c r="J255" s="15">
        <f>if($A255&lt;=$H$1,F255*((1+Investment!$D$7/12)^($H$1*12-$B255)),0)</f>
        <v>0</v>
      </c>
      <c r="K255" s="15">
        <f t="shared" si="4"/>
        <v>0</v>
      </c>
      <c r="L255" s="15">
        <f t="shared" si="15"/>
        <v>2878143.695</v>
      </c>
      <c r="M255" s="14"/>
      <c r="N255" s="15">
        <f>if($A255&lt;=$N$1,D255*((1+Investment!$D$5/12)^($N$1*12-$B255)),0)</f>
        <v>0</v>
      </c>
      <c r="O255" s="15">
        <f>if($A255&lt;=$N$1,E255*((1+Investment!$D$6/12)^($N$1*12-$B255)),0)</f>
        <v>0</v>
      </c>
      <c r="P255" s="15">
        <f>if($A255&lt;=$N$1,F255*((1+Investment!$D$7/12)^($N$1*12-$B255)),0)</f>
        <v>0</v>
      </c>
      <c r="Q255" s="15">
        <f t="shared" si="5"/>
        <v>0</v>
      </c>
      <c r="R255" s="15">
        <f t="shared" si="16"/>
        <v>7865692.167</v>
      </c>
      <c r="S255" s="14"/>
      <c r="T255" s="15">
        <f>if($A255&lt;=$T$1,D255*((1+Investment!$D$5/12)^($T$1*12-$B255)),0)</f>
        <v>0</v>
      </c>
      <c r="U255" s="15">
        <f>if($A255&lt;=$T$1,E255*((1+Investment!$D$6/12)^($T$1*12-$B255)),0)</f>
        <v>0</v>
      </c>
      <c r="V255" s="15">
        <f>if($A255&lt;=$T$1,F255*((1+Investment!$D$7/12)^($T$1*12-$B255)),0)</f>
        <v>0</v>
      </c>
      <c r="W255" s="15">
        <f t="shared" si="6"/>
        <v>0</v>
      </c>
      <c r="X255" s="15">
        <f t="shared" si="17"/>
        <v>19126709.88</v>
      </c>
      <c r="Y255" s="14"/>
      <c r="Z255" s="15">
        <f>if($A255&lt;=$Z$1,D255*((1+Investment!$D$5/12)^($Z$1*12-$B255)),0)</f>
        <v>52545.67604</v>
      </c>
      <c r="AA255" s="15">
        <f>if($A255&lt;=$Z$1,E255*((1+Investment!$D$6/12)^($Z$1*12-$B255)),0)</f>
        <v>24591.65023</v>
      </c>
      <c r="AB255" s="15">
        <f>if($A255&lt;=$Z$1,F255*((1+Investment!$D$7/12)^($Z$1*12-$B255)),0)</f>
        <v>16568.24128</v>
      </c>
      <c r="AC255" s="15">
        <f t="shared" si="7"/>
        <v>93705.56755</v>
      </c>
      <c r="AD255" s="15">
        <f t="shared" si="18"/>
        <v>39184427.22</v>
      </c>
      <c r="AE255" s="14"/>
      <c r="AF255" s="15">
        <f>if($A255&lt;=$AF$1,D255*((1+Investment!$D$5/12)^($AF$1*12-$B255)),0)</f>
        <v>95459.55619</v>
      </c>
      <c r="AG255" s="15">
        <f>if($A255&lt;=$AF$1,E255*((1+Investment!$D$6/12)^($AF$1*12-$B255)),0)</f>
        <v>51819.06665</v>
      </c>
      <c r="AH255" s="15">
        <f>if($A255&lt;=$AF$1,F255*((1+Investment!$D$7/12)^($AF$1*12-$B255)),0)</f>
        <v>40479.85475</v>
      </c>
      <c r="AI255" s="15">
        <f t="shared" si="8"/>
        <v>187758.4776</v>
      </c>
      <c r="AJ255" s="15">
        <f t="shared" si="19"/>
        <v>81296980.57</v>
      </c>
      <c r="AK255" s="14"/>
      <c r="AL255" s="15">
        <f>if($A255&lt;=$AF$1,D255*((1+Investment!$D$5/12)^($AL$1*12-$B255)),0)</f>
        <v>173421.0606</v>
      </c>
      <c r="AM255" s="15">
        <f>if($A255&lt;=$AF$1,E255*((1+Investment!$D$6/12)^($AL$1*12-$B255)),0)</f>
        <v>109192.1707</v>
      </c>
      <c r="AN255" s="15">
        <f>if($A255&lt;=$AF$1,F255*((1+Investment!$D$7/12)^($AL$1*12-$B255)),0)</f>
        <v>98901.18164</v>
      </c>
      <c r="AO255" s="15">
        <f t="shared" si="9"/>
        <v>381514.4129</v>
      </c>
      <c r="AP255" s="15">
        <f t="shared" si="20"/>
        <v>171300052.1</v>
      </c>
      <c r="AQ255" s="14"/>
      <c r="AR255" s="15">
        <f>if($A255&lt;=$AF$1,D255*((1+Investment!$D$5/12)^($AR$1*12-$B255)),0)</f>
        <v>315053.4682</v>
      </c>
      <c r="AS255" s="15">
        <f>if($A255&lt;=$AF$1,E255*((1+Investment!$D$6/12)^($AR$1*12-$B255)),0)</f>
        <v>230087.7052</v>
      </c>
      <c r="AT255" s="15">
        <f>if($A255&lt;=$AF$1,F255*((1+Investment!$D$7/12)^($AR$1*12-$B255)),0)</f>
        <v>241637.3228</v>
      </c>
      <c r="AU255" s="15">
        <f t="shared" si="10"/>
        <v>786778.4963</v>
      </c>
      <c r="AV255" s="15">
        <f t="shared" si="21"/>
        <v>366573242</v>
      </c>
      <c r="AW255" s="15"/>
      <c r="AX255" s="15">
        <f>if($A255&lt;=$AF$1,D255*((1+Investment!$D$5/12)^($AX$1*12-$B255)),0)</f>
        <v>572356.5955</v>
      </c>
      <c r="AY255" s="15">
        <f>if($A255&lt;=$AF$1,E255*((1+Investment!$D$6/12)^($AX$1*12-$B255)),0)</f>
        <v>484836.5207</v>
      </c>
      <c r="AZ255" s="15">
        <f>if($A255&lt;=$AF$1,F255*((1+Investment!$D$7/12)^($AX$1*12-$B255)),0)</f>
        <v>590373.0857</v>
      </c>
      <c r="BA255" s="15">
        <f t="shared" si="11"/>
        <v>1647566.202</v>
      </c>
      <c r="BB255" s="15">
        <f t="shared" si="22"/>
        <v>796380044.7</v>
      </c>
      <c r="BC255" s="15"/>
      <c r="BD255" s="15">
        <f>if($A255&lt;=$AF$1,D255*((1+Investment!$D$5/12)^($BD$1*12-$B255)),0)</f>
        <v>1039798.338</v>
      </c>
      <c r="BE255" s="15">
        <f>if($A255&lt;=$AF$1,E255*((1+Investment!$D$6/12)^($BD$1*12-$B255)),0)</f>
        <v>1021638.473</v>
      </c>
      <c r="BF255" s="15">
        <f>if($A255&lt;=$AF$1,F255*((1+Investment!$D$7/12)^($BD$1*12-$B255)),0)</f>
        <v>1442411.198</v>
      </c>
      <c r="BG255" s="15">
        <f t="shared" si="12"/>
        <v>3503848.008</v>
      </c>
      <c r="BH255" s="15">
        <f t="shared" si="23"/>
        <v>1755201879</v>
      </c>
      <c r="BI255" s="15"/>
    </row>
    <row r="256">
      <c r="A256" s="24">
        <f t="shared" si="2"/>
        <v>21</v>
      </c>
      <c r="B256" s="23">
        <f t="shared" si="13"/>
        <v>254</v>
      </c>
      <c r="C256" s="15">
        <f>vlookup(A256,Budget!$B$3:$H$53,7,0)</f>
        <v>54863.20388</v>
      </c>
      <c r="D256" s="15">
        <f t="shared" ref="D256:F256" si="274">$C256*D$1</f>
        <v>32917.92233</v>
      </c>
      <c r="E256" s="15">
        <f t="shared" si="274"/>
        <v>13715.80097</v>
      </c>
      <c r="F256" s="15">
        <f t="shared" si="274"/>
        <v>8229.480582</v>
      </c>
      <c r="G256" s="14"/>
      <c r="H256" s="15">
        <f>if($A256&lt;=$H$1,D256*((1+Investment!$D$5/12)^($H$1*12-$B256)),0)</f>
        <v>0</v>
      </c>
      <c r="I256" s="15">
        <f>if($A256&lt;=$H$1,E256*((1+Investment!$D$6/12)^($H$1*12-$B256)),0)</f>
        <v>0</v>
      </c>
      <c r="J256" s="15">
        <f>if($A256&lt;=$H$1,F256*((1+Investment!$D$7/12)^($H$1*12-$B256)),0)</f>
        <v>0</v>
      </c>
      <c r="K256" s="15">
        <f t="shared" si="4"/>
        <v>0</v>
      </c>
      <c r="L256" s="15">
        <f t="shared" si="15"/>
        <v>2878143.695</v>
      </c>
      <c r="M256" s="14"/>
      <c r="N256" s="15">
        <f>if($A256&lt;=$N$1,D256*((1+Investment!$D$5/12)^($N$1*12-$B256)),0)</f>
        <v>0</v>
      </c>
      <c r="O256" s="15">
        <f>if($A256&lt;=$N$1,E256*((1+Investment!$D$6/12)^($N$1*12-$B256)),0)</f>
        <v>0</v>
      </c>
      <c r="P256" s="15">
        <f>if($A256&lt;=$N$1,F256*((1+Investment!$D$7/12)^($N$1*12-$B256)),0)</f>
        <v>0</v>
      </c>
      <c r="Q256" s="15">
        <f t="shared" si="5"/>
        <v>0</v>
      </c>
      <c r="R256" s="15">
        <f t="shared" si="16"/>
        <v>7865692.167</v>
      </c>
      <c r="S256" s="14"/>
      <c r="T256" s="15">
        <f>if($A256&lt;=$T$1,D256*((1+Investment!$D$5/12)^($T$1*12-$B256)),0)</f>
        <v>0</v>
      </c>
      <c r="U256" s="15">
        <f>if($A256&lt;=$T$1,E256*((1+Investment!$D$6/12)^($T$1*12-$B256)),0)</f>
        <v>0</v>
      </c>
      <c r="V256" s="15">
        <f>if($A256&lt;=$T$1,F256*((1+Investment!$D$7/12)^($T$1*12-$B256)),0)</f>
        <v>0</v>
      </c>
      <c r="W256" s="15">
        <f t="shared" si="6"/>
        <v>0</v>
      </c>
      <c r="X256" s="15">
        <f t="shared" si="17"/>
        <v>19126709.88</v>
      </c>
      <c r="Y256" s="14"/>
      <c r="Z256" s="15">
        <f>if($A256&lt;=$Z$1,D256*((1+Investment!$D$5/12)^($Z$1*12-$B256)),0)</f>
        <v>52025.42182</v>
      </c>
      <c r="AA256" s="15">
        <f>if($A256&lt;=$Z$1,E256*((1+Investment!$D$6/12)^($Z$1*12-$B256)),0)</f>
        <v>24288.04961</v>
      </c>
      <c r="AB256" s="15">
        <f>if($A256&lt;=$Z$1,F256*((1+Investment!$D$7/12)^($Z$1*12-$B256)),0)</f>
        <v>16323.39043</v>
      </c>
      <c r="AC256" s="15">
        <f t="shared" si="7"/>
        <v>92636.86185</v>
      </c>
      <c r="AD256" s="15">
        <f t="shared" si="18"/>
        <v>39277064.08</v>
      </c>
      <c r="AE256" s="14"/>
      <c r="AF256" s="15">
        <f>if($A256&lt;=$AF$1,D256*((1+Investment!$D$5/12)^($AF$1*12-$B256)),0)</f>
        <v>94514.41207</v>
      </c>
      <c r="AG256" s="15">
        <f>if($A256&lt;=$AF$1,E256*((1+Investment!$D$6/12)^($AF$1*12-$B256)),0)</f>
        <v>51179.32508</v>
      </c>
      <c r="AH256" s="15">
        <f>if($A256&lt;=$AF$1,F256*((1+Investment!$D$7/12)^($AF$1*12-$B256)),0)</f>
        <v>39881.6303</v>
      </c>
      <c r="AI256" s="15">
        <f t="shared" si="8"/>
        <v>185575.3674</v>
      </c>
      <c r="AJ256" s="15">
        <f t="shared" si="19"/>
        <v>81482555.94</v>
      </c>
      <c r="AK256" s="14"/>
      <c r="AL256" s="15">
        <f>if($A256&lt;=$AF$1,D256*((1+Investment!$D$5/12)^($AL$1*12-$B256)),0)</f>
        <v>171704.0204</v>
      </c>
      <c r="AM256" s="15">
        <f>if($A256&lt;=$AF$1,E256*((1+Investment!$D$6/12)^($AL$1*12-$B256)),0)</f>
        <v>107844.1192</v>
      </c>
      <c r="AN256" s="15">
        <f>if($A256&lt;=$AF$1,F256*((1+Investment!$D$7/12)^($AL$1*12-$B256)),0)</f>
        <v>97439.58782</v>
      </c>
      <c r="AO256" s="15">
        <f t="shared" si="9"/>
        <v>376987.7274</v>
      </c>
      <c r="AP256" s="15">
        <f t="shared" si="20"/>
        <v>171677039.8</v>
      </c>
      <c r="AQ256" s="14"/>
      <c r="AR256" s="15">
        <f>if($A256&lt;=$AF$1,D256*((1+Investment!$D$5/12)^($AR$1*12-$B256)),0)</f>
        <v>311934.1269</v>
      </c>
      <c r="AS256" s="15">
        <f>if($A256&lt;=$AF$1,E256*((1+Investment!$D$6/12)^($AR$1*12-$B256)),0)</f>
        <v>227247.1163</v>
      </c>
      <c r="AT256" s="15">
        <f>if($A256&lt;=$AF$1,F256*((1+Investment!$D$7/12)^($AR$1*12-$B256)),0)</f>
        <v>238066.3279</v>
      </c>
      <c r="AU256" s="15">
        <f t="shared" si="10"/>
        <v>777247.5711</v>
      </c>
      <c r="AV256" s="15">
        <f t="shared" si="21"/>
        <v>367350489.6</v>
      </c>
      <c r="AW256" s="15"/>
      <c r="AX256" s="15">
        <f>if($A256&lt;=$AF$1,D256*((1+Investment!$D$5/12)^($AX$1*12-$B256)),0)</f>
        <v>566689.6986</v>
      </c>
      <c r="AY256" s="15">
        <f>if($A256&lt;=$AF$1,E256*((1+Investment!$D$6/12)^($AX$1*12-$B256)),0)</f>
        <v>478850.8846</v>
      </c>
      <c r="AZ256" s="15">
        <f>if($A256&lt;=$AF$1,F256*((1+Investment!$D$7/12)^($AX$1*12-$B256)),0)</f>
        <v>581648.3603</v>
      </c>
      <c r="BA256" s="15">
        <f t="shared" si="11"/>
        <v>1627188.943</v>
      </c>
      <c r="BB256" s="15">
        <f t="shared" si="22"/>
        <v>798007233.6</v>
      </c>
      <c r="BC256" s="15"/>
      <c r="BD256" s="15">
        <f>if($A256&lt;=$AF$1,D256*((1+Investment!$D$5/12)^($BD$1*12-$B256)),0)</f>
        <v>1029503.304</v>
      </c>
      <c r="BE256" s="15">
        <f>if($A256&lt;=$AF$1,E256*((1+Investment!$D$6/12)^($BD$1*12-$B256)),0)</f>
        <v>1009025.652</v>
      </c>
      <c r="BF256" s="15">
        <f>if($A256&lt;=$AF$1,F256*((1+Investment!$D$7/12)^($BD$1*12-$B256)),0)</f>
        <v>1421094.776</v>
      </c>
      <c r="BG256" s="15">
        <f t="shared" si="12"/>
        <v>3459623.733</v>
      </c>
      <c r="BH256" s="15">
        <f t="shared" si="23"/>
        <v>1758661503</v>
      </c>
      <c r="BI256" s="15"/>
    </row>
    <row r="257">
      <c r="A257" s="24">
        <f t="shared" si="2"/>
        <v>21</v>
      </c>
      <c r="B257" s="23">
        <f t="shared" si="13"/>
        <v>255</v>
      </c>
      <c r="C257" s="15">
        <f>vlookup(A257,Budget!$B$3:$H$53,7,0)</f>
        <v>54863.20388</v>
      </c>
      <c r="D257" s="15">
        <f t="shared" ref="D257:F257" si="275">$C257*D$1</f>
        <v>32917.92233</v>
      </c>
      <c r="E257" s="15">
        <f t="shared" si="275"/>
        <v>13715.80097</v>
      </c>
      <c r="F257" s="15">
        <f t="shared" si="275"/>
        <v>8229.480582</v>
      </c>
      <c r="G257" s="14"/>
      <c r="H257" s="15">
        <f>if($A257&lt;=$H$1,D257*((1+Investment!$D$5/12)^($H$1*12-$B257)),0)</f>
        <v>0</v>
      </c>
      <c r="I257" s="15">
        <f>if($A257&lt;=$H$1,E257*((1+Investment!$D$6/12)^($H$1*12-$B257)),0)</f>
        <v>0</v>
      </c>
      <c r="J257" s="15">
        <f>if($A257&lt;=$H$1,F257*((1+Investment!$D$7/12)^($H$1*12-$B257)),0)</f>
        <v>0</v>
      </c>
      <c r="K257" s="15">
        <f t="shared" si="4"/>
        <v>0</v>
      </c>
      <c r="L257" s="15">
        <f t="shared" si="15"/>
        <v>2878143.695</v>
      </c>
      <c r="M257" s="14"/>
      <c r="N257" s="15">
        <f>if($A257&lt;=$N$1,D257*((1+Investment!$D$5/12)^($N$1*12-$B257)),0)</f>
        <v>0</v>
      </c>
      <c r="O257" s="15">
        <f>if($A257&lt;=$N$1,E257*((1+Investment!$D$6/12)^($N$1*12-$B257)),0)</f>
        <v>0</v>
      </c>
      <c r="P257" s="15">
        <f>if($A257&lt;=$N$1,F257*((1+Investment!$D$7/12)^($N$1*12-$B257)),0)</f>
        <v>0</v>
      </c>
      <c r="Q257" s="15">
        <f t="shared" si="5"/>
        <v>0</v>
      </c>
      <c r="R257" s="15">
        <f t="shared" si="16"/>
        <v>7865692.167</v>
      </c>
      <c r="S257" s="14"/>
      <c r="T257" s="15">
        <f>if($A257&lt;=$T$1,D257*((1+Investment!$D$5/12)^($T$1*12-$B257)),0)</f>
        <v>0</v>
      </c>
      <c r="U257" s="15">
        <f>if($A257&lt;=$T$1,E257*((1+Investment!$D$6/12)^($T$1*12-$B257)),0)</f>
        <v>0</v>
      </c>
      <c r="V257" s="15">
        <f>if($A257&lt;=$T$1,F257*((1+Investment!$D$7/12)^($T$1*12-$B257)),0)</f>
        <v>0</v>
      </c>
      <c r="W257" s="15">
        <f t="shared" si="6"/>
        <v>0</v>
      </c>
      <c r="X257" s="15">
        <f t="shared" si="17"/>
        <v>19126709.88</v>
      </c>
      <c r="Y257" s="14"/>
      <c r="Z257" s="15">
        <f>if($A257&lt;=$Z$1,D257*((1+Investment!$D$5/12)^($Z$1*12-$B257)),0)</f>
        <v>51510.31864</v>
      </c>
      <c r="AA257" s="15">
        <f>if($A257&lt;=$Z$1,E257*((1+Investment!$D$6/12)^($Z$1*12-$B257)),0)</f>
        <v>23988.19714</v>
      </c>
      <c r="AB257" s="15">
        <f>if($A257&lt;=$Z$1,F257*((1+Investment!$D$7/12)^($Z$1*12-$B257)),0)</f>
        <v>16082.15806</v>
      </c>
      <c r="AC257" s="15">
        <f t="shared" si="7"/>
        <v>91580.67383</v>
      </c>
      <c r="AD257" s="15">
        <f t="shared" si="18"/>
        <v>39368644.76</v>
      </c>
      <c r="AE257" s="14"/>
      <c r="AF257" s="15">
        <f>if($A257&lt;=$AF$1,D257*((1+Investment!$D$5/12)^($AF$1*12-$B257)),0)</f>
        <v>93578.62581</v>
      </c>
      <c r="AG257" s="15">
        <f>if($A257&lt;=$AF$1,E257*((1+Investment!$D$6/12)^($AF$1*12-$B257)),0)</f>
        <v>50547.48157</v>
      </c>
      <c r="AH257" s="15">
        <f>if($A257&lt;=$AF$1,F257*((1+Investment!$D$7/12)^($AF$1*12-$B257)),0)</f>
        <v>39292.2466</v>
      </c>
      <c r="AI257" s="15">
        <f t="shared" si="8"/>
        <v>183418.354</v>
      </c>
      <c r="AJ257" s="15">
        <f t="shared" si="19"/>
        <v>81665974.29</v>
      </c>
      <c r="AK257" s="14"/>
      <c r="AL257" s="15">
        <f>if($A257&lt;=$AF$1,D257*((1+Investment!$D$5/12)^($AL$1*12-$B257)),0)</f>
        <v>170003.9806</v>
      </c>
      <c r="AM257" s="15">
        <f>if($A257&lt;=$AF$1,E257*((1+Investment!$D$6/12)^($AL$1*12-$B257)),0)</f>
        <v>106512.7103</v>
      </c>
      <c r="AN257" s="15">
        <f>if($A257&lt;=$AF$1,F257*((1+Investment!$D$7/12)^($AL$1*12-$B257)),0)</f>
        <v>95999.59392</v>
      </c>
      <c r="AO257" s="15">
        <f t="shared" si="9"/>
        <v>372516.2848</v>
      </c>
      <c r="AP257" s="15">
        <f t="shared" si="20"/>
        <v>172049556.1</v>
      </c>
      <c r="AQ257" s="14"/>
      <c r="AR257" s="15">
        <f>if($A257&lt;=$AF$1,D257*((1+Investment!$D$5/12)^($AR$1*12-$B257)),0)</f>
        <v>308845.6702</v>
      </c>
      <c r="AS257" s="15">
        <f>if($A257&lt;=$AF$1,E257*((1+Investment!$D$6/12)^($AR$1*12-$B257)),0)</f>
        <v>224441.5963</v>
      </c>
      <c r="AT257" s="15">
        <f>if($A257&lt;=$AF$1,F257*((1+Investment!$D$7/12)^($AR$1*12-$B257)),0)</f>
        <v>234548.1063</v>
      </c>
      <c r="AU257" s="15">
        <f t="shared" si="10"/>
        <v>767835.3729</v>
      </c>
      <c r="AV257" s="15">
        <f t="shared" si="21"/>
        <v>368118324.9</v>
      </c>
      <c r="AW257" s="15"/>
      <c r="AX257" s="15">
        <f>if($A257&lt;=$AF$1,D257*((1+Investment!$D$5/12)^($AX$1*12-$B257)),0)</f>
        <v>561078.9095</v>
      </c>
      <c r="AY257" s="15">
        <f>if($A257&lt;=$AF$1,E257*((1+Investment!$D$6/12)^($AX$1*12-$B257)),0)</f>
        <v>472939.1453</v>
      </c>
      <c r="AZ257" s="15">
        <f>if($A257&lt;=$AF$1,F257*((1+Investment!$D$7/12)^($AX$1*12-$B257)),0)</f>
        <v>573052.5717</v>
      </c>
      <c r="BA257" s="15">
        <f t="shared" si="11"/>
        <v>1607070.626</v>
      </c>
      <c r="BB257" s="15">
        <f t="shared" si="22"/>
        <v>799614304.2</v>
      </c>
      <c r="BC257" s="15"/>
      <c r="BD257" s="15">
        <f>if($A257&lt;=$AF$1,D257*((1+Investment!$D$5/12)^($BD$1*12-$B257)),0)</f>
        <v>1019310.202</v>
      </c>
      <c r="BE257" s="15">
        <f>if($A257&lt;=$AF$1,E257*((1+Investment!$D$6/12)^($BD$1*12-$B257)),0)</f>
        <v>996568.5452</v>
      </c>
      <c r="BF257" s="15">
        <f>if($A257&lt;=$AF$1,F257*((1+Investment!$D$7/12)^($BD$1*12-$B257)),0)</f>
        <v>1400093.376</v>
      </c>
      <c r="BG257" s="15">
        <f t="shared" si="12"/>
        <v>3415972.123</v>
      </c>
      <c r="BH257" s="15">
        <f t="shared" si="23"/>
        <v>1762077475</v>
      </c>
      <c r="BI257" s="15"/>
    </row>
    <row r="258">
      <c r="A258" s="24">
        <f t="shared" si="2"/>
        <v>21</v>
      </c>
      <c r="B258" s="23">
        <f t="shared" si="13"/>
        <v>256</v>
      </c>
      <c r="C258" s="15">
        <f>vlookup(A258,Budget!$B$3:$H$53,7,0)</f>
        <v>54863.20388</v>
      </c>
      <c r="D258" s="15">
        <f t="shared" ref="D258:F258" si="276">$C258*D$1</f>
        <v>32917.92233</v>
      </c>
      <c r="E258" s="15">
        <f t="shared" si="276"/>
        <v>13715.80097</v>
      </c>
      <c r="F258" s="15">
        <f t="shared" si="276"/>
        <v>8229.480582</v>
      </c>
      <c r="G258" s="14"/>
      <c r="H258" s="15">
        <f>if($A258&lt;=$H$1,D258*((1+Investment!$D$5/12)^($H$1*12-$B258)),0)</f>
        <v>0</v>
      </c>
      <c r="I258" s="15">
        <f>if($A258&lt;=$H$1,E258*((1+Investment!$D$6/12)^($H$1*12-$B258)),0)</f>
        <v>0</v>
      </c>
      <c r="J258" s="15">
        <f>if($A258&lt;=$H$1,F258*((1+Investment!$D$7/12)^($H$1*12-$B258)),0)</f>
        <v>0</v>
      </c>
      <c r="K258" s="15">
        <f t="shared" si="4"/>
        <v>0</v>
      </c>
      <c r="L258" s="15">
        <f t="shared" si="15"/>
        <v>2878143.695</v>
      </c>
      <c r="M258" s="14"/>
      <c r="N258" s="15">
        <f>if($A258&lt;=$N$1,D258*((1+Investment!$D$5/12)^($N$1*12-$B258)),0)</f>
        <v>0</v>
      </c>
      <c r="O258" s="15">
        <f>if($A258&lt;=$N$1,E258*((1+Investment!$D$6/12)^($N$1*12-$B258)),0)</f>
        <v>0</v>
      </c>
      <c r="P258" s="15">
        <f>if($A258&lt;=$N$1,F258*((1+Investment!$D$7/12)^($N$1*12-$B258)),0)</f>
        <v>0</v>
      </c>
      <c r="Q258" s="15">
        <f t="shared" si="5"/>
        <v>0</v>
      </c>
      <c r="R258" s="15">
        <f t="shared" si="16"/>
        <v>7865692.167</v>
      </c>
      <c r="S258" s="14"/>
      <c r="T258" s="15">
        <f>if($A258&lt;=$T$1,D258*((1+Investment!$D$5/12)^($T$1*12-$B258)),0)</f>
        <v>0</v>
      </c>
      <c r="U258" s="15">
        <f>if($A258&lt;=$T$1,E258*((1+Investment!$D$6/12)^($T$1*12-$B258)),0)</f>
        <v>0</v>
      </c>
      <c r="V258" s="15">
        <f>if($A258&lt;=$T$1,F258*((1+Investment!$D$7/12)^($T$1*12-$B258)),0)</f>
        <v>0</v>
      </c>
      <c r="W258" s="15">
        <f t="shared" si="6"/>
        <v>0</v>
      </c>
      <c r="X258" s="15">
        <f t="shared" si="17"/>
        <v>19126709.88</v>
      </c>
      <c r="Y258" s="14"/>
      <c r="Z258" s="15">
        <f>if($A258&lt;=$Z$1,D258*((1+Investment!$D$5/12)^($Z$1*12-$B258)),0)</f>
        <v>51000.31548</v>
      </c>
      <c r="AA258" s="15">
        <f>if($A258&lt;=$Z$1,E258*((1+Investment!$D$6/12)^($Z$1*12-$B258)),0)</f>
        <v>23692.04656</v>
      </c>
      <c r="AB258" s="15">
        <f>if($A258&lt;=$Z$1,F258*((1+Investment!$D$7/12)^($Z$1*12-$B258)),0)</f>
        <v>15844.49069</v>
      </c>
      <c r="AC258" s="15">
        <f t="shared" si="7"/>
        <v>90536.85274</v>
      </c>
      <c r="AD258" s="15">
        <f t="shared" si="18"/>
        <v>39459181.61</v>
      </c>
      <c r="AE258" s="14"/>
      <c r="AF258" s="15">
        <f>if($A258&lt;=$AF$1,D258*((1+Investment!$D$5/12)^($AF$1*12-$B258)),0)</f>
        <v>92652.10476</v>
      </c>
      <c r="AG258" s="15">
        <f>if($A258&lt;=$AF$1,E258*((1+Investment!$D$6/12)^($AF$1*12-$B258)),0)</f>
        <v>49923.43858</v>
      </c>
      <c r="AH258" s="15">
        <f>if($A258&lt;=$AF$1,F258*((1+Investment!$D$7/12)^($AF$1*12-$B258)),0)</f>
        <v>38711.573</v>
      </c>
      <c r="AI258" s="15">
        <f t="shared" si="8"/>
        <v>181287.1163</v>
      </c>
      <c r="AJ258" s="15">
        <f t="shared" si="19"/>
        <v>81847261.41</v>
      </c>
      <c r="AK258" s="14"/>
      <c r="AL258" s="15">
        <f>if($A258&lt;=$AF$1,D258*((1+Investment!$D$5/12)^($AL$1*12-$B258)),0)</f>
        <v>168320.7728</v>
      </c>
      <c r="AM258" s="15">
        <f>if($A258&lt;=$AF$1,E258*((1+Investment!$D$6/12)^($AL$1*12-$B258)),0)</f>
        <v>105197.7386</v>
      </c>
      <c r="AN258" s="15">
        <f>if($A258&lt;=$AF$1,F258*((1+Investment!$D$7/12)^($AL$1*12-$B258)),0)</f>
        <v>94580.8807</v>
      </c>
      <c r="AO258" s="15">
        <f t="shared" si="9"/>
        <v>368099.3921</v>
      </c>
      <c r="AP258" s="15">
        <f t="shared" si="20"/>
        <v>172417655.5</v>
      </c>
      <c r="AQ258" s="14"/>
      <c r="AR258" s="15">
        <f>if($A258&lt;=$AF$1,D258*((1+Investment!$D$5/12)^($AR$1*12-$B258)),0)</f>
        <v>305787.7923</v>
      </c>
      <c r="AS258" s="15">
        <f>if($A258&lt;=$AF$1,E258*((1+Investment!$D$6/12)^($AR$1*12-$B258)),0)</f>
        <v>221670.7124</v>
      </c>
      <c r="AT258" s="15">
        <f>if($A258&lt;=$AF$1,F258*((1+Investment!$D$7/12)^($AR$1*12-$B258)),0)</f>
        <v>231081.8781</v>
      </c>
      <c r="AU258" s="15">
        <f t="shared" si="10"/>
        <v>758540.3829</v>
      </c>
      <c r="AV258" s="15">
        <f t="shared" si="21"/>
        <v>368876865.3</v>
      </c>
      <c r="AW258" s="15"/>
      <c r="AX258" s="15">
        <f>if($A258&lt;=$AF$1,D258*((1+Investment!$D$5/12)^($AX$1*12-$B258)),0)</f>
        <v>555523.6727</v>
      </c>
      <c r="AY258" s="15">
        <f>if($A258&lt;=$AF$1,E258*((1+Investment!$D$6/12)^($AX$1*12-$B258)),0)</f>
        <v>467100.3904</v>
      </c>
      <c r="AZ258" s="15">
        <f>if($A258&lt;=$AF$1,F258*((1+Investment!$D$7/12)^($AX$1*12-$B258)),0)</f>
        <v>564583.8145</v>
      </c>
      <c r="BA258" s="15">
        <f t="shared" si="11"/>
        <v>1587207.878</v>
      </c>
      <c r="BB258" s="15">
        <f t="shared" si="22"/>
        <v>801201512.1</v>
      </c>
      <c r="BC258" s="15"/>
      <c r="BD258" s="15">
        <f>if($A258&lt;=$AF$1,D258*((1+Investment!$D$5/12)^($BD$1*12-$B258)),0)</f>
        <v>1009218.022</v>
      </c>
      <c r="BE258" s="15">
        <f>if($A258&lt;=$AF$1,E258*((1+Investment!$D$6/12)^($BD$1*12-$B258)),0)</f>
        <v>984265.2298</v>
      </c>
      <c r="BF258" s="15">
        <f>if($A258&lt;=$AF$1,F258*((1+Investment!$D$7/12)^($BD$1*12-$B258)),0)</f>
        <v>1379402.341</v>
      </c>
      <c r="BG258" s="15">
        <f t="shared" si="12"/>
        <v>3372885.593</v>
      </c>
      <c r="BH258" s="15">
        <f t="shared" si="23"/>
        <v>1765450361</v>
      </c>
      <c r="BI258" s="15"/>
    </row>
    <row r="259">
      <c r="A259" s="24">
        <f t="shared" si="2"/>
        <v>21</v>
      </c>
      <c r="B259" s="23">
        <f t="shared" si="13"/>
        <v>257</v>
      </c>
      <c r="C259" s="15">
        <f>vlookup(A259,Budget!$B$3:$H$53,7,0)</f>
        <v>54863.20388</v>
      </c>
      <c r="D259" s="15">
        <f t="shared" ref="D259:F259" si="277">$C259*D$1</f>
        <v>32917.92233</v>
      </c>
      <c r="E259" s="15">
        <f t="shared" si="277"/>
        <v>13715.80097</v>
      </c>
      <c r="F259" s="15">
        <f t="shared" si="277"/>
        <v>8229.480582</v>
      </c>
      <c r="G259" s="14"/>
      <c r="H259" s="15">
        <f>if($A259&lt;=$H$1,D259*((1+Investment!$D$5/12)^($H$1*12-$B259)),0)</f>
        <v>0</v>
      </c>
      <c r="I259" s="15">
        <f>if($A259&lt;=$H$1,E259*((1+Investment!$D$6/12)^($H$1*12-$B259)),0)</f>
        <v>0</v>
      </c>
      <c r="J259" s="15">
        <f>if($A259&lt;=$H$1,F259*((1+Investment!$D$7/12)^($H$1*12-$B259)),0)</f>
        <v>0</v>
      </c>
      <c r="K259" s="15">
        <f t="shared" si="4"/>
        <v>0</v>
      </c>
      <c r="L259" s="15">
        <f t="shared" si="15"/>
        <v>2878143.695</v>
      </c>
      <c r="M259" s="14"/>
      <c r="N259" s="15">
        <f>if($A259&lt;=$N$1,D259*((1+Investment!$D$5/12)^($N$1*12-$B259)),0)</f>
        <v>0</v>
      </c>
      <c r="O259" s="15">
        <f>if($A259&lt;=$N$1,E259*((1+Investment!$D$6/12)^($N$1*12-$B259)),0)</f>
        <v>0</v>
      </c>
      <c r="P259" s="15">
        <f>if($A259&lt;=$N$1,F259*((1+Investment!$D$7/12)^($N$1*12-$B259)),0)</f>
        <v>0</v>
      </c>
      <c r="Q259" s="15">
        <f t="shared" si="5"/>
        <v>0</v>
      </c>
      <c r="R259" s="15">
        <f t="shared" si="16"/>
        <v>7865692.167</v>
      </c>
      <c r="S259" s="14"/>
      <c r="T259" s="15">
        <f>if($A259&lt;=$T$1,D259*((1+Investment!$D$5/12)^($T$1*12-$B259)),0)</f>
        <v>0</v>
      </c>
      <c r="U259" s="15">
        <f>if($A259&lt;=$T$1,E259*((1+Investment!$D$6/12)^($T$1*12-$B259)),0)</f>
        <v>0</v>
      </c>
      <c r="V259" s="15">
        <f>if($A259&lt;=$T$1,F259*((1+Investment!$D$7/12)^($T$1*12-$B259)),0)</f>
        <v>0</v>
      </c>
      <c r="W259" s="15">
        <f t="shared" si="6"/>
        <v>0</v>
      </c>
      <c r="X259" s="15">
        <f t="shared" si="17"/>
        <v>19126709.88</v>
      </c>
      <c r="Y259" s="14"/>
      <c r="Z259" s="15">
        <f>if($A259&lt;=$Z$1,D259*((1+Investment!$D$5/12)^($Z$1*12-$B259)),0)</f>
        <v>50495.36186</v>
      </c>
      <c r="AA259" s="15">
        <f>if($A259&lt;=$Z$1,E259*((1+Investment!$D$6/12)^($Z$1*12-$B259)),0)</f>
        <v>23399.55216</v>
      </c>
      <c r="AB259" s="15">
        <f>if($A259&lt;=$Z$1,F259*((1+Investment!$D$7/12)^($Z$1*12-$B259)),0)</f>
        <v>15610.33566</v>
      </c>
      <c r="AC259" s="15">
        <f t="shared" si="7"/>
        <v>89505.24968</v>
      </c>
      <c r="AD259" s="15">
        <f t="shared" si="18"/>
        <v>39548686.86</v>
      </c>
      <c r="AE259" s="14"/>
      <c r="AF259" s="15">
        <f>if($A259&lt;=$AF$1,D259*((1+Investment!$D$5/12)^($AF$1*12-$B259)),0)</f>
        <v>91734.75719</v>
      </c>
      <c r="AG259" s="15">
        <f>if($A259&lt;=$AF$1,E259*((1+Investment!$D$6/12)^($AF$1*12-$B259)),0)</f>
        <v>49307.09983</v>
      </c>
      <c r="AH259" s="15">
        <f>if($A259&lt;=$AF$1,F259*((1+Investment!$D$7/12)^($AF$1*12-$B259)),0)</f>
        <v>38139.48079</v>
      </c>
      <c r="AI259" s="15">
        <f t="shared" si="8"/>
        <v>179181.3378</v>
      </c>
      <c r="AJ259" s="15">
        <f t="shared" si="19"/>
        <v>82026442.75</v>
      </c>
      <c r="AK259" s="14"/>
      <c r="AL259" s="15">
        <f>if($A259&lt;=$AF$1,D259*((1+Investment!$D$5/12)^($AL$1*12-$B259)),0)</f>
        <v>166654.2305</v>
      </c>
      <c r="AM259" s="15">
        <f>if($A259&lt;=$AF$1,E259*((1+Investment!$D$6/12)^($AL$1*12-$B259)),0)</f>
        <v>103899.001</v>
      </c>
      <c r="AN259" s="15">
        <f>if($A259&lt;=$AF$1,F259*((1+Investment!$D$7/12)^($AL$1*12-$B259)),0)</f>
        <v>93183.1337</v>
      </c>
      <c r="AO259" s="15">
        <f t="shared" si="9"/>
        <v>363736.3653</v>
      </c>
      <c r="AP259" s="15">
        <f t="shared" si="20"/>
        <v>172781391.9</v>
      </c>
      <c r="AQ259" s="14"/>
      <c r="AR259" s="15">
        <f>if($A259&lt;=$AF$1,D259*((1+Investment!$D$5/12)^($AR$1*12-$B259)),0)</f>
        <v>302760.1904</v>
      </c>
      <c r="AS259" s="15">
        <f>if($A259&lt;=$AF$1,E259*((1+Investment!$D$6/12)^($AR$1*12-$B259)),0)</f>
        <v>218934.037</v>
      </c>
      <c r="AT259" s="15">
        <f>if($A259&lt;=$AF$1,F259*((1+Investment!$D$7/12)^($AR$1*12-$B259)),0)</f>
        <v>227666.875</v>
      </c>
      <c r="AU259" s="15">
        <f t="shared" si="10"/>
        <v>749361.1024</v>
      </c>
      <c r="AV259" s="15">
        <f t="shared" si="21"/>
        <v>369626226.4</v>
      </c>
      <c r="AW259" s="15"/>
      <c r="AX259" s="15">
        <f>if($A259&lt;=$AF$1,D259*((1+Investment!$D$5/12)^($AX$1*12-$B259)),0)</f>
        <v>550023.4384</v>
      </c>
      <c r="AY259" s="15">
        <f>if($A259&lt;=$AF$1,E259*((1+Investment!$D$6/12)^($AX$1*12-$B259)),0)</f>
        <v>461333.7189</v>
      </c>
      <c r="AZ259" s="15">
        <f>if($A259&lt;=$AF$1,F259*((1+Investment!$D$7/12)^($AX$1*12-$B259)),0)</f>
        <v>556240.2113</v>
      </c>
      <c r="BA259" s="15">
        <f t="shared" si="11"/>
        <v>1567597.369</v>
      </c>
      <c r="BB259" s="15">
        <f t="shared" si="22"/>
        <v>802769109.5</v>
      </c>
      <c r="BC259" s="15"/>
      <c r="BD259" s="15">
        <f>if($A259&lt;=$AF$1,D259*((1+Investment!$D$5/12)^($BD$1*12-$B259)),0)</f>
        <v>999225.7646</v>
      </c>
      <c r="BE259" s="15">
        <f>if($A259&lt;=$AF$1,E259*((1+Investment!$D$6/12)^($BD$1*12-$B259)),0)</f>
        <v>972113.8072</v>
      </c>
      <c r="BF259" s="15">
        <f>if($A259&lt;=$AF$1,F259*((1+Investment!$D$7/12)^($BD$1*12-$B259)),0)</f>
        <v>1359017.084</v>
      </c>
      <c r="BG259" s="15">
        <f t="shared" si="12"/>
        <v>3330356.656</v>
      </c>
      <c r="BH259" s="15">
        <f t="shared" si="23"/>
        <v>1768780717</v>
      </c>
      <c r="BI259" s="15"/>
    </row>
    <row r="260">
      <c r="A260" s="24">
        <f t="shared" si="2"/>
        <v>21</v>
      </c>
      <c r="B260" s="23">
        <f t="shared" si="13"/>
        <v>258</v>
      </c>
      <c r="C260" s="15">
        <f>vlookup(A260,Budget!$B$3:$H$53,7,0)</f>
        <v>54863.20388</v>
      </c>
      <c r="D260" s="15">
        <f t="shared" ref="D260:F260" si="278">$C260*D$1</f>
        <v>32917.92233</v>
      </c>
      <c r="E260" s="15">
        <f t="shared" si="278"/>
        <v>13715.80097</v>
      </c>
      <c r="F260" s="15">
        <f t="shared" si="278"/>
        <v>8229.480582</v>
      </c>
      <c r="G260" s="14"/>
      <c r="H260" s="15">
        <f>if($A260&lt;=$H$1,D260*((1+Investment!$D$5/12)^($H$1*12-$B260)),0)</f>
        <v>0</v>
      </c>
      <c r="I260" s="15">
        <f>if($A260&lt;=$H$1,E260*((1+Investment!$D$6/12)^($H$1*12-$B260)),0)</f>
        <v>0</v>
      </c>
      <c r="J260" s="15">
        <f>if($A260&lt;=$H$1,F260*((1+Investment!$D$7/12)^($H$1*12-$B260)),0)</f>
        <v>0</v>
      </c>
      <c r="K260" s="15">
        <f t="shared" si="4"/>
        <v>0</v>
      </c>
      <c r="L260" s="15">
        <f t="shared" si="15"/>
        <v>2878143.695</v>
      </c>
      <c r="M260" s="14"/>
      <c r="N260" s="15">
        <f>if($A260&lt;=$N$1,D260*((1+Investment!$D$5/12)^($N$1*12-$B260)),0)</f>
        <v>0</v>
      </c>
      <c r="O260" s="15">
        <f>if($A260&lt;=$N$1,E260*((1+Investment!$D$6/12)^($N$1*12-$B260)),0)</f>
        <v>0</v>
      </c>
      <c r="P260" s="15">
        <f>if($A260&lt;=$N$1,F260*((1+Investment!$D$7/12)^($N$1*12-$B260)),0)</f>
        <v>0</v>
      </c>
      <c r="Q260" s="15">
        <f t="shared" si="5"/>
        <v>0</v>
      </c>
      <c r="R260" s="15">
        <f t="shared" si="16"/>
        <v>7865692.167</v>
      </c>
      <c r="S260" s="14"/>
      <c r="T260" s="15">
        <f>if($A260&lt;=$T$1,D260*((1+Investment!$D$5/12)^($T$1*12-$B260)),0)</f>
        <v>0</v>
      </c>
      <c r="U260" s="15">
        <f>if($A260&lt;=$T$1,E260*((1+Investment!$D$6/12)^($T$1*12-$B260)),0)</f>
        <v>0</v>
      </c>
      <c r="V260" s="15">
        <f>if($A260&lt;=$T$1,F260*((1+Investment!$D$7/12)^($T$1*12-$B260)),0)</f>
        <v>0</v>
      </c>
      <c r="W260" s="15">
        <f t="shared" si="6"/>
        <v>0</v>
      </c>
      <c r="X260" s="15">
        <f t="shared" si="17"/>
        <v>19126709.88</v>
      </c>
      <c r="Y260" s="14"/>
      <c r="Z260" s="15">
        <f>if($A260&lt;=$Z$1,D260*((1+Investment!$D$5/12)^($Z$1*12-$B260)),0)</f>
        <v>49995.40778</v>
      </c>
      <c r="AA260" s="15">
        <f>if($A260&lt;=$Z$1,E260*((1+Investment!$D$6/12)^($Z$1*12-$B260)),0)</f>
        <v>23110.6688</v>
      </c>
      <c r="AB260" s="15">
        <f>if($A260&lt;=$Z$1,F260*((1+Investment!$D$7/12)^($Z$1*12-$B260)),0)</f>
        <v>15379.64104</v>
      </c>
      <c r="AC260" s="15">
        <f t="shared" si="7"/>
        <v>88485.71763</v>
      </c>
      <c r="AD260" s="15">
        <f t="shared" si="18"/>
        <v>39637172.58</v>
      </c>
      <c r="AE260" s="14"/>
      <c r="AF260" s="15">
        <f>if($A260&lt;=$AF$1,D260*((1+Investment!$D$5/12)^($AF$1*12-$B260)),0)</f>
        <v>90826.49227</v>
      </c>
      <c r="AG260" s="15">
        <f>if($A260&lt;=$AF$1,E260*((1+Investment!$D$6/12)^($AF$1*12-$B260)),0)</f>
        <v>48698.37021</v>
      </c>
      <c r="AH260" s="15">
        <f>if($A260&lt;=$AF$1,F260*((1+Investment!$D$7/12)^($AF$1*12-$B260)),0)</f>
        <v>37575.84314</v>
      </c>
      <c r="AI260" s="15">
        <f t="shared" si="8"/>
        <v>177100.7056</v>
      </c>
      <c r="AJ260" s="15">
        <f t="shared" si="19"/>
        <v>82203543.45</v>
      </c>
      <c r="AK260" s="14"/>
      <c r="AL260" s="15">
        <f>if($A260&lt;=$AF$1,D260*((1+Investment!$D$5/12)^($AL$1*12-$B260)),0)</f>
        <v>165004.1886</v>
      </c>
      <c r="AM260" s="15">
        <f>if($A260&lt;=$AF$1,E260*((1+Investment!$D$6/12)^($AL$1*12-$B260)),0)</f>
        <v>102616.2973</v>
      </c>
      <c r="AN260" s="15">
        <f>if($A260&lt;=$AF$1,F260*((1+Investment!$D$7/12)^($AL$1*12-$B260)),0)</f>
        <v>91806.04305</v>
      </c>
      <c r="AO260" s="15">
        <f t="shared" si="9"/>
        <v>359426.529</v>
      </c>
      <c r="AP260" s="15">
        <f t="shared" si="20"/>
        <v>173140818.4</v>
      </c>
      <c r="AQ260" s="14"/>
      <c r="AR260" s="15">
        <f>if($A260&lt;=$AF$1,D260*((1+Investment!$D$5/12)^($AR$1*12-$B260)),0)</f>
        <v>299762.5648</v>
      </c>
      <c r="AS260" s="15">
        <f>if($A260&lt;=$AF$1,E260*((1+Investment!$D$6/12)^($AR$1*12-$B260)),0)</f>
        <v>216231.1476</v>
      </c>
      <c r="AT260" s="15">
        <f>if($A260&lt;=$AF$1,F260*((1+Investment!$D$7/12)^($AR$1*12-$B260)),0)</f>
        <v>224302.3399</v>
      </c>
      <c r="AU260" s="15">
        <f t="shared" si="10"/>
        <v>740296.0523</v>
      </c>
      <c r="AV260" s="15">
        <f t="shared" si="21"/>
        <v>370366522.5</v>
      </c>
      <c r="AW260" s="15"/>
      <c r="AX260" s="15">
        <f>if($A260&lt;=$AF$1,D260*((1+Investment!$D$5/12)^($AX$1*12-$B260)),0)</f>
        <v>544577.6617</v>
      </c>
      <c r="AY260" s="15">
        <f>if($A260&lt;=$AF$1,E260*((1+Investment!$D$6/12)^($AX$1*12-$B260)),0)</f>
        <v>455638.2409</v>
      </c>
      <c r="AZ260" s="15">
        <f>if($A260&lt;=$AF$1,F260*((1+Investment!$D$7/12)^($AX$1*12-$B260)),0)</f>
        <v>548019.9126</v>
      </c>
      <c r="BA260" s="15">
        <f t="shared" si="11"/>
        <v>1548235.815</v>
      </c>
      <c r="BB260" s="15">
        <f t="shared" si="22"/>
        <v>804317345.3</v>
      </c>
      <c r="BC260" s="15"/>
      <c r="BD260" s="15">
        <f>if($A260&lt;=$AF$1,D260*((1+Investment!$D$5/12)^($BD$1*12-$B260)),0)</f>
        <v>989332.4402</v>
      </c>
      <c r="BE260" s="15">
        <f>if($A260&lt;=$AF$1,E260*((1+Investment!$D$6/12)^($BD$1*12-$B260)),0)</f>
        <v>960112.4022</v>
      </c>
      <c r="BF260" s="15">
        <f>if($A260&lt;=$AF$1,F260*((1+Investment!$D$7/12)^($BD$1*12-$B260)),0)</f>
        <v>1338933.088</v>
      </c>
      <c r="BG260" s="15">
        <f t="shared" si="12"/>
        <v>3288377.93</v>
      </c>
      <c r="BH260" s="15">
        <f t="shared" si="23"/>
        <v>1772069095</v>
      </c>
      <c r="BI260" s="15"/>
    </row>
    <row r="261">
      <c r="A261" s="24">
        <f t="shared" si="2"/>
        <v>21</v>
      </c>
      <c r="B261" s="23">
        <f t="shared" si="13"/>
        <v>259</v>
      </c>
      <c r="C261" s="15">
        <f>vlookup(A261,Budget!$B$3:$H$53,7,0)</f>
        <v>54863.20388</v>
      </c>
      <c r="D261" s="15">
        <f t="shared" ref="D261:F261" si="279">$C261*D$1</f>
        <v>32917.92233</v>
      </c>
      <c r="E261" s="15">
        <f t="shared" si="279"/>
        <v>13715.80097</v>
      </c>
      <c r="F261" s="15">
        <f t="shared" si="279"/>
        <v>8229.480582</v>
      </c>
      <c r="G261" s="14"/>
      <c r="H261" s="15">
        <f>if($A261&lt;=$H$1,D261*((1+Investment!$D$5/12)^($H$1*12-$B261)),0)</f>
        <v>0</v>
      </c>
      <c r="I261" s="15">
        <f>if($A261&lt;=$H$1,E261*((1+Investment!$D$6/12)^($H$1*12-$B261)),0)</f>
        <v>0</v>
      </c>
      <c r="J261" s="15">
        <f>if($A261&lt;=$H$1,F261*((1+Investment!$D$7/12)^($H$1*12-$B261)),0)</f>
        <v>0</v>
      </c>
      <c r="K261" s="15">
        <f t="shared" si="4"/>
        <v>0</v>
      </c>
      <c r="L261" s="15">
        <f t="shared" si="15"/>
        <v>2878143.695</v>
      </c>
      <c r="M261" s="14"/>
      <c r="N261" s="15">
        <f>if($A261&lt;=$N$1,D261*((1+Investment!$D$5/12)^($N$1*12-$B261)),0)</f>
        <v>0</v>
      </c>
      <c r="O261" s="15">
        <f>if($A261&lt;=$N$1,E261*((1+Investment!$D$6/12)^($N$1*12-$B261)),0)</f>
        <v>0</v>
      </c>
      <c r="P261" s="15">
        <f>if($A261&lt;=$N$1,F261*((1+Investment!$D$7/12)^($N$1*12-$B261)),0)</f>
        <v>0</v>
      </c>
      <c r="Q261" s="15">
        <f t="shared" si="5"/>
        <v>0</v>
      </c>
      <c r="R261" s="15">
        <f t="shared" si="16"/>
        <v>7865692.167</v>
      </c>
      <c r="S261" s="14"/>
      <c r="T261" s="15">
        <f>if($A261&lt;=$T$1,D261*((1+Investment!$D$5/12)^($T$1*12-$B261)),0)</f>
        <v>0</v>
      </c>
      <c r="U261" s="15">
        <f>if($A261&lt;=$T$1,E261*((1+Investment!$D$6/12)^($T$1*12-$B261)),0)</f>
        <v>0</v>
      </c>
      <c r="V261" s="15">
        <f>if($A261&lt;=$T$1,F261*((1+Investment!$D$7/12)^($T$1*12-$B261)),0)</f>
        <v>0</v>
      </c>
      <c r="W261" s="15">
        <f t="shared" si="6"/>
        <v>0</v>
      </c>
      <c r="X261" s="15">
        <f t="shared" si="17"/>
        <v>19126709.88</v>
      </c>
      <c r="Y261" s="14"/>
      <c r="Z261" s="15">
        <f>if($A261&lt;=$Z$1,D261*((1+Investment!$D$5/12)^($Z$1*12-$B261)),0)</f>
        <v>49500.40375</v>
      </c>
      <c r="AA261" s="15">
        <f>if($A261&lt;=$Z$1,E261*((1+Investment!$D$6/12)^($Z$1*12-$B261)),0)</f>
        <v>22825.3519</v>
      </c>
      <c r="AB261" s="15">
        <f>if($A261&lt;=$Z$1,F261*((1+Investment!$D$7/12)^($Z$1*12-$B261)),0)</f>
        <v>15152.35571</v>
      </c>
      <c r="AC261" s="15">
        <f t="shared" si="7"/>
        <v>87478.11135</v>
      </c>
      <c r="AD261" s="15">
        <f t="shared" si="18"/>
        <v>39724650.69</v>
      </c>
      <c r="AE261" s="14"/>
      <c r="AF261" s="15">
        <f>if($A261&lt;=$AF$1,D261*((1+Investment!$D$5/12)^($AF$1*12-$B261)),0)</f>
        <v>89927.22006</v>
      </c>
      <c r="AG261" s="15">
        <f>if($A261&lt;=$AF$1,E261*((1+Investment!$D$6/12)^($AF$1*12-$B261)),0)</f>
        <v>48097.15576</v>
      </c>
      <c r="AH261" s="15">
        <f>if($A261&lt;=$AF$1,F261*((1+Investment!$D$7/12)^($AF$1*12-$B261)),0)</f>
        <v>37020.53512</v>
      </c>
      <c r="AI261" s="15">
        <f t="shared" si="8"/>
        <v>175044.9109</v>
      </c>
      <c r="AJ261" s="15">
        <f t="shared" si="19"/>
        <v>82378588.37</v>
      </c>
      <c r="AK261" s="14"/>
      <c r="AL261" s="15">
        <f>if($A261&lt;=$AF$1,D261*((1+Investment!$D$5/12)^($AL$1*12-$B261)),0)</f>
        <v>163370.4838</v>
      </c>
      <c r="AM261" s="15">
        <f>if($A261&lt;=$AF$1,E261*((1+Investment!$D$6/12)^($AL$1*12-$B261)),0)</f>
        <v>101349.4295</v>
      </c>
      <c r="AN261" s="15">
        <f>if($A261&lt;=$AF$1,F261*((1+Investment!$D$7/12)^($AL$1*12-$B261)),0)</f>
        <v>90449.3035</v>
      </c>
      <c r="AO261" s="15">
        <f t="shared" si="9"/>
        <v>355169.2168</v>
      </c>
      <c r="AP261" s="15">
        <f t="shared" si="20"/>
        <v>173495987.6</v>
      </c>
      <c r="AQ261" s="14"/>
      <c r="AR261" s="15">
        <f>if($A261&lt;=$AF$1,D261*((1+Investment!$D$5/12)^($AR$1*12-$B261)),0)</f>
        <v>296794.6186</v>
      </c>
      <c r="AS261" s="15">
        <f>if($A261&lt;=$AF$1,E261*((1+Investment!$D$6/12)^($AR$1*12-$B261)),0)</f>
        <v>213561.6273</v>
      </c>
      <c r="AT261" s="15">
        <f>if($A261&lt;=$AF$1,F261*((1+Investment!$D$7/12)^($AR$1*12-$B261)),0)</f>
        <v>220987.527</v>
      </c>
      <c r="AU261" s="15">
        <f t="shared" si="10"/>
        <v>731343.7729</v>
      </c>
      <c r="AV261" s="15">
        <f t="shared" si="21"/>
        <v>371097866.3</v>
      </c>
      <c r="AW261" s="15"/>
      <c r="AX261" s="15">
        <f>if($A261&lt;=$AF$1,D261*((1+Investment!$D$5/12)^($AX$1*12-$B261)),0)</f>
        <v>539185.8037</v>
      </c>
      <c r="AY261" s="15">
        <f>if($A261&lt;=$AF$1,E261*((1+Investment!$D$6/12)^($AX$1*12-$B261)),0)</f>
        <v>450013.0774</v>
      </c>
      <c r="AZ261" s="15">
        <f>if($A261&lt;=$AF$1,F261*((1+Investment!$D$7/12)^($AX$1*12-$B261)),0)</f>
        <v>539921.0962</v>
      </c>
      <c r="BA261" s="15">
        <f t="shared" si="11"/>
        <v>1529119.977</v>
      </c>
      <c r="BB261" s="15">
        <f t="shared" si="22"/>
        <v>805846465.3</v>
      </c>
      <c r="BC261" s="15"/>
      <c r="BD261" s="15">
        <f>if($A261&lt;=$AF$1,D261*((1+Investment!$D$5/12)^($BD$1*12-$B261)),0)</f>
        <v>979537.0695</v>
      </c>
      <c r="BE261" s="15">
        <f>if($A261&lt;=$AF$1,E261*((1+Investment!$D$6/12)^($BD$1*12-$B261)),0)</f>
        <v>948259.1626</v>
      </c>
      <c r="BF261" s="15">
        <f>if($A261&lt;=$AF$1,F261*((1+Investment!$D$7/12)^($BD$1*12-$B261)),0)</f>
        <v>1319145.899</v>
      </c>
      <c r="BG261" s="15">
        <f t="shared" si="12"/>
        <v>3246942.132</v>
      </c>
      <c r="BH261" s="15">
        <f t="shared" si="23"/>
        <v>1775316037</v>
      </c>
      <c r="BI261" s="15"/>
    </row>
    <row r="262">
      <c r="A262" s="24">
        <f t="shared" si="2"/>
        <v>21</v>
      </c>
      <c r="B262" s="23">
        <f t="shared" si="13"/>
        <v>260</v>
      </c>
      <c r="C262" s="15">
        <f>vlookup(A262,Budget!$B$3:$H$53,7,0)</f>
        <v>54863.20388</v>
      </c>
      <c r="D262" s="15">
        <f t="shared" ref="D262:F262" si="280">$C262*D$1</f>
        <v>32917.92233</v>
      </c>
      <c r="E262" s="15">
        <f t="shared" si="280"/>
        <v>13715.80097</v>
      </c>
      <c r="F262" s="15">
        <f t="shared" si="280"/>
        <v>8229.480582</v>
      </c>
      <c r="G262" s="14"/>
      <c r="H262" s="15">
        <f>if($A262&lt;=$H$1,D262*((1+Investment!$D$5/12)^($H$1*12-$B262)),0)</f>
        <v>0</v>
      </c>
      <c r="I262" s="15">
        <f>if($A262&lt;=$H$1,E262*((1+Investment!$D$6/12)^($H$1*12-$B262)),0)</f>
        <v>0</v>
      </c>
      <c r="J262" s="15">
        <f>if($A262&lt;=$H$1,F262*((1+Investment!$D$7/12)^($H$1*12-$B262)),0)</f>
        <v>0</v>
      </c>
      <c r="K262" s="15">
        <f t="shared" si="4"/>
        <v>0</v>
      </c>
      <c r="L262" s="15">
        <f t="shared" si="15"/>
        <v>2878143.695</v>
      </c>
      <c r="M262" s="14"/>
      <c r="N262" s="15">
        <f>if($A262&lt;=$N$1,D262*((1+Investment!$D$5/12)^($N$1*12-$B262)),0)</f>
        <v>0</v>
      </c>
      <c r="O262" s="15">
        <f>if($A262&lt;=$N$1,E262*((1+Investment!$D$6/12)^($N$1*12-$B262)),0)</f>
        <v>0</v>
      </c>
      <c r="P262" s="15">
        <f>if($A262&lt;=$N$1,F262*((1+Investment!$D$7/12)^($N$1*12-$B262)),0)</f>
        <v>0</v>
      </c>
      <c r="Q262" s="15">
        <f t="shared" si="5"/>
        <v>0</v>
      </c>
      <c r="R262" s="15">
        <f t="shared" si="16"/>
        <v>7865692.167</v>
      </c>
      <c r="S262" s="14"/>
      <c r="T262" s="15">
        <f>if($A262&lt;=$T$1,D262*((1+Investment!$D$5/12)^($T$1*12-$B262)),0)</f>
        <v>0</v>
      </c>
      <c r="U262" s="15">
        <f>if($A262&lt;=$T$1,E262*((1+Investment!$D$6/12)^($T$1*12-$B262)),0)</f>
        <v>0</v>
      </c>
      <c r="V262" s="15">
        <f>if($A262&lt;=$T$1,F262*((1+Investment!$D$7/12)^($T$1*12-$B262)),0)</f>
        <v>0</v>
      </c>
      <c r="W262" s="15">
        <f t="shared" si="6"/>
        <v>0</v>
      </c>
      <c r="X262" s="15">
        <f t="shared" si="17"/>
        <v>19126709.88</v>
      </c>
      <c r="Y262" s="14"/>
      <c r="Z262" s="15">
        <f>if($A262&lt;=$Z$1,D262*((1+Investment!$D$5/12)^($Z$1*12-$B262)),0)</f>
        <v>49010.30074</v>
      </c>
      <c r="AA262" s="15">
        <f>if($A262&lt;=$Z$1,E262*((1+Investment!$D$6/12)^($Z$1*12-$B262)),0)</f>
        <v>22543.55743</v>
      </c>
      <c r="AB262" s="15">
        <f>if($A262&lt;=$Z$1,F262*((1+Investment!$D$7/12)^($Z$1*12-$B262)),0)</f>
        <v>14928.42927</v>
      </c>
      <c r="AC262" s="15">
        <f t="shared" si="7"/>
        <v>86482.28744</v>
      </c>
      <c r="AD262" s="15">
        <f t="shared" si="18"/>
        <v>39811132.98</v>
      </c>
      <c r="AE262" s="14"/>
      <c r="AF262" s="15">
        <f>if($A262&lt;=$AF$1,D262*((1+Investment!$D$5/12)^($AF$1*12-$B262)),0)</f>
        <v>89036.85155</v>
      </c>
      <c r="AG262" s="15">
        <f>if($A262&lt;=$AF$1,E262*((1+Investment!$D$6/12)^($AF$1*12-$B262)),0)</f>
        <v>47503.36371</v>
      </c>
      <c r="AH262" s="15">
        <f>if($A262&lt;=$AF$1,F262*((1+Investment!$D$7/12)^($AF$1*12-$B262)),0)</f>
        <v>36473.43361</v>
      </c>
      <c r="AI262" s="15">
        <f t="shared" si="8"/>
        <v>173013.6489</v>
      </c>
      <c r="AJ262" s="15">
        <f t="shared" si="19"/>
        <v>82551602.01</v>
      </c>
      <c r="AK262" s="14"/>
      <c r="AL262" s="15">
        <f>if($A262&lt;=$AF$1,D262*((1+Investment!$D$5/12)^($AL$1*12-$B262)),0)</f>
        <v>161752.9543</v>
      </c>
      <c r="AM262" s="15">
        <f>if($A262&lt;=$AF$1,E262*((1+Investment!$D$6/12)^($AL$1*12-$B262)),0)</f>
        <v>100098.2019</v>
      </c>
      <c r="AN262" s="15">
        <f>if($A262&lt;=$AF$1,F262*((1+Investment!$D$7/12)^($AL$1*12-$B262)),0)</f>
        <v>89112.61429</v>
      </c>
      <c r="AO262" s="15">
        <f t="shared" si="9"/>
        <v>350963.7705</v>
      </c>
      <c r="AP262" s="15">
        <f t="shared" si="20"/>
        <v>173846951.4</v>
      </c>
      <c r="AQ262" s="14"/>
      <c r="AR262" s="15">
        <f>if($A262&lt;=$AF$1,D262*((1+Investment!$D$5/12)^($AR$1*12-$B262)),0)</f>
        <v>293856.058</v>
      </c>
      <c r="AS262" s="15">
        <f>if($A262&lt;=$AF$1,E262*((1+Investment!$D$6/12)^($AR$1*12-$B262)),0)</f>
        <v>210925.064</v>
      </c>
      <c r="AT262" s="15">
        <f>if($A262&lt;=$AF$1,F262*((1+Investment!$D$7/12)^($AR$1*12-$B262)),0)</f>
        <v>217721.7015</v>
      </c>
      <c r="AU262" s="15">
        <f t="shared" si="10"/>
        <v>722502.8235</v>
      </c>
      <c r="AV262" s="15">
        <f t="shared" si="21"/>
        <v>371820369.1</v>
      </c>
      <c r="AW262" s="15"/>
      <c r="AX262" s="15">
        <f>if($A262&lt;=$AF$1,D262*((1+Investment!$D$5/12)^($AX$1*12-$B262)),0)</f>
        <v>533847.3304</v>
      </c>
      <c r="AY262" s="15">
        <f>if($A262&lt;=$AF$1,E262*((1+Investment!$D$6/12)^($AX$1*12-$B262)),0)</f>
        <v>444457.3604</v>
      </c>
      <c r="AZ262" s="15">
        <f>if($A262&lt;=$AF$1,F262*((1+Investment!$D$7/12)^($AX$1*12-$B262)),0)</f>
        <v>531941.9667</v>
      </c>
      <c r="BA262" s="15">
        <f t="shared" si="11"/>
        <v>1510246.657</v>
      </c>
      <c r="BB262" s="15">
        <f t="shared" si="22"/>
        <v>807356711.9</v>
      </c>
      <c r="BC262" s="15"/>
      <c r="BD262" s="15">
        <f>if($A262&lt;=$AF$1,D262*((1+Investment!$D$5/12)^($BD$1*12-$B262)),0)</f>
        <v>969838.6827</v>
      </c>
      <c r="BE262" s="15">
        <f>if($A262&lt;=$AF$1,E262*((1+Investment!$D$6/12)^($BD$1*12-$B262)),0)</f>
        <v>936552.2594</v>
      </c>
      <c r="BF262" s="15">
        <f>if($A262&lt;=$AF$1,F262*((1+Investment!$D$7/12)^($BD$1*12-$B262)),0)</f>
        <v>1299651.132</v>
      </c>
      <c r="BG262" s="15">
        <f t="shared" si="12"/>
        <v>3206042.075</v>
      </c>
      <c r="BH262" s="15">
        <f t="shared" si="23"/>
        <v>1778522080</v>
      </c>
      <c r="BI262" s="15"/>
    </row>
    <row r="263">
      <c r="A263" s="24">
        <f t="shared" si="2"/>
        <v>21</v>
      </c>
      <c r="B263" s="23">
        <f t="shared" si="13"/>
        <v>261</v>
      </c>
      <c r="C263" s="15">
        <f>vlookup(A263,Budget!$B$3:$H$53,7,0)</f>
        <v>54863.20388</v>
      </c>
      <c r="D263" s="15">
        <f t="shared" ref="D263:F263" si="281">$C263*D$1</f>
        <v>32917.92233</v>
      </c>
      <c r="E263" s="15">
        <f t="shared" si="281"/>
        <v>13715.80097</v>
      </c>
      <c r="F263" s="15">
        <f t="shared" si="281"/>
        <v>8229.480582</v>
      </c>
      <c r="G263" s="14"/>
      <c r="H263" s="15">
        <f>if($A263&lt;=$H$1,D263*((1+Investment!$D$5/12)^($H$1*12-$B263)),0)</f>
        <v>0</v>
      </c>
      <c r="I263" s="15">
        <f>if($A263&lt;=$H$1,E263*((1+Investment!$D$6/12)^($H$1*12-$B263)),0)</f>
        <v>0</v>
      </c>
      <c r="J263" s="15">
        <f>if($A263&lt;=$H$1,F263*((1+Investment!$D$7/12)^($H$1*12-$B263)),0)</f>
        <v>0</v>
      </c>
      <c r="K263" s="15">
        <f t="shared" si="4"/>
        <v>0</v>
      </c>
      <c r="L263" s="15">
        <f t="shared" si="15"/>
        <v>2878143.695</v>
      </c>
      <c r="M263" s="14"/>
      <c r="N263" s="15">
        <f>if($A263&lt;=$N$1,D263*((1+Investment!$D$5/12)^($N$1*12-$B263)),0)</f>
        <v>0</v>
      </c>
      <c r="O263" s="15">
        <f>if($A263&lt;=$N$1,E263*((1+Investment!$D$6/12)^($N$1*12-$B263)),0)</f>
        <v>0</v>
      </c>
      <c r="P263" s="15">
        <f>if($A263&lt;=$N$1,F263*((1+Investment!$D$7/12)^($N$1*12-$B263)),0)</f>
        <v>0</v>
      </c>
      <c r="Q263" s="15">
        <f t="shared" si="5"/>
        <v>0</v>
      </c>
      <c r="R263" s="15">
        <f t="shared" si="16"/>
        <v>7865692.167</v>
      </c>
      <c r="S263" s="14"/>
      <c r="T263" s="15">
        <f>if($A263&lt;=$T$1,D263*((1+Investment!$D$5/12)^($T$1*12-$B263)),0)</f>
        <v>0</v>
      </c>
      <c r="U263" s="15">
        <f>if($A263&lt;=$T$1,E263*((1+Investment!$D$6/12)^($T$1*12-$B263)),0)</f>
        <v>0</v>
      </c>
      <c r="V263" s="15">
        <f>if($A263&lt;=$T$1,F263*((1+Investment!$D$7/12)^($T$1*12-$B263)),0)</f>
        <v>0</v>
      </c>
      <c r="W263" s="15">
        <f t="shared" si="6"/>
        <v>0</v>
      </c>
      <c r="X263" s="15">
        <f t="shared" si="17"/>
        <v>19126709.88</v>
      </c>
      <c r="Y263" s="14"/>
      <c r="Z263" s="15">
        <f>if($A263&lt;=$Z$1,D263*((1+Investment!$D$5/12)^($Z$1*12-$B263)),0)</f>
        <v>48525.05024</v>
      </c>
      <c r="AA263" s="15">
        <f>if($A263&lt;=$Z$1,E263*((1+Investment!$D$6/12)^($Z$1*12-$B263)),0)</f>
        <v>22265.24191</v>
      </c>
      <c r="AB263" s="15">
        <f>if($A263&lt;=$Z$1,F263*((1+Investment!$D$7/12)^($Z$1*12-$B263)),0)</f>
        <v>14707.81209</v>
      </c>
      <c r="AC263" s="15">
        <f t="shared" si="7"/>
        <v>85498.10423</v>
      </c>
      <c r="AD263" s="15">
        <f t="shared" si="18"/>
        <v>39896631.08</v>
      </c>
      <c r="AE263" s="14"/>
      <c r="AF263" s="15">
        <f>if($A263&lt;=$AF$1,D263*((1+Investment!$D$5/12)^($AF$1*12-$B263)),0)</f>
        <v>88155.29856</v>
      </c>
      <c r="AG263" s="15">
        <f>if($A263&lt;=$AF$1,E263*((1+Investment!$D$6/12)^($AF$1*12-$B263)),0)</f>
        <v>46916.90243</v>
      </c>
      <c r="AH263" s="15">
        <f>if($A263&lt;=$AF$1,F263*((1+Investment!$D$7/12)^($AF$1*12-$B263)),0)</f>
        <v>35934.41735</v>
      </c>
      <c r="AI263" s="15">
        <f t="shared" si="8"/>
        <v>171006.6183</v>
      </c>
      <c r="AJ263" s="15">
        <f t="shared" si="19"/>
        <v>82722608.63</v>
      </c>
      <c r="AK263" s="14"/>
      <c r="AL263" s="15">
        <f>if($A263&lt;=$AF$1,D263*((1+Investment!$D$5/12)^($AL$1*12-$B263)),0)</f>
        <v>160151.4399</v>
      </c>
      <c r="AM263" s="15">
        <f>if($A263&lt;=$AF$1,E263*((1+Investment!$D$6/12)^($AL$1*12-$B263)),0)</f>
        <v>98862.42166</v>
      </c>
      <c r="AN263" s="15">
        <f>if($A263&lt;=$AF$1,F263*((1+Investment!$D$7/12)^($AL$1*12-$B263)),0)</f>
        <v>87795.6791</v>
      </c>
      <c r="AO263" s="15">
        <f t="shared" si="9"/>
        <v>346809.5406</v>
      </c>
      <c r="AP263" s="15">
        <f t="shared" si="20"/>
        <v>174193760.9</v>
      </c>
      <c r="AQ263" s="14"/>
      <c r="AR263" s="15">
        <f>if($A263&lt;=$AF$1,D263*((1+Investment!$D$5/12)^($AR$1*12-$B263)),0)</f>
        <v>290946.5921</v>
      </c>
      <c r="AS263" s="15">
        <f>if($A263&lt;=$AF$1,E263*((1+Investment!$D$6/12)^($AR$1*12-$B263)),0)</f>
        <v>208321.0508</v>
      </c>
      <c r="AT263" s="15">
        <f>if($A263&lt;=$AF$1,F263*((1+Investment!$D$7/12)^($AR$1*12-$B263)),0)</f>
        <v>214504.1394</v>
      </c>
      <c r="AU263" s="15">
        <f t="shared" si="10"/>
        <v>713771.7823</v>
      </c>
      <c r="AV263" s="15">
        <f t="shared" si="21"/>
        <v>372534140.9</v>
      </c>
      <c r="AW263" s="15"/>
      <c r="AX263" s="15">
        <f>if($A263&lt;=$AF$1,D263*((1+Investment!$D$5/12)^($AX$1*12-$B263)),0)</f>
        <v>528561.7133</v>
      </c>
      <c r="AY263" s="15">
        <f>if($A263&lt;=$AF$1,E263*((1+Investment!$D$6/12)^($AX$1*12-$B263)),0)</f>
        <v>438970.2325</v>
      </c>
      <c r="AZ263" s="15">
        <f>if($A263&lt;=$AF$1,F263*((1+Investment!$D$7/12)^($AX$1*12-$B263)),0)</f>
        <v>524080.7553</v>
      </c>
      <c r="BA263" s="15">
        <f t="shared" si="11"/>
        <v>1491612.701</v>
      </c>
      <c r="BB263" s="15">
        <f t="shared" si="22"/>
        <v>808848324.6</v>
      </c>
      <c r="BC263" s="15"/>
      <c r="BD263" s="15">
        <f>if($A263&lt;=$AF$1,D263*((1+Investment!$D$5/12)^($BD$1*12-$B263)),0)</f>
        <v>960236.3195</v>
      </c>
      <c r="BE263" s="15">
        <f>if($A263&lt;=$AF$1,E263*((1+Investment!$D$6/12)^($BD$1*12-$B263)),0)</f>
        <v>924989.8858</v>
      </c>
      <c r="BF263" s="15">
        <f>if($A263&lt;=$AF$1,F263*((1+Investment!$D$7/12)^($BD$1*12-$B263)),0)</f>
        <v>1280444.466</v>
      </c>
      <c r="BG263" s="15">
        <f t="shared" si="12"/>
        <v>3165670.671</v>
      </c>
      <c r="BH263" s="15">
        <f t="shared" si="23"/>
        <v>1781687750</v>
      </c>
      <c r="BI263" s="15"/>
    </row>
    <row r="264">
      <c r="A264" s="24">
        <f t="shared" si="2"/>
        <v>21</v>
      </c>
      <c r="B264" s="23">
        <f t="shared" si="13"/>
        <v>262</v>
      </c>
      <c r="C264" s="15">
        <f>vlookup(A264,Budget!$B$3:$H$53,7,0)</f>
        <v>54863.20388</v>
      </c>
      <c r="D264" s="15">
        <f t="shared" ref="D264:F264" si="282">$C264*D$1</f>
        <v>32917.92233</v>
      </c>
      <c r="E264" s="15">
        <f t="shared" si="282"/>
        <v>13715.80097</v>
      </c>
      <c r="F264" s="15">
        <f t="shared" si="282"/>
        <v>8229.480582</v>
      </c>
      <c r="G264" s="14"/>
      <c r="H264" s="15">
        <f>if($A264&lt;=$H$1,D264*((1+Investment!$D$5/12)^($H$1*12-$B264)),0)</f>
        <v>0</v>
      </c>
      <c r="I264" s="15">
        <f>if($A264&lt;=$H$1,E264*((1+Investment!$D$6/12)^($H$1*12-$B264)),0)</f>
        <v>0</v>
      </c>
      <c r="J264" s="15">
        <f>if($A264&lt;=$H$1,F264*((1+Investment!$D$7/12)^($H$1*12-$B264)),0)</f>
        <v>0</v>
      </c>
      <c r="K264" s="15">
        <f t="shared" si="4"/>
        <v>0</v>
      </c>
      <c r="L264" s="15">
        <f t="shared" si="15"/>
        <v>2878143.695</v>
      </c>
      <c r="M264" s="14"/>
      <c r="N264" s="15">
        <f>if($A264&lt;=$N$1,D264*((1+Investment!$D$5/12)^($N$1*12-$B264)),0)</f>
        <v>0</v>
      </c>
      <c r="O264" s="15">
        <f>if($A264&lt;=$N$1,E264*((1+Investment!$D$6/12)^($N$1*12-$B264)),0)</f>
        <v>0</v>
      </c>
      <c r="P264" s="15">
        <f>if($A264&lt;=$N$1,F264*((1+Investment!$D$7/12)^($N$1*12-$B264)),0)</f>
        <v>0</v>
      </c>
      <c r="Q264" s="15">
        <f t="shared" si="5"/>
        <v>0</v>
      </c>
      <c r="R264" s="15">
        <f t="shared" si="16"/>
        <v>7865692.167</v>
      </c>
      <c r="S264" s="14"/>
      <c r="T264" s="15">
        <f>if($A264&lt;=$T$1,D264*((1+Investment!$D$5/12)^($T$1*12-$B264)),0)</f>
        <v>0</v>
      </c>
      <c r="U264" s="15">
        <f>if($A264&lt;=$T$1,E264*((1+Investment!$D$6/12)^($T$1*12-$B264)),0)</f>
        <v>0</v>
      </c>
      <c r="V264" s="15">
        <f>if($A264&lt;=$T$1,F264*((1+Investment!$D$7/12)^($T$1*12-$B264)),0)</f>
        <v>0</v>
      </c>
      <c r="W264" s="15">
        <f t="shared" si="6"/>
        <v>0</v>
      </c>
      <c r="X264" s="15">
        <f t="shared" si="17"/>
        <v>19126709.88</v>
      </c>
      <c r="Y264" s="14"/>
      <c r="Z264" s="15">
        <f>if($A264&lt;=$Z$1,D264*((1+Investment!$D$5/12)^($Z$1*12-$B264)),0)</f>
        <v>48044.6042</v>
      </c>
      <c r="AA264" s="15">
        <f>if($A264&lt;=$Z$1,E264*((1+Investment!$D$6/12)^($Z$1*12-$B264)),0)</f>
        <v>21990.36238</v>
      </c>
      <c r="AB264" s="15">
        <f>if($A264&lt;=$Z$1,F264*((1+Investment!$D$7/12)^($Z$1*12-$B264)),0)</f>
        <v>14490.45526</v>
      </c>
      <c r="AC264" s="15">
        <f t="shared" si="7"/>
        <v>84525.42183</v>
      </c>
      <c r="AD264" s="15">
        <f t="shared" si="18"/>
        <v>39981156.5</v>
      </c>
      <c r="AE264" s="14"/>
      <c r="AF264" s="15">
        <f>if($A264&lt;=$AF$1,D264*((1+Investment!$D$5/12)^($AF$1*12-$B264)),0)</f>
        <v>87282.47382</v>
      </c>
      <c r="AG264" s="15">
        <f>if($A264&lt;=$AF$1,E264*((1+Investment!$D$6/12)^($AF$1*12-$B264)),0)</f>
        <v>46337.68142</v>
      </c>
      <c r="AH264" s="15">
        <f>if($A264&lt;=$AF$1,F264*((1+Investment!$D$7/12)^($AF$1*12-$B264)),0)</f>
        <v>35403.36685</v>
      </c>
      <c r="AI264" s="15">
        <f t="shared" si="8"/>
        <v>169023.5221</v>
      </c>
      <c r="AJ264" s="15">
        <f t="shared" si="19"/>
        <v>82891632.16</v>
      </c>
      <c r="AK264" s="14"/>
      <c r="AL264" s="15">
        <f>if($A264&lt;=$AF$1,D264*((1+Investment!$D$5/12)^($AL$1*12-$B264)),0)</f>
        <v>158565.782</v>
      </c>
      <c r="AM264" s="15">
        <f>if($A264&lt;=$AF$1,E264*((1+Investment!$D$6/12)^($AL$1*12-$B264)),0)</f>
        <v>97641.89794</v>
      </c>
      <c r="AN264" s="15">
        <f>if($A264&lt;=$AF$1,F264*((1+Investment!$D$7/12)^($AL$1*12-$B264)),0)</f>
        <v>86498.20601</v>
      </c>
      <c r="AO264" s="15">
        <f t="shared" si="9"/>
        <v>342705.886</v>
      </c>
      <c r="AP264" s="15">
        <f t="shared" si="20"/>
        <v>174536466.8</v>
      </c>
      <c r="AQ264" s="14"/>
      <c r="AR264" s="15">
        <f>if($A264&lt;=$AF$1,D264*((1+Investment!$D$5/12)^($AR$1*12-$B264)),0)</f>
        <v>288065.9327</v>
      </c>
      <c r="AS264" s="15">
        <f>if($A264&lt;=$AF$1,E264*((1+Investment!$D$6/12)^($AR$1*12-$B264)),0)</f>
        <v>205749.186</v>
      </c>
      <c r="AT264" s="15">
        <f>if($A264&lt;=$AF$1,F264*((1+Investment!$D$7/12)^($AR$1*12-$B264)),0)</f>
        <v>211334.1275</v>
      </c>
      <c r="AU264" s="15">
        <f t="shared" si="10"/>
        <v>705149.2462</v>
      </c>
      <c r="AV264" s="15">
        <f t="shared" si="21"/>
        <v>373239290.1</v>
      </c>
      <c r="AW264" s="15"/>
      <c r="AX264" s="15">
        <f>if($A264&lt;=$AF$1,D264*((1+Investment!$D$5/12)^($AX$1*12-$B264)),0)</f>
        <v>523328.429</v>
      </c>
      <c r="AY264" s="15">
        <f>if($A264&lt;=$AF$1,E264*((1+Investment!$D$6/12)^($AX$1*12-$B264)),0)</f>
        <v>433550.8469</v>
      </c>
      <c r="AZ264" s="15">
        <f>if($A264&lt;=$AF$1,F264*((1+Investment!$D$7/12)^($AX$1*12-$B264)),0)</f>
        <v>516335.7196</v>
      </c>
      <c r="BA264" s="15">
        <f t="shared" si="11"/>
        <v>1473214.995</v>
      </c>
      <c r="BB264" s="15">
        <f t="shared" si="22"/>
        <v>810321539.6</v>
      </c>
      <c r="BC264" s="15"/>
      <c r="BD264" s="15">
        <f>if($A264&lt;=$AF$1,D264*((1+Investment!$D$5/12)^($BD$1*12-$B264)),0)</f>
        <v>950729.0292</v>
      </c>
      <c r="BE264" s="15">
        <f>if($A264&lt;=$AF$1,E264*((1+Investment!$D$6/12)^($BD$1*12-$B264)),0)</f>
        <v>913570.2576</v>
      </c>
      <c r="BF264" s="15">
        <f>if($A264&lt;=$AF$1,F264*((1+Investment!$D$7/12)^($BD$1*12-$B264)),0)</f>
        <v>1261521.641</v>
      </c>
      <c r="BG264" s="15">
        <f t="shared" si="12"/>
        <v>3125820.928</v>
      </c>
      <c r="BH264" s="15">
        <f t="shared" si="23"/>
        <v>1784813571</v>
      </c>
      <c r="BI264" s="15"/>
    </row>
    <row r="265">
      <c r="A265" s="24">
        <f t="shared" si="2"/>
        <v>21</v>
      </c>
      <c r="B265" s="23">
        <f t="shared" si="13"/>
        <v>263</v>
      </c>
      <c r="C265" s="15">
        <f>vlookup(A265,Budget!$B$3:$H$53,7,0)</f>
        <v>54863.20388</v>
      </c>
      <c r="D265" s="15">
        <f t="shared" ref="D265:F265" si="283">$C265*D$1</f>
        <v>32917.92233</v>
      </c>
      <c r="E265" s="15">
        <f t="shared" si="283"/>
        <v>13715.80097</v>
      </c>
      <c r="F265" s="15">
        <f t="shared" si="283"/>
        <v>8229.480582</v>
      </c>
      <c r="G265" s="14"/>
      <c r="H265" s="15">
        <f>if($A265&lt;=$H$1,D265*((1+Investment!$D$5/12)^($H$1*12-$B265)),0)</f>
        <v>0</v>
      </c>
      <c r="I265" s="15">
        <f>if($A265&lt;=$H$1,E265*((1+Investment!$D$6/12)^($H$1*12-$B265)),0)</f>
        <v>0</v>
      </c>
      <c r="J265" s="15">
        <f>if($A265&lt;=$H$1,F265*((1+Investment!$D$7/12)^($H$1*12-$B265)),0)</f>
        <v>0</v>
      </c>
      <c r="K265" s="15">
        <f t="shared" si="4"/>
        <v>0</v>
      </c>
      <c r="L265" s="15">
        <f t="shared" si="15"/>
        <v>2878143.695</v>
      </c>
      <c r="M265" s="14"/>
      <c r="N265" s="15">
        <f>if($A265&lt;=$N$1,D265*((1+Investment!$D$5/12)^($N$1*12-$B265)),0)</f>
        <v>0</v>
      </c>
      <c r="O265" s="15">
        <f>if($A265&lt;=$N$1,E265*((1+Investment!$D$6/12)^($N$1*12-$B265)),0)</f>
        <v>0</v>
      </c>
      <c r="P265" s="15">
        <f>if($A265&lt;=$N$1,F265*((1+Investment!$D$7/12)^($N$1*12-$B265)),0)</f>
        <v>0</v>
      </c>
      <c r="Q265" s="15">
        <f t="shared" si="5"/>
        <v>0</v>
      </c>
      <c r="R265" s="15">
        <f t="shared" si="16"/>
        <v>7865692.167</v>
      </c>
      <c r="S265" s="14"/>
      <c r="T265" s="15">
        <f>if($A265&lt;=$T$1,D265*((1+Investment!$D$5/12)^($T$1*12-$B265)),0)</f>
        <v>0</v>
      </c>
      <c r="U265" s="15">
        <f>if($A265&lt;=$T$1,E265*((1+Investment!$D$6/12)^($T$1*12-$B265)),0)</f>
        <v>0</v>
      </c>
      <c r="V265" s="15">
        <f>if($A265&lt;=$T$1,F265*((1+Investment!$D$7/12)^($T$1*12-$B265)),0)</f>
        <v>0</v>
      </c>
      <c r="W265" s="15">
        <f t="shared" si="6"/>
        <v>0</v>
      </c>
      <c r="X265" s="15">
        <f t="shared" si="17"/>
        <v>19126709.88</v>
      </c>
      <c r="Y265" s="14"/>
      <c r="Z265" s="15">
        <f>if($A265&lt;=$Z$1,D265*((1+Investment!$D$5/12)^($Z$1*12-$B265)),0)</f>
        <v>47568.91504</v>
      </c>
      <c r="AA265" s="15">
        <f>if($A265&lt;=$Z$1,E265*((1+Investment!$D$6/12)^($Z$1*12-$B265)),0)</f>
        <v>21718.87642</v>
      </c>
      <c r="AB265" s="15">
        <f>if($A265&lt;=$Z$1,F265*((1+Investment!$D$7/12)^($Z$1*12-$B265)),0)</f>
        <v>14276.3106</v>
      </c>
      <c r="AC265" s="15">
        <f t="shared" si="7"/>
        <v>83564.10207</v>
      </c>
      <c r="AD265" s="15">
        <f t="shared" si="18"/>
        <v>40064720.61</v>
      </c>
      <c r="AE265" s="14"/>
      <c r="AF265" s="15">
        <f>if($A265&lt;=$AF$1,D265*((1+Investment!$D$5/12)^($AF$1*12-$B265)),0)</f>
        <v>86418.29092</v>
      </c>
      <c r="AG265" s="15">
        <f>if($A265&lt;=$AF$1,E265*((1+Investment!$D$6/12)^($AF$1*12-$B265)),0)</f>
        <v>45765.61127</v>
      </c>
      <c r="AH265" s="15">
        <f>if($A265&lt;=$AF$1,F265*((1+Investment!$D$7/12)^($AF$1*12-$B265)),0)</f>
        <v>34880.16438</v>
      </c>
      <c r="AI265" s="15">
        <f t="shared" si="8"/>
        <v>167064.0666</v>
      </c>
      <c r="AJ265" s="15">
        <f t="shared" si="19"/>
        <v>83058696.22</v>
      </c>
      <c r="AK265" s="14"/>
      <c r="AL265" s="15">
        <f>if($A265&lt;=$AF$1,D265*((1+Investment!$D$5/12)^($AL$1*12-$B265)),0)</f>
        <v>156995.8238</v>
      </c>
      <c r="AM265" s="15">
        <f>if($A265&lt;=$AF$1,E265*((1+Investment!$D$6/12)^($AL$1*12-$B265)),0)</f>
        <v>96436.44241</v>
      </c>
      <c r="AN265" s="15">
        <f>if($A265&lt;=$AF$1,F265*((1+Investment!$D$7/12)^($AL$1*12-$B265)),0)</f>
        <v>85219.9074</v>
      </c>
      <c r="AO265" s="15">
        <f t="shared" si="9"/>
        <v>338652.1736</v>
      </c>
      <c r="AP265" s="15">
        <f t="shared" si="20"/>
        <v>174875119</v>
      </c>
      <c r="AQ265" s="14"/>
      <c r="AR265" s="15">
        <f>if($A265&lt;=$AF$1,D265*((1+Investment!$D$5/12)^($AR$1*12-$B265)),0)</f>
        <v>285213.7948</v>
      </c>
      <c r="AS265" s="15">
        <f>if($A265&lt;=$AF$1,E265*((1+Investment!$D$6/12)^($AR$1*12-$B265)),0)</f>
        <v>203209.0726</v>
      </c>
      <c r="AT265" s="15">
        <f>if($A265&lt;=$AF$1,F265*((1+Investment!$D$7/12)^($AR$1*12-$B265)),0)</f>
        <v>208210.963</v>
      </c>
      <c r="AU265" s="15">
        <f t="shared" si="10"/>
        <v>696633.8304</v>
      </c>
      <c r="AV265" s="15">
        <f t="shared" si="21"/>
        <v>373935923.9</v>
      </c>
      <c r="AW265" s="15"/>
      <c r="AX265" s="15">
        <f>if($A265&lt;=$AF$1,D265*((1+Investment!$D$5/12)^($AX$1*12-$B265)),0)</f>
        <v>518146.9594</v>
      </c>
      <c r="AY265" s="15">
        <f>if($A265&lt;=$AF$1,E265*((1+Investment!$D$6/12)^($AX$1*12-$B265)),0)</f>
        <v>428198.3673</v>
      </c>
      <c r="AZ265" s="15">
        <f>if($A265&lt;=$AF$1,F265*((1+Investment!$D$7/12)^($AX$1*12-$B265)),0)</f>
        <v>508705.1424</v>
      </c>
      <c r="BA265" s="15">
        <f t="shared" si="11"/>
        <v>1455050.469</v>
      </c>
      <c r="BB265" s="15">
        <f t="shared" si="22"/>
        <v>811776590.1</v>
      </c>
      <c r="BC265" s="15"/>
      <c r="BD265" s="15">
        <f>if($A265&lt;=$AF$1,D265*((1+Investment!$D$5/12)^($BD$1*12-$B265)),0)</f>
        <v>941315.8705</v>
      </c>
      <c r="BE265" s="15">
        <f>if($A265&lt;=$AF$1,E265*((1+Investment!$D$6/12)^($BD$1*12-$B265)),0)</f>
        <v>902291.6125</v>
      </c>
      <c r="BF265" s="15">
        <f>if($A265&lt;=$AF$1,F265*((1+Investment!$D$7/12)^($BD$1*12-$B265)),0)</f>
        <v>1242878.464</v>
      </c>
      <c r="BG265" s="15">
        <f t="shared" si="12"/>
        <v>3086485.947</v>
      </c>
      <c r="BH265" s="15">
        <f t="shared" si="23"/>
        <v>1787900057</v>
      </c>
      <c r="BI265" s="15"/>
    </row>
    <row r="266">
      <c r="A266" s="24">
        <f t="shared" si="2"/>
        <v>21</v>
      </c>
      <c r="B266" s="23">
        <f t="shared" si="13"/>
        <v>264</v>
      </c>
      <c r="C266" s="15">
        <f>vlookup(A266,Budget!$B$3:$H$53,7,0)</f>
        <v>54863.20388</v>
      </c>
      <c r="D266" s="15">
        <f t="shared" ref="D266:F266" si="284">$C266*D$1</f>
        <v>32917.92233</v>
      </c>
      <c r="E266" s="15">
        <f t="shared" si="284"/>
        <v>13715.80097</v>
      </c>
      <c r="F266" s="15">
        <f t="shared" si="284"/>
        <v>8229.480582</v>
      </c>
      <c r="G266" s="14"/>
      <c r="H266" s="15">
        <f>if($A266&lt;=$H$1,D266*((1+Investment!$D$5/12)^($H$1*12-$B266)),0)</f>
        <v>0</v>
      </c>
      <c r="I266" s="15">
        <f>if($A266&lt;=$H$1,E266*((1+Investment!$D$6/12)^($H$1*12-$B266)),0)</f>
        <v>0</v>
      </c>
      <c r="J266" s="15">
        <f>if($A266&lt;=$H$1,F266*((1+Investment!$D$7/12)^($H$1*12-$B266)),0)</f>
        <v>0</v>
      </c>
      <c r="K266" s="15">
        <f t="shared" si="4"/>
        <v>0</v>
      </c>
      <c r="L266" s="15">
        <f t="shared" si="15"/>
        <v>2878143.695</v>
      </c>
      <c r="M266" s="14"/>
      <c r="N266" s="15">
        <f>if($A266&lt;=$N$1,D266*((1+Investment!$D$5/12)^($N$1*12-$B266)),0)</f>
        <v>0</v>
      </c>
      <c r="O266" s="15">
        <f>if($A266&lt;=$N$1,E266*((1+Investment!$D$6/12)^($N$1*12-$B266)),0)</f>
        <v>0</v>
      </c>
      <c r="P266" s="15">
        <f>if($A266&lt;=$N$1,F266*((1+Investment!$D$7/12)^($N$1*12-$B266)),0)</f>
        <v>0</v>
      </c>
      <c r="Q266" s="15">
        <f t="shared" si="5"/>
        <v>0</v>
      </c>
      <c r="R266" s="15">
        <f t="shared" si="16"/>
        <v>7865692.167</v>
      </c>
      <c r="S266" s="14"/>
      <c r="T266" s="15">
        <f>if($A266&lt;=$T$1,D266*((1+Investment!$D$5/12)^($T$1*12-$B266)),0)</f>
        <v>0</v>
      </c>
      <c r="U266" s="15">
        <f>if($A266&lt;=$T$1,E266*((1+Investment!$D$6/12)^($T$1*12-$B266)),0)</f>
        <v>0</v>
      </c>
      <c r="V266" s="15">
        <f>if($A266&lt;=$T$1,F266*((1+Investment!$D$7/12)^($T$1*12-$B266)),0)</f>
        <v>0</v>
      </c>
      <c r="W266" s="15">
        <f t="shared" si="6"/>
        <v>0</v>
      </c>
      <c r="X266" s="15">
        <f t="shared" si="17"/>
        <v>19126709.88</v>
      </c>
      <c r="Y266" s="14"/>
      <c r="Z266" s="15">
        <f>if($A266&lt;=$Z$1,D266*((1+Investment!$D$5/12)^($Z$1*12-$B266)),0)</f>
        <v>47097.93569</v>
      </c>
      <c r="AA266" s="15">
        <f>if($A266&lt;=$Z$1,E266*((1+Investment!$D$6/12)^($Z$1*12-$B266)),0)</f>
        <v>21450.74215</v>
      </c>
      <c r="AB266" s="15">
        <f>if($A266&lt;=$Z$1,F266*((1+Investment!$D$7/12)^($Z$1*12-$B266)),0)</f>
        <v>14065.33064</v>
      </c>
      <c r="AC266" s="15">
        <f t="shared" si="7"/>
        <v>82614.00847</v>
      </c>
      <c r="AD266" s="15">
        <f t="shared" si="18"/>
        <v>40147334.61</v>
      </c>
      <c r="AE266" s="14"/>
      <c r="AF266" s="15">
        <f>if($A266&lt;=$AF$1,D266*((1+Investment!$D$5/12)^($AF$1*12-$B266)),0)</f>
        <v>85562.66427</v>
      </c>
      <c r="AG266" s="15">
        <f>if($A266&lt;=$AF$1,E266*((1+Investment!$D$6/12)^($AF$1*12-$B266)),0)</f>
        <v>45200.60373</v>
      </c>
      <c r="AH266" s="15">
        <f>if($A266&lt;=$AF$1,F266*((1+Investment!$D$7/12)^($AF$1*12-$B266)),0)</f>
        <v>34364.69397</v>
      </c>
      <c r="AI266" s="15">
        <f t="shared" si="8"/>
        <v>165127.962</v>
      </c>
      <c r="AJ266" s="15">
        <f t="shared" si="19"/>
        <v>83223824.18</v>
      </c>
      <c r="AK266" s="14"/>
      <c r="AL266" s="15">
        <f>if($A266&lt;=$AF$1,D266*((1+Investment!$D$5/12)^($AL$1*12-$B266)),0)</f>
        <v>155441.4097</v>
      </c>
      <c r="AM266" s="15">
        <f>if($A266&lt;=$AF$1,E266*((1+Investment!$D$6/12)^($AL$1*12-$B266)),0)</f>
        <v>95245.86905</v>
      </c>
      <c r="AN266" s="15">
        <f>if($A266&lt;=$AF$1,F266*((1+Investment!$D$7/12)^($AL$1*12-$B266)),0)</f>
        <v>83960.4999</v>
      </c>
      <c r="AO266" s="15">
        <f t="shared" si="9"/>
        <v>334647.7787</v>
      </c>
      <c r="AP266" s="15">
        <f t="shared" si="20"/>
        <v>175209766.7</v>
      </c>
      <c r="AQ266" s="14"/>
      <c r="AR266" s="15">
        <f>if($A266&lt;=$AF$1,D266*((1+Investment!$D$5/12)^($AR$1*12-$B266)),0)</f>
        <v>282389.8958</v>
      </c>
      <c r="AS266" s="15">
        <f>if($A266&lt;=$AF$1,E266*((1+Investment!$D$6/12)^($AR$1*12-$B266)),0)</f>
        <v>200700.3186</v>
      </c>
      <c r="AT266" s="15">
        <f>if($A266&lt;=$AF$1,F266*((1+Investment!$D$7/12)^($AR$1*12-$B266)),0)</f>
        <v>205133.9537</v>
      </c>
      <c r="AU266" s="15">
        <f t="shared" si="10"/>
        <v>688224.1682</v>
      </c>
      <c r="AV266" s="15">
        <f t="shared" si="21"/>
        <v>374624148.1</v>
      </c>
      <c r="AW266" s="15"/>
      <c r="AX266" s="15">
        <f>if($A266&lt;=$AF$1,D266*((1+Investment!$D$5/12)^($AX$1*12-$B266)),0)</f>
        <v>513016.7915</v>
      </c>
      <c r="AY266" s="15">
        <f>if($A266&lt;=$AF$1,E266*((1+Investment!$D$6/12)^($AX$1*12-$B266)),0)</f>
        <v>422911.9677</v>
      </c>
      <c r="AZ266" s="15">
        <f>if($A266&lt;=$AF$1,F266*((1+Investment!$D$7/12)^($AX$1*12-$B266)),0)</f>
        <v>501187.3324</v>
      </c>
      <c r="BA266" s="15">
        <f t="shared" si="11"/>
        <v>1437116.092</v>
      </c>
      <c r="BB266" s="15">
        <f t="shared" si="22"/>
        <v>813213706.2</v>
      </c>
      <c r="BC266" s="15"/>
      <c r="BD266" s="15">
        <f>if($A266&lt;=$AF$1,D266*((1+Investment!$D$5/12)^($BD$1*12-$B266)),0)</f>
        <v>931995.9114</v>
      </c>
      <c r="BE266" s="15">
        <f>if($A266&lt;=$AF$1,E266*((1+Investment!$D$6/12)^($BD$1*12-$B266)),0)</f>
        <v>891152.2098</v>
      </c>
      <c r="BF266" s="15">
        <f>if($A266&lt;=$AF$1,F266*((1+Investment!$D$7/12)^($BD$1*12-$B266)),0)</f>
        <v>1224510.802</v>
      </c>
      <c r="BG266" s="15">
        <f t="shared" si="12"/>
        <v>3047658.923</v>
      </c>
      <c r="BH266" s="15">
        <f t="shared" si="23"/>
        <v>1790947716</v>
      </c>
      <c r="BI266" s="15"/>
    </row>
    <row r="267">
      <c r="A267" s="24">
        <f t="shared" si="2"/>
        <v>22</v>
      </c>
      <c r="B267" s="23">
        <f t="shared" si="13"/>
        <v>265</v>
      </c>
      <c r="C267" s="15">
        <f>vlookup(A267,Budget!$B$3:$H$53,7,0)</f>
        <v>58388.99611</v>
      </c>
      <c r="D267" s="15">
        <f t="shared" ref="D267:F267" si="285">$C267*D$1</f>
        <v>35033.39767</v>
      </c>
      <c r="E267" s="15">
        <f t="shared" si="285"/>
        <v>14597.24903</v>
      </c>
      <c r="F267" s="15">
        <f t="shared" si="285"/>
        <v>8758.349417</v>
      </c>
      <c r="G267" s="14"/>
      <c r="H267" s="15">
        <f>if($A267&lt;=$H$1,D267*((1+Investment!$D$5/12)^($H$1*12-$B267)),0)</f>
        <v>0</v>
      </c>
      <c r="I267" s="15">
        <f>if($A267&lt;=$H$1,E267*((1+Investment!$D$6/12)^($H$1*12-$B267)),0)</f>
        <v>0</v>
      </c>
      <c r="J267" s="15">
        <f>if($A267&lt;=$H$1,F267*((1+Investment!$D$7/12)^($H$1*12-$B267)),0)</f>
        <v>0</v>
      </c>
      <c r="K267" s="15">
        <f t="shared" si="4"/>
        <v>0</v>
      </c>
      <c r="L267" s="15">
        <f t="shared" si="15"/>
        <v>2878143.695</v>
      </c>
      <c r="M267" s="14"/>
      <c r="N267" s="15">
        <f>if($A267&lt;=$N$1,D267*((1+Investment!$D$5/12)^($N$1*12-$B267)),0)</f>
        <v>0</v>
      </c>
      <c r="O267" s="15">
        <f>if($A267&lt;=$N$1,E267*((1+Investment!$D$6/12)^($N$1*12-$B267)),0)</f>
        <v>0</v>
      </c>
      <c r="P267" s="15">
        <f>if($A267&lt;=$N$1,F267*((1+Investment!$D$7/12)^($N$1*12-$B267)),0)</f>
        <v>0</v>
      </c>
      <c r="Q267" s="15">
        <f t="shared" si="5"/>
        <v>0</v>
      </c>
      <c r="R267" s="15">
        <f t="shared" si="16"/>
        <v>7865692.167</v>
      </c>
      <c r="S267" s="14"/>
      <c r="T267" s="15">
        <f>if($A267&lt;=$T$1,D267*((1+Investment!$D$5/12)^($T$1*12-$B267)),0)</f>
        <v>0</v>
      </c>
      <c r="U267" s="15">
        <f>if($A267&lt;=$T$1,E267*((1+Investment!$D$6/12)^($T$1*12-$B267)),0)</f>
        <v>0</v>
      </c>
      <c r="V267" s="15">
        <f>if($A267&lt;=$T$1,F267*((1+Investment!$D$7/12)^($T$1*12-$B267)),0)</f>
        <v>0</v>
      </c>
      <c r="W267" s="15">
        <f t="shared" si="6"/>
        <v>0</v>
      </c>
      <c r="X267" s="15">
        <f t="shared" si="17"/>
        <v>19126709.88</v>
      </c>
      <c r="Y267" s="14"/>
      <c r="Z267" s="15">
        <f>if($A267&lt;=$Z$1,D267*((1+Investment!$D$5/12)^($Z$1*12-$B267)),0)</f>
        <v>49628.40769</v>
      </c>
      <c r="AA267" s="15">
        <f>if($A267&lt;=$Z$1,E267*((1+Investment!$D$6/12)^($Z$1*12-$B267)),0)</f>
        <v>22547.43446</v>
      </c>
      <c r="AB267" s="15">
        <f>if($A267&lt;=$Z$1,F267*((1+Investment!$D$7/12)^($Z$1*12-$B267)),0)</f>
        <v>14748.02096</v>
      </c>
      <c r="AC267" s="15">
        <f t="shared" si="7"/>
        <v>86923.86311</v>
      </c>
      <c r="AD267" s="15">
        <f t="shared" si="18"/>
        <v>40234258.48</v>
      </c>
      <c r="AE267" s="14"/>
      <c r="AF267" s="15">
        <f>if($A267&lt;=$AF$1,D267*((1+Investment!$D$5/12)^($AF$1*12-$B267)),0)</f>
        <v>90159.7644</v>
      </c>
      <c r="AG267" s="15">
        <f>if($A267&lt;=$AF$1,E267*((1+Investment!$D$6/12)^($AF$1*12-$B267)),0)</f>
        <v>47511.53331</v>
      </c>
      <c r="AH267" s="15">
        <f>if($A267&lt;=$AF$1,F267*((1+Investment!$D$7/12)^($AF$1*12-$B267)),0)</f>
        <v>36032.65647</v>
      </c>
      <c r="AI267" s="15">
        <f t="shared" si="8"/>
        <v>173703.9542</v>
      </c>
      <c r="AJ267" s="15">
        <f t="shared" si="19"/>
        <v>83397528.14</v>
      </c>
      <c r="AK267" s="14"/>
      <c r="AL267" s="15">
        <f>if($A267&lt;=$AF$1,D267*((1+Investment!$D$5/12)^($AL$1*12-$B267)),0)</f>
        <v>163792.9463</v>
      </c>
      <c r="AM267" s="15">
        <f>if($A267&lt;=$AF$1,E267*((1+Investment!$D$6/12)^($AL$1*12-$B267)),0)</f>
        <v>100115.4168</v>
      </c>
      <c r="AN267" s="15">
        <f>if($A267&lt;=$AF$1,F267*((1+Investment!$D$7/12)^($AL$1*12-$B267)),0)</f>
        <v>88035.69885</v>
      </c>
      <c r="AO267" s="15">
        <f t="shared" si="9"/>
        <v>351944.0619</v>
      </c>
      <c r="AP267" s="15">
        <f t="shared" si="20"/>
        <v>175561710.8</v>
      </c>
      <c r="AQ267" s="14"/>
      <c r="AR267" s="15">
        <f>if($A267&lt;=$AF$1,D267*((1+Investment!$D$5/12)^($AR$1*12-$B267)),0)</f>
        <v>297562.1049</v>
      </c>
      <c r="AS267" s="15">
        <f>if($A267&lt;=$AF$1,E267*((1+Investment!$D$6/12)^($AR$1*12-$B267)),0)</f>
        <v>210961.3387</v>
      </c>
      <c r="AT267" s="15">
        <f>if($A267&lt;=$AF$1,F267*((1+Investment!$D$7/12)^($AR$1*12-$B267)),0)</f>
        <v>215090.5604</v>
      </c>
      <c r="AU267" s="15">
        <f t="shared" si="10"/>
        <v>723614.004</v>
      </c>
      <c r="AV267" s="15">
        <f t="shared" si="21"/>
        <v>375347762.1</v>
      </c>
      <c r="AW267" s="15"/>
      <c r="AX267" s="15">
        <f>if($A267&lt;=$AF$1,D267*((1+Investment!$D$5/12)^($AX$1*12-$B267)),0)</f>
        <v>540580.0935</v>
      </c>
      <c r="AY267" s="15">
        <f>if($A267&lt;=$AF$1,E267*((1+Investment!$D$6/12)^($AX$1*12-$B267)),0)</f>
        <v>444533.7979</v>
      </c>
      <c r="AZ267" s="15">
        <f>if($A267&lt;=$AF$1,F267*((1+Investment!$D$7/12)^($AX$1*12-$B267)),0)</f>
        <v>525513.5107</v>
      </c>
      <c r="BA267" s="15">
        <f t="shared" si="11"/>
        <v>1510627.402</v>
      </c>
      <c r="BB267" s="15">
        <f t="shared" si="22"/>
        <v>814724333.6</v>
      </c>
      <c r="BC267" s="15"/>
      <c r="BD267" s="15">
        <f>if($A267&lt;=$AF$1,D267*((1+Investment!$D$5/12)^($BD$1*12-$B267)),0)</f>
        <v>982070.0712</v>
      </c>
      <c r="BE267" s="15">
        <f>if($A267&lt;=$AF$1,E267*((1+Investment!$D$6/12)^($BD$1*12-$B267)),0)</f>
        <v>936713.327</v>
      </c>
      <c r="BF267" s="15">
        <f>if($A267&lt;=$AF$1,F267*((1+Investment!$D$7/12)^($BD$1*12-$B267)),0)</f>
        <v>1283945.002</v>
      </c>
      <c r="BG267" s="15">
        <f t="shared" si="12"/>
        <v>3202728.4</v>
      </c>
      <c r="BH267" s="15">
        <f t="shared" si="23"/>
        <v>1794150444</v>
      </c>
      <c r="BI267" s="15"/>
    </row>
    <row r="268">
      <c r="A268" s="24">
        <f t="shared" si="2"/>
        <v>22</v>
      </c>
      <c r="B268" s="23">
        <f t="shared" si="13"/>
        <v>266</v>
      </c>
      <c r="C268" s="15">
        <f>vlookup(A268,Budget!$B$3:$H$53,7,0)</f>
        <v>58388.99611</v>
      </c>
      <c r="D268" s="15">
        <f t="shared" ref="D268:F268" si="286">$C268*D$1</f>
        <v>35033.39767</v>
      </c>
      <c r="E268" s="15">
        <f t="shared" si="286"/>
        <v>14597.24903</v>
      </c>
      <c r="F268" s="15">
        <f t="shared" si="286"/>
        <v>8758.349417</v>
      </c>
      <c r="G268" s="14"/>
      <c r="H268" s="15">
        <f>if($A268&lt;=$H$1,D268*((1+Investment!$D$5/12)^($H$1*12-$B268)),0)</f>
        <v>0</v>
      </c>
      <c r="I268" s="15">
        <f>if($A268&lt;=$H$1,E268*((1+Investment!$D$6/12)^($H$1*12-$B268)),0)</f>
        <v>0</v>
      </c>
      <c r="J268" s="15">
        <f>if($A268&lt;=$H$1,F268*((1+Investment!$D$7/12)^($H$1*12-$B268)),0)</f>
        <v>0</v>
      </c>
      <c r="K268" s="15">
        <f t="shared" si="4"/>
        <v>0</v>
      </c>
      <c r="L268" s="15">
        <f t="shared" si="15"/>
        <v>2878143.695</v>
      </c>
      <c r="M268" s="14"/>
      <c r="N268" s="15">
        <f>if($A268&lt;=$N$1,D268*((1+Investment!$D$5/12)^($N$1*12-$B268)),0)</f>
        <v>0</v>
      </c>
      <c r="O268" s="15">
        <f>if($A268&lt;=$N$1,E268*((1+Investment!$D$6/12)^($N$1*12-$B268)),0)</f>
        <v>0</v>
      </c>
      <c r="P268" s="15">
        <f>if($A268&lt;=$N$1,F268*((1+Investment!$D$7/12)^($N$1*12-$B268)),0)</f>
        <v>0</v>
      </c>
      <c r="Q268" s="15">
        <f t="shared" si="5"/>
        <v>0</v>
      </c>
      <c r="R268" s="15">
        <f t="shared" si="16"/>
        <v>7865692.167</v>
      </c>
      <c r="S268" s="14"/>
      <c r="T268" s="15">
        <f>if($A268&lt;=$T$1,D268*((1+Investment!$D$5/12)^($T$1*12-$B268)),0)</f>
        <v>0</v>
      </c>
      <c r="U268" s="15">
        <f>if($A268&lt;=$T$1,E268*((1+Investment!$D$6/12)^($T$1*12-$B268)),0)</f>
        <v>0</v>
      </c>
      <c r="V268" s="15">
        <f>if($A268&lt;=$T$1,F268*((1+Investment!$D$7/12)^($T$1*12-$B268)),0)</f>
        <v>0</v>
      </c>
      <c r="W268" s="15">
        <f t="shared" si="6"/>
        <v>0</v>
      </c>
      <c r="X268" s="15">
        <f t="shared" si="17"/>
        <v>19126709.88</v>
      </c>
      <c r="Y268" s="14"/>
      <c r="Z268" s="15">
        <f>if($A268&lt;=$Z$1,D268*((1+Investment!$D$5/12)^($Z$1*12-$B268)),0)</f>
        <v>49137.03732</v>
      </c>
      <c r="AA268" s="15">
        <f>if($A268&lt;=$Z$1,E268*((1+Investment!$D$6/12)^($Z$1*12-$B268)),0)</f>
        <v>22269.07107</v>
      </c>
      <c r="AB268" s="15">
        <f>if($A268&lt;=$Z$1,F268*((1+Investment!$D$7/12)^($Z$1*12-$B268)),0)</f>
        <v>14530.06991</v>
      </c>
      <c r="AC268" s="15">
        <f t="shared" si="7"/>
        <v>85936.1783</v>
      </c>
      <c r="AD268" s="15">
        <f t="shared" si="18"/>
        <v>40320194.66</v>
      </c>
      <c r="AE268" s="14"/>
      <c r="AF268" s="15">
        <f>if($A268&lt;=$AF$1,D268*((1+Investment!$D$5/12)^($AF$1*12-$B268)),0)</f>
        <v>89267.09347</v>
      </c>
      <c r="AG268" s="15">
        <f>if($A268&lt;=$AF$1,E268*((1+Investment!$D$6/12)^($AF$1*12-$B268)),0)</f>
        <v>46924.97117</v>
      </c>
      <c r="AH268" s="15">
        <f>if($A268&lt;=$AF$1,F268*((1+Investment!$D$7/12)^($AF$1*12-$B268)),0)</f>
        <v>35500.15416</v>
      </c>
      <c r="AI268" s="15">
        <f t="shared" si="8"/>
        <v>171692.2188</v>
      </c>
      <c r="AJ268" s="15">
        <f t="shared" si="19"/>
        <v>83569220.36</v>
      </c>
      <c r="AK268" s="14"/>
      <c r="AL268" s="15">
        <f>if($A268&lt;=$AF$1,D268*((1+Investment!$D$5/12)^($AL$1*12-$B268)),0)</f>
        <v>162171.234</v>
      </c>
      <c r="AM268" s="15">
        <f>if($A268&lt;=$AF$1,E268*((1+Investment!$D$6/12)^($AL$1*12-$B268)),0)</f>
        <v>98879.42396</v>
      </c>
      <c r="AN268" s="15">
        <f>if($A268&lt;=$AF$1,F268*((1+Investment!$D$7/12)^($AL$1*12-$B268)),0)</f>
        <v>86734.67867</v>
      </c>
      <c r="AO268" s="15">
        <f t="shared" si="9"/>
        <v>347785.3366</v>
      </c>
      <c r="AP268" s="15">
        <f t="shared" si="20"/>
        <v>175909496.1</v>
      </c>
      <c r="AQ268" s="14"/>
      <c r="AR268" s="15">
        <f>if($A268&lt;=$AF$1,D268*((1+Investment!$D$5/12)^($AR$1*12-$B268)),0)</f>
        <v>294615.9454</v>
      </c>
      <c r="AS268" s="15">
        <f>if($A268&lt;=$AF$1,E268*((1+Investment!$D$6/12)^($AR$1*12-$B268)),0)</f>
        <v>208356.8778</v>
      </c>
      <c r="AT268" s="15">
        <f>if($A268&lt;=$AF$1,F268*((1+Investment!$D$7/12)^($AR$1*12-$B268)),0)</f>
        <v>211911.8822</v>
      </c>
      <c r="AU268" s="15">
        <f t="shared" si="10"/>
        <v>714884.7053</v>
      </c>
      <c r="AV268" s="15">
        <f t="shared" si="21"/>
        <v>376062646.8</v>
      </c>
      <c r="AW268" s="15"/>
      <c r="AX268" s="15">
        <f>if($A268&lt;=$AF$1,D268*((1+Investment!$D$5/12)^($AX$1*12-$B268)),0)</f>
        <v>535227.8154</v>
      </c>
      <c r="AY268" s="15">
        <f>if($A268&lt;=$AF$1,E268*((1+Investment!$D$6/12)^($AX$1*12-$B268)),0)</f>
        <v>439045.7263</v>
      </c>
      <c r="AZ268" s="15">
        <f>if($A268&lt;=$AF$1,F268*((1+Investment!$D$7/12)^($AX$1*12-$B268)),0)</f>
        <v>517747.3012</v>
      </c>
      <c r="BA268" s="15">
        <f t="shared" si="11"/>
        <v>1492020.843</v>
      </c>
      <c r="BB268" s="15">
        <f t="shared" si="22"/>
        <v>816216354.4</v>
      </c>
      <c r="BC268" s="15"/>
      <c r="BD268" s="15">
        <f>if($A268&lt;=$AF$1,D268*((1+Investment!$D$5/12)^($BD$1*12-$B268)),0)</f>
        <v>972346.6051</v>
      </c>
      <c r="BE268" s="15">
        <f>if($A268&lt;=$AF$1,E268*((1+Investment!$D$6/12)^($BD$1*12-$B268)),0)</f>
        <v>925148.965</v>
      </c>
      <c r="BF268" s="15">
        <f>if($A268&lt;=$AF$1,F268*((1+Investment!$D$7/12)^($BD$1*12-$B268)),0)</f>
        <v>1264970.445</v>
      </c>
      <c r="BG268" s="15">
        <f t="shared" si="12"/>
        <v>3162466.015</v>
      </c>
      <c r="BH268" s="15">
        <f t="shared" si="23"/>
        <v>1797312910</v>
      </c>
      <c r="BI268" s="15"/>
    </row>
    <row r="269">
      <c r="A269" s="24">
        <f t="shared" si="2"/>
        <v>22</v>
      </c>
      <c r="B269" s="23">
        <f t="shared" si="13"/>
        <v>267</v>
      </c>
      <c r="C269" s="15">
        <f>vlookup(A269,Budget!$B$3:$H$53,7,0)</f>
        <v>58388.99611</v>
      </c>
      <c r="D269" s="15">
        <f t="shared" ref="D269:F269" si="287">$C269*D$1</f>
        <v>35033.39767</v>
      </c>
      <c r="E269" s="15">
        <f t="shared" si="287"/>
        <v>14597.24903</v>
      </c>
      <c r="F269" s="15">
        <f t="shared" si="287"/>
        <v>8758.349417</v>
      </c>
      <c r="G269" s="14"/>
      <c r="H269" s="15">
        <f>if($A269&lt;=$H$1,D269*((1+Investment!$D$5/12)^($H$1*12-$B269)),0)</f>
        <v>0</v>
      </c>
      <c r="I269" s="15">
        <f>if($A269&lt;=$H$1,E269*((1+Investment!$D$6/12)^($H$1*12-$B269)),0)</f>
        <v>0</v>
      </c>
      <c r="J269" s="15">
        <f>if($A269&lt;=$H$1,F269*((1+Investment!$D$7/12)^($H$1*12-$B269)),0)</f>
        <v>0</v>
      </c>
      <c r="K269" s="15">
        <f t="shared" si="4"/>
        <v>0</v>
      </c>
      <c r="L269" s="15">
        <f t="shared" si="15"/>
        <v>2878143.695</v>
      </c>
      <c r="M269" s="14"/>
      <c r="N269" s="15">
        <f>if($A269&lt;=$N$1,D269*((1+Investment!$D$5/12)^($N$1*12-$B269)),0)</f>
        <v>0</v>
      </c>
      <c r="O269" s="15">
        <f>if($A269&lt;=$N$1,E269*((1+Investment!$D$6/12)^($N$1*12-$B269)),0)</f>
        <v>0</v>
      </c>
      <c r="P269" s="15">
        <f>if($A269&lt;=$N$1,F269*((1+Investment!$D$7/12)^($N$1*12-$B269)),0)</f>
        <v>0</v>
      </c>
      <c r="Q269" s="15">
        <f t="shared" si="5"/>
        <v>0</v>
      </c>
      <c r="R269" s="15">
        <f t="shared" si="16"/>
        <v>7865692.167</v>
      </c>
      <c r="S269" s="14"/>
      <c r="T269" s="15">
        <f>if($A269&lt;=$T$1,D269*((1+Investment!$D$5/12)^($T$1*12-$B269)),0)</f>
        <v>0</v>
      </c>
      <c r="U269" s="15">
        <f>if($A269&lt;=$T$1,E269*((1+Investment!$D$6/12)^($T$1*12-$B269)),0)</f>
        <v>0</v>
      </c>
      <c r="V269" s="15">
        <f>if($A269&lt;=$T$1,F269*((1+Investment!$D$7/12)^($T$1*12-$B269)),0)</f>
        <v>0</v>
      </c>
      <c r="W269" s="15">
        <f t="shared" si="6"/>
        <v>0</v>
      </c>
      <c r="X269" s="15">
        <f t="shared" si="17"/>
        <v>19126709.88</v>
      </c>
      <c r="Y269" s="14"/>
      <c r="Z269" s="15">
        <f>if($A269&lt;=$Z$1,D269*((1+Investment!$D$5/12)^($Z$1*12-$B269)),0)</f>
        <v>48650.532</v>
      </c>
      <c r="AA269" s="15">
        <f>if($A269&lt;=$Z$1,E269*((1+Investment!$D$6/12)^($Z$1*12-$B269)),0)</f>
        <v>21994.14427</v>
      </c>
      <c r="AB269" s="15">
        <f>if($A269&lt;=$Z$1,F269*((1+Investment!$D$7/12)^($Z$1*12-$B269)),0)</f>
        <v>14315.33982</v>
      </c>
      <c r="AC269" s="15">
        <f t="shared" si="7"/>
        <v>84960.01608</v>
      </c>
      <c r="AD269" s="15">
        <f t="shared" si="18"/>
        <v>40405154.67</v>
      </c>
      <c r="AE269" s="14"/>
      <c r="AF269" s="15">
        <f>if($A269&lt;=$AF$1,D269*((1+Investment!$D$5/12)^($AF$1*12-$B269)),0)</f>
        <v>88383.26086</v>
      </c>
      <c r="AG269" s="15">
        <f>if($A269&lt;=$AF$1,E269*((1+Investment!$D$6/12)^($AF$1*12-$B269)),0)</f>
        <v>46345.65054</v>
      </c>
      <c r="AH269" s="15">
        <f>if($A269&lt;=$AF$1,F269*((1+Investment!$D$7/12)^($AF$1*12-$B269)),0)</f>
        <v>34975.52134</v>
      </c>
      <c r="AI269" s="15">
        <f t="shared" si="8"/>
        <v>169704.4327</v>
      </c>
      <c r="AJ269" s="15">
        <f t="shared" si="19"/>
        <v>83738924.79</v>
      </c>
      <c r="AK269" s="14"/>
      <c r="AL269" s="15">
        <f>if($A269&lt;=$AF$1,D269*((1+Investment!$D$5/12)^($AL$1*12-$B269)),0)</f>
        <v>160565.5782</v>
      </c>
      <c r="AM269" s="15">
        <f>if($A269&lt;=$AF$1,E269*((1+Investment!$D$6/12)^($AL$1*12-$B269)),0)</f>
        <v>97658.69033</v>
      </c>
      <c r="AN269" s="15">
        <f>if($A269&lt;=$AF$1,F269*((1+Investment!$D$7/12)^($AL$1*12-$B269)),0)</f>
        <v>85452.88539</v>
      </c>
      <c r="AO269" s="15">
        <f t="shared" si="9"/>
        <v>343677.1539</v>
      </c>
      <c r="AP269" s="15">
        <f t="shared" si="20"/>
        <v>176253173.3</v>
      </c>
      <c r="AQ269" s="14"/>
      <c r="AR269" s="15">
        <f>if($A269&lt;=$AF$1,D269*((1+Investment!$D$5/12)^($AR$1*12-$B269)),0)</f>
        <v>291698.9558</v>
      </c>
      <c r="AS269" s="15">
        <f>if($A269&lt;=$AF$1,E269*((1+Investment!$D$6/12)^($AR$1*12-$B269)),0)</f>
        <v>205784.5706</v>
      </c>
      <c r="AT269" s="15">
        <f>if($A269&lt;=$AF$1,F269*((1+Investment!$D$7/12)^($AR$1*12-$B269)),0)</f>
        <v>208780.1795</v>
      </c>
      <c r="AU269" s="15">
        <f t="shared" si="10"/>
        <v>706263.706</v>
      </c>
      <c r="AV269" s="15">
        <f t="shared" si="21"/>
        <v>376768910.5</v>
      </c>
      <c r="AW269" s="15"/>
      <c r="AX269" s="15">
        <f>if($A269&lt;=$AF$1,D269*((1+Investment!$D$5/12)^($AX$1*12-$B269)),0)</f>
        <v>529928.5301</v>
      </c>
      <c r="AY269" s="15">
        <f>if($A269&lt;=$AF$1,E269*((1+Investment!$D$6/12)^($AX$1*12-$B269)),0)</f>
        <v>433625.4087</v>
      </c>
      <c r="AZ269" s="15">
        <f>if($A269&lt;=$AF$1,F269*((1+Investment!$D$7/12)^($AX$1*12-$B269)),0)</f>
        <v>510095.8633</v>
      </c>
      <c r="BA269" s="15">
        <f t="shared" si="11"/>
        <v>1473649.802</v>
      </c>
      <c r="BB269" s="15">
        <f t="shared" si="22"/>
        <v>817690004.2</v>
      </c>
      <c r="BC269" s="15"/>
      <c r="BD269" s="15">
        <f>if($A269&lt;=$AF$1,D269*((1+Investment!$D$5/12)^($BD$1*12-$B269)),0)</f>
        <v>962719.411</v>
      </c>
      <c r="BE269" s="15">
        <f>if($A269&lt;=$AF$1,E269*((1+Investment!$D$6/12)^($BD$1*12-$B269)),0)</f>
        <v>913727.3728</v>
      </c>
      <c r="BF269" s="15">
        <f>if($A269&lt;=$AF$1,F269*((1+Investment!$D$7/12)^($BD$1*12-$B269)),0)</f>
        <v>1246276.301</v>
      </c>
      <c r="BG269" s="15">
        <f t="shared" si="12"/>
        <v>3122723.084</v>
      </c>
      <c r="BH269" s="15">
        <f t="shared" si="23"/>
        <v>1800435633</v>
      </c>
      <c r="BI269" s="15"/>
    </row>
    <row r="270">
      <c r="A270" s="24">
        <f t="shared" si="2"/>
        <v>22</v>
      </c>
      <c r="B270" s="23">
        <f t="shared" si="13"/>
        <v>268</v>
      </c>
      <c r="C270" s="15">
        <f>vlookup(A270,Budget!$B$3:$H$53,7,0)</f>
        <v>58388.99611</v>
      </c>
      <c r="D270" s="15">
        <f t="shared" ref="D270:F270" si="288">$C270*D$1</f>
        <v>35033.39767</v>
      </c>
      <c r="E270" s="15">
        <f t="shared" si="288"/>
        <v>14597.24903</v>
      </c>
      <c r="F270" s="15">
        <f t="shared" si="288"/>
        <v>8758.349417</v>
      </c>
      <c r="G270" s="14"/>
      <c r="H270" s="15">
        <f>if($A270&lt;=$H$1,D270*((1+Investment!$D$5/12)^($H$1*12-$B270)),0)</f>
        <v>0</v>
      </c>
      <c r="I270" s="15">
        <f>if($A270&lt;=$H$1,E270*((1+Investment!$D$6/12)^($H$1*12-$B270)),0)</f>
        <v>0</v>
      </c>
      <c r="J270" s="15">
        <f>if($A270&lt;=$H$1,F270*((1+Investment!$D$7/12)^($H$1*12-$B270)),0)</f>
        <v>0</v>
      </c>
      <c r="K270" s="15">
        <f t="shared" si="4"/>
        <v>0</v>
      </c>
      <c r="L270" s="15">
        <f t="shared" si="15"/>
        <v>2878143.695</v>
      </c>
      <c r="M270" s="14"/>
      <c r="N270" s="15">
        <f>if($A270&lt;=$N$1,D270*((1+Investment!$D$5/12)^($N$1*12-$B270)),0)</f>
        <v>0</v>
      </c>
      <c r="O270" s="15">
        <f>if($A270&lt;=$N$1,E270*((1+Investment!$D$6/12)^($N$1*12-$B270)),0)</f>
        <v>0</v>
      </c>
      <c r="P270" s="15">
        <f>if($A270&lt;=$N$1,F270*((1+Investment!$D$7/12)^($N$1*12-$B270)),0)</f>
        <v>0</v>
      </c>
      <c r="Q270" s="15">
        <f t="shared" si="5"/>
        <v>0</v>
      </c>
      <c r="R270" s="15">
        <f t="shared" si="16"/>
        <v>7865692.167</v>
      </c>
      <c r="S270" s="14"/>
      <c r="T270" s="15">
        <f>if($A270&lt;=$T$1,D270*((1+Investment!$D$5/12)^($T$1*12-$B270)),0)</f>
        <v>0</v>
      </c>
      <c r="U270" s="15">
        <f>if($A270&lt;=$T$1,E270*((1+Investment!$D$6/12)^($T$1*12-$B270)),0)</f>
        <v>0</v>
      </c>
      <c r="V270" s="15">
        <f>if($A270&lt;=$T$1,F270*((1+Investment!$D$7/12)^($T$1*12-$B270)),0)</f>
        <v>0</v>
      </c>
      <c r="W270" s="15">
        <f t="shared" si="6"/>
        <v>0</v>
      </c>
      <c r="X270" s="15">
        <f t="shared" si="17"/>
        <v>19126709.88</v>
      </c>
      <c r="Y270" s="14"/>
      <c r="Z270" s="15">
        <f>if($A270&lt;=$Z$1,D270*((1+Investment!$D$5/12)^($Z$1*12-$B270)),0)</f>
        <v>48168.84356</v>
      </c>
      <c r="AA270" s="15">
        <f>if($A270&lt;=$Z$1,E270*((1+Investment!$D$6/12)^($Z$1*12-$B270)),0)</f>
        <v>21722.61162</v>
      </c>
      <c r="AB270" s="15">
        <f>if($A270&lt;=$Z$1,F270*((1+Investment!$D$7/12)^($Z$1*12-$B270)),0)</f>
        <v>14103.78307</v>
      </c>
      <c r="AC270" s="15">
        <f t="shared" si="7"/>
        <v>83995.23825</v>
      </c>
      <c r="AD270" s="15">
        <f t="shared" si="18"/>
        <v>40489149.91</v>
      </c>
      <c r="AE270" s="14"/>
      <c r="AF270" s="15">
        <f>if($A270&lt;=$AF$1,D270*((1+Investment!$D$5/12)^($AF$1*12-$B270)),0)</f>
        <v>87508.17907</v>
      </c>
      <c r="AG270" s="15">
        <f>if($A270&lt;=$AF$1,E270*((1+Investment!$D$6/12)^($AF$1*12-$B270)),0)</f>
        <v>45773.48201</v>
      </c>
      <c r="AH270" s="15">
        <f>if($A270&lt;=$AF$1,F270*((1+Investment!$D$7/12)^($AF$1*12-$B270)),0)</f>
        <v>34458.64171</v>
      </c>
      <c r="AI270" s="15">
        <f t="shared" si="8"/>
        <v>167740.3028</v>
      </c>
      <c r="AJ270" s="15">
        <f t="shared" si="19"/>
        <v>83906665.09</v>
      </c>
      <c r="AK270" s="14"/>
      <c r="AL270" s="15">
        <f>if($A270&lt;=$AF$1,D270*((1+Investment!$D$5/12)^($AL$1*12-$B270)),0)</f>
        <v>158975.82</v>
      </c>
      <c r="AM270" s="15">
        <f>if($A270&lt;=$AF$1,E270*((1+Investment!$D$6/12)^($AL$1*12-$B270)),0)</f>
        <v>96453.02748</v>
      </c>
      <c r="AN270" s="15">
        <f>if($A270&lt;=$AF$1,F270*((1+Investment!$D$7/12)^($AL$1*12-$B270)),0)</f>
        <v>84190.03487</v>
      </c>
      <c r="AO270" s="15">
        <f t="shared" si="9"/>
        <v>339618.8824</v>
      </c>
      <c r="AP270" s="15">
        <f t="shared" si="20"/>
        <v>176592792.2</v>
      </c>
      <c r="AQ270" s="14"/>
      <c r="AR270" s="15">
        <f>if($A270&lt;=$AF$1,D270*((1+Investment!$D$5/12)^($AR$1*12-$B270)),0)</f>
        <v>288810.8474</v>
      </c>
      <c r="AS270" s="15">
        <f>if($A270&lt;=$AF$1,E270*((1+Investment!$D$6/12)^($AR$1*12-$B270)),0)</f>
        <v>203244.0204</v>
      </c>
      <c r="AT270" s="15">
        <f>if($A270&lt;=$AF$1,F270*((1+Investment!$D$7/12)^($AR$1*12-$B270)),0)</f>
        <v>205694.7581</v>
      </c>
      <c r="AU270" s="15">
        <f t="shared" si="10"/>
        <v>697749.6259</v>
      </c>
      <c r="AV270" s="15">
        <f t="shared" si="21"/>
        <v>377466660.1</v>
      </c>
      <c r="AW270" s="15"/>
      <c r="AX270" s="15">
        <f>if($A270&lt;=$AF$1,D270*((1+Investment!$D$5/12)^($AX$1*12-$B270)),0)</f>
        <v>524681.7129</v>
      </c>
      <c r="AY270" s="15">
        <f>if($A270&lt;=$AF$1,E270*((1+Investment!$D$6/12)^($AX$1*12-$B270)),0)</f>
        <v>428272.0086</v>
      </c>
      <c r="AZ270" s="15">
        <f>if($A270&lt;=$AF$1,F270*((1+Investment!$D$7/12)^($AX$1*12-$B270)),0)</f>
        <v>502557.5008</v>
      </c>
      <c r="BA270" s="15">
        <f t="shared" si="11"/>
        <v>1455511.222</v>
      </c>
      <c r="BB270" s="15">
        <f t="shared" si="22"/>
        <v>819145515.5</v>
      </c>
      <c r="BC270" s="15"/>
      <c r="BD270" s="15">
        <f>if($A270&lt;=$AF$1,D270*((1+Investment!$D$5/12)^($BD$1*12-$B270)),0)</f>
        <v>953187.5357</v>
      </c>
      <c r="BE270" s="15">
        <f>if($A270&lt;=$AF$1,E270*((1+Investment!$D$6/12)^($BD$1*12-$B270)),0)</f>
        <v>902446.788</v>
      </c>
      <c r="BF270" s="15">
        <f>if($A270&lt;=$AF$1,F270*((1+Investment!$D$7/12)^($BD$1*12-$B270)),0)</f>
        <v>1227858.424</v>
      </c>
      <c r="BG270" s="15">
        <f t="shared" si="12"/>
        <v>3083492.748</v>
      </c>
      <c r="BH270" s="15">
        <f t="shared" si="23"/>
        <v>1803519126</v>
      </c>
      <c r="BI270" s="15"/>
    </row>
    <row r="271">
      <c r="A271" s="24">
        <f t="shared" si="2"/>
        <v>22</v>
      </c>
      <c r="B271" s="23">
        <f t="shared" si="13"/>
        <v>269</v>
      </c>
      <c r="C271" s="15">
        <f>vlookup(A271,Budget!$B$3:$H$53,7,0)</f>
        <v>58388.99611</v>
      </c>
      <c r="D271" s="15">
        <f t="shared" ref="D271:F271" si="289">$C271*D$1</f>
        <v>35033.39767</v>
      </c>
      <c r="E271" s="15">
        <f t="shared" si="289"/>
        <v>14597.24903</v>
      </c>
      <c r="F271" s="15">
        <f t="shared" si="289"/>
        <v>8758.349417</v>
      </c>
      <c r="G271" s="14"/>
      <c r="H271" s="15">
        <f>if($A271&lt;=$H$1,D271*((1+Investment!$D$5/12)^($H$1*12-$B271)),0)</f>
        <v>0</v>
      </c>
      <c r="I271" s="15">
        <f>if($A271&lt;=$H$1,E271*((1+Investment!$D$6/12)^($H$1*12-$B271)),0)</f>
        <v>0</v>
      </c>
      <c r="J271" s="15">
        <f>if($A271&lt;=$H$1,F271*((1+Investment!$D$7/12)^($H$1*12-$B271)),0)</f>
        <v>0</v>
      </c>
      <c r="K271" s="15">
        <f t="shared" si="4"/>
        <v>0</v>
      </c>
      <c r="L271" s="15">
        <f t="shared" si="15"/>
        <v>2878143.695</v>
      </c>
      <c r="M271" s="14"/>
      <c r="N271" s="15">
        <f>if($A271&lt;=$N$1,D271*((1+Investment!$D$5/12)^($N$1*12-$B271)),0)</f>
        <v>0</v>
      </c>
      <c r="O271" s="15">
        <f>if($A271&lt;=$N$1,E271*((1+Investment!$D$6/12)^($N$1*12-$B271)),0)</f>
        <v>0</v>
      </c>
      <c r="P271" s="15">
        <f>if($A271&lt;=$N$1,F271*((1+Investment!$D$7/12)^($N$1*12-$B271)),0)</f>
        <v>0</v>
      </c>
      <c r="Q271" s="15">
        <f t="shared" si="5"/>
        <v>0</v>
      </c>
      <c r="R271" s="15">
        <f t="shared" si="16"/>
        <v>7865692.167</v>
      </c>
      <c r="S271" s="14"/>
      <c r="T271" s="15">
        <f>if($A271&lt;=$T$1,D271*((1+Investment!$D$5/12)^($T$1*12-$B271)),0)</f>
        <v>0</v>
      </c>
      <c r="U271" s="15">
        <f>if($A271&lt;=$T$1,E271*((1+Investment!$D$6/12)^($T$1*12-$B271)),0)</f>
        <v>0</v>
      </c>
      <c r="V271" s="15">
        <f>if($A271&lt;=$T$1,F271*((1+Investment!$D$7/12)^($T$1*12-$B271)),0)</f>
        <v>0</v>
      </c>
      <c r="W271" s="15">
        <f t="shared" si="6"/>
        <v>0</v>
      </c>
      <c r="X271" s="15">
        <f t="shared" si="17"/>
        <v>19126709.88</v>
      </c>
      <c r="Y271" s="14"/>
      <c r="Z271" s="15">
        <f>if($A271&lt;=$Z$1,D271*((1+Investment!$D$5/12)^($Z$1*12-$B271)),0)</f>
        <v>47691.92432</v>
      </c>
      <c r="AA271" s="15">
        <f>if($A271&lt;=$Z$1,E271*((1+Investment!$D$6/12)^($Z$1*12-$B271)),0)</f>
        <v>21454.43123</v>
      </c>
      <c r="AB271" s="15">
        <f>if($A271&lt;=$Z$1,F271*((1+Investment!$D$7/12)^($Z$1*12-$B271)),0)</f>
        <v>13895.35278</v>
      </c>
      <c r="AC271" s="15">
        <f t="shared" si="7"/>
        <v>83041.70833</v>
      </c>
      <c r="AD271" s="15">
        <f t="shared" si="18"/>
        <v>40572191.62</v>
      </c>
      <c r="AE271" s="14"/>
      <c r="AF271" s="15">
        <f>if($A271&lt;=$AF$1,D271*((1+Investment!$D$5/12)^($AF$1*12-$B271)),0)</f>
        <v>86641.76146</v>
      </c>
      <c r="AG271" s="15">
        <f>if($A271&lt;=$AF$1,E271*((1+Investment!$D$6/12)^($AF$1*12-$B271)),0)</f>
        <v>45208.3773</v>
      </c>
      <c r="AH271" s="15">
        <f>if($A271&lt;=$AF$1,F271*((1+Investment!$D$7/12)^($AF$1*12-$B271)),0)</f>
        <v>33949.4007</v>
      </c>
      <c r="AI271" s="15">
        <f t="shared" si="8"/>
        <v>165799.5395</v>
      </c>
      <c r="AJ271" s="15">
        <f t="shared" si="19"/>
        <v>84072464.63</v>
      </c>
      <c r="AK271" s="14"/>
      <c r="AL271" s="15">
        <f>if($A271&lt;=$AF$1,D271*((1+Investment!$D$5/12)^($AL$1*12-$B271)),0)</f>
        <v>157401.802</v>
      </c>
      <c r="AM271" s="15">
        <f>if($A271&lt;=$AF$1,E271*((1+Investment!$D$6/12)^($AL$1*12-$B271)),0)</f>
        <v>95262.24937</v>
      </c>
      <c r="AN271" s="15">
        <f>if($A271&lt;=$AF$1,F271*((1+Investment!$D$7/12)^($AL$1*12-$B271)),0)</f>
        <v>82945.84716</v>
      </c>
      <c r="AO271" s="15">
        <f t="shared" si="9"/>
        <v>335609.8985</v>
      </c>
      <c r="AP271" s="15">
        <f t="shared" si="20"/>
        <v>176928402.1</v>
      </c>
      <c r="AQ271" s="14"/>
      <c r="AR271" s="15">
        <f>if($A271&lt;=$AF$1,D271*((1+Investment!$D$5/12)^($AR$1*12-$B271)),0)</f>
        <v>285951.334</v>
      </c>
      <c r="AS271" s="15">
        <f>if($A271&lt;=$AF$1,E271*((1+Investment!$D$6/12)^($AR$1*12-$B271)),0)</f>
        <v>200734.8349</v>
      </c>
      <c r="AT271" s="15">
        <f>if($A271&lt;=$AF$1,F271*((1+Investment!$D$7/12)^($AR$1*12-$B271)),0)</f>
        <v>202654.9341</v>
      </c>
      <c r="AU271" s="15">
        <f t="shared" si="10"/>
        <v>689341.1031</v>
      </c>
      <c r="AV271" s="15">
        <f t="shared" si="21"/>
        <v>378156001.2</v>
      </c>
      <c r="AW271" s="15"/>
      <c r="AX271" s="15">
        <f>if($A271&lt;=$AF$1,D271*((1+Investment!$D$5/12)^($AX$1*12-$B271)),0)</f>
        <v>519486.8445</v>
      </c>
      <c r="AY271" s="15">
        <f>if($A271&lt;=$AF$1,E271*((1+Investment!$D$6/12)^($AX$1*12-$B271)),0)</f>
        <v>422984.6999</v>
      </c>
      <c r="AZ271" s="15">
        <f>if($A271&lt;=$AF$1,F271*((1+Investment!$D$7/12)^($AX$1*12-$B271)),0)</f>
        <v>495130.5426</v>
      </c>
      <c r="BA271" s="15">
        <f t="shared" si="11"/>
        <v>1437602.087</v>
      </c>
      <c r="BB271" s="15">
        <f t="shared" si="22"/>
        <v>820583117.6</v>
      </c>
      <c r="BC271" s="15"/>
      <c r="BD271" s="15">
        <f>if($A271&lt;=$AF$1,D271*((1+Investment!$D$5/12)^($BD$1*12-$B271)),0)</f>
        <v>943750.0353</v>
      </c>
      <c r="BE271" s="15">
        <f>if($A271&lt;=$AF$1,E271*((1+Investment!$D$6/12)^($BD$1*12-$B271)),0)</f>
        <v>891305.4696</v>
      </c>
      <c r="BF271" s="15">
        <f>if($A271&lt;=$AF$1,F271*((1+Investment!$D$7/12)^($BD$1*12-$B271)),0)</f>
        <v>1209712.733</v>
      </c>
      <c r="BG271" s="15">
        <f t="shared" si="12"/>
        <v>3044768.238</v>
      </c>
      <c r="BH271" s="15">
        <f t="shared" si="23"/>
        <v>1806563894</v>
      </c>
      <c r="BI271" s="15"/>
    </row>
    <row r="272">
      <c r="A272" s="24">
        <f t="shared" si="2"/>
        <v>22</v>
      </c>
      <c r="B272" s="23">
        <f t="shared" si="13"/>
        <v>270</v>
      </c>
      <c r="C272" s="15">
        <f>vlookup(A272,Budget!$B$3:$H$53,7,0)</f>
        <v>58388.99611</v>
      </c>
      <c r="D272" s="15">
        <f t="shared" ref="D272:F272" si="290">$C272*D$1</f>
        <v>35033.39767</v>
      </c>
      <c r="E272" s="15">
        <f t="shared" si="290"/>
        <v>14597.24903</v>
      </c>
      <c r="F272" s="15">
        <f t="shared" si="290"/>
        <v>8758.349417</v>
      </c>
      <c r="G272" s="14"/>
      <c r="H272" s="15">
        <f>if($A272&lt;=$H$1,D272*((1+Investment!$D$5/12)^($H$1*12-$B272)),0)</f>
        <v>0</v>
      </c>
      <c r="I272" s="15">
        <f>if($A272&lt;=$H$1,E272*((1+Investment!$D$6/12)^($H$1*12-$B272)),0)</f>
        <v>0</v>
      </c>
      <c r="J272" s="15">
        <f>if($A272&lt;=$H$1,F272*((1+Investment!$D$7/12)^($H$1*12-$B272)),0)</f>
        <v>0</v>
      </c>
      <c r="K272" s="15">
        <f t="shared" si="4"/>
        <v>0</v>
      </c>
      <c r="L272" s="15">
        <f t="shared" si="15"/>
        <v>2878143.695</v>
      </c>
      <c r="M272" s="14"/>
      <c r="N272" s="15">
        <f>if($A272&lt;=$N$1,D272*((1+Investment!$D$5/12)^($N$1*12-$B272)),0)</f>
        <v>0</v>
      </c>
      <c r="O272" s="15">
        <f>if($A272&lt;=$N$1,E272*((1+Investment!$D$6/12)^($N$1*12-$B272)),0)</f>
        <v>0</v>
      </c>
      <c r="P272" s="15">
        <f>if($A272&lt;=$N$1,F272*((1+Investment!$D$7/12)^($N$1*12-$B272)),0)</f>
        <v>0</v>
      </c>
      <c r="Q272" s="15">
        <f t="shared" si="5"/>
        <v>0</v>
      </c>
      <c r="R272" s="15">
        <f t="shared" si="16"/>
        <v>7865692.167</v>
      </c>
      <c r="S272" s="14"/>
      <c r="T272" s="15">
        <f>if($A272&lt;=$T$1,D272*((1+Investment!$D$5/12)^($T$1*12-$B272)),0)</f>
        <v>0</v>
      </c>
      <c r="U272" s="15">
        <f>if($A272&lt;=$T$1,E272*((1+Investment!$D$6/12)^($T$1*12-$B272)),0)</f>
        <v>0</v>
      </c>
      <c r="V272" s="15">
        <f>if($A272&lt;=$T$1,F272*((1+Investment!$D$7/12)^($T$1*12-$B272)),0)</f>
        <v>0</v>
      </c>
      <c r="W272" s="15">
        <f t="shared" si="6"/>
        <v>0</v>
      </c>
      <c r="X272" s="15">
        <f t="shared" si="17"/>
        <v>19126709.88</v>
      </c>
      <c r="Y272" s="14"/>
      <c r="Z272" s="15">
        <f>if($A272&lt;=$Z$1,D272*((1+Investment!$D$5/12)^($Z$1*12-$B272)),0)</f>
        <v>47219.72705</v>
      </c>
      <c r="AA272" s="15">
        <f>if($A272&lt;=$Z$1,E272*((1+Investment!$D$6/12)^($Z$1*12-$B272)),0)</f>
        <v>21189.56171</v>
      </c>
      <c r="AB272" s="15">
        <f>if($A272&lt;=$Z$1,F272*((1+Investment!$D$7/12)^($Z$1*12-$B272)),0)</f>
        <v>13690.00274</v>
      </c>
      <c r="AC272" s="15">
        <f t="shared" si="7"/>
        <v>82099.29149</v>
      </c>
      <c r="AD272" s="15">
        <f t="shared" si="18"/>
        <v>40654290.91</v>
      </c>
      <c r="AE272" s="14"/>
      <c r="AF272" s="15">
        <f>if($A272&lt;=$AF$1,D272*((1+Investment!$D$5/12)^($AF$1*12-$B272)),0)</f>
        <v>85783.92223</v>
      </c>
      <c r="AG272" s="15">
        <f>if($A272&lt;=$AF$1,E272*((1+Investment!$D$6/12)^($AF$1*12-$B272)),0)</f>
        <v>44650.24918</v>
      </c>
      <c r="AH272" s="15">
        <f>if($A272&lt;=$AF$1,F272*((1+Investment!$D$7/12)^($AF$1*12-$B272)),0)</f>
        <v>33447.68542</v>
      </c>
      <c r="AI272" s="15">
        <f t="shared" si="8"/>
        <v>163881.8568</v>
      </c>
      <c r="AJ272" s="15">
        <f t="shared" si="19"/>
        <v>84236346.49</v>
      </c>
      <c r="AK272" s="14"/>
      <c r="AL272" s="15">
        <f>if($A272&lt;=$AF$1,D272*((1+Investment!$D$5/12)^($AL$1*12-$B272)),0)</f>
        <v>155843.3683</v>
      </c>
      <c r="AM272" s="15">
        <f>if($A272&lt;=$AF$1,E272*((1+Investment!$D$6/12)^($AL$1*12-$B272)),0)</f>
        <v>94086.17221</v>
      </c>
      <c r="AN272" s="15">
        <f>if($A272&lt;=$AF$1,F272*((1+Investment!$D$7/12)^($AL$1*12-$B272)),0)</f>
        <v>81720.04646</v>
      </c>
      <c r="AO272" s="15">
        <f t="shared" si="9"/>
        <v>331649.587</v>
      </c>
      <c r="AP272" s="15">
        <f t="shared" si="20"/>
        <v>177260051.7</v>
      </c>
      <c r="AQ272" s="14"/>
      <c r="AR272" s="15">
        <f>if($A272&lt;=$AF$1,D272*((1+Investment!$D$5/12)^($AR$1*12-$B272)),0)</f>
        <v>283120.1327</v>
      </c>
      <c r="AS272" s="15">
        <f>if($A272&lt;=$AF$1,E272*((1+Investment!$D$6/12)^($AR$1*12-$B272)),0)</f>
        <v>198256.6271</v>
      </c>
      <c r="AT272" s="15">
        <f>if($A272&lt;=$AF$1,F272*((1+Investment!$D$7/12)^($AR$1*12-$B272)),0)</f>
        <v>199660.0336</v>
      </c>
      <c r="AU272" s="15">
        <f t="shared" si="10"/>
        <v>681036.7934</v>
      </c>
      <c r="AV272" s="15">
        <f t="shared" si="21"/>
        <v>378837038</v>
      </c>
      <c r="AW272" s="15"/>
      <c r="AX272" s="15">
        <f>if($A272&lt;=$AF$1,D272*((1+Investment!$D$5/12)^($AX$1*12-$B272)),0)</f>
        <v>514343.4104</v>
      </c>
      <c r="AY272" s="15">
        <f>if($A272&lt;=$AF$1,E272*((1+Investment!$D$6/12)^($AX$1*12-$B272)),0)</f>
        <v>417762.6665</v>
      </c>
      <c r="AZ272" s="15">
        <f>if($A272&lt;=$AF$1,F272*((1+Investment!$D$7/12)^($AX$1*12-$B272)),0)</f>
        <v>487813.3425</v>
      </c>
      <c r="BA272" s="15">
        <f t="shared" si="11"/>
        <v>1419919.419</v>
      </c>
      <c r="BB272" s="15">
        <f t="shared" si="22"/>
        <v>822003037</v>
      </c>
      <c r="BC272" s="15"/>
      <c r="BD272" s="15">
        <f>if($A272&lt;=$AF$1,D272*((1+Investment!$D$5/12)^($BD$1*12-$B272)),0)</f>
        <v>934405.9756</v>
      </c>
      <c r="BE272" s="15">
        <f>if($A272&lt;=$AF$1,E272*((1+Investment!$D$6/12)^($BD$1*12-$B272)),0)</f>
        <v>880301.6984</v>
      </c>
      <c r="BF272" s="15">
        <f>if($A272&lt;=$AF$1,F272*((1+Investment!$D$7/12)^($BD$1*12-$B272)),0)</f>
        <v>1191835.205</v>
      </c>
      <c r="BG272" s="15">
        <f t="shared" si="12"/>
        <v>3006542.879</v>
      </c>
      <c r="BH272" s="15">
        <f t="shared" si="23"/>
        <v>1809570437</v>
      </c>
      <c r="BI272" s="15"/>
    </row>
    <row r="273">
      <c r="A273" s="24">
        <f t="shared" si="2"/>
        <v>22</v>
      </c>
      <c r="B273" s="23">
        <f t="shared" si="13"/>
        <v>271</v>
      </c>
      <c r="C273" s="15">
        <f>vlookup(A273,Budget!$B$3:$H$53,7,0)</f>
        <v>58388.99611</v>
      </c>
      <c r="D273" s="15">
        <f t="shared" ref="D273:F273" si="291">$C273*D$1</f>
        <v>35033.39767</v>
      </c>
      <c r="E273" s="15">
        <f t="shared" si="291"/>
        <v>14597.24903</v>
      </c>
      <c r="F273" s="15">
        <f t="shared" si="291"/>
        <v>8758.349417</v>
      </c>
      <c r="G273" s="14"/>
      <c r="H273" s="15">
        <f>if($A273&lt;=$H$1,D273*((1+Investment!$D$5/12)^($H$1*12-$B273)),0)</f>
        <v>0</v>
      </c>
      <c r="I273" s="15">
        <f>if($A273&lt;=$H$1,E273*((1+Investment!$D$6/12)^($H$1*12-$B273)),0)</f>
        <v>0</v>
      </c>
      <c r="J273" s="15">
        <f>if($A273&lt;=$H$1,F273*((1+Investment!$D$7/12)^($H$1*12-$B273)),0)</f>
        <v>0</v>
      </c>
      <c r="K273" s="15">
        <f t="shared" si="4"/>
        <v>0</v>
      </c>
      <c r="L273" s="15">
        <f t="shared" si="15"/>
        <v>2878143.695</v>
      </c>
      <c r="M273" s="14"/>
      <c r="N273" s="15">
        <f>if($A273&lt;=$N$1,D273*((1+Investment!$D$5/12)^($N$1*12-$B273)),0)</f>
        <v>0</v>
      </c>
      <c r="O273" s="15">
        <f>if($A273&lt;=$N$1,E273*((1+Investment!$D$6/12)^($N$1*12-$B273)),0)</f>
        <v>0</v>
      </c>
      <c r="P273" s="15">
        <f>if($A273&lt;=$N$1,F273*((1+Investment!$D$7/12)^($N$1*12-$B273)),0)</f>
        <v>0</v>
      </c>
      <c r="Q273" s="15">
        <f t="shared" si="5"/>
        <v>0</v>
      </c>
      <c r="R273" s="15">
        <f t="shared" si="16"/>
        <v>7865692.167</v>
      </c>
      <c r="S273" s="14"/>
      <c r="T273" s="15">
        <f>if($A273&lt;=$T$1,D273*((1+Investment!$D$5/12)^($T$1*12-$B273)),0)</f>
        <v>0</v>
      </c>
      <c r="U273" s="15">
        <f>if($A273&lt;=$T$1,E273*((1+Investment!$D$6/12)^($T$1*12-$B273)),0)</f>
        <v>0</v>
      </c>
      <c r="V273" s="15">
        <f>if($A273&lt;=$T$1,F273*((1+Investment!$D$7/12)^($T$1*12-$B273)),0)</f>
        <v>0</v>
      </c>
      <c r="W273" s="15">
        <f t="shared" si="6"/>
        <v>0</v>
      </c>
      <c r="X273" s="15">
        <f t="shared" si="17"/>
        <v>19126709.88</v>
      </c>
      <c r="Y273" s="14"/>
      <c r="Z273" s="15">
        <f>if($A273&lt;=$Z$1,D273*((1+Investment!$D$5/12)^($Z$1*12-$B273)),0)</f>
        <v>46752.205</v>
      </c>
      <c r="AA273" s="15">
        <f>if($A273&lt;=$Z$1,E273*((1+Investment!$D$6/12)^($Z$1*12-$B273)),0)</f>
        <v>20927.96218</v>
      </c>
      <c r="AB273" s="15">
        <f>if($A273&lt;=$Z$1,F273*((1+Investment!$D$7/12)^($Z$1*12-$B273)),0)</f>
        <v>13487.68743</v>
      </c>
      <c r="AC273" s="15">
        <f t="shared" si="7"/>
        <v>81167.8546</v>
      </c>
      <c r="AD273" s="15">
        <f t="shared" si="18"/>
        <v>40735458.76</v>
      </c>
      <c r="AE273" s="14"/>
      <c r="AF273" s="15">
        <f>if($A273&lt;=$AF$1,D273*((1+Investment!$D$5/12)^($AF$1*12-$B273)),0)</f>
        <v>84934.57647</v>
      </c>
      <c r="AG273" s="15">
        <f>if($A273&lt;=$AF$1,E273*((1+Investment!$D$6/12)^($AF$1*12-$B273)),0)</f>
        <v>44099.01154</v>
      </c>
      <c r="AH273" s="15">
        <f>if($A273&lt;=$AF$1,F273*((1+Investment!$D$7/12)^($AF$1*12-$B273)),0)</f>
        <v>32953.38465</v>
      </c>
      <c r="AI273" s="15">
        <f t="shared" si="8"/>
        <v>161986.9727</v>
      </c>
      <c r="AJ273" s="15">
        <f t="shared" si="19"/>
        <v>84398333.46</v>
      </c>
      <c r="AK273" s="14"/>
      <c r="AL273" s="15">
        <f>if($A273&lt;=$AF$1,D273*((1+Investment!$D$5/12)^($AL$1*12-$B273)),0)</f>
        <v>154300.3647</v>
      </c>
      <c r="AM273" s="15">
        <f>if($A273&lt;=$AF$1,E273*((1+Investment!$D$6/12)^($AL$1*12-$B273)),0)</f>
        <v>92924.61453</v>
      </c>
      <c r="AN273" s="15">
        <f>if($A273&lt;=$AF$1,F273*((1+Investment!$D$7/12)^($AL$1*12-$B273)),0)</f>
        <v>80512.36105</v>
      </c>
      <c r="AO273" s="15">
        <f t="shared" si="9"/>
        <v>327737.3402</v>
      </c>
      <c r="AP273" s="15">
        <f t="shared" si="20"/>
        <v>177587789</v>
      </c>
      <c r="AQ273" s="14"/>
      <c r="AR273" s="15">
        <f>if($A273&lt;=$AF$1,D273*((1+Investment!$D$5/12)^($AR$1*12-$B273)),0)</f>
        <v>280316.9631</v>
      </c>
      <c r="AS273" s="15">
        <f>if($A273&lt;=$AF$1,E273*((1+Investment!$D$6/12)^($AR$1*12-$B273)),0)</f>
        <v>195809.0144</v>
      </c>
      <c r="AT273" s="15">
        <f>if($A273&lt;=$AF$1,F273*((1+Investment!$D$7/12)^($AR$1*12-$B273)),0)</f>
        <v>196709.3927</v>
      </c>
      <c r="AU273" s="15">
        <f t="shared" si="10"/>
        <v>672835.3702</v>
      </c>
      <c r="AV273" s="15">
        <f t="shared" si="21"/>
        <v>379509873.4</v>
      </c>
      <c r="AW273" s="15"/>
      <c r="AX273" s="15">
        <f>if($A273&lt;=$AF$1,D273*((1+Investment!$D$5/12)^($AX$1*12-$B273)),0)</f>
        <v>509250.9014</v>
      </c>
      <c r="AY273" s="15">
        <f>if($A273&lt;=$AF$1,E273*((1+Investment!$D$6/12)^($AX$1*12-$B273)),0)</f>
        <v>412605.1027</v>
      </c>
      <c r="AZ273" s="15">
        <f>if($A273&lt;=$AF$1,F273*((1+Investment!$D$7/12)^($AX$1*12-$B273)),0)</f>
        <v>480604.2783</v>
      </c>
      <c r="BA273" s="15">
        <f t="shared" si="11"/>
        <v>1402460.282</v>
      </c>
      <c r="BB273" s="15">
        <f t="shared" si="22"/>
        <v>823405497.3</v>
      </c>
      <c r="BC273" s="15"/>
      <c r="BD273" s="15">
        <f>if($A273&lt;=$AF$1,D273*((1+Investment!$D$5/12)^($BD$1*12-$B273)),0)</f>
        <v>925154.4313</v>
      </c>
      <c r="BE273" s="15">
        <f>if($A273&lt;=$AF$1,E273*((1+Investment!$D$6/12)^($BD$1*12-$B273)),0)</f>
        <v>869433.7762</v>
      </c>
      <c r="BF273" s="15">
        <f>if($A273&lt;=$AF$1,F273*((1+Investment!$D$7/12)^($BD$1*12-$B273)),0)</f>
        <v>1174221.877</v>
      </c>
      <c r="BG273" s="15">
        <f t="shared" si="12"/>
        <v>2968810.084</v>
      </c>
      <c r="BH273" s="15">
        <f t="shared" si="23"/>
        <v>1812539247</v>
      </c>
      <c r="BI273" s="15"/>
    </row>
    <row r="274">
      <c r="A274" s="24">
        <f t="shared" si="2"/>
        <v>22</v>
      </c>
      <c r="B274" s="23">
        <f t="shared" si="13"/>
        <v>272</v>
      </c>
      <c r="C274" s="15">
        <f>vlookup(A274,Budget!$B$3:$H$53,7,0)</f>
        <v>58388.99611</v>
      </c>
      <c r="D274" s="15">
        <f t="shared" ref="D274:F274" si="292">$C274*D$1</f>
        <v>35033.39767</v>
      </c>
      <c r="E274" s="15">
        <f t="shared" si="292"/>
        <v>14597.24903</v>
      </c>
      <c r="F274" s="15">
        <f t="shared" si="292"/>
        <v>8758.349417</v>
      </c>
      <c r="G274" s="14"/>
      <c r="H274" s="15">
        <f>if($A274&lt;=$H$1,D274*((1+Investment!$D$5/12)^($H$1*12-$B274)),0)</f>
        <v>0</v>
      </c>
      <c r="I274" s="15">
        <f>if($A274&lt;=$H$1,E274*((1+Investment!$D$6/12)^($H$1*12-$B274)),0)</f>
        <v>0</v>
      </c>
      <c r="J274" s="15">
        <f>if($A274&lt;=$H$1,F274*((1+Investment!$D$7/12)^($H$1*12-$B274)),0)</f>
        <v>0</v>
      </c>
      <c r="K274" s="15">
        <f t="shared" si="4"/>
        <v>0</v>
      </c>
      <c r="L274" s="15">
        <f t="shared" si="15"/>
        <v>2878143.695</v>
      </c>
      <c r="M274" s="14"/>
      <c r="N274" s="15">
        <f>if($A274&lt;=$N$1,D274*((1+Investment!$D$5/12)^($N$1*12-$B274)),0)</f>
        <v>0</v>
      </c>
      <c r="O274" s="15">
        <f>if($A274&lt;=$N$1,E274*((1+Investment!$D$6/12)^($N$1*12-$B274)),0)</f>
        <v>0</v>
      </c>
      <c r="P274" s="15">
        <f>if($A274&lt;=$N$1,F274*((1+Investment!$D$7/12)^($N$1*12-$B274)),0)</f>
        <v>0</v>
      </c>
      <c r="Q274" s="15">
        <f t="shared" si="5"/>
        <v>0</v>
      </c>
      <c r="R274" s="15">
        <f t="shared" si="16"/>
        <v>7865692.167</v>
      </c>
      <c r="S274" s="14"/>
      <c r="T274" s="15">
        <f>if($A274&lt;=$T$1,D274*((1+Investment!$D$5/12)^($T$1*12-$B274)),0)</f>
        <v>0</v>
      </c>
      <c r="U274" s="15">
        <f>if($A274&lt;=$T$1,E274*((1+Investment!$D$6/12)^($T$1*12-$B274)),0)</f>
        <v>0</v>
      </c>
      <c r="V274" s="15">
        <f>if($A274&lt;=$T$1,F274*((1+Investment!$D$7/12)^($T$1*12-$B274)),0)</f>
        <v>0</v>
      </c>
      <c r="W274" s="15">
        <f t="shared" si="6"/>
        <v>0</v>
      </c>
      <c r="X274" s="15">
        <f t="shared" si="17"/>
        <v>19126709.88</v>
      </c>
      <c r="Y274" s="14"/>
      <c r="Z274" s="15">
        <f>if($A274&lt;=$Z$1,D274*((1+Investment!$D$5/12)^($Z$1*12-$B274)),0)</f>
        <v>46289.31188</v>
      </c>
      <c r="AA274" s="15">
        <f>if($A274&lt;=$Z$1,E274*((1+Investment!$D$6/12)^($Z$1*12-$B274)),0)</f>
        <v>20669.59228</v>
      </c>
      <c r="AB274" s="15">
        <f>if($A274&lt;=$Z$1,F274*((1+Investment!$D$7/12)^($Z$1*12-$B274)),0)</f>
        <v>13288.362</v>
      </c>
      <c r="AC274" s="15">
        <f t="shared" si="7"/>
        <v>80247.26615</v>
      </c>
      <c r="AD274" s="15">
        <f t="shared" si="18"/>
        <v>40815706.03</v>
      </c>
      <c r="AE274" s="14"/>
      <c r="AF274" s="15">
        <f>if($A274&lt;=$AF$1,D274*((1+Investment!$D$5/12)^($AF$1*12-$B274)),0)</f>
        <v>84093.64007</v>
      </c>
      <c r="AG274" s="15">
        <f>if($A274&lt;=$AF$1,E274*((1+Investment!$D$6/12)^($AF$1*12-$B274)),0)</f>
        <v>43554.5793</v>
      </c>
      <c r="AH274" s="15">
        <f>if($A274&lt;=$AF$1,F274*((1+Investment!$D$7/12)^($AF$1*12-$B274)),0)</f>
        <v>32466.38882</v>
      </c>
      <c r="AI274" s="15">
        <f t="shared" si="8"/>
        <v>160114.6082</v>
      </c>
      <c r="AJ274" s="15">
        <f t="shared" si="19"/>
        <v>84558448.07</v>
      </c>
      <c r="AK274" s="14"/>
      <c r="AL274" s="15">
        <f>if($A274&lt;=$AF$1,D274*((1+Investment!$D$5/12)^($AL$1*12-$B274)),0)</f>
        <v>152772.6383</v>
      </c>
      <c r="AM274" s="15">
        <f>if($A274&lt;=$AF$1,E274*((1+Investment!$D$6/12)^($AL$1*12-$B274)),0)</f>
        <v>91777.39707</v>
      </c>
      <c r="AN274" s="15">
        <f>if($A274&lt;=$AF$1,F274*((1+Investment!$D$7/12)^($AL$1*12-$B274)),0)</f>
        <v>79322.5232</v>
      </c>
      <c r="AO274" s="15">
        <f t="shared" si="9"/>
        <v>323872.5586</v>
      </c>
      <c r="AP274" s="15">
        <f t="shared" si="20"/>
        <v>177911661.6</v>
      </c>
      <c r="AQ274" s="14"/>
      <c r="AR274" s="15">
        <f>if($A274&lt;=$AF$1,D274*((1+Investment!$D$5/12)^($AR$1*12-$B274)),0)</f>
        <v>277541.5476</v>
      </c>
      <c r="AS274" s="15">
        <f>if($A274&lt;=$AF$1,E274*((1+Investment!$D$6/12)^($AR$1*12-$B274)),0)</f>
        <v>193391.6192</v>
      </c>
      <c r="AT274" s="15">
        <f>if($A274&lt;=$AF$1,F274*((1+Investment!$D$7/12)^($AR$1*12-$B274)),0)</f>
        <v>193802.3573</v>
      </c>
      <c r="AU274" s="15">
        <f t="shared" si="10"/>
        <v>664735.5241</v>
      </c>
      <c r="AV274" s="15">
        <f t="shared" si="21"/>
        <v>380174608.9</v>
      </c>
      <c r="AW274" s="15"/>
      <c r="AX274" s="15">
        <f>if($A274&lt;=$AF$1,D274*((1+Investment!$D$5/12)^($AX$1*12-$B274)),0)</f>
        <v>504208.8132</v>
      </c>
      <c r="AY274" s="15">
        <f>if($A274&lt;=$AF$1,E274*((1+Investment!$D$6/12)^($AX$1*12-$B274)),0)</f>
        <v>407511.2126</v>
      </c>
      <c r="AZ274" s="15">
        <f>if($A274&lt;=$AF$1,F274*((1+Investment!$D$7/12)^($AX$1*12-$B274)),0)</f>
        <v>473501.752</v>
      </c>
      <c r="BA274" s="15">
        <f t="shared" si="11"/>
        <v>1385221.778</v>
      </c>
      <c r="BB274" s="15">
        <f t="shared" si="22"/>
        <v>824790719</v>
      </c>
      <c r="BC274" s="15"/>
      <c r="BD274" s="15">
        <f>if($A274&lt;=$AF$1,D274*((1+Investment!$D$5/12)^($BD$1*12-$B274)),0)</f>
        <v>915994.4864</v>
      </c>
      <c r="BE274" s="15">
        <f>if($A274&lt;=$AF$1,E274*((1+Investment!$D$6/12)^($BD$1*12-$B274)),0)</f>
        <v>858700.0258</v>
      </c>
      <c r="BF274" s="15">
        <f>if($A274&lt;=$AF$1,F274*((1+Investment!$D$7/12)^($BD$1*12-$B274)),0)</f>
        <v>1156868.844</v>
      </c>
      <c r="BG274" s="15">
        <f t="shared" si="12"/>
        <v>2931563.357</v>
      </c>
      <c r="BH274" s="15">
        <f t="shared" si="23"/>
        <v>1815470811</v>
      </c>
      <c r="BI274" s="15"/>
    </row>
    <row r="275">
      <c r="A275" s="24">
        <f t="shared" si="2"/>
        <v>22</v>
      </c>
      <c r="B275" s="23">
        <f t="shared" si="13"/>
        <v>273</v>
      </c>
      <c r="C275" s="15">
        <f>vlookup(A275,Budget!$B$3:$H$53,7,0)</f>
        <v>58388.99611</v>
      </c>
      <c r="D275" s="15">
        <f t="shared" ref="D275:F275" si="293">$C275*D$1</f>
        <v>35033.39767</v>
      </c>
      <c r="E275" s="15">
        <f t="shared" si="293"/>
        <v>14597.24903</v>
      </c>
      <c r="F275" s="15">
        <f t="shared" si="293"/>
        <v>8758.349417</v>
      </c>
      <c r="G275" s="14"/>
      <c r="H275" s="15">
        <f>if($A275&lt;=$H$1,D275*((1+Investment!$D$5/12)^($H$1*12-$B275)),0)</f>
        <v>0</v>
      </c>
      <c r="I275" s="15">
        <f>if($A275&lt;=$H$1,E275*((1+Investment!$D$6/12)^($H$1*12-$B275)),0)</f>
        <v>0</v>
      </c>
      <c r="J275" s="15">
        <f>if($A275&lt;=$H$1,F275*((1+Investment!$D$7/12)^($H$1*12-$B275)),0)</f>
        <v>0</v>
      </c>
      <c r="K275" s="15">
        <f t="shared" si="4"/>
        <v>0</v>
      </c>
      <c r="L275" s="15">
        <f t="shared" si="15"/>
        <v>2878143.695</v>
      </c>
      <c r="M275" s="14"/>
      <c r="N275" s="15">
        <f>if($A275&lt;=$N$1,D275*((1+Investment!$D$5/12)^($N$1*12-$B275)),0)</f>
        <v>0</v>
      </c>
      <c r="O275" s="15">
        <f>if($A275&lt;=$N$1,E275*((1+Investment!$D$6/12)^($N$1*12-$B275)),0)</f>
        <v>0</v>
      </c>
      <c r="P275" s="15">
        <f>if($A275&lt;=$N$1,F275*((1+Investment!$D$7/12)^($N$1*12-$B275)),0)</f>
        <v>0</v>
      </c>
      <c r="Q275" s="15">
        <f t="shared" si="5"/>
        <v>0</v>
      </c>
      <c r="R275" s="15">
        <f t="shared" si="16"/>
        <v>7865692.167</v>
      </c>
      <c r="S275" s="14"/>
      <c r="T275" s="15">
        <f>if($A275&lt;=$T$1,D275*((1+Investment!$D$5/12)^($T$1*12-$B275)),0)</f>
        <v>0</v>
      </c>
      <c r="U275" s="15">
        <f>if($A275&lt;=$T$1,E275*((1+Investment!$D$6/12)^($T$1*12-$B275)),0)</f>
        <v>0</v>
      </c>
      <c r="V275" s="15">
        <f>if($A275&lt;=$T$1,F275*((1+Investment!$D$7/12)^($T$1*12-$B275)),0)</f>
        <v>0</v>
      </c>
      <c r="W275" s="15">
        <f t="shared" si="6"/>
        <v>0</v>
      </c>
      <c r="X275" s="15">
        <f t="shared" si="17"/>
        <v>19126709.88</v>
      </c>
      <c r="Y275" s="14"/>
      <c r="Z275" s="15">
        <f>if($A275&lt;=$Z$1,D275*((1+Investment!$D$5/12)^($Z$1*12-$B275)),0)</f>
        <v>45831.00186</v>
      </c>
      <c r="AA275" s="15">
        <f>if($A275&lt;=$Z$1,E275*((1+Investment!$D$6/12)^($Z$1*12-$B275)),0)</f>
        <v>20414.41213</v>
      </c>
      <c r="AB275" s="15">
        <f>if($A275&lt;=$Z$1,F275*((1+Investment!$D$7/12)^($Z$1*12-$B275)),0)</f>
        <v>13091.98226</v>
      </c>
      <c r="AC275" s="15">
        <f t="shared" si="7"/>
        <v>79337.39625</v>
      </c>
      <c r="AD275" s="15">
        <f t="shared" si="18"/>
        <v>40895043.43</v>
      </c>
      <c r="AE275" s="14"/>
      <c r="AF275" s="15">
        <f>if($A275&lt;=$AF$1,D275*((1+Investment!$D$5/12)^($AF$1*12-$B275)),0)</f>
        <v>83261.02977</v>
      </c>
      <c r="AG275" s="15">
        <f>if($A275&lt;=$AF$1,E275*((1+Investment!$D$6/12)^($AF$1*12-$B275)),0)</f>
        <v>43016.86844</v>
      </c>
      <c r="AH275" s="15">
        <f>if($A275&lt;=$AF$1,F275*((1+Investment!$D$7/12)^($AF$1*12-$B275)),0)</f>
        <v>31986.58997</v>
      </c>
      <c r="AI275" s="15">
        <f t="shared" si="8"/>
        <v>158264.4882</v>
      </c>
      <c r="AJ275" s="15">
        <f t="shared" si="19"/>
        <v>84716712.56</v>
      </c>
      <c r="AK275" s="14"/>
      <c r="AL275" s="15">
        <f>if($A275&lt;=$AF$1,D275*((1+Investment!$D$5/12)^($AL$1*12-$B275)),0)</f>
        <v>151260.0379</v>
      </c>
      <c r="AM275" s="15">
        <f>if($A275&lt;=$AF$1,E275*((1+Investment!$D$6/12)^($AL$1*12-$B275)),0)</f>
        <v>90644.34278</v>
      </c>
      <c r="AN275" s="15">
        <f>if($A275&lt;=$AF$1,F275*((1+Investment!$D$7/12)^($AL$1*12-$B275)),0)</f>
        <v>78150.26916</v>
      </c>
      <c r="AO275" s="15">
        <f t="shared" si="9"/>
        <v>320054.6499</v>
      </c>
      <c r="AP275" s="15">
        <f t="shared" si="20"/>
        <v>178231716.2</v>
      </c>
      <c r="AQ275" s="14"/>
      <c r="AR275" s="15">
        <f>if($A275&lt;=$AF$1,D275*((1+Investment!$D$5/12)^($AR$1*12-$B275)),0)</f>
        <v>274793.6115</v>
      </c>
      <c r="AS275" s="15">
        <f>if($A275&lt;=$AF$1,E275*((1+Investment!$D$6/12)^($AR$1*12-$B275)),0)</f>
        <v>191004.0683</v>
      </c>
      <c r="AT275" s="15">
        <f>if($A275&lt;=$AF$1,F275*((1+Investment!$D$7/12)^($AR$1*12-$B275)),0)</f>
        <v>190938.2831</v>
      </c>
      <c r="AU275" s="15">
        <f t="shared" si="10"/>
        <v>656735.9629</v>
      </c>
      <c r="AV275" s="15">
        <f t="shared" si="21"/>
        <v>380831344.9</v>
      </c>
      <c r="AW275" s="15"/>
      <c r="AX275" s="15">
        <f>if($A275&lt;=$AF$1,D275*((1+Investment!$D$5/12)^($AX$1*12-$B275)),0)</f>
        <v>499216.6468</v>
      </c>
      <c r="AY275" s="15">
        <f>if($A275&lt;=$AF$1,E275*((1+Investment!$D$6/12)^($AX$1*12-$B275)),0)</f>
        <v>402480.21</v>
      </c>
      <c r="AZ275" s="15">
        <f>if($A275&lt;=$AF$1,F275*((1+Investment!$D$7/12)^($AX$1*12-$B275)),0)</f>
        <v>466504.1892</v>
      </c>
      <c r="BA275" s="15">
        <f t="shared" si="11"/>
        <v>1368201.046</v>
      </c>
      <c r="BB275" s="15">
        <f t="shared" si="22"/>
        <v>826158920.1</v>
      </c>
      <c r="BC275" s="15"/>
      <c r="BD275" s="15">
        <f>if($A275&lt;=$AF$1,D275*((1+Investment!$D$5/12)^($BD$1*12-$B275)),0)</f>
        <v>906925.234</v>
      </c>
      <c r="BE275" s="15">
        <f>if($A275&lt;=$AF$1,E275*((1+Investment!$D$6/12)^($BD$1*12-$B275)),0)</f>
        <v>848098.7909</v>
      </c>
      <c r="BF275" s="15">
        <f>if($A275&lt;=$AF$1,F275*((1+Investment!$D$7/12)^($BD$1*12-$B275)),0)</f>
        <v>1139772.26</v>
      </c>
      <c r="BG275" s="15">
        <f t="shared" si="12"/>
        <v>2894796.285</v>
      </c>
      <c r="BH275" s="15">
        <f t="shared" si="23"/>
        <v>1818365607</v>
      </c>
      <c r="BI275" s="15"/>
    </row>
    <row r="276">
      <c r="A276" s="24">
        <f t="shared" si="2"/>
        <v>22</v>
      </c>
      <c r="B276" s="23">
        <f t="shared" si="13"/>
        <v>274</v>
      </c>
      <c r="C276" s="15">
        <f>vlookup(A276,Budget!$B$3:$H$53,7,0)</f>
        <v>58388.99611</v>
      </c>
      <c r="D276" s="15">
        <f t="shared" ref="D276:F276" si="294">$C276*D$1</f>
        <v>35033.39767</v>
      </c>
      <c r="E276" s="15">
        <f t="shared" si="294"/>
        <v>14597.24903</v>
      </c>
      <c r="F276" s="15">
        <f t="shared" si="294"/>
        <v>8758.349417</v>
      </c>
      <c r="G276" s="14"/>
      <c r="H276" s="15">
        <f>if($A276&lt;=$H$1,D276*((1+Investment!$D$5/12)^($H$1*12-$B276)),0)</f>
        <v>0</v>
      </c>
      <c r="I276" s="15">
        <f>if($A276&lt;=$H$1,E276*((1+Investment!$D$6/12)^($H$1*12-$B276)),0)</f>
        <v>0</v>
      </c>
      <c r="J276" s="15">
        <f>if($A276&lt;=$H$1,F276*((1+Investment!$D$7/12)^($H$1*12-$B276)),0)</f>
        <v>0</v>
      </c>
      <c r="K276" s="15">
        <f t="shared" si="4"/>
        <v>0</v>
      </c>
      <c r="L276" s="15">
        <f t="shared" si="15"/>
        <v>2878143.695</v>
      </c>
      <c r="M276" s="14"/>
      <c r="N276" s="15">
        <f>if($A276&lt;=$N$1,D276*((1+Investment!$D$5/12)^($N$1*12-$B276)),0)</f>
        <v>0</v>
      </c>
      <c r="O276" s="15">
        <f>if($A276&lt;=$N$1,E276*((1+Investment!$D$6/12)^($N$1*12-$B276)),0)</f>
        <v>0</v>
      </c>
      <c r="P276" s="15">
        <f>if($A276&lt;=$N$1,F276*((1+Investment!$D$7/12)^($N$1*12-$B276)),0)</f>
        <v>0</v>
      </c>
      <c r="Q276" s="15">
        <f t="shared" si="5"/>
        <v>0</v>
      </c>
      <c r="R276" s="15">
        <f t="shared" si="16"/>
        <v>7865692.167</v>
      </c>
      <c r="S276" s="14"/>
      <c r="T276" s="15">
        <f>if($A276&lt;=$T$1,D276*((1+Investment!$D$5/12)^($T$1*12-$B276)),0)</f>
        <v>0</v>
      </c>
      <c r="U276" s="15">
        <f>if($A276&lt;=$T$1,E276*((1+Investment!$D$6/12)^($T$1*12-$B276)),0)</f>
        <v>0</v>
      </c>
      <c r="V276" s="15">
        <f>if($A276&lt;=$T$1,F276*((1+Investment!$D$7/12)^($T$1*12-$B276)),0)</f>
        <v>0</v>
      </c>
      <c r="W276" s="15">
        <f t="shared" si="6"/>
        <v>0</v>
      </c>
      <c r="X276" s="15">
        <f t="shared" si="17"/>
        <v>19126709.88</v>
      </c>
      <c r="Y276" s="14"/>
      <c r="Z276" s="15">
        <f>if($A276&lt;=$Z$1,D276*((1+Investment!$D$5/12)^($Z$1*12-$B276)),0)</f>
        <v>45377.22956</v>
      </c>
      <c r="AA276" s="15">
        <f>if($A276&lt;=$Z$1,E276*((1+Investment!$D$6/12)^($Z$1*12-$B276)),0)</f>
        <v>20162.38235</v>
      </c>
      <c r="AB276" s="15">
        <f>if($A276&lt;=$Z$1,F276*((1+Investment!$D$7/12)^($Z$1*12-$B276)),0)</f>
        <v>12898.50469</v>
      </c>
      <c r="AC276" s="15">
        <f t="shared" si="7"/>
        <v>78438.1166</v>
      </c>
      <c r="AD276" s="15">
        <f t="shared" si="18"/>
        <v>40973481.54</v>
      </c>
      <c r="AE276" s="14"/>
      <c r="AF276" s="15">
        <f>if($A276&lt;=$AF$1,D276*((1+Investment!$D$5/12)^($AF$1*12-$B276)),0)</f>
        <v>82436.66314</v>
      </c>
      <c r="AG276" s="15">
        <f>if($A276&lt;=$AF$1,E276*((1+Investment!$D$6/12)^($AF$1*12-$B276)),0)</f>
        <v>42485.79599</v>
      </c>
      <c r="AH276" s="15">
        <f>if($A276&lt;=$AF$1,F276*((1+Investment!$D$7/12)^($AF$1*12-$B276)),0)</f>
        <v>31513.88174</v>
      </c>
      <c r="AI276" s="15">
        <f t="shared" si="8"/>
        <v>156436.3409</v>
      </c>
      <c r="AJ276" s="15">
        <f t="shared" si="19"/>
        <v>84873148.9</v>
      </c>
      <c r="AK276" s="14"/>
      <c r="AL276" s="15">
        <f>if($A276&lt;=$AF$1,D276*((1+Investment!$D$5/12)^($AL$1*12-$B276)),0)</f>
        <v>149762.4138</v>
      </c>
      <c r="AM276" s="15">
        <f>if($A276&lt;=$AF$1,E276*((1+Investment!$D$6/12)^($AL$1*12-$B276)),0)</f>
        <v>89525.27682</v>
      </c>
      <c r="AN276" s="15">
        <f>if($A276&lt;=$AF$1,F276*((1+Investment!$D$7/12)^($AL$1*12-$B276)),0)</f>
        <v>76995.33908</v>
      </c>
      <c r="AO276" s="15">
        <f t="shared" si="9"/>
        <v>316283.0297</v>
      </c>
      <c r="AP276" s="15">
        <f t="shared" si="20"/>
        <v>178547999.2</v>
      </c>
      <c r="AQ276" s="14"/>
      <c r="AR276" s="15">
        <f>if($A276&lt;=$AF$1,D276*((1+Investment!$D$5/12)^($AR$1*12-$B276)),0)</f>
        <v>272072.8827</v>
      </c>
      <c r="AS276" s="15">
        <f>if($A276&lt;=$AF$1,E276*((1+Investment!$D$6/12)^($AR$1*12-$B276)),0)</f>
        <v>188645.9934</v>
      </c>
      <c r="AT276" s="15">
        <f>if($A276&lt;=$AF$1,F276*((1+Investment!$D$7/12)^($AR$1*12-$B276)),0)</f>
        <v>188116.5351</v>
      </c>
      <c r="AU276" s="15">
        <f t="shared" si="10"/>
        <v>648835.4111</v>
      </c>
      <c r="AV276" s="15">
        <f t="shared" si="21"/>
        <v>381480180.3</v>
      </c>
      <c r="AW276" s="15"/>
      <c r="AX276" s="15">
        <f>if($A276&lt;=$AF$1,D276*((1+Investment!$D$5/12)^($AX$1*12-$B276)),0)</f>
        <v>494273.9077</v>
      </c>
      <c r="AY276" s="15">
        <f>if($A276&lt;=$AF$1,E276*((1+Investment!$D$6/12)^($AX$1*12-$B276)),0)</f>
        <v>397511.3185</v>
      </c>
      <c r="AZ276" s="15">
        <f>if($A276&lt;=$AF$1,F276*((1+Investment!$D$7/12)^($AX$1*12-$B276)),0)</f>
        <v>459610.0386</v>
      </c>
      <c r="BA276" s="15">
        <f t="shared" si="11"/>
        <v>1351395.265</v>
      </c>
      <c r="BB276" s="15">
        <f t="shared" si="22"/>
        <v>827510315.3</v>
      </c>
      <c r="BC276" s="15"/>
      <c r="BD276" s="15">
        <f>if($A276&lt;=$AF$1,D276*((1+Investment!$D$5/12)^($BD$1*12-$B276)),0)</f>
        <v>897945.7763</v>
      </c>
      <c r="BE276" s="15">
        <f>if($A276&lt;=$AF$1,E276*((1+Investment!$D$6/12)^($BD$1*12-$B276)),0)</f>
        <v>837628.4355</v>
      </c>
      <c r="BF276" s="15">
        <f>if($A276&lt;=$AF$1,F276*((1+Investment!$D$7/12)^($BD$1*12-$B276)),0)</f>
        <v>1122928.335</v>
      </c>
      <c r="BG276" s="15">
        <f t="shared" si="12"/>
        <v>2858502.547</v>
      </c>
      <c r="BH276" s="15">
        <f t="shared" si="23"/>
        <v>1821224110</v>
      </c>
      <c r="BI276" s="15"/>
    </row>
    <row r="277">
      <c r="A277" s="24">
        <f t="shared" si="2"/>
        <v>22</v>
      </c>
      <c r="B277" s="23">
        <f t="shared" si="13"/>
        <v>275</v>
      </c>
      <c r="C277" s="15">
        <f>vlookup(A277,Budget!$B$3:$H$53,7,0)</f>
        <v>58388.99611</v>
      </c>
      <c r="D277" s="15">
        <f t="shared" ref="D277:F277" si="295">$C277*D$1</f>
        <v>35033.39767</v>
      </c>
      <c r="E277" s="15">
        <f t="shared" si="295"/>
        <v>14597.24903</v>
      </c>
      <c r="F277" s="15">
        <f t="shared" si="295"/>
        <v>8758.349417</v>
      </c>
      <c r="G277" s="14"/>
      <c r="H277" s="15">
        <f>if($A277&lt;=$H$1,D277*((1+Investment!$D$5/12)^($H$1*12-$B277)),0)</f>
        <v>0</v>
      </c>
      <c r="I277" s="15">
        <f>if($A277&lt;=$H$1,E277*((1+Investment!$D$6/12)^($H$1*12-$B277)),0)</f>
        <v>0</v>
      </c>
      <c r="J277" s="15">
        <f>if($A277&lt;=$H$1,F277*((1+Investment!$D$7/12)^($H$1*12-$B277)),0)</f>
        <v>0</v>
      </c>
      <c r="K277" s="15">
        <f t="shared" si="4"/>
        <v>0</v>
      </c>
      <c r="L277" s="15">
        <f t="shared" si="15"/>
        <v>2878143.695</v>
      </c>
      <c r="M277" s="14"/>
      <c r="N277" s="15">
        <f>if($A277&lt;=$N$1,D277*((1+Investment!$D$5/12)^($N$1*12-$B277)),0)</f>
        <v>0</v>
      </c>
      <c r="O277" s="15">
        <f>if($A277&lt;=$N$1,E277*((1+Investment!$D$6/12)^($N$1*12-$B277)),0)</f>
        <v>0</v>
      </c>
      <c r="P277" s="15">
        <f>if($A277&lt;=$N$1,F277*((1+Investment!$D$7/12)^($N$1*12-$B277)),0)</f>
        <v>0</v>
      </c>
      <c r="Q277" s="15">
        <f t="shared" si="5"/>
        <v>0</v>
      </c>
      <c r="R277" s="15">
        <f t="shared" si="16"/>
        <v>7865692.167</v>
      </c>
      <c r="S277" s="14"/>
      <c r="T277" s="15">
        <f>if($A277&lt;=$T$1,D277*((1+Investment!$D$5/12)^($T$1*12-$B277)),0)</f>
        <v>0</v>
      </c>
      <c r="U277" s="15">
        <f>if($A277&lt;=$T$1,E277*((1+Investment!$D$6/12)^($T$1*12-$B277)),0)</f>
        <v>0</v>
      </c>
      <c r="V277" s="15">
        <f>if($A277&lt;=$T$1,F277*((1+Investment!$D$7/12)^($T$1*12-$B277)),0)</f>
        <v>0</v>
      </c>
      <c r="W277" s="15">
        <f t="shared" si="6"/>
        <v>0</v>
      </c>
      <c r="X277" s="15">
        <f t="shared" si="17"/>
        <v>19126709.88</v>
      </c>
      <c r="Y277" s="14"/>
      <c r="Z277" s="15">
        <f>if($A277&lt;=$Z$1,D277*((1+Investment!$D$5/12)^($Z$1*12-$B277)),0)</f>
        <v>44927.95006</v>
      </c>
      <c r="AA277" s="15">
        <f>if($A277&lt;=$Z$1,E277*((1+Investment!$D$6/12)^($Z$1*12-$B277)),0)</f>
        <v>19913.46405</v>
      </c>
      <c r="AB277" s="15">
        <f>if($A277&lt;=$Z$1,F277*((1+Investment!$D$7/12)^($Z$1*12-$B277)),0)</f>
        <v>12707.8864</v>
      </c>
      <c r="AC277" s="15">
        <f t="shared" si="7"/>
        <v>77549.30051</v>
      </c>
      <c r="AD277" s="15">
        <f t="shared" si="18"/>
        <v>41051030.84</v>
      </c>
      <c r="AE277" s="14"/>
      <c r="AF277" s="15">
        <f>if($A277&lt;=$AF$1,D277*((1+Investment!$D$5/12)^($AF$1*12-$B277)),0)</f>
        <v>81620.45855</v>
      </c>
      <c r="AG277" s="15">
        <f>if($A277&lt;=$AF$1,E277*((1+Investment!$D$6/12)^($AF$1*12-$B277)),0)</f>
        <v>41961.27999</v>
      </c>
      <c r="AH277" s="15">
        <f>if($A277&lt;=$AF$1,F277*((1+Investment!$D$7/12)^($AF$1*12-$B277)),0)</f>
        <v>31048.15935</v>
      </c>
      <c r="AI277" s="15">
        <f t="shared" si="8"/>
        <v>154629.8979</v>
      </c>
      <c r="AJ277" s="15">
        <f t="shared" si="19"/>
        <v>85027778.8</v>
      </c>
      <c r="AK277" s="14"/>
      <c r="AL277" s="15">
        <f>if($A277&lt;=$AF$1,D277*((1+Investment!$D$5/12)^($AL$1*12-$B277)),0)</f>
        <v>148279.6176</v>
      </c>
      <c r="AM277" s="15">
        <f>if($A277&lt;=$AF$1,E277*((1+Investment!$D$6/12)^($AL$1*12-$B277)),0)</f>
        <v>88420.02649</v>
      </c>
      <c r="AN277" s="15">
        <f>if($A277&lt;=$AF$1,F277*((1+Investment!$D$7/12)^($AL$1*12-$B277)),0)</f>
        <v>75857.47692</v>
      </c>
      <c r="AO277" s="15">
        <f t="shared" si="9"/>
        <v>312557.121</v>
      </c>
      <c r="AP277" s="15">
        <f t="shared" si="20"/>
        <v>178860556.4</v>
      </c>
      <c r="AQ277" s="14"/>
      <c r="AR277" s="15">
        <f>if($A277&lt;=$AF$1,D277*((1+Investment!$D$5/12)^($AR$1*12-$B277)),0)</f>
        <v>269379.0917</v>
      </c>
      <c r="AS277" s="15">
        <f>if($A277&lt;=$AF$1,E277*((1+Investment!$D$6/12)^($AR$1*12-$B277)),0)</f>
        <v>186317.0305</v>
      </c>
      <c r="AT277" s="15">
        <f>if($A277&lt;=$AF$1,F277*((1+Investment!$D$7/12)^($AR$1*12-$B277)),0)</f>
        <v>185336.4878</v>
      </c>
      <c r="AU277" s="15">
        <f t="shared" si="10"/>
        <v>641032.61</v>
      </c>
      <c r="AV277" s="15">
        <f t="shared" si="21"/>
        <v>382121212.9</v>
      </c>
      <c r="AW277" s="15"/>
      <c r="AX277" s="15">
        <f>if($A277&lt;=$AF$1,D277*((1+Investment!$D$5/12)^($AX$1*12-$B277)),0)</f>
        <v>489380.1066</v>
      </c>
      <c r="AY277" s="15">
        <f>if($A277&lt;=$AF$1,E277*((1+Investment!$D$6/12)^($AX$1*12-$B277)),0)</f>
        <v>392603.7713</v>
      </c>
      <c r="AZ277" s="15">
        <f>if($A277&lt;=$AF$1,F277*((1+Investment!$D$7/12)^($AX$1*12-$B277)),0)</f>
        <v>452817.772</v>
      </c>
      <c r="BA277" s="15">
        <f t="shared" si="11"/>
        <v>1334801.65</v>
      </c>
      <c r="BB277" s="15">
        <f t="shared" si="22"/>
        <v>828845117</v>
      </c>
      <c r="BC277" s="15"/>
      <c r="BD277" s="15">
        <f>if($A277&lt;=$AF$1,D277*((1+Investment!$D$5/12)^($BD$1*12-$B277)),0)</f>
        <v>889055.224</v>
      </c>
      <c r="BE277" s="15">
        <f>if($A277&lt;=$AF$1,E277*((1+Investment!$D$6/12)^($BD$1*12-$B277)),0)</f>
        <v>827287.3437</v>
      </c>
      <c r="BF277" s="15">
        <f>if($A277&lt;=$AF$1,F277*((1+Investment!$D$7/12)^($BD$1*12-$B277)),0)</f>
        <v>1106333.335</v>
      </c>
      <c r="BG277" s="15">
        <f t="shared" si="12"/>
        <v>2822675.903</v>
      </c>
      <c r="BH277" s="15">
        <f t="shared" si="23"/>
        <v>1824046786</v>
      </c>
      <c r="BI277" s="15"/>
    </row>
    <row r="278">
      <c r="A278" s="24">
        <f t="shared" si="2"/>
        <v>22</v>
      </c>
      <c r="B278" s="23">
        <f t="shared" si="13"/>
        <v>276</v>
      </c>
      <c r="C278" s="15">
        <f>vlookup(A278,Budget!$B$3:$H$53,7,0)</f>
        <v>58388.99611</v>
      </c>
      <c r="D278" s="15">
        <f t="shared" ref="D278:F278" si="296">$C278*D$1</f>
        <v>35033.39767</v>
      </c>
      <c r="E278" s="15">
        <f t="shared" si="296"/>
        <v>14597.24903</v>
      </c>
      <c r="F278" s="15">
        <f t="shared" si="296"/>
        <v>8758.349417</v>
      </c>
      <c r="G278" s="14"/>
      <c r="H278" s="15">
        <f>if($A278&lt;=$H$1,D278*((1+Investment!$D$5/12)^($H$1*12-$B278)),0)</f>
        <v>0</v>
      </c>
      <c r="I278" s="15">
        <f>if($A278&lt;=$H$1,E278*((1+Investment!$D$6/12)^($H$1*12-$B278)),0)</f>
        <v>0</v>
      </c>
      <c r="J278" s="15">
        <f>if($A278&lt;=$H$1,F278*((1+Investment!$D$7/12)^($H$1*12-$B278)),0)</f>
        <v>0</v>
      </c>
      <c r="K278" s="15">
        <f t="shared" si="4"/>
        <v>0</v>
      </c>
      <c r="L278" s="15">
        <f t="shared" si="15"/>
        <v>2878143.695</v>
      </c>
      <c r="M278" s="14"/>
      <c r="N278" s="15">
        <f>if($A278&lt;=$N$1,D278*((1+Investment!$D$5/12)^($N$1*12-$B278)),0)</f>
        <v>0</v>
      </c>
      <c r="O278" s="15">
        <f>if($A278&lt;=$N$1,E278*((1+Investment!$D$6/12)^($N$1*12-$B278)),0)</f>
        <v>0</v>
      </c>
      <c r="P278" s="15">
        <f>if($A278&lt;=$N$1,F278*((1+Investment!$D$7/12)^($N$1*12-$B278)),0)</f>
        <v>0</v>
      </c>
      <c r="Q278" s="15">
        <f t="shared" si="5"/>
        <v>0</v>
      </c>
      <c r="R278" s="15">
        <f t="shared" si="16"/>
        <v>7865692.167</v>
      </c>
      <c r="S278" s="14"/>
      <c r="T278" s="15">
        <f>if($A278&lt;=$T$1,D278*((1+Investment!$D$5/12)^($T$1*12-$B278)),0)</f>
        <v>0</v>
      </c>
      <c r="U278" s="15">
        <f>if($A278&lt;=$T$1,E278*((1+Investment!$D$6/12)^($T$1*12-$B278)),0)</f>
        <v>0</v>
      </c>
      <c r="V278" s="15">
        <f>if($A278&lt;=$T$1,F278*((1+Investment!$D$7/12)^($T$1*12-$B278)),0)</f>
        <v>0</v>
      </c>
      <c r="W278" s="15">
        <f t="shared" si="6"/>
        <v>0</v>
      </c>
      <c r="X278" s="15">
        <f t="shared" si="17"/>
        <v>19126709.88</v>
      </c>
      <c r="Y278" s="14"/>
      <c r="Z278" s="15">
        <f>if($A278&lt;=$Z$1,D278*((1+Investment!$D$5/12)^($Z$1*12-$B278)),0)</f>
        <v>44483.11887</v>
      </c>
      <c r="AA278" s="15">
        <f>if($A278&lt;=$Z$1,E278*((1+Investment!$D$6/12)^($Z$1*12-$B278)),0)</f>
        <v>19667.61881</v>
      </c>
      <c r="AB278" s="15">
        <f>if($A278&lt;=$Z$1,F278*((1+Investment!$D$7/12)^($Z$1*12-$B278)),0)</f>
        <v>12520.08512</v>
      </c>
      <c r="AC278" s="15">
        <f t="shared" si="7"/>
        <v>76670.82281</v>
      </c>
      <c r="AD278" s="15">
        <f t="shared" si="18"/>
        <v>41127701.67</v>
      </c>
      <c r="AE278" s="14"/>
      <c r="AF278" s="15">
        <f>if($A278&lt;=$AF$1,D278*((1+Investment!$D$5/12)^($AF$1*12-$B278)),0)</f>
        <v>80812.3352</v>
      </c>
      <c r="AG278" s="15">
        <f>if($A278&lt;=$AF$1,E278*((1+Investment!$D$6/12)^($AF$1*12-$B278)),0)</f>
        <v>41443.2395</v>
      </c>
      <c r="AH278" s="15">
        <f>if($A278&lt;=$AF$1,F278*((1+Investment!$D$7/12)^($AF$1*12-$B278)),0)</f>
        <v>30589.31956</v>
      </c>
      <c r="AI278" s="15">
        <f t="shared" si="8"/>
        <v>152844.8943</v>
      </c>
      <c r="AJ278" s="15">
        <f t="shared" si="19"/>
        <v>85180623.69</v>
      </c>
      <c r="AK278" s="14"/>
      <c r="AL278" s="15">
        <f>if($A278&lt;=$AF$1,D278*((1+Investment!$D$5/12)^($AL$1*12-$B278)),0)</f>
        <v>146811.5026</v>
      </c>
      <c r="AM278" s="15">
        <f>if($A278&lt;=$AF$1,E278*((1+Investment!$D$6/12)^($AL$1*12-$B278)),0)</f>
        <v>87328.42123</v>
      </c>
      <c r="AN278" s="15">
        <f>if($A278&lt;=$AF$1,F278*((1+Investment!$D$7/12)^($AL$1*12-$B278)),0)</f>
        <v>74736.43047</v>
      </c>
      <c r="AO278" s="15">
        <f t="shared" si="9"/>
        <v>308876.3543</v>
      </c>
      <c r="AP278" s="15">
        <f t="shared" si="20"/>
        <v>179169432.7</v>
      </c>
      <c r="AQ278" s="14"/>
      <c r="AR278" s="15">
        <f>if($A278&lt;=$AF$1,D278*((1+Investment!$D$5/12)^($AR$1*12-$B278)),0)</f>
        <v>266711.972</v>
      </c>
      <c r="AS278" s="15">
        <f>if($A278&lt;=$AF$1,E278*((1+Investment!$D$6/12)^($AR$1*12-$B278)),0)</f>
        <v>184016.8203</v>
      </c>
      <c r="AT278" s="15">
        <f>if($A278&lt;=$AF$1,F278*((1+Investment!$D$7/12)^($AR$1*12-$B278)),0)</f>
        <v>182597.5249</v>
      </c>
      <c r="AU278" s="15">
        <f t="shared" si="10"/>
        <v>633326.3172</v>
      </c>
      <c r="AV278" s="15">
        <f t="shared" si="21"/>
        <v>382754539.2</v>
      </c>
      <c r="AW278" s="15"/>
      <c r="AX278" s="15">
        <f>if($A278&lt;=$AF$1,D278*((1+Investment!$D$5/12)^($AX$1*12-$B278)),0)</f>
        <v>484534.759</v>
      </c>
      <c r="AY278" s="15">
        <f>if($A278&lt;=$AF$1,E278*((1+Investment!$D$6/12)^($AX$1*12-$B278)),0)</f>
        <v>387756.8112</v>
      </c>
      <c r="AZ278" s="15">
        <f>if($A278&lt;=$AF$1,F278*((1+Investment!$D$7/12)^($AX$1*12-$B278)),0)</f>
        <v>446125.8838</v>
      </c>
      <c r="BA278" s="15">
        <f t="shared" si="11"/>
        <v>1318417.454</v>
      </c>
      <c r="BB278" s="15">
        <f t="shared" si="22"/>
        <v>830163534.4</v>
      </c>
      <c r="BC278" s="15"/>
      <c r="BD278" s="15">
        <f>if($A278&lt;=$AF$1,D278*((1+Investment!$D$5/12)^($BD$1*12-$B278)),0)</f>
        <v>880252.6971</v>
      </c>
      <c r="BE278" s="15">
        <f>if($A278&lt;=$AF$1,E278*((1+Investment!$D$6/12)^($BD$1*12-$B278)),0)</f>
        <v>817073.9197</v>
      </c>
      <c r="BF278" s="15">
        <f>if($A278&lt;=$AF$1,F278*((1+Investment!$D$7/12)^($BD$1*12-$B278)),0)</f>
        <v>1089983.582</v>
      </c>
      <c r="BG278" s="15">
        <f t="shared" si="12"/>
        <v>2787310.198</v>
      </c>
      <c r="BH278" s="15">
        <f t="shared" si="23"/>
        <v>1826834096</v>
      </c>
      <c r="BI278" s="15"/>
    </row>
    <row r="279">
      <c r="A279" s="24">
        <f t="shared" si="2"/>
        <v>23</v>
      </c>
      <c r="B279" s="23">
        <f t="shared" si="13"/>
        <v>277</v>
      </c>
      <c r="C279" s="15">
        <f>vlookup(A279,Budget!$B$3:$H$53,7,0)</f>
        <v>62126.33588</v>
      </c>
      <c r="D279" s="15">
        <f t="shared" ref="D279:F279" si="297">$C279*D$1</f>
        <v>37275.80153</v>
      </c>
      <c r="E279" s="15">
        <f t="shared" si="297"/>
        <v>15531.58397</v>
      </c>
      <c r="F279" s="15">
        <f t="shared" si="297"/>
        <v>9318.950382</v>
      </c>
      <c r="G279" s="14"/>
      <c r="H279" s="15">
        <f>if($A279&lt;=$H$1,D279*((1+Investment!$D$5/12)^($H$1*12-$B279)),0)</f>
        <v>0</v>
      </c>
      <c r="I279" s="15">
        <f>if($A279&lt;=$H$1,E279*((1+Investment!$D$6/12)^($H$1*12-$B279)),0)</f>
        <v>0</v>
      </c>
      <c r="J279" s="15">
        <f>if($A279&lt;=$H$1,F279*((1+Investment!$D$7/12)^($H$1*12-$B279)),0)</f>
        <v>0</v>
      </c>
      <c r="K279" s="15">
        <f t="shared" si="4"/>
        <v>0</v>
      </c>
      <c r="L279" s="15">
        <f t="shared" si="15"/>
        <v>2878143.695</v>
      </c>
      <c r="M279" s="14"/>
      <c r="N279" s="15">
        <f>if($A279&lt;=$N$1,D279*((1+Investment!$D$5/12)^($N$1*12-$B279)),0)</f>
        <v>0</v>
      </c>
      <c r="O279" s="15">
        <f>if($A279&lt;=$N$1,E279*((1+Investment!$D$6/12)^($N$1*12-$B279)),0)</f>
        <v>0</v>
      </c>
      <c r="P279" s="15">
        <f>if($A279&lt;=$N$1,F279*((1+Investment!$D$7/12)^($N$1*12-$B279)),0)</f>
        <v>0</v>
      </c>
      <c r="Q279" s="15">
        <f t="shared" si="5"/>
        <v>0</v>
      </c>
      <c r="R279" s="15">
        <f t="shared" si="16"/>
        <v>7865692.167</v>
      </c>
      <c r="S279" s="14"/>
      <c r="T279" s="15">
        <f>if($A279&lt;=$T$1,D279*((1+Investment!$D$5/12)^($T$1*12-$B279)),0)</f>
        <v>0</v>
      </c>
      <c r="U279" s="15">
        <f>if($A279&lt;=$T$1,E279*((1+Investment!$D$6/12)^($T$1*12-$B279)),0)</f>
        <v>0</v>
      </c>
      <c r="V279" s="15">
        <f>if($A279&lt;=$T$1,F279*((1+Investment!$D$7/12)^($T$1*12-$B279)),0)</f>
        <v>0</v>
      </c>
      <c r="W279" s="15">
        <f t="shared" si="6"/>
        <v>0</v>
      </c>
      <c r="X279" s="15">
        <f t="shared" si="17"/>
        <v>19126709.88</v>
      </c>
      <c r="Y279" s="14"/>
      <c r="Z279" s="15">
        <f>if($A279&lt;=$Z$1,D279*((1+Investment!$D$5/12)^($Z$1*12-$B279)),0)</f>
        <v>46861.75916</v>
      </c>
      <c r="AA279" s="15">
        <f>if($A279&lt;=$Z$1,E279*((1+Investment!$D$6/12)^($Z$1*12-$B279)),0)</f>
        <v>20668.14417</v>
      </c>
      <c r="AB279" s="15">
        <f>if($A279&lt;=$Z$1,F279*((1+Investment!$D$7/12)^($Z$1*12-$B279)),0)</f>
        <v>13124.59682</v>
      </c>
      <c r="AC279" s="15">
        <f t="shared" si="7"/>
        <v>80654.50016</v>
      </c>
      <c r="AD279" s="15">
        <f t="shared" si="18"/>
        <v>41208356.17</v>
      </c>
      <c r="AE279" s="14"/>
      <c r="AF279" s="15">
        <f>if($A279&lt;=$AF$1,D279*((1+Investment!$D$5/12)^($AF$1*12-$B279)),0)</f>
        <v>85133.60316</v>
      </c>
      <c r="AG279" s="15">
        <f>if($A279&lt;=$AF$1,E279*((1+Investment!$D$6/12)^($AF$1*12-$B279)),0)</f>
        <v>43551.52788</v>
      </c>
      <c r="AH279" s="15">
        <f>if($A279&lt;=$AF$1,F279*((1+Investment!$D$7/12)^($AF$1*12-$B279)),0)</f>
        <v>32066.27451</v>
      </c>
      <c r="AI279" s="15">
        <f t="shared" si="8"/>
        <v>160751.4055</v>
      </c>
      <c r="AJ279" s="15">
        <f t="shared" si="19"/>
        <v>85341375.1</v>
      </c>
      <c r="AK279" s="14"/>
      <c r="AL279" s="15">
        <f>if($A279&lt;=$AF$1,D279*((1+Investment!$D$5/12)^($AL$1*12-$B279)),0)</f>
        <v>154661.9358</v>
      </c>
      <c r="AM279" s="15">
        <f>if($A279&lt;=$AF$1,E279*((1+Investment!$D$6/12)^($AL$1*12-$B279)),0)</f>
        <v>91770.96718</v>
      </c>
      <c r="AN279" s="15">
        <f>if($A279&lt;=$AF$1,F279*((1+Investment!$D$7/12)^($AL$1*12-$B279)),0)</f>
        <v>78344.956</v>
      </c>
      <c r="AO279" s="15">
        <f t="shared" si="9"/>
        <v>324777.859</v>
      </c>
      <c r="AP279" s="15">
        <f t="shared" si="20"/>
        <v>179494210.6</v>
      </c>
      <c r="AQ279" s="14"/>
      <c r="AR279" s="15">
        <f>if($A279&lt;=$AF$1,D279*((1+Investment!$D$5/12)^($AR$1*12-$B279)),0)</f>
        <v>280973.8281</v>
      </c>
      <c r="AS279" s="15">
        <f>if($A279&lt;=$AF$1,E279*((1+Investment!$D$6/12)^($AR$1*12-$B279)),0)</f>
        <v>193378.0702</v>
      </c>
      <c r="AT279" s="15">
        <f>if($A279&lt;=$AF$1,F279*((1+Investment!$D$7/12)^($AR$1*12-$B279)),0)</f>
        <v>191413.9458</v>
      </c>
      <c r="AU279" s="15">
        <f t="shared" si="10"/>
        <v>665765.8442</v>
      </c>
      <c r="AV279" s="15">
        <f t="shared" si="21"/>
        <v>383420305.1</v>
      </c>
      <c r="AW279" s="15"/>
      <c r="AX279" s="15">
        <f>if($A279&lt;=$AF$1,D279*((1+Investment!$D$5/12)^($AX$1*12-$B279)),0)</f>
        <v>510444.226</v>
      </c>
      <c r="AY279" s="15">
        <f>if($A279&lt;=$AF$1,E279*((1+Investment!$D$6/12)^($AX$1*12-$B279)),0)</f>
        <v>407482.6625</v>
      </c>
      <c r="AZ279" s="15">
        <f>if($A279&lt;=$AF$1,F279*((1+Investment!$D$7/12)^($AX$1*12-$B279)),0)</f>
        <v>467666.3378</v>
      </c>
      <c r="BA279" s="15">
        <f t="shared" si="11"/>
        <v>1385593.226</v>
      </c>
      <c r="BB279" s="15">
        <f t="shared" si="22"/>
        <v>831549127.7</v>
      </c>
      <c r="BC279" s="15"/>
      <c r="BD279" s="15">
        <f>if($A279&lt;=$AF$1,D279*((1+Investment!$D$5/12)^($BD$1*12-$B279)),0)</f>
        <v>927322.3401</v>
      </c>
      <c r="BE279" s="15">
        <f>if($A279&lt;=$AF$1,E279*((1+Investment!$D$6/12)^($BD$1*12-$B279)),0)</f>
        <v>858639.8656</v>
      </c>
      <c r="BF279" s="15">
        <f>if($A279&lt;=$AF$1,F279*((1+Investment!$D$7/12)^($BD$1*12-$B279)),0)</f>
        <v>1142611.645</v>
      </c>
      <c r="BG279" s="15">
        <f t="shared" si="12"/>
        <v>2928573.851</v>
      </c>
      <c r="BH279" s="15">
        <f t="shared" si="23"/>
        <v>1829762670</v>
      </c>
      <c r="BI279" s="15"/>
    </row>
    <row r="280">
      <c r="A280" s="24">
        <f t="shared" si="2"/>
        <v>23</v>
      </c>
      <c r="B280" s="23">
        <f t="shared" si="13"/>
        <v>278</v>
      </c>
      <c r="C280" s="15">
        <f>vlookup(A280,Budget!$B$3:$H$53,7,0)</f>
        <v>62126.33588</v>
      </c>
      <c r="D280" s="15">
        <f t="shared" ref="D280:F280" si="298">$C280*D$1</f>
        <v>37275.80153</v>
      </c>
      <c r="E280" s="15">
        <f t="shared" si="298"/>
        <v>15531.58397</v>
      </c>
      <c r="F280" s="15">
        <f t="shared" si="298"/>
        <v>9318.950382</v>
      </c>
      <c r="G280" s="14"/>
      <c r="H280" s="15">
        <f>if($A280&lt;=$H$1,D280*((1+Investment!$D$5/12)^($H$1*12-$B280)),0)</f>
        <v>0</v>
      </c>
      <c r="I280" s="15">
        <f>if($A280&lt;=$H$1,E280*((1+Investment!$D$6/12)^($H$1*12-$B280)),0)</f>
        <v>0</v>
      </c>
      <c r="J280" s="15">
        <f>if($A280&lt;=$H$1,F280*((1+Investment!$D$7/12)^($H$1*12-$B280)),0)</f>
        <v>0</v>
      </c>
      <c r="K280" s="15">
        <f t="shared" si="4"/>
        <v>0</v>
      </c>
      <c r="L280" s="15">
        <f t="shared" si="15"/>
        <v>2878143.695</v>
      </c>
      <c r="M280" s="14"/>
      <c r="N280" s="15">
        <f>if($A280&lt;=$N$1,D280*((1+Investment!$D$5/12)^($N$1*12-$B280)),0)</f>
        <v>0</v>
      </c>
      <c r="O280" s="15">
        <f>if($A280&lt;=$N$1,E280*((1+Investment!$D$6/12)^($N$1*12-$B280)),0)</f>
        <v>0</v>
      </c>
      <c r="P280" s="15">
        <f>if($A280&lt;=$N$1,F280*((1+Investment!$D$7/12)^($N$1*12-$B280)),0)</f>
        <v>0</v>
      </c>
      <c r="Q280" s="15">
        <f t="shared" si="5"/>
        <v>0</v>
      </c>
      <c r="R280" s="15">
        <f t="shared" si="16"/>
        <v>7865692.167</v>
      </c>
      <c r="S280" s="14"/>
      <c r="T280" s="15">
        <f>if($A280&lt;=$T$1,D280*((1+Investment!$D$5/12)^($T$1*12-$B280)),0)</f>
        <v>0</v>
      </c>
      <c r="U280" s="15">
        <f>if($A280&lt;=$T$1,E280*((1+Investment!$D$6/12)^($T$1*12-$B280)),0)</f>
        <v>0</v>
      </c>
      <c r="V280" s="15">
        <f>if($A280&lt;=$T$1,F280*((1+Investment!$D$7/12)^($T$1*12-$B280)),0)</f>
        <v>0</v>
      </c>
      <c r="W280" s="15">
        <f t="shared" si="6"/>
        <v>0</v>
      </c>
      <c r="X280" s="15">
        <f t="shared" si="17"/>
        <v>19126709.88</v>
      </c>
      <c r="Y280" s="14"/>
      <c r="Z280" s="15">
        <f>if($A280&lt;=$Z$1,D280*((1+Investment!$D$5/12)^($Z$1*12-$B280)),0)</f>
        <v>46397.78135</v>
      </c>
      <c r="AA280" s="15">
        <f>if($A280&lt;=$Z$1,E280*((1+Investment!$D$6/12)^($Z$1*12-$B280)),0)</f>
        <v>20412.9819</v>
      </c>
      <c r="AB280" s="15">
        <f>if($A280&lt;=$Z$1,F280*((1+Investment!$D$7/12)^($Z$1*12-$B280)),0)</f>
        <v>12930.63726</v>
      </c>
      <c r="AC280" s="15">
        <f t="shared" si="7"/>
        <v>79741.40051</v>
      </c>
      <c r="AD280" s="15">
        <f t="shared" si="18"/>
        <v>41288097.57</v>
      </c>
      <c r="AE280" s="14"/>
      <c r="AF280" s="15">
        <f>if($A280&lt;=$AF$1,D280*((1+Investment!$D$5/12)^($AF$1*12-$B280)),0)</f>
        <v>84290.69619</v>
      </c>
      <c r="AG280" s="15">
        <f>if($A280&lt;=$AF$1,E280*((1+Investment!$D$6/12)^($AF$1*12-$B280)),0)</f>
        <v>43013.8547</v>
      </c>
      <c r="AH280" s="15">
        <f>if($A280&lt;=$AF$1,F280*((1+Investment!$D$7/12)^($AF$1*12-$B280)),0)</f>
        <v>31592.38868</v>
      </c>
      <c r="AI280" s="15">
        <f t="shared" si="8"/>
        <v>158896.9396</v>
      </c>
      <c r="AJ280" s="15">
        <f t="shared" si="19"/>
        <v>85500272.04</v>
      </c>
      <c r="AK280" s="14"/>
      <c r="AL280" s="15">
        <f>if($A280&lt;=$AF$1,D280*((1+Investment!$D$5/12)^($AL$1*12-$B280)),0)</f>
        <v>153130.6295</v>
      </c>
      <c r="AM280" s="15">
        <f>if($A280&lt;=$AF$1,E280*((1+Investment!$D$6/12)^($AL$1*12-$B280)),0)</f>
        <v>90637.99228</v>
      </c>
      <c r="AN280" s="15">
        <f>if($A280&lt;=$AF$1,F280*((1+Investment!$D$7/12)^($AL$1*12-$B280)),0)</f>
        <v>77187.14877</v>
      </c>
      <c r="AO280" s="15">
        <f t="shared" si="9"/>
        <v>320955.7705</v>
      </c>
      <c r="AP280" s="15">
        <f t="shared" si="20"/>
        <v>179815166.4</v>
      </c>
      <c r="AQ280" s="14"/>
      <c r="AR280" s="15">
        <f>if($A280&lt;=$AF$1,D280*((1+Investment!$D$5/12)^($AR$1*12-$B280)),0)</f>
        <v>278191.9091</v>
      </c>
      <c r="AS280" s="15">
        <f>if($A280&lt;=$AF$1,E280*((1+Investment!$D$6/12)^($AR$1*12-$B280)),0)</f>
        <v>190990.6867</v>
      </c>
      <c r="AT280" s="15">
        <f>if($A280&lt;=$AF$1,F280*((1+Investment!$D$7/12)^($AR$1*12-$B280)),0)</f>
        <v>188585.1683</v>
      </c>
      <c r="AU280" s="15">
        <f t="shared" si="10"/>
        <v>657767.764</v>
      </c>
      <c r="AV280" s="15">
        <f t="shared" si="21"/>
        <v>384078072.8</v>
      </c>
      <c r="AW280" s="15"/>
      <c r="AX280" s="15">
        <f>if($A280&lt;=$AF$1,D280*((1+Investment!$D$5/12)^($AX$1*12-$B280)),0)</f>
        <v>505390.3227</v>
      </c>
      <c r="AY280" s="15">
        <f>if($A280&lt;=$AF$1,E280*((1+Investment!$D$6/12)^($AX$1*12-$B280)),0)</f>
        <v>402452.0124</v>
      </c>
      <c r="AZ280" s="15">
        <f>if($A280&lt;=$AF$1,F280*((1+Investment!$D$7/12)^($AX$1*12-$B280)),0)</f>
        <v>460755.0126</v>
      </c>
      <c r="BA280" s="15">
        <f t="shared" si="11"/>
        <v>1368597.348</v>
      </c>
      <c r="BB280" s="15">
        <f t="shared" si="22"/>
        <v>832917725</v>
      </c>
      <c r="BC280" s="15"/>
      <c r="BD280" s="15">
        <f>if($A280&lt;=$AF$1,D280*((1+Investment!$D$5/12)^($BD$1*12-$B280)),0)</f>
        <v>918140.9308</v>
      </c>
      <c r="BE280" s="15">
        <f>if($A280&lt;=$AF$1,E280*((1+Investment!$D$6/12)^($BD$1*12-$B280)),0)</f>
        <v>848039.3735</v>
      </c>
      <c r="BF280" s="15">
        <f>if($A280&lt;=$AF$1,F280*((1+Investment!$D$7/12)^($BD$1*12-$B280)),0)</f>
        <v>1125725.759</v>
      </c>
      <c r="BG280" s="15">
        <f t="shared" si="12"/>
        <v>2891906.063</v>
      </c>
      <c r="BH280" s="15">
        <f t="shared" si="23"/>
        <v>1832654576</v>
      </c>
      <c r="BI280" s="15"/>
    </row>
    <row r="281">
      <c r="A281" s="24">
        <f t="shared" si="2"/>
        <v>23</v>
      </c>
      <c r="B281" s="23">
        <f t="shared" si="13"/>
        <v>279</v>
      </c>
      <c r="C281" s="15">
        <f>vlookup(A281,Budget!$B$3:$H$53,7,0)</f>
        <v>62126.33588</v>
      </c>
      <c r="D281" s="15">
        <f t="shared" ref="D281:F281" si="299">$C281*D$1</f>
        <v>37275.80153</v>
      </c>
      <c r="E281" s="15">
        <f t="shared" si="299"/>
        <v>15531.58397</v>
      </c>
      <c r="F281" s="15">
        <f t="shared" si="299"/>
        <v>9318.950382</v>
      </c>
      <c r="G281" s="14"/>
      <c r="H281" s="15">
        <f>if($A281&lt;=$H$1,D281*((1+Investment!$D$5/12)^($H$1*12-$B281)),0)</f>
        <v>0</v>
      </c>
      <c r="I281" s="15">
        <f>if($A281&lt;=$H$1,E281*((1+Investment!$D$6/12)^($H$1*12-$B281)),0)</f>
        <v>0</v>
      </c>
      <c r="J281" s="15">
        <f>if($A281&lt;=$H$1,F281*((1+Investment!$D$7/12)^($H$1*12-$B281)),0)</f>
        <v>0</v>
      </c>
      <c r="K281" s="15">
        <f t="shared" si="4"/>
        <v>0</v>
      </c>
      <c r="L281" s="15">
        <f t="shared" si="15"/>
        <v>2878143.695</v>
      </c>
      <c r="M281" s="14"/>
      <c r="N281" s="15">
        <f>if($A281&lt;=$N$1,D281*((1+Investment!$D$5/12)^($N$1*12-$B281)),0)</f>
        <v>0</v>
      </c>
      <c r="O281" s="15">
        <f>if($A281&lt;=$N$1,E281*((1+Investment!$D$6/12)^($N$1*12-$B281)),0)</f>
        <v>0</v>
      </c>
      <c r="P281" s="15">
        <f>if($A281&lt;=$N$1,F281*((1+Investment!$D$7/12)^($N$1*12-$B281)),0)</f>
        <v>0</v>
      </c>
      <c r="Q281" s="15">
        <f t="shared" si="5"/>
        <v>0</v>
      </c>
      <c r="R281" s="15">
        <f t="shared" si="16"/>
        <v>7865692.167</v>
      </c>
      <c r="S281" s="14"/>
      <c r="T281" s="15">
        <f>if($A281&lt;=$T$1,D281*((1+Investment!$D$5/12)^($T$1*12-$B281)),0)</f>
        <v>0</v>
      </c>
      <c r="U281" s="15">
        <f>if($A281&lt;=$T$1,E281*((1+Investment!$D$6/12)^($T$1*12-$B281)),0)</f>
        <v>0</v>
      </c>
      <c r="V281" s="15">
        <f>if($A281&lt;=$T$1,F281*((1+Investment!$D$7/12)^($T$1*12-$B281)),0)</f>
        <v>0</v>
      </c>
      <c r="W281" s="15">
        <f t="shared" si="6"/>
        <v>0</v>
      </c>
      <c r="X281" s="15">
        <f t="shared" si="17"/>
        <v>19126709.88</v>
      </c>
      <c r="Y281" s="14"/>
      <c r="Z281" s="15">
        <f>if($A281&lt;=$Z$1,D281*((1+Investment!$D$5/12)^($Z$1*12-$B281)),0)</f>
        <v>45938.39737</v>
      </c>
      <c r="AA281" s="15">
        <f>if($A281&lt;=$Z$1,E281*((1+Investment!$D$6/12)^($Z$1*12-$B281)),0)</f>
        <v>20160.96978</v>
      </c>
      <c r="AB281" s="15">
        <f>if($A281&lt;=$Z$1,F281*((1+Investment!$D$7/12)^($Z$1*12-$B281)),0)</f>
        <v>12739.5441</v>
      </c>
      <c r="AC281" s="15">
        <f t="shared" si="7"/>
        <v>78838.91125</v>
      </c>
      <c r="AD281" s="15">
        <f t="shared" si="18"/>
        <v>41366936.48</v>
      </c>
      <c r="AE281" s="14"/>
      <c r="AF281" s="15">
        <f>if($A281&lt;=$AF$1,D281*((1+Investment!$D$5/12)^($AF$1*12-$B281)),0)</f>
        <v>83456.13484</v>
      </c>
      <c r="AG281" s="15">
        <f>if($A281&lt;=$AF$1,E281*((1+Investment!$D$6/12)^($AF$1*12-$B281)),0)</f>
        <v>42482.81945</v>
      </c>
      <c r="AH281" s="15">
        <f>if($A281&lt;=$AF$1,F281*((1+Investment!$D$7/12)^($AF$1*12-$B281)),0)</f>
        <v>31125.50608</v>
      </c>
      <c r="AI281" s="15">
        <f t="shared" si="8"/>
        <v>157064.4604</v>
      </c>
      <c r="AJ281" s="15">
        <f t="shared" si="19"/>
        <v>85657336.5</v>
      </c>
      <c r="AK281" s="14"/>
      <c r="AL281" s="15">
        <f>if($A281&lt;=$AF$1,D281*((1+Investment!$D$5/12)^($AL$1*12-$B281)),0)</f>
        <v>151614.4846</v>
      </c>
      <c r="AM281" s="15">
        <f>if($A281&lt;=$AF$1,E281*((1+Investment!$D$6/12)^($AL$1*12-$B281)),0)</f>
        <v>89519.00472</v>
      </c>
      <c r="AN281" s="15">
        <f>if($A281&lt;=$AF$1,F281*((1+Investment!$D$7/12)^($AL$1*12-$B281)),0)</f>
        <v>76046.45199</v>
      </c>
      <c r="AO281" s="15">
        <f t="shared" si="9"/>
        <v>317179.9414</v>
      </c>
      <c r="AP281" s="15">
        <f t="shared" si="20"/>
        <v>180132346.3</v>
      </c>
      <c r="AQ281" s="14"/>
      <c r="AR281" s="15">
        <f>if($A281&lt;=$AF$1,D281*((1+Investment!$D$5/12)^($AR$1*12-$B281)),0)</f>
        <v>275437.5337</v>
      </c>
      <c r="AS281" s="15">
        <f>if($A281&lt;=$AF$1,E281*((1+Investment!$D$6/12)^($AR$1*12-$B281)),0)</f>
        <v>188632.7769</v>
      </c>
      <c r="AT281" s="15">
        <f>if($A281&lt;=$AF$1,F281*((1+Investment!$D$7/12)^($AR$1*12-$B281)),0)</f>
        <v>185798.1954</v>
      </c>
      <c r="AU281" s="15">
        <f t="shared" si="10"/>
        <v>649868.506</v>
      </c>
      <c r="AV281" s="15">
        <f t="shared" si="21"/>
        <v>384727941.4</v>
      </c>
      <c r="AW281" s="15"/>
      <c r="AX281" s="15">
        <f>if($A281&lt;=$AF$1,D281*((1+Investment!$D$5/12)^($AX$1*12-$B281)),0)</f>
        <v>500386.4582</v>
      </c>
      <c r="AY281" s="15">
        <f>if($A281&lt;=$AF$1,E281*((1+Investment!$D$6/12)^($AX$1*12-$B281)),0)</f>
        <v>397483.469</v>
      </c>
      <c r="AZ281" s="15">
        <f>if($A281&lt;=$AF$1,F281*((1+Investment!$D$7/12)^($AX$1*12-$B281)),0)</f>
        <v>453945.8252</v>
      </c>
      <c r="BA281" s="15">
        <f t="shared" si="11"/>
        <v>1351815.752</v>
      </c>
      <c r="BB281" s="15">
        <f t="shared" si="22"/>
        <v>834269540.8</v>
      </c>
      <c r="BC281" s="15"/>
      <c r="BD281" s="15">
        <f>if($A281&lt;=$AF$1,D281*((1+Investment!$D$5/12)^($BD$1*12-$B281)),0)</f>
        <v>909050.4265</v>
      </c>
      <c r="BE281" s="15">
        <f>if($A281&lt;=$AF$1,E281*((1+Investment!$D$6/12)^($BD$1*12-$B281)),0)</f>
        <v>837569.7516</v>
      </c>
      <c r="BF281" s="15">
        <f>if($A281&lt;=$AF$1,F281*((1+Investment!$D$7/12)^($BD$1*12-$B281)),0)</f>
        <v>1109089.417</v>
      </c>
      <c r="BG281" s="15">
        <f t="shared" si="12"/>
        <v>2855709.595</v>
      </c>
      <c r="BH281" s="15">
        <f t="shared" si="23"/>
        <v>1835510285</v>
      </c>
      <c r="BI281" s="15"/>
    </row>
    <row r="282">
      <c r="A282" s="24">
        <f t="shared" si="2"/>
        <v>23</v>
      </c>
      <c r="B282" s="23">
        <f t="shared" si="13"/>
        <v>280</v>
      </c>
      <c r="C282" s="15">
        <f>vlookup(A282,Budget!$B$3:$H$53,7,0)</f>
        <v>62126.33588</v>
      </c>
      <c r="D282" s="15">
        <f t="shared" ref="D282:F282" si="300">$C282*D$1</f>
        <v>37275.80153</v>
      </c>
      <c r="E282" s="15">
        <f t="shared" si="300"/>
        <v>15531.58397</v>
      </c>
      <c r="F282" s="15">
        <f t="shared" si="300"/>
        <v>9318.950382</v>
      </c>
      <c r="G282" s="14"/>
      <c r="H282" s="15">
        <f>if($A282&lt;=$H$1,D282*((1+Investment!$D$5/12)^($H$1*12-$B282)),0)</f>
        <v>0</v>
      </c>
      <c r="I282" s="15">
        <f>if($A282&lt;=$H$1,E282*((1+Investment!$D$6/12)^($H$1*12-$B282)),0)</f>
        <v>0</v>
      </c>
      <c r="J282" s="15">
        <f>if($A282&lt;=$H$1,F282*((1+Investment!$D$7/12)^($H$1*12-$B282)),0)</f>
        <v>0</v>
      </c>
      <c r="K282" s="15">
        <f t="shared" si="4"/>
        <v>0</v>
      </c>
      <c r="L282" s="15">
        <f t="shared" si="15"/>
        <v>2878143.695</v>
      </c>
      <c r="M282" s="14"/>
      <c r="N282" s="15">
        <f>if($A282&lt;=$N$1,D282*((1+Investment!$D$5/12)^($N$1*12-$B282)),0)</f>
        <v>0</v>
      </c>
      <c r="O282" s="15">
        <f>if($A282&lt;=$N$1,E282*((1+Investment!$D$6/12)^($N$1*12-$B282)),0)</f>
        <v>0</v>
      </c>
      <c r="P282" s="15">
        <f>if($A282&lt;=$N$1,F282*((1+Investment!$D$7/12)^($N$1*12-$B282)),0)</f>
        <v>0</v>
      </c>
      <c r="Q282" s="15">
        <f t="shared" si="5"/>
        <v>0</v>
      </c>
      <c r="R282" s="15">
        <f t="shared" si="16"/>
        <v>7865692.167</v>
      </c>
      <c r="S282" s="14"/>
      <c r="T282" s="15">
        <f>if($A282&lt;=$T$1,D282*((1+Investment!$D$5/12)^($T$1*12-$B282)),0)</f>
        <v>0</v>
      </c>
      <c r="U282" s="15">
        <f>if($A282&lt;=$T$1,E282*((1+Investment!$D$6/12)^($T$1*12-$B282)),0)</f>
        <v>0</v>
      </c>
      <c r="V282" s="15">
        <f>if($A282&lt;=$T$1,F282*((1+Investment!$D$7/12)^($T$1*12-$B282)),0)</f>
        <v>0</v>
      </c>
      <c r="W282" s="15">
        <f t="shared" si="6"/>
        <v>0</v>
      </c>
      <c r="X282" s="15">
        <f t="shared" si="17"/>
        <v>19126709.88</v>
      </c>
      <c r="Y282" s="14"/>
      <c r="Z282" s="15">
        <f>if($A282&lt;=$Z$1,D282*((1+Investment!$D$5/12)^($Z$1*12-$B282)),0)</f>
        <v>45483.56176</v>
      </c>
      <c r="AA282" s="15">
        <f>if($A282&lt;=$Z$1,E282*((1+Investment!$D$6/12)^($Z$1*12-$B282)),0)</f>
        <v>19912.06892</v>
      </c>
      <c r="AB282" s="15">
        <f>if($A282&lt;=$Z$1,F282*((1+Investment!$D$7/12)^($Z$1*12-$B282)),0)</f>
        <v>12551.27498</v>
      </c>
      <c r="AC282" s="15">
        <f t="shared" si="7"/>
        <v>77946.90565</v>
      </c>
      <c r="AD282" s="15">
        <f t="shared" si="18"/>
        <v>41444883.38</v>
      </c>
      <c r="AE282" s="14"/>
      <c r="AF282" s="15">
        <f>if($A282&lt;=$AF$1,D282*((1+Investment!$D$5/12)^($AF$1*12-$B282)),0)</f>
        <v>82629.83648</v>
      </c>
      <c r="AG282" s="15">
        <f>if($A282&lt;=$AF$1,E282*((1+Investment!$D$6/12)^($AF$1*12-$B282)),0)</f>
        <v>41958.3402</v>
      </c>
      <c r="AH282" s="15">
        <f>if($A282&lt;=$AF$1,F282*((1+Investment!$D$7/12)^($AF$1*12-$B282)),0)</f>
        <v>30665.52324</v>
      </c>
      <c r="AI282" s="15">
        <f t="shared" si="8"/>
        <v>155253.6999</v>
      </c>
      <c r="AJ282" s="15">
        <f t="shared" si="19"/>
        <v>85812590.2</v>
      </c>
      <c r="AK282" s="14"/>
      <c r="AL282" s="15">
        <f>if($A282&lt;=$AF$1,D282*((1+Investment!$D$5/12)^($AL$1*12-$B282)),0)</f>
        <v>150113.3511</v>
      </c>
      <c r="AM282" s="15">
        <f>if($A282&lt;=$AF$1,E282*((1+Investment!$D$6/12)^($AL$1*12-$B282)),0)</f>
        <v>88413.83182</v>
      </c>
      <c r="AN282" s="15">
        <f>if($A282&lt;=$AF$1,F282*((1+Investment!$D$7/12)^($AL$1*12-$B282)),0)</f>
        <v>74922.6128</v>
      </c>
      <c r="AO282" s="15">
        <f t="shared" si="9"/>
        <v>313449.7958</v>
      </c>
      <c r="AP282" s="15">
        <f t="shared" si="20"/>
        <v>180445796.1</v>
      </c>
      <c r="AQ282" s="14"/>
      <c r="AR282" s="15">
        <f>if($A282&lt;=$AF$1,D282*((1+Investment!$D$5/12)^($AR$1*12-$B282)),0)</f>
        <v>272710.4294</v>
      </c>
      <c r="AS282" s="15">
        <f>if($A282&lt;=$AF$1,E282*((1+Investment!$D$6/12)^($AR$1*12-$B282)),0)</f>
        <v>186303.9772</v>
      </c>
      <c r="AT282" s="15">
        <f>if($A282&lt;=$AF$1,F282*((1+Investment!$D$7/12)^($AR$1*12-$B282)),0)</f>
        <v>183052.4092</v>
      </c>
      <c r="AU282" s="15">
        <f t="shared" si="10"/>
        <v>642066.8159</v>
      </c>
      <c r="AV282" s="15">
        <f t="shared" si="21"/>
        <v>385370008.2</v>
      </c>
      <c r="AW282" s="15"/>
      <c r="AX282" s="15">
        <f>if($A282&lt;=$AF$1,D282*((1+Investment!$D$5/12)^($AX$1*12-$B282)),0)</f>
        <v>495432.1368</v>
      </c>
      <c r="AY282" s="15">
        <f>if($A282&lt;=$AF$1,E282*((1+Investment!$D$6/12)^($AX$1*12-$B282)),0)</f>
        <v>392576.2657</v>
      </c>
      <c r="AZ282" s="15">
        <f>if($A282&lt;=$AF$1,F282*((1+Investment!$D$7/12)^($AX$1*12-$B282)),0)</f>
        <v>447237.2662</v>
      </c>
      <c r="BA282" s="15">
        <f t="shared" si="11"/>
        <v>1335245.669</v>
      </c>
      <c r="BB282" s="15">
        <f t="shared" si="22"/>
        <v>835604786.4</v>
      </c>
      <c r="BC282" s="15"/>
      <c r="BD282" s="15">
        <f>if($A282&lt;=$AF$1,D282*((1+Investment!$D$5/12)^($BD$1*12-$B282)),0)</f>
        <v>900049.9273</v>
      </c>
      <c r="BE282" s="15">
        <f>if($A282&lt;=$AF$1,E282*((1+Investment!$D$6/12)^($BD$1*12-$B282)),0)</f>
        <v>827229.3843</v>
      </c>
      <c r="BF282" s="15">
        <f>if($A282&lt;=$AF$1,F282*((1+Investment!$D$7/12)^($BD$1*12-$B282)),0)</f>
        <v>1092698.933</v>
      </c>
      <c r="BG282" s="15">
        <f t="shared" si="12"/>
        <v>2819978.245</v>
      </c>
      <c r="BH282" s="15">
        <f t="shared" si="23"/>
        <v>1838330263</v>
      </c>
      <c r="BI282" s="15"/>
    </row>
    <row r="283">
      <c r="A283" s="24">
        <f t="shared" si="2"/>
        <v>23</v>
      </c>
      <c r="B283" s="23">
        <f t="shared" si="13"/>
        <v>281</v>
      </c>
      <c r="C283" s="15">
        <f>vlookup(A283,Budget!$B$3:$H$53,7,0)</f>
        <v>62126.33588</v>
      </c>
      <c r="D283" s="15">
        <f t="shared" ref="D283:F283" si="301">$C283*D$1</f>
        <v>37275.80153</v>
      </c>
      <c r="E283" s="15">
        <f t="shared" si="301"/>
        <v>15531.58397</v>
      </c>
      <c r="F283" s="15">
        <f t="shared" si="301"/>
        <v>9318.950382</v>
      </c>
      <c r="G283" s="14"/>
      <c r="H283" s="15">
        <f>if($A283&lt;=$H$1,D283*((1+Investment!$D$5/12)^($H$1*12-$B283)),0)</f>
        <v>0</v>
      </c>
      <c r="I283" s="15">
        <f>if($A283&lt;=$H$1,E283*((1+Investment!$D$6/12)^($H$1*12-$B283)),0)</f>
        <v>0</v>
      </c>
      <c r="J283" s="15">
        <f>if($A283&lt;=$H$1,F283*((1+Investment!$D$7/12)^($H$1*12-$B283)),0)</f>
        <v>0</v>
      </c>
      <c r="K283" s="15">
        <f t="shared" si="4"/>
        <v>0</v>
      </c>
      <c r="L283" s="15">
        <f t="shared" si="15"/>
        <v>2878143.695</v>
      </c>
      <c r="M283" s="14"/>
      <c r="N283" s="15">
        <f>if($A283&lt;=$N$1,D283*((1+Investment!$D$5/12)^($N$1*12-$B283)),0)</f>
        <v>0</v>
      </c>
      <c r="O283" s="15">
        <f>if($A283&lt;=$N$1,E283*((1+Investment!$D$6/12)^($N$1*12-$B283)),0)</f>
        <v>0</v>
      </c>
      <c r="P283" s="15">
        <f>if($A283&lt;=$N$1,F283*((1+Investment!$D$7/12)^($N$1*12-$B283)),0)</f>
        <v>0</v>
      </c>
      <c r="Q283" s="15">
        <f t="shared" si="5"/>
        <v>0</v>
      </c>
      <c r="R283" s="15">
        <f t="shared" si="16"/>
        <v>7865692.167</v>
      </c>
      <c r="S283" s="14"/>
      <c r="T283" s="15">
        <f>if($A283&lt;=$T$1,D283*((1+Investment!$D$5/12)^($T$1*12-$B283)),0)</f>
        <v>0</v>
      </c>
      <c r="U283" s="15">
        <f>if($A283&lt;=$T$1,E283*((1+Investment!$D$6/12)^($T$1*12-$B283)),0)</f>
        <v>0</v>
      </c>
      <c r="V283" s="15">
        <f>if($A283&lt;=$T$1,F283*((1+Investment!$D$7/12)^($T$1*12-$B283)),0)</f>
        <v>0</v>
      </c>
      <c r="W283" s="15">
        <f t="shared" si="6"/>
        <v>0</v>
      </c>
      <c r="X283" s="15">
        <f t="shared" si="17"/>
        <v>19126709.88</v>
      </c>
      <c r="Y283" s="14"/>
      <c r="Z283" s="15">
        <f>if($A283&lt;=$Z$1,D283*((1+Investment!$D$5/12)^($Z$1*12-$B283)),0)</f>
        <v>45033.22946</v>
      </c>
      <c r="AA283" s="15">
        <f>if($A283&lt;=$Z$1,E283*((1+Investment!$D$6/12)^($Z$1*12-$B283)),0)</f>
        <v>19666.24091</v>
      </c>
      <c r="AB283" s="15">
        <f>if($A283&lt;=$Z$1,F283*((1+Investment!$D$7/12)^($Z$1*12-$B283)),0)</f>
        <v>12365.78816</v>
      </c>
      <c r="AC283" s="15">
        <f t="shared" si="7"/>
        <v>77065.25852</v>
      </c>
      <c r="AD283" s="15">
        <f t="shared" si="18"/>
        <v>41521948.64</v>
      </c>
      <c r="AE283" s="14"/>
      <c r="AF283" s="15">
        <f>if($A283&lt;=$AF$1,D283*((1+Investment!$D$5/12)^($AF$1*12-$B283)),0)</f>
        <v>81811.71929</v>
      </c>
      <c r="AG283" s="15">
        <f>if($A283&lt;=$AF$1,E283*((1+Investment!$D$6/12)^($AF$1*12-$B283)),0)</f>
        <v>41440.336</v>
      </c>
      <c r="AH283" s="15">
        <f>if($A283&lt;=$AF$1,F283*((1+Investment!$D$7/12)^($AF$1*12-$B283)),0)</f>
        <v>30212.33816</v>
      </c>
      <c r="AI283" s="15">
        <f t="shared" si="8"/>
        <v>153464.3935</v>
      </c>
      <c r="AJ283" s="15">
        <f t="shared" si="19"/>
        <v>85966054.59</v>
      </c>
      <c r="AK283" s="14"/>
      <c r="AL283" s="15">
        <f>if($A283&lt;=$AF$1,D283*((1+Investment!$D$5/12)^($AL$1*12-$B283)),0)</f>
        <v>148627.0803</v>
      </c>
      <c r="AM283" s="15">
        <f>if($A283&lt;=$AF$1,E283*((1+Investment!$D$6/12)^($AL$1*12-$B283)),0)</f>
        <v>87322.30303</v>
      </c>
      <c r="AN283" s="15">
        <f>if($A283&lt;=$AF$1,F283*((1+Investment!$D$7/12)^($AL$1*12-$B283)),0)</f>
        <v>73815.38207</v>
      </c>
      <c r="AO283" s="15">
        <f t="shared" si="9"/>
        <v>309764.7654</v>
      </c>
      <c r="AP283" s="15">
        <f t="shared" si="20"/>
        <v>180755560.9</v>
      </c>
      <c r="AQ283" s="14"/>
      <c r="AR283" s="15">
        <f>if($A283&lt;=$AF$1,D283*((1+Investment!$D$5/12)^($AR$1*12-$B283)),0)</f>
        <v>270010.3262</v>
      </c>
      <c r="AS283" s="15">
        <f>if($A283&lt;=$AF$1,E283*((1+Investment!$D$6/12)^($AR$1*12-$B283)),0)</f>
        <v>184003.9281</v>
      </c>
      <c r="AT283" s="15">
        <f>if($A283&lt;=$AF$1,F283*((1+Investment!$D$7/12)^($AR$1*12-$B283)),0)</f>
        <v>180347.2012</v>
      </c>
      <c r="AU283" s="15">
        <f t="shared" si="10"/>
        <v>634361.4555</v>
      </c>
      <c r="AV283" s="15">
        <f t="shared" si="21"/>
        <v>386004369.6</v>
      </c>
      <c r="AW283" s="15"/>
      <c r="AX283" s="15">
        <f>if($A283&lt;=$AF$1,D283*((1+Investment!$D$5/12)^($AX$1*12-$B283)),0)</f>
        <v>490526.8681</v>
      </c>
      <c r="AY283" s="15">
        <f>if($A283&lt;=$AF$1,E283*((1+Investment!$D$6/12)^($AX$1*12-$B283)),0)</f>
        <v>387729.6451</v>
      </c>
      <c r="AZ283" s="15">
        <f>if($A283&lt;=$AF$1,F283*((1+Investment!$D$7/12)^($AX$1*12-$B283)),0)</f>
        <v>440627.8485</v>
      </c>
      <c r="BA283" s="15">
        <f t="shared" si="11"/>
        <v>1318884.362</v>
      </c>
      <c r="BB283" s="15">
        <f t="shared" si="22"/>
        <v>836923670.8</v>
      </c>
      <c r="BC283" s="15"/>
      <c r="BD283" s="15">
        <f>if($A283&lt;=$AF$1,D283*((1+Investment!$D$5/12)^($BD$1*12-$B283)),0)</f>
        <v>891138.5418</v>
      </c>
      <c r="BE283" s="15">
        <f>if($A283&lt;=$AF$1,E283*((1+Investment!$D$6/12)^($BD$1*12-$B283)),0)</f>
        <v>817016.6758</v>
      </c>
      <c r="BF283" s="15">
        <f>if($A283&lt;=$AF$1,F283*((1+Investment!$D$7/12)^($BD$1*12-$B283)),0)</f>
        <v>1076550.673</v>
      </c>
      <c r="BG283" s="15">
        <f t="shared" si="12"/>
        <v>2784705.891</v>
      </c>
      <c r="BH283" s="15">
        <f t="shared" si="23"/>
        <v>1841114969</v>
      </c>
      <c r="BI283" s="15"/>
    </row>
    <row r="284">
      <c r="A284" s="24">
        <f t="shared" si="2"/>
        <v>23</v>
      </c>
      <c r="B284" s="23">
        <f t="shared" si="13"/>
        <v>282</v>
      </c>
      <c r="C284" s="15">
        <f>vlookup(A284,Budget!$B$3:$H$53,7,0)</f>
        <v>62126.33588</v>
      </c>
      <c r="D284" s="15">
        <f t="shared" ref="D284:F284" si="302">$C284*D$1</f>
        <v>37275.80153</v>
      </c>
      <c r="E284" s="15">
        <f t="shared" si="302"/>
        <v>15531.58397</v>
      </c>
      <c r="F284" s="15">
        <f t="shared" si="302"/>
        <v>9318.950382</v>
      </c>
      <c r="G284" s="14"/>
      <c r="H284" s="15">
        <f>if($A284&lt;=$H$1,D284*((1+Investment!$D$5/12)^($H$1*12-$B284)),0)</f>
        <v>0</v>
      </c>
      <c r="I284" s="15">
        <f>if($A284&lt;=$H$1,E284*((1+Investment!$D$6/12)^($H$1*12-$B284)),0)</f>
        <v>0</v>
      </c>
      <c r="J284" s="15">
        <f>if($A284&lt;=$H$1,F284*((1+Investment!$D$7/12)^($H$1*12-$B284)),0)</f>
        <v>0</v>
      </c>
      <c r="K284" s="15">
        <f t="shared" si="4"/>
        <v>0</v>
      </c>
      <c r="L284" s="15">
        <f t="shared" si="15"/>
        <v>2878143.695</v>
      </c>
      <c r="M284" s="14"/>
      <c r="N284" s="15">
        <f>if($A284&lt;=$N$1,D284*((1+Investment!$D$5/12)^($N$1*12-$B284)),0)</f>
        <v>0</v>
      </c>
      <c r="O284" s="15">
        <f>if($A284&lt;=$N$1,E284*((1+Investment!$D$6/12)^($N$1*12-$B284)),0)</f>
        <v>0</v>
      </c>
      <c r="P284" s="15">
        <f>if($A284&lt;=$N$1,F284*((1+Investment!$D$7/12)^($N$1*12-$B284)),0)</f>
        <v>0</v>
      </c>
      <c r="Q284" s="15">
        <f t="shared" si="5"/>
        <v>0</v>
      </c>
      <c r="R284" s="15">
        <f t="shared" si="16"/>
        <v>7865692.167</v>
      </c>
      <c r="S284" s="14"/>
      <c r="T284" s="15">
        <f>if($A284&lt;=$T$1,D284*((1+Investment!$D$5/12)^($T$1*12-$B284)),0)</f>
        <v>0</v>
      </c>
      <c r="U284" s="15">
        <f>if($A284&lt;=$T$1,E284*((1+Investment!$D$6/12)^($T$1*12-$B284)),0)</f>
        <v>0</v>
      </c>
      <c r="V284" s="15">
        <f>if($A284&lt;=$T$1,F284*((1+Investment!$D$7/12)^($T$1*12-$B284)),0)</f>
        <v>0</v>
      </c>
      <c r="W284" s="15">
        <f t="shared" si="6"/>
        <v>0</v>
      </c>
      <c r="X284" s="15">
        <f t="shared" si="17"/>
        <v>19126709.88</v>
      </c>
      <c r="Y284" s="14"/>
      <c r="Z284" s="15">
        <f>if($A284&lt;=$Z$1,D284*((1+Investment!$D$5/12)^($Z$1*12-$B284)),0)</f>
        <v>44587.3559</v>
      </c>
      <c r="AA284" s="15">
        <f>if($A284&lt;=$Z$1,E284*((1+Investment!$D$6/12)^($Z$1*12-$B284)),0)</f>
        <v>19423.44781</v>
      </c>
      <c r="AB284" s="15">
        <f>if($A284&lt;=$Z$1,F284*((1+Investment!$D$7/12)^($Z$1*12-$B284)),0)</f>
        <v>12183.04252</v>
      </c>
      <c r="AC284" s="15">
        <f t="shared" si="7"/>
        <v>76193.84623</v>
      </c>
      <c r="AD284" s="15">
        <f t="shared" si="18"/>
        <v>41598142.49</v>
      </c>
      <c r="AE284" s="14"/>
      <c r="AF284" s="15">
        <f>if($A284&lt;=$AF$1,D284*((1+Investment!$D$5/12)^($AF$1*12-$B284)),0)</f>
        <v>81001.70226</v>
      </c>
      <c r="AG284" s="15">
        <f>if($A284&lt;=$AF$1,E284*((1+Investment!$D$6/12)^($AF$1*12-$B284)),0)</f>
        <v>40928.72691</v>
      </c>
      <c r="AH284" s="15">
        <f>if($A284&lt;=$AF$1,F284*((1+Investment!$D$7/12)^($AF$1*12-$B284)),0)</f>
        <v>29765.85041</v>
      </c>
      <c r="AI284" s="15">
        <f t="shared" si="8"/>
        <v>151696.2796</v>
      </c>
      <c r="AJ284" s="15">
        <f t="shared" si="19"/>
        <v>86117750.87</v>
      </c>
      <c r="AK284" s="14"/>
      <c r="AL284" s="15">
        <f>if($A284&lt;=$AF$1,D284*((1+Investment!$D$5/12)^($AL$1*12-$B284)),0)</f>
        <v>147155.5251</v>
      </c>
      <c r="AM284" s="15">
        <f>if($A284&lt;=$AF$1,E284*((1+Investment!$D$6/12)^($AL$1*12-$B284)),0)</f>
        <v>86244.24991</v>
      </c>
      <c r="AN284" s="15">
        <f>if($A284&lt;=$AF$1,F284*((1+Investment!$D$7/12)^($AL$1*12-$B284)),0)</f>
        <v>72724.51436</v>
      </c>
      <c r="AO284" s="15">
        <f t="shared" si="9"/>
        <v>306124.2893</v>
      </c>
      <c r="AP284" s="15">
        <f t="shared" si="20"/>
        <v>181061685.1</v>
      </c>
      <c r="AQ284" s="14"/>
      <c r="AR284" s="15">
        <f>if($A284&lt;=$AF$1,D284*((1+Investment!$D$5/12)^($AR$1*12-$B284)),0)</f>
        <v>267336.9566</v>
      </c>
      <c r="AS284" s="15">
        <f>if($A284&lt;=$AF$1,E284*((1+Investment!$D$6/12)^($AR$1*12-$B284)),0)</f>
        <v>181732.2747</v>
      </c>
      <c r="AT284" s="15">
        <f>if($A284&lt;=$AF$1,F284*((1+Investment!$D$7/12)^($AR$1*12-$B284)),0)</f>
        <v>177681.9716</v>
      </c>
      <c r="AU284" s="15">
        <f t="shared" si="10"/>
        <v>626751.2029</v>
      </c>
      <c r="AV284" s="15">
        <f t="shared" si="21"/>
        <v>386631120.8</v>
      </c>
      <c r="AW284" s="15"/>
      <c r="AX284" s="15">
        <f>if($A284&lt;=$AF$1,D284*((1+Investment!$D$5/12)^($AX$1*12-$B284)),0)</f>
        <v>485670.1664</v>
      </c>
      <c r="AY284" s="15">
        <f>if($A284&lt;=$AF$1,E284*((1+Investment!$D$6/12)^($AX$1*12-$B284)),0)</f>
        <v>382942.8594</v>
      </c>
      <c r="AZ284" s="15">
        <f>if($A284&lt;=$AF$1,F284*((1+Investment!$D$7/12)^($AX$1*12-$B284)),0)</f>
        <v>434116.1069</v>
      </c>
      <c r="BA284" s="15">
        <f t="shared" si="11"/>
        <v>1302729.133</v>
      </c>
      <c r="BB284" s="15">
        <f t="shared" si="22"/>
        <v>838226399.9</v>
      </c>
      <c r="BC284" s="15"/>
      <c r="BD284" s="15">
        <f>if($A284&lt;=$AF$1,D284*((1+Investment!$D$5/12)^($BD$1*12-$B284)),0)</f>
        <v>882315.388</v>
      </c>
      <c r="BE284" s="15">
        <f>if($A284&lt;=$AF$1,E284*((1+Investment!$D$6/12)^($BD$1*12-$B284)),0)</f>
        <v>806930.0502</v>
      </c>
      <c r="BF284" s="15">
        <f>if($A284&lt;=$AF$1,F284*((1+Investment!$D$7/12)^($BD$1*12-$B284)),0)</f>
        <v>1060641.057</v>
      </c>
      <c r="BG284" s="15">
        <f t="shared" si="12"/>
        <v>2749886.496</v>
      </c>
      <c r="BH284" s="15">
        <f t="shared" si="23"/>
        <v>1843864856</v>
      </c>
      <c r="BI284" s="15"/>
    </row>
    <row r="285">
      <c r="A285" s="24">
        <f t="shared" si="2"/>
        <v>23</v>
      </c>
      <c r="B285" s="23">
        <f t="shared" si="13"/>
        <v>283</v>
      </c>
      <c r="C285" s="15">
        <f>vlookup(A285,Budget!$B$3:$H$53,7,0)</f>
        <v>62126.33588</v>
      </c>
      <c r="D285" s="15">
        <f t="shared" ref="D285:F285" si="303">$C285*D$1</f>
        <v>37275.80153</v>
      </c>
      <c r="E285" s="15">
        <f t="shared" si="303"/>
        <v>15531.58397</v>
      </c>
      <c r="F285" s="15">
        <f t="shared" si="303"/>
        <v>9318.950382</v>
      </c>
      <c r="G285" s="14"/>
      <c r="H285" s="15">
        <f>if($A285&lt;=$H$1,D285*((1+Investment!$D$5/12)^($H$1*12-$B285)),0)</f>
        <v>0</v>
      </c>
      <c r="I285" s="15">
        <f>if($A285&lt;=$H$1,E285*((1+Investment!$D$6/12)^($H$1*12-$B285)),0)</f>
        <v>0</v>
      </c>
      <c r="J285" s="15">
        <f>if($A285&lt;=$H$1,F285*((1+Investment!$D$7/12)^($H$1*12-$B285)),0)</f>
        <v>0</v>
      </c>
      <c r="K285" s="15">
        <f t="shared" si="4"/>
        <v>0</v>
      </c>
      <c r="L285" s="15">
        <f t="shared" si="15"/>
        <v>2878143.695</v>
      </c>
      <c r="M285" s="14"/>
      <c r="N285" s="15">
        <f>if($A285&lt;=$N$1,D285*((1+Investment!$D$5/12)^($N$1*12-$B285)),0)</f>
        <v>0</v>
      </c>
      <c r="O285" s="15">
        <f>if($A285&lt;=$N$1,E285*((1+Investment!$D$6/12)^($N$1*12-$B285)),0)</f>
        <v>0</v>
      </c>
      <c r="P285" s="15">
        <f>if($A285&lt;=$N$1,F285*((1+Investment!$D$7/12)^($N$1*12-$B285)),0)</f>
        <v>0</v>
      </c>
      <c r="Q285" s="15">
        <f t="shared" si="5"/>
        <v>0</v>
      </c>
      <c r="R285" s="15">
        <f t="shared" si="16"/>
        <v>7865692.167</v>
      </c>
      <c r="S285" s="14"/>
      <c r="T285" s="15">
        <f>if($A285&lt;=$T$1,D285*((1+Investment!$D$5/12)^($T$1*12-$B285)),0)</f>
        <v>0</v>
      </c>
      <c r="U285" s="15">
        <f>if($A285&lt;=$T$1,E285*((1+Investment!$D$6/12)^($T$1*12-$B285)),0)</f>
        <v>0</v>
      </c>
      <c r="V285" s="15">
        <f>if($A285&lt;=$T$1,F285*((1+Investment!$D$7/12)^($T$1*12-$B285)),0)</f>
        <v>0</v>
      </c>
      <c r="W285" s="15">
        <f t="shared" si="6"/>
        <v>0</v>
      </c>
      <c r="X285" s="15">
        <f t="shared" si="17"/>
        <v>19126709.88</v>
      </c>
      <c r="Y285" s="14"/>
      <c r="Z285" s="15">
        <f>if($A285&lt;=$Z$1,D285*((1+Investment!$D$5/12)^($Z$1*12-$B285)),0)</f>
        <v>44145.89693</v>
      </c>
      <c r="AA285" s="15">
        <f>if($A285&lt;=$Z$1,E285*((1+Investment!$D$6/12)^($Z$1*12-$B285)),0)</f>
        <v>19183.65216</v>
      </c>
      <c r="AB285" s="15">
        <f>if($A285&lt;=$Z$1,F285*((1+Investment!$D$7/12)^($Z$1*12-$B285)),0)</f>
        <v>12002.99755</v>
      </c>
      <c r="AC285" s="15">
        <f t="shared" si="7"/>
        <v>75332.54664</v>
      </c>
      <c r="AD285" s="15">
        <f t="shared" si="18"/>
        <v>41673475.04</v>
      </c>
      <c r="AE285" s="14"/>
      <c r="AF285" s="15">
        <f>if($A285&lt;=$AF$1,D285*((1+Investment!$D$5/12)^($AF$1*12-$B285)),0)</f>
        <v>80199.70521</v>
      </c>
      <c r="AG285" s="15">
        <f>if($A285&lt;=$AF$1,E285*((1+Investment!$D$6/12)^($AF$1*12-$B285)),0)</f>
        <v>40423.43399</v>
      </c>
      <c r="AH285" s="15">
        <f>if($A285&lt;=$AF$1,F285*((1+Investment!$D$7/12)^($AF$1*12-$B285)),0)</f>
        <v>29325.96099</v>
      </c>
      <c r="AI285" s="15">
        <f t="shared" si="8"/>
        <v>149949.1002</v>
      </c>
      <c r="AJ285" s="15">
        <f t="shared" si="19"/>
        <v>86267699.97</v>
      </c>
      <c r="AK285" s="14"/>
      <c r="AL285" s="15">
        <f>if($A285&lt;=$AF$1,D285*((1+Investment!$D$5/12)^($AL$1*12-$B285)),0)</f>
        <v>145698.5397</v>
      </c>
      <c r="AM285" s="15">
        <f>if($A285&lt;=$AF$1,E285*((1+Investment!$D$6/12)^($AL$1*12-$B285)),0)</f>
        <v>85179.50608</v>
      </c>
      <c r="AN285" s="15">
        <f>if($A285&lt;=$AF$1,F285*((1+Investment!$D$7/12)^($AL$1*12-$B285)),0)</f>
        <v>71649.76784</v>
      </c>
      <c r="AO285" s="15">
        <f t="shared" si="9"/>
        <v>302527.8136</v>
      </c>
      <c r="AP285" s="15">
        <f t="shared" si="20"/>
        <v>181364213</v>
      </c>
      <c r="AQ285" s="14"/>
      <c r="AR285" s="15">
        <f>if($A285&lt;=$AF$1,D285*((1+Investment!$D$5/12)^($AR$1*12-$B285)),0)</f>
        <v>264690.056</v>
      </c>
      <c r="AS285" s="15">
        <f>if($A285&lt;=$AF$1,E285*((1+Investment!$D$6/12)^($AR$1*12-$B285)),0)</f>
        <v>179488.6664</v>
      </c>
      <c r="AT285" s="15">
        <f>if($A285&lt;=$AF$1,F285*((1+Investment!$D$7/12)^($AR$1*12-$B285)),0)</f>
        <v>175056.1297</v>
      </c>
      <c r="AU285" s="15">
        <f t="shared" si="10"/>
        <v>619234.8521</v>
      </c>
      <c r="AV285" s="15">
        <f t="shared" si="21"/>
        <v>387250355.7</v>
      </c>
      <c r="AW285" s="15"/>
      <c r="AX285" s="15">
        <f>if($A285&lt;=$AF$1,D285*((1+Investment!$D$5/12)^($AX$1*12-$B285)),0)</f>
        <v>480861.5509</v>
      </c>
      <c r="AY285" s="15">
        <f>if($A285&lt;=$AF$1,E285*((1+Investment!$D$6/12)^($AX$1*12-$B285)),0)</f>
        <v>378215.1697</v>
      </c>
      <c r="AZ285" s="15">
        <f>if($A285&lt;=$AF$1,F285*((1+Investment!$D$7/12)^($AX$1*12-$B285)),0)</f>
        <v>427700.5979</v>
      </c>
      <c r="BA285" s="15">
        <f t="shared" si="11"/>
        <v>1286777.319</v>
      </c>
      <c r="BB285" s="15">
        <f t="shared" si="22"/>
        <v>839513177.3</v>
      </c>
      <c r="BC285" s="15"/>
      <c r="BD285" s="15">
        <f>if($A285&lt;=$AF$1,D285*((1+Investment!$D$5/12)^($BD$1*12-$B285)),0)</f>
        <v>873579.592</v>
      </c>
      <c r="BE285" s="15">
        <f>if($A285&lt;=$AF$1,E285*((1+Investment!$D$6/12)^($BD$1*12-$B285)),0)</f>
        <v>796967.9508</v>
      </c>
      <c r="BF285" s="15">
        <f>if($A285&lt;=$AF$1,F285*((1+Investment!$D$7/12)^($BD$1*12-$B285)),0)</f>
        <v>1044966.559</v>
      </c>
      <c r="BG285" s="15">
        <f t="shared" si="12"/>
        <v>2715514.102</v>
      </c>
      <c r="BH285" s="15">
        <f t="shared" si="23"/>
        <v>1846580370</v>
      </c>
      <c r="BI285" s="15"/>
    </row>
    <row r="286">
      <c r="A286" s="24">
        <f t="shared" si="2"/>
        <v>23</v>
      </c>
      <c r="B286" s="23">
        <f t="shared" si="13"/>
        <v>284</v>
      </c>
      <c r="C286" s="15">
        <f>vlookup(A286,Budget!$B$3:$H$53,7,0)</f>
        <v>62126.33588</v>
      </c>
      <c r="D286" s="15">
        <f t="shared" ref="D286:F286" si="304">$C286*D$1</f>
        <v>37275.80153</v>
      </c>
      <c r="E286" s="15">
        <f t="shared" si="304"/>
        <v>15531.58397</v>
      </c>
      <c r="F286" s="15">
        <f t="shared" si="304"/>
        <v>9318.950382</v>
      </c>
      <c r="G286" s="14"/>
      <c r="H286" s="15">
        <f>if($A286&lt;=$H$1,D286*((1+Investment!$D$5/12)^($H$1*12-$B286)),0)</f>
        <v>0</v>
      </c>
      <c r="I286" s="15">
        <f>if($A286&lt;=$H$1,E286*((1+Investment!$D$6/12)^($H$1*12-$B286)),0)</f>
        <v>0</v>
      </c>
      <c r="J286" s="15">
        <f>if($A286&lt;=$H$1,F286*((1+Investment!$D$7/12)^($H$1*12-$B286)),0)</f>
        <v>0</v>
      </c>
      <c r="K286" s="15">
        <f t="shared" si="4"/>
        <v>0</v>
      </c>
      <c r="L286" s="15">
        <f t="shared" si="15"/>
        <v>2878143.695</v>
      </c>
      <c r="M286" s="14"/>
      <c r="N286" s="15">
        <f>if($A286&lt;=$N$1,D286*((1+Investment!$D$5/12)^($N$1*12-$B286)),0)</f>
        <v>0</v>
      </c>
      <c r="O286" s="15">
        <f>if($A286&lt;=$N$1,E286*((1+Investment!$D$6/12)^($N$1*12-$B286)),0)</f>
        <v>0</v>
      </c>
      <c r="P286" s="15">
        <f>if($A286&lt;=$N$1,F286*((1+Investment!$D$7/12)^($N$1*12-$B286)),0)</f>
        <v>0</v>
      </c>
      <c r="Q286" s="15">
        <f t="shared" si="5"/>
        <v>0</v>
      </c>
      <c r="R286" s="15">
        <f t="shared" si="16"/>
        <v>7865692.167</v>
      </c>
      <c r="S286" s="14"/>
      <c r="T286" s="15">
        <f>if($A286&lt;=$T$1,D286*((1+Investment!$D$5/12)^($T$1*12-$B286)),0)</f>
        <v>0</v>
      </c>
      <c r="U286" s="15">
        <f>if($A286&lt;=$T$1,E286*((1+Investment!$D$6/12)^($T$1*12-$B286)),0)</f>
        <v>0</v>
      </c>
      <c r="V286" s="15">
        <f>if($A286&lt;=$T$1,F286*((1+Investment!$D$7/12)^($T$1*12-$B286)),0)</f>
        <v>0</v>
      </c>
      <c r="W286" s="15">
        <f t="shared" si="6"/>
        <v>0</v>
      </c>
      <c r="X286" s="15">
        <f t="shared" si="17"/>
        <v>19126709.88</v>
      </c>
      <c r="Y286" s="14"/>
      <c r="Z286" s="15">
        <f>if($A286&lt;=$Z$1,D286*((1+Investment!$D$5/12)^($Z$1*12-$B286)),0)</f>
        <v>43708.80884</v>
      </c>
      <c r="AA286" s="15">
        <f>if($A286&lt;=$Z$1,E286*((1+Investment!$D$6/12)^($Z$1*12-$B286)),0)</f>
        <v>18946.81694</v>
      </c>
      <c r="AB286" s="15">
        <f>if($A286&lt;=$Z$1,F286*((1+Investment!$D$7/12)^($Z$1*12-$B286)),0)</f>
        <v>11825.61335</v>
      </c>
      <c r="AC286" s="15">
        <f t="shared" si="7"/>
        <v>74481.23914</v>
      </c>
      <c r="AD286" s="15">
        <f t="shared" si="18"/>
        <v>41747956.27</v>
      </c>
      <c r="AE286" s="14"/>
      <c r="AF286" s="15">
        <f>if($A286&lt;=$AF$1,D286*((1+Investment!$D$5/12)^($AF$1*12-$B286)),0)</f>
        <v>79405.64873</v>
      </c>
      <c r="AG286" s="15">
        <f>if($A286&lt;=$AF$1,E286*((1+Investment!$D$6/12)^($AF$1*12-$B286)),0)</f>
        <v>39924.37925</v>
      </c>
      <c r="AH286" s="15">
        <f>if($A286&lt;=$AF$1,F286*((1+Investment!$D$7/12)^($AF$1*12-$B286)),0)</f>
        <v>28892.57241</v>
      </c>
      <c r="AI286" s="15">
        <f t="shared" si="8"/>
        <v>148222.6004</v>
      </c>
      <c r="AJ286" s="15">
        <f t="shared" si="19"/>
        <v>86415922.57</v>
      </c>
      <c r="AK286" s="14"/>
      <c r="AL286" s="15">
        <f>if($A286&lt;=$AF$1,D286*((1+Investment!$D$5/12)^($AL$1*12-$B286)),0)</f>
        <v>144255.9799</v>
      </c>
      <c r="AM286" s="15">
        <f>if($A286&lt;=$AF$1,E286*((1+Investment!$D$6/12)^($AL$1*12-$B286)),0)</f>
        <v>84127.90724</v>
      </c>
      <c r="AN286" s="15">
        <f>if($A286&lt;=$AF$1,F286*((1+Investment!$D$7/12)^($AL$1*12-$B286)),0)</f>
        <v>70590.90427</v>
      </c>
      <c r="AO286" s="15">
        <f t="shared" si="9"/>
        <v>298974.7914</v>
      </c>
      <c r="AP286" s="15">
        <f t="shared" si="20"/>
        <v>181663187.7</v>
      </c>
      <c r="AQ286" s="14"/>
      <c r="AR286" s="15">
        <f>if($A286&lt;=$AF$1,D286*((1+Investment!$D$5/12)^($AR$1*12-$B286)),0)</f>
        <v>262069.3624</v>
      </c>
      <c r="AS286" s="15">
        <f>if($A286&lt;=$AF$1,E286*((1+Investment!$D$6/12)^($AR$1*12-$B286)),0)</f>
        <v>177272.7569</v>
      </c>
      <c r="AT286" s="15">
        <f>if($A286&lt;=$AF$1,F286*((1+Investment!$D$7/12)^($AR$1*12-$B286)),0)</f>
        <v>172469.0933</v>
      </c>
      <c r="AU286" s="15">
        <f t="shared" si="10"/>
        <v>611811.2126</v>
      </c>
      <c r="AV286" s="15">
        <f t="shared" si="21"/>
        <v>387862166.9</v>
      </c>
      <c r="AW286" s="15"/>
      <c r="AX286" s="15">
        <f>if($A286&lt;=$AF$1,D286*((1+Investment!$D$5/12)^($AX$1*12-$B286)),0)</f>
        <v>476100.5455</v>
      </c>
      <c r="AY286" s="15">
        <f>if($A286&lt;=$AF$1,E286*((1+Investment!$D$6/12)^($AX$1*12-$B286)),0)</f>
        <v>373545.8467</v>
      </c>
      <c r="AZ286" s="15">
        <f>if($A286&lt;=$AF$1,F286*((1+Investment!$D$7/12)^($AX$1*12-$B286)),0)</f>
        <v>421379.8995</v>
      </c>
      <c r="BA286" s="15">
        <f t="shared" si="11"/>
        <v>1271026.292</v>
      </c>
      <c r="BB286" s="15">
        <f t="shared" si="22"/>
        <v>840784203.5</v>
      </c>
      <c r="BC286" s="15"/>
      <c r="BD286" s="15">
        <f>if($A286&lt;=$AF$1,D286*((1+Investment!$D$5/12)^($BD$1*12-$B286)),0)</f>
        <v>864930.2892</v>
      </c>
      <c r="BE286" s="15">
        <f>if($A286&lt;=$AF$1,E286*((1+Investment!$D$6/12)^($BD$1*12-$B286)),0)</f>
        <v>787128.8403</v>
      </c>
      <c r="BF286" s="15">
        <f>if($A286&lt;=$AF$1,F286*((1+Investment!$D$7/12)^($BD$1*12-$B286)),0)</f>
        <v>1029523.703</v>
      </c>
      <c r="BG286" s="15">
        <f t="shared" si="12"/>
        <v>2681582.833</v>
      </c>
      <c r="BH286" s="15">
        <f t="shared" si="23"/>
        <v>1849261953</v>
      </c>
      <c r="BI286" s="15"/>
    </row>
    <row r="287">
      <c r="A287" s="24">
        <f t="shared" si="2"/>
        <v>23</v>
      </c>
      <c r="B287" s="23">
        <f t="shared" si="13"/>
        <v>285</v>
      </c>
      <c r="C287" s="15">
        <f>vlookup(A287,Budget!$B$3:$H$53,7,0)</f>
        <v>62126.33588</v>
      </c>
      <c r="D287" s="15">
        <f t="shared" ref="D287:F287" si="305">$C287*D$1</f>
        <v>37275.80153</v>
      </c>
      <c r="E287" s="15">
        <f t="shared" si="305"/>
        <v>15531.58397</v>
      </c>
      <c r="F287" s="15">
        <f t="shared" si="305"/>
        <v>9318.950382</v>
      </c>
      <c r="G287" s="14"/>
      <c r="H287" s="15">
        <f>if($A287&lt;=$H$1,D287*((1+Investment!$D$5/12)^($H$1*12-$B287)),0)</f>
        <v>0</v>
      </c>
      <c r="I287" s="15">
        <f>if($A287&lt;=$H$1,E287*((1+Investment!$D$6/12)^($H$1*12-$B287)),0)</f>
        <v>0</v>
      </c>
      <c r="J287" s="15">
        <f>if($A287&lt;=$H$1,F287*((1+Investment!$D$7/12)^($H$1*12-$B287)),0)</f>
        <v>0</v>
      </c>
      <c r="K287" s="15">
        <f t="shared" si="4"/>
        <v>0</v>
      </c>
      <c r="L287" s="15">
        <f t="shared" si="15"/>
        <v>2878143.695</v>
      </c>
      <c r="M287" s="14"/>
      <c r="N287" s="15">
        <f>if($A287&lt;=$N$1,D287*((1+Investment!$D$5/12)^($N$1*12-$B287)),0)</f>
        <v>0</v>
      </c>
      <c r="O287" s="15">
        <f>if($A287&lt;=$N$1,E287*((1+Investment!$D$6/12)^($N$1*12-$B287)),0)</f>
        <v>0</v>
      </c>
      <c r="P287" s="15">
        <f>if($A287&lt;=$N$1,F287*((1+Investment!$D$7/12)^($N$1*12-$B287)),0)</f>
        <v>0</v>
      </c>
      <c r="Q287" s="15">
        <f t="shared" si="5"/>
        <v>0</v>
      </c>
      <c r="R287" s="15">
        <f t="shared" si="16"/>
        <v>7865692.167</v>
      </c>
      <c r="S287" s="14"/>
      <c r="T287" s="15">
        <f>if($A287&lt;=$T$1,D287*((1+Investment!$D$5/12)^($T$1*12-$B287)),0)</f>
        <v>0</v>
      </c>
      <c r="U287" s="15">
        <f>if($A287&lt;=$T$1,E287*((1+Investment!$D$6/12)^($T$1*12-$B287)),0)</f>
        <v>0</v>
      </c>
      <c r="V287" s="15">
        <f>if($A287&lt;=$T$1,F287*((1+Investment!$D$7/12)^($T$1*12-$B287)),0)</f>
        <v>0</v>
      </c>
      <c r="W287" s="15">
        <f t="shared" si="6"/>
        <v>0</v>
      </c>
      <c r="X287" s="15">
        <f t="shared" si="17"/>
        <v>19126709.88</v>
      </c>
      <c r="Y287" s="14"/>
      <c r="Z287" s="15">
        <f>if($A287&lt;=$Z$1,D287*((1+Investment!$D$5/12)^($Z$1*12-$B287)),0)</f>
        <v>43276.04836</v>
      </c>
      <c r="AA287" s="15">
        <f>if($A287&lt;=$Z$1,E287*((1+Investment!$D$6/12)^($Z$1*12-$B287)),0)</f>
        <v>18712.90562</v>
      </c>
      <c r="AB287" s="15">
        <f>if($A287&lt;=$Z$1,F287*((1+Investment!$D$7/12)^($Z$1*12-$B287)),0)</f>
        <v>11650.8506</v>
      </c>
      <c r="AC287" s="15">
        <f t="shared" si="7"/>
        <v>73639.80458</v>
      </c>
      <c r="AD287" s="15">
        <f t="shared" si="18"/>
        <v>41821596.08</v>
      </c>
      <c r="AE287" s="14"/>
      <c r="AF287" s="15">
        <f>if($A287&lt;=$AF$1,D287*((1+Investment!$D$5/12)^($AF$1*12-$B287)),0)</f>
        <v>78619.45418</v>
      </c>
      <c r="AG287" s="15">
        <f>if($A287&lt;=$AF$1,E287*((1+Investment!$D$6/12)^($AF$1*12-$B287)),0)</f>
        <v>39431.48568</v>
      </c>
      <c r="AH287" s="15">
        <f>if($A287&lt;=$AF$1,F287*((1+Investment!$D$7/12)^($AF$1*12-$B287)),0)</f>
        <v>28465.58858</v>
      </c>
      <c r="AI287" s="15">
        <f t="shared" si="8"/>
        <v>146516.5284</v>
      </c>
      <c r="AJ287" s="15">
        <f t="shared" si="19"/>
        <v>86562439.1</v>
      </c>
      <c r="AK287" s="14"/>
      <c r="AL287" s="15">
        <f>if($A287&lt;=$AF$1,D287*((1+Investment!$D$5/12)^($AL$1*12-$B287)),0)</f>
        <v>142827.7029</v>
      </c>
      <c r="AM287" s="15">
        <f>if($A287&lt;=$AF$1,E287*((1+Investment!$D$6/12)^($AL$1*12-$B287)),0)</f>
        <v>83089.2911</v>
      </c>
      <c r="AN287" s="15">
        <f>if($A287&lt;=$AF$1,F287*((1+Investment!$D$7/12)^($AL$1*12-$B287)),0)</f>
        <v>69547.68894</v>
      </c>
      <c r="AO287" s="15">
        <f t="shared" si="9"/>
        <v>295464.6829</v>
      </c>
      <c r="AP287" s="15">
        <f t="shared" si="20"/>
        <v>181958652.4</v>
      </c>
      <c r="AQ287" s="14"/>
      <c r="AR287" s="15">
        <f>if($A287&lt;=$AF$1,D287*((1+Investment!$D$5/12)^($AR$1*12-$B287)),0)</f>
        <v>259474.6162</v>
      </c>
      <c r="AS287" s="15">
        <f>if($A287&lt;=$AF$1,E287*((1+Investment!$D$6/12)^($AR$1*12-$B287)),0)</f>
        <v>175084.2043</v>
      </c>
      <c r="AT287" s="15">
        <f>if($A287&lt;=$AF$1,F287*((1+Investment!$D$7/12)^($AR$1*12-$B287)),0)</f>
        <v>169920.289</v>
      </c>
      <c r="AU287" s="15">
        <f t="shared" si="10"/>
        <v>604479.1096</v>
      </c>
      <c r="AV287" s="15">
        <f t="shared" si="21"/>
        <v>388466646</v>
      </c>
      <c r="AW287" s="15"/>
      <c r="AX287" s="15">
        <f>if($A287&lt;=$AF$1,D287*((1+Investment!$D$5/12)^($AX$1*12-$B287)),0)</f>
        <v>471386.6787</v>
      </c>
      <c r="AY287" s="15">
        <f>if($A287&lt;=$AF$1,E287*((1+Investment!$D$6/12)^($AX$1*12-$B287)),0)</f>
        <v>368934.1695</v>
      </c>
      <c r="AZ287" s="15">
        <f>if($A287&lt;=$AF$1,F287*((1+Investment!$D$7/12)^($AX$1*12-$B287)),0)</f>
        <v>415152.6103</v>
      </c>
      <c r="BA287" s="15">
        <f t="shared" si="11"/>
        <v>1255473.459</v>
      </c>
      <c r="BB287" s="15">
        <f t="shared" si="22"/>
        <v>842039677</v>
      </c>
      <c r="BC287" s="15"/>
      <c r="BD287" s="15">
        <f>if($A287&lt;=$AF$1,D287*((1+Investment!$D$5/12)^($BD$1*12-$B287)),0)</f>
        <v>856366.6229</v>
      </c>
      <c r="BE287" s="15">
        <f>if($A287&lt;=$AF$1,E287*((1+Investment!$D$6/12)^($BD$1*12-$B287)),0)</f>
        <v>777411.2003</v>
      </c>
      <c r="BF287" s="15">
        <f>if($A287&lt;=$AF$1,F287*((1+Investment!$D$7/12)^($BD$1*12-$B287)),0)</f>
        <v>1014309.067</v>
      </c>
      <c r="BG287" s="15">
        <f t="shared" si="12"/>
        <v>2648086.891</v>
      </c>
      <c r="BH287" s="15">
        <f t="shared" si="23"/>
        <v>1851910040</v>
      </c>
      <c r="BI287" s="15"/>
    </row>
    <row r="288">
      <c r="A288" s="24">
        <f t="shared" si="2"/>
        <v>23</v>
      </c>
      <c r="B288" s="23">
        <f t="shared" si="13"/>
        <v>286</v>
      </c>
      <c r="C288" s="15">
        <f>vlookup(A288,Budget!$B$3:$H$53,7,0)</f>
        <v>62126.33588</v>
      </c>
      <c r="D288" s="15">
        <f t="shared" ref="D288:F288" si="306">$C288*D$1</f>
        <v>37275.80153</v>
      </c>
      <c r="E288" s="15">
        <f t="shared" si="306"/>
        <v>15531.58397</v>
      </c>
      <c r="F288" s="15">
        <f t="shared" si="306"/>
        <v>9318.950382</v>
      </c>
      <c r="G288" s="14"/>
      <c r="H288" s="15">
        <f>if($A288&lt;=$H$1,D288*((1+Investment!$D$5/12)^($H$1*12-$B288)),0)</f>
        <v>0</v>
      </c>
      <c r="I288" s="15">
        <f>if($A288&lt;=$H$1,E288*((1+Investment!$D$6/12)^($H$1*12-$B288)),0)</f>
        <v>0</v>
      </c>
      <c r="J288" s="15">
        <f>if($A288&lt;=$H$1,F288*((1+Investment!$D$7/12)^($H$1*12-$B288)),0)</f>
        <v>0</v>
      </c>
      <c r="K288" s="15">
        <f t="shared" si="4"/>
        <v>0</v>
      </c>
      <c r="L288" s="15">
        <f t="shared" si="15"/>
        <v>2878143.695</v>
      </c>
      <c r="M288" s="14"/>
      <c r="N288" s="15">
        <f>if($A288&lt;=$N$1,D288*((1+Investment!$D$5/12)^($N$1*12-$B288)),0)</f>
        <v>0</v>
      </c>
      <c r="O288" s="15">
        <f>if($A288&lt;=$N$1,E288*((1+Investment!$D$6/12)^($N$1*12-$B288)),0)</f>
        <v>0</v>
      </c>
      <c r="P288" s="15">
        <f>if($A288&lt;=$N$1,F288*((1+Investment!$D$7/12)^($N$1*12-$B288)),0)</f>
        <v>0</v>
      </c>
      <c r="Q288" s="15">
        <f t="shared" si="5"/>
        <v>0</v>
      </c>
      <c r="R288" s="15">
        <f t="shared" si="16"/>
        <v>7865692.167</v>
      </c>
      <c r="S288" s="14"/>
      <c r="T288" s="15">
        <f>if($A288&lt;=$T$1,D288*((1+Investment!$D$5/12)^($T$1*12-$B288)),0)</f>
        <v>0</v>
      </c>
      <c r="U288" s="15">
        <f>if($A288&lt;=$T$1,E288*((1+Investment!$D$6/12)^($T$1*12-$B288)),0)</f>
        <v>0</v>
      </c>
      <c r="V288" s="15">
        <f>if($A288&lt;=$T$1,F288*((1+Investment!$D$7/12)^($T$1*12-$B288)),0)</f>
        <v>0</v>
      </c>
      <c r="W288" s="15">
        <f t="shared" si="6"/>
        <v>0</v>
      </c>
      <c r="X288" s="15">
        <f t="shared" si="17"/>
        <v>19126709.88</v>
      </c>
      <c r="Y288" s="14"/>
      <c r="Z288" s="15">
        <f>if($A288&lt;=$Z$1,D288*((1+Investment!$D$5/12)^($Z$1*12-$B288)),0)</f>
        <v>42847.57263</v>
      </c>
      <c r="AA288" s="15">
        <f>if($A288&lt;=$Z$1,E288*((1+Investment!$D$6/12)^($Z$1*12-$B288)),0)</f>
        <v>18481.8821</v>
      </c>
      <c r="AB288" s="15">
        <f>if($A288&lt;=$Z$1,F288*((1+Investment!$D$7/12)^($Z$1*12-$B288)),0)</f>
        <v>11478.67054</v>
      </c>
      <c r="AC288" s="15">
        <f t="shared" si="7"/>
        <v>72808.12527</v>
      </c>
      <c r="AD288" s="15">
        <f t="shared" si="18"/>
        <v>41894404.2</v>
      </c>
      <c r="AE288" s="14"/>
      <c r="AF288" s="15">
        <f>if($A288&lt;=$AF$1,D288*((1+Investment!$D$5/12)^($AF$1*12-$B288)),0)</f>
        <v>77841.04375</v>
      </c>
      <c r="AG288" s="15">
        <f>if($A288&lt;=$AF$1,E288*((1+Investment!$D$6/12)^($AF$1*12-$B288)),0)</f>
        <v>38944.67721</v>
      </c>
      <c r="AH288" s="15">
        <f>if($A288&lt;=$AF$1,F288*((1+Investment!$D$7/12)^($AF$1*12-$B288)),0)</f>
        <v>28044.91485</v>
      </c>
      <c r="AI288" s="15">
        <f t="shared" si="8"/>
        <v>144830.6358</v>
      </c>
      <c r="AJ288" s="15">
        <f t="shared" si="19"/>
        <v>86707269.73</v>
      </c>
      <c r="AK288" s="14"/>
      <c r="AL288" s="15">
        <f>if($A288&lt;=$AF$1,D288*((1+Investment!$D$5/12)^($AL$1*12-$B288)),0)</f>
        <v>141413.5672</v>
      </c>
      <c r="AM288" s="15">
        <f>if($A288&lt;=$AF$1,E288*((1+Investment!$D$6/12)^($AL$1*12-$B288)),0)</f>
        <v>82063.49739</v>
      </c>
      <c r="AN288" s="15">
        <f>if($A288&lt;=$AF$1,F288*((1+Investment!$D$7/12)^($AL$1*12-$B288)),0)</f>
        <v>68519.89058</v>
      </c>
      <c r="AO288" s="15">
        <f t="shared" si="9"/>
        <v>291996.9552</v>
      </c>
      <c r="AP288" s="15">
        <f t="shared" si="20"/>
        <v>182250649.4</v>
      </c>
      <c r="AQ288" s="14"/>
      <c r="AR288" s="15">
        <f>if($A288&lt;=$AF$1,D288*((1+Investment!$D$5/12)^($AR$1*12-$B288)),0)</f>
        <v>256905.5606</v>
      </c>
      <c r="AS288" s="15">
        <f>if($A288&lt;=$AF$1,E288*((1+Investment!$D$6/12)^($AR$1*12-$B288)),0)</f>
        <v>172922.671</v>
      </c>
      <c r="AT288" s="15">
        <f>if($A288&lt;=$AF$1,F288*((1+Investment!$D$7/12)^($AR$1*12-$B288)),0)</f>
        <v>167409.1517</v>
      </c>
      <c r="AU288" s="15">
        <f t="shared" si="10"/>
        <v>597237.3833</v>
      </c>
      <c r="AV288" s="15">
        <f t="shared" si="21"/>
        <v>389063883.4</v>
      </c>
      <c r="AW288" s="15"/>
      <c r="AX288" s="15">
        <f>if($A288&lt;=$AF$1,D288*((1+Investment!$D$5/12)^($AX$1*12-$B288)),0)</f>
        <v>466719.4839</v>
      </c>
      <c r="AY288" s="15">
        <f>if($A288&lt;=$AF$1,E288*((1+Investment!$D$6/12)^($AX$1*12-$B288)),0)</f>
        <v>364379.4267</v>
      </c>
      <c r="AZ288" s="15">
        <f>if($A288&lt;=$AF$1,F288*((1+Investment!$D$7/12)^($AX$1*12-$B288)),0)</f>
        <v>409017.3501</v>
      </c>
      <c r="BA288" s="15">
        <f t="shared" si="11"/>
        <v>1240116.261</v>
      </c>
      <c r="BB288" s="15">
        <f t="shared" si="22"/>
        <v>843279793.3</v>
      </c>
      <c r="BC288" s="15"/>
      <c r="BD288" s="15">
        <f>if($A288&lt;=$AF$1,D288*((1+Investment!$D$5/12)^($BD$1*12-$B288)),0)</f>
        <v>847887.7455</v>
      </c>
      <c r="BE288" s="15">
        <f>if($A288&lt;=$AF$1,E288*((1+Investment!$D$6/12)^($BD$1*12-$B288)),0)</f>
        <v>767813.5312</v>
      </c>
      <c r="BF288" s="15">
        <f>if($A288&lt;=$AF$1,F288*((1+Investment!$D$7/12)^($BD$1*12-$B288)),0)</f>
        <v>999319.2782</v>
      </c>
      <c r="BG288" s="15">
        <f t="shared" si="12"/>
        <v>2615020.555</v>
      </c>
      <c r="BH288" s="15">
        <f t="shared" si="23"/>
        <v>1854525060</v>
      </c>
      <c r="BI288" s="15"/>
    </row>
    <row r="289">
      <c r="A289" s="24">
        <f t="shared" si="2"/>
        <v>23</v>
      </c>
      <c r="B289" s="23">
        <f t="shared" si="13"/>
        <v>287</v>
      </c>
      <c r="C289" s="15">
        <f>vlookup(A289,Budget!$B$3:$H$53,7,0)</f>
        <v>62126.33588</v>
      </c>
      <c r="D289" s="15">
        <f t="shared" ref="D289:F289" si="307">$C289*D$1</f>
        <v>37275.80153</v>
      </c>
      <c r="E289" s="15">
        <f t="shared" si="307"/>
        <v>15531.58397</v>
      </c>
      <c r="F289" s="15">
        <f t="shared" si="307"/>
        <v>9318.950382</v>
      </c>
      <c r="G289" s="14"/>
      <c r="H289" s="15">
        <f>if($A289&lt;=$H$1,D289*((1+Investment!$D$5/12)^($H$1*12-$B289)),0)</f>
        <v>0</v>
      </c>
      <c r="I289" s="15">
        <f>if($A289&lt;=$H$1,E289*((1+Investment!$D$6/12)^($H$1*12-$B289)),0)</f>
        <v>0</v>
      </c>
      <c r="J289" s="15">
        <f>if($A289&lt;=$H$1,F289*((1+Investment!$D$7/12)^($H$1*12-$B289)),0)</f>
        <v>0</v>
      </c>
      <c r="K289" s="15">
        <f t="shared" si="4"/>
        <v>0</v>
      </c>
      <c r="L289" s="15">
        <f t="shared" si="15"/>
        <v>2878143.695</v>
      </c>
      <c r="M289" s="14"/>
      <c r="N289" s="15">
        <f>if($A289&lt;=$N$1,D289*((1+Investment!$D$5/12)^($N$1*12-$B289)),0)</f>
        <v>0</v>
      </c>
      <c r="O289" s="15">
        <f>if($A289&lt;=$N$1,E289*((1+Investment!$D$6/12)^($N$1*12-$B289)),0)</f>
        <v>0</v>
      </c>
      <c r="P289" s="15">
        <f>if($A289&lt;=$N$1,F289*((1+Investment!$D$7/12)^($N$1*12-$B289)),0)</f>
        <v>0</v>
      </c>
      <c r="Q289" s="15">
        <f t="shared" si="5"/>
        <v>0</v>
      </c>
      <c r="R289" s="15">
        <f t="shared" si="16"/>
        <v>7865692.167</v>
      </c>
      <c r="S289" s="14"/>
      <c r="T289" s="15">
        <f>if($A289&lt;=$T$1,D289*((1+Investment!$D$5/12)^($T$1*12-$B289)),0)</f>
        <v>0</v>
      </c>
      <c r="U289" s="15">
        <f>if($A289&lt;=$T$1,E289*((1+Investment!$D$6/12)^($T$1*12-$B289)),0)</f>
        <v>0</v>
      </c>
      <c r="V289" s="15">
        <f>if($A289&lt;=$T$1,F289*((1+Investment!$D$7/12)^($T$1*12-$B289)),0)</f>
        <v>0</v>
      </c>
      <c r="W289" s="15">
        <f t="shared" si="6"/>
        <v>0</v>
      </c>
      <c r="X289" s="15">
        <f t="shared" si="17"/>
        <v>19126709.88</v>
      </c>
      <c r="Y289" s="14"/>
      <c r="Z289" s="15">
        <f>if($A289&lt;=$Z$1,D289*((1+Investment!$D$5/12)^($Z$1*12-$B289)),0)</f>
        <v>42423.33924</v>
      </c>
      <c r="AA289" s="15">
        <f>if($A289&lt;=$Z$1,E289*((1+Investment!$D$6/12)^($Z$1*12-$B289)),0)</f>
        <v>18253.71071</v>
      </c>
      <c r="AB289" s="15">
        <f>if($A289&lt;=$Z$1,F289*((1+Investment!$D$7/12)^($Z$1*12-$B289)),0)</f>
        <v>11309.03501</v>
      </c>
      <c r="AC289" s="15">
        <f t="shared" si="7"/>
        <v>71986.08497</v>
      </c>
      <c r="AD289" s="15">
        <f t="shared" si="18"/>
        <v>41966390.29</v>
      </c>
      <c r="AE289" s="14"/>
      <c r="AF289" s="15">
        <f>if($A289&lt;=$AF$1,D289*((1+Investment!$D$5/12)^($AF$1*12-$B289)),0)</f>
        <v>77070.34034</v>
      </c>
      <c r="AG289" s="15">
        <f>if($A289&lt;=$AF$1,E289*((1+Investment!$D$6/12)^($AF$1*12-$B289)),0)</f>
        <v>38463.87873</v>
      </c>
      <c r="AH289" s="15">
        <f>if($A289&lt;=$AF$1,F289*((1+Investment!$D$7/12)^($AF$1*12-$B289)),0)</f>
        <v>27630.45798</v>
      </c>
      <c r="AI289" s="15">
        <f t="shared" si="8"/>
        <v>143164.6771</v>
      </c>
      <c r="AJ289" s="15">
        <f t="shared" si="19"/>
        <v>86850434.41</v>
      </c>
      <c r="AK289" s="14"/>
      <c r="AL289" s="15">
        <f>if($A289&lt;=$AF$1,D289*((1+Investment!$D$5/12)^($AL$1*12-$B289)),0)</f>
        <v>140013.4329</v>
      </c>
      <c r="AM289" s="15">
        <f>if($A289&lt;=$AF$1,E289*((1+Investment!$D$6/12)^($AL$1*12-$B289)),0)</f>
        <v>81050.36779</v>
      </c>
      <c r="AN289" s="15">
        <f>if($A289&lt;=$AF$1,F289*((1+Investment!$D$7/12)^($AL$1*12-$B289)),0)</f>
        <v>67507.28136</v>
      </c>
      <c r="AO289" s="15">
        <f t="shared" si="9"/>
        <v>288571.082</v>
      </c>
      <c r="AP289" s="15">
        <f t="shared" si="20"/>
        <v>182539220.5</v>
      </c>
      <c r="AQ289" s="14"/>
      <c r="AR289" s="15">
        <f>if($A289&lt;=$AF$1,D289*((1+Investment!$D$5/12)^($AR$1*12-$B289)),0)</f>
        <v>254361.9412</v>
      </c>
      <c r="AS289" s="15">
        <f>if($A289&lt;=$AF$1,E289*((1+Investment!$D$6/12)^($AR$1*12-$B289)),0)</f>
        <v>170787.8232</v>
      </c>
      <c r="AT289" s="15">
        <f>if($A289&lt;=$AF$1,F289*((1+Investment!$D$7/12)^($AR$1*12-$B289)),0)</f>
        <v>164935.1248</v>
      </c>
      <c r="AU289" s="15">
        <f t="shared" si="10"/>
        <v>590084.8892</v>
      </c>
      <c r="AV289" s="15">
        <f t="shared" si="21"/>
        <v>389653968.3</v>
      </c>
      <c r="AW289" s="15"/>
      <c r="AX289" s="15">
        <f>if($A289&lt;=$AF$1,D289*((1+Investment!$D$5/12)^($AX$1*12-$B289)),0)</f>
        <v>462098.4989</v>
      </c>
      <c r="AY289" s="15">
        <f>if($A289&lt;=$AF$1,E289*((1+Investment!$D$6/12)^($AX$1*12-$B289)),0)</f>
        <v>359880.9153</v>
      </c>
      <c r="AZ289" s="15">
        <f>if($A289&lt;=$AF$1,F289*((1+Investment!$D$7/12)^($AX$1*12-$B289)),0)</f>
        <v>402972.7587</v>
      </c>
      <c r="BA289" s="15">
        <f t="shared" si="11"/>
        <v>1224952.173</v>
      </c>
      <c r="BB289" s="15">
        <f t="shared" si="22"/>
        <v>844504745.4</v>
      </c>
      <c r="BC289" s="15"/>
      <c r="BD289" s="15">
        <f>if($A289&lt;=$AF$1,D289*((1+Investment!$D$5/12)^($BD$1*12-$B289)),0)</f>
        <v>839492.8173</v>
      </c>
      <c r="BE289" s="15">
        <f>if($A289&lt;=$AF$1,E289*((1+Investment!$D$6/12)^($BD$1*12-$B289)),0)</f>
        <v>758334.3518</v>
      </c>
      <c r="BF289" s="15">
        <f>if($A289&lt;=$AF$1,F289*((1+Investment!$D$7/12)^($BD$1*12-$B289)),0)</f>
        <v>984551.0131</v>
      </c>
      <c r="BG289" s="15">
        <f t="shared" si="12"/>
        <v>2582378.182</v>
      </c>
      <c r="BH289" s="15">
        <f t="shared" si="23"/>
        <v>1857107438</v>
      </c>
      <c r="BI289" s="15"/>
    </row>
    <row r="290">
      <c r="A290" s="24">
        <f t="shared" si="2"/>
        <v>23</v>
      </c>
      <c r="B290" s="23">
        <f t="shared" si="13"/>
        <v>288</v>
      </c>
      <c r="C290" s="15">
        <f>vlookup(A290,Budget!$B$3:$H$53,7,0)</f>
        <v>62126.33588</v>
      </c>
      <c r="D290" s="15">
        <f t="shared" ref="D290:F290" si="308">$C290*D$1</f>
        <v>37275.80153</v>
      </c>
      <c r="E290" s="15">
        <f t="shared" si="308"/>
        <v>15531.58397</v>
      </c>
      <c r="F290" s="15">
        <f t="shared" si="308"/>
        <v>9318.950382</v>
      </c>
      <c r="G290" s="14"/>
      <c r="H290" s="15">
        <f>if($A290&lt;=$H$1,D290*((1+Investment!$D$5/12)^($H$1*12-$B290)),0)</f>
        <v>0</v>
      </c>
      <c r="I290" s="15">
        <f>if($A290&lt;=$H$1,E290*((1+Investment!$D$6/12)^($H$1*12-$B290)),0)</f>
        <v>0</v>
      </c>
      <c r="J290" s="15">
        <f>if($A290&lt;=$H$1,F290*((1+Investment!$D$7/12)^($H$1*12-$B290)),0)</f>
        <v>0</v>
      </c>
      <c r="K290" s="15">
        <f t="shared" si="4"/>
        <v>0</v>
      </c>
      <c r="L290" s="15">
        <f t="shared" si="15"/>
        <v>2878143.695</v>
      </c>
      <c r="M290" s="14"/>
      <c r="N290" s="15">
        <f>if($A290&lt;=$N$1,D290*((1+Investment!$D$5/12)^($N$1*12-$B290)),0)</f>
        <v>0</v>
      </c>
      <c r="O290" s="15">
        <f>if($A290&lt;=$N$1,E290*((1+Investment!$D$6/12)^($N$1*12-$B290)),0)</f>
        <v>0</v>
      </c>
      <c r="P290" s="15">
        <f>if($A290&lt;=$N$1,F290*((1+Investment!$D$7/12)^($N$1*12-$B290)),0)</f>
        <v>0</v>
      </c>
      <c r="Q290" s="15">
        <f t="shared" si="5"/>
        <v>0</v>
      </c>
      <c r="R290" s="15">
        <f t="shared" si="16"/>
        <v>7865692.167</v>
      </c>
      <c r="S290" s="14"/>
      <c r="T290" s="15">
        <f>if($A290&lt;=$T$1,D290*((1+Investment!$D$5/12)^($T$1*12-$B290)),0)</f>
        <v>0</v>
      </c>
      <c r="U290" s="15">
        <f>if($A290&lt;=$T$1,E290*((1+Investment!$D$6/12)^($T$1*12-$B290)),0)</f>
        <v>0</v>
      </c>
      <c r="V290" s="15">
        <f>if($A290&lt;=$T$1,F290*((1+Investment!$D$7/12)^($T$1*12-$B290)),0)</f>
        <v>0</v>
      </c>
      <c r="W290" s="15">
        <f t="shared" si="6"/>
        <v>0</v>
      </c>
      <c r="X290" s="15">
        <f t="shared" si="17"/>
        <v>19126709.88</v>
      </c>
      <c r="Y290" s="14"/>
      <c r="Z290" s="15">
        <f>if($A290&lt;=$Z$1,D290*((1+Investment!$D$5/12)^($Z$1*12-$B290)),0)</f>
        <v>42003.30618</v>
      </c>
      <c r="AA290" s="15">
        <f>if($A290&lt;=$Z$1,E290*((1+Investment!$D$6/12)^($Z$1*12-$B290)),0)</f>
        <v>18028.35626</v>
      </c>
      <c r="AB290" s="15">
        <f>if($A290&lt;=$Z$1,F290*((1+Investment!$D$7/12)^($Z$1*12-$B290)),0)</f>
        <v>11141.90642</v>
      </c>
      <c r="AC290" s="15">
        <f t="shared" si="7"/>
        <v>71173.56886</v>
      </c>
      <c r="AD290" s="15">
        <f t="shared" si="18"/>
        <v>42037563.86</v>
      </c>
      <c r="AE290" s="14"/>
      <c r="AF290" s="15">
        <f>if($A290&lt;=$AF$1,D290*((1+Investment!$D$5/12)^($AF$1*12-$B290)),0)</f>
        <v>76307.26767</v>
      </c>
      <c r="AG290" s="15">
        <f>if($A290&lt;=$AF$1,E290*((1+Investment!$D$6/12)^($AF$1*12-$B290)),0)</f>
        <v>37989.01603</v>
      </c>
      <c r="AH290" s="15">
        <f>if($A290&lt;=$AF$1,F290*((1+Investment!$D$7/12)^($AF$1*12-$B290)),0)</f>
        <v>27222.12609</v>
      </c>
      <c r="AI290" s="15">
        <f t="shared" si="8"/>
        <v>141518.4098</v>
      </c>
      <c r="AJ290" s="15">
        <f t="shared" si="19"/>
        <v>86991952.82</v>
      </c>
      <c r="AK290" s="14"/>
      <c r="AL290" s="15">
        <f>if($A290&lt;=$AF$1,D290*((1+Investment!$D$5/12)^($AL$1*12-$B290)),0)</f>
        <v>138627.1612</v>
      </c>
      <c r="AM290" s="15">
        <f>if($A290&lt;=$AF$1,E290*((1+Investment!$D$6/12)^($AL$1*12-$B290)),0)</f>
        <v>80049.74596</v>
      </c>
      <c r="AN290" s="15">
        <f>if($A290&lt;=$AF$1,F290*((1+Investment!$D$7/12)^($AL$1*12-$B290)),0)</f>
        <v>66509.63681</v>
      </c>
      <c r="AO290" s="15">
        <f t="shared" si="9"/>
        <v>285186.544</v>
      </c>
      <c r="AP290" s="15">
        <f t="shared" si="20"/>
        <v>182824407</v>
      </c>
      <c r="AQ290" s="14"/>
      <c r="AR290" s="15">
        <f>if($A290&lt;=$AF$1,D290*((1+Investment!$D$5/12)^($AR$1*12-$B290)),0)</f>
        <v>251843.5062</v>
      </c>
      <c r="AS290" s="15">
        <f>if($A290&lt;=$AF$1,E290*((1+Investment!$D$6/12)^($AR$1*12-$B290)),0)</f>
        <v>168679.3315</v>
      </c>
      <c r="AT290" s="15">
        <f>if($A290&lt;=$AF$1,F290*((1+Investment!$D$7/12)^($AR$1*12-$B290)),0)</f>
        <v>162497.6599</v>
      </c>
      <c r="AU290" s="15">
        <f t="shared" si="10"/>
        <v>583020.4976</v>
      </c>
      <c r="AV290" s="15">
        <f t="shared" si="21"/>
        <v>390236988.8</v>
      </c>
      <c r="AW290" s="15"/>
      <c r="AX290" s="15">
        <f>if($A290&lt;=$AF$1,D290*((1+Investment!$D$5/12)^($AX$1*12-$B290)),0)</f>
        <v>457523.2662</v>
      </c>
      <c r="AY290" s="15">
        <f>if($A290&lt;=$AF$1,E290*((1+Investment!$D$6/12)^($AX$1*12-$B290)),0)</f>
        <v>355437.941</v>
      </c>
      <c r="AZ290" s="15">
        <f>if($A290&lt;=$AF$1,F290*((1+Investment!$D$7/12)^($AX$1*12-$B290)),0)</f>
        <v>397017.4962</v>
      </c>
      <c r="BA290" s="15">
        <f t="shared" si="11"/>
        <v>1209978.703</v>
      </c>
      <c r="BB290" s="15">
        <f t="shared" si="22"/>
        <v>845714724.1</v>
      </c>
      <c r="BC290" s="15"/>
      <c r="BD290" s="15">
        <f>if($A290&lt;=$AF$1,D290*((1+Investment!$D$5/12)^($BD$1*12-$B290)),0)</f>
        <v>831181.0072</v>
      </c>
      <c r="BE290" s="15">
        <f>if($A290&lt;=$AF$1,E290*((1+Investment!$D$6/12)^($BD$1*12-$B290)),0)</f>
        <v>748972.1993</v>
      </c>
      <c r="BF290" s="15">
        <f>if($A290&lt;=$AF$1,F290*((1+Investment!$D$7/12)^($BD$1*12-$B290)),0)</f>
        <v>970000.9981</v>
      </c>
      <c r="BG290" s="15">
        <f t="shared" si="12"/>
        <v>2550154.205</v>
      </c>
      <c r="BH290" s="15">
        <f t="shared" si="23"/>
        <v>1859657593</v>
      </c>
      <c r="BI290" s="15"/>
    </row>
    <row r="291">
      <c r="A291" s="24">
        <f t="shared" si="2"/>
        <v>24</v>
      </c>
      <c r="B291" s="23">
        <f t="shared" si="13"/>
        <v>289</v>
      </c>
      <c r="C291" s="15">
        <f>vlookup(A291,Budget!$B$3:$H$53,7,0)</f>
        <v>66087.91603</v>
      </c>
      <c r="D291" s="15">
        <f t="shared" ref="D291:F291" si="309">$C291*D$1</f>
        <v>39652.74962</v>
      </c>
      <c r="E291" s="15">
        <f t="shared" si="309"/>
        <v>16521.97901</v>
      </c>
      <c r="F291" s="15">
        <f t="shared" si="309"/>
        <v>9913.187405</v>
      </c>
      <c r="G291" s="14"/>
      <c r="H291" s="15">
        <f>if($A291&lt;=$H$1,D291*((1+Investment!$D$5/12)^($H$1*12-$B291)),0)</f>
        <v>0</v>
      </c>
      <c r="I291" s="15">
        <f>if($A291&lt;=$H$1,E291*((1+Investment!$D$6/12)^($H$1*12-$B291)),0)</f>
        <v>0</v>
      </c>
      <c r="J291" s="15">
        <f>if($A291&lt;=$H$1,F291*((1+Investment!$D$7/12)^($H$1*12-$B291)),0)</f>
        <v>0</v>
      </c>
      <c r="K291" s="15">
        <f t="shared" si="4"/>
        <v>0</v>
      </c>
      <c r="L291" s="15">
        <f t="shared" si="15"/>
        <v>2878143.695</v>
      </c>
      <c r="M291" s="14"/>
      <c r="N291" s="15">
        <f>if($A291&lt;=$N$1,D291*((1+Investment!$D$5/12)^($N$1*12-$B291)),0)</f>
        <v>0</v>
      </c>
      <c r="O291" s="15">
        <f>if($A291&lt;=$N$1,E291*((1+Investment!$D$6/12)^($N$1*12-$B291)),0)</f>
        <v>0</v>
      </c>
      <c r="P291" s="15">
        <f>if($A291&lt;=$N$1,F291*((1+Investment!$D$7/12)^($N$1*12-$B291)),0)</f>
        <v>0</v>
      </c>
      <c r="Q291" s="15">
        <f t="shared" si="5"/>
        <v>0</v>
      </c>
      <c r="R291" s="15">
        <f t="shared" si="16"/>
        <v>7865692.167</v>
      </c>
      <c r="S291" s="14"/>
      <c r="T291" s="15">
        <f>if($A291&lt;=$T$1,D291*((1+Investment!$D$5/12)^($T$1*12-$B291)),0)</f>
        <v>0</v>
      </c>
      <c r="U291" s="15">
        <f>if($A291&lt;=$T$1,E291*((1+Investment!$D$6/12)^($T$1*12-$B291)),0)</f>
        <v>0</v>
      </c>
      <c r="V291" s="15">
        <f>if($A291&lt;=$T$1,F291*((1+Investment!$D$7/12)^($T$1*12-$B291)),0)</f>
        <v>0</v>
      </c>
      <c r="W291" s="15">
        <f t="shared" si="6"/>
        <v>0</v>
      </c>
      <c r="X291" s="15">
        <f t="shared" si="17"/>
        <v>19126709.88</v>
      </c>
      <c r="Y291" s="14"/>
      <c r="Z291" s="15">
        <f>if($A291&lt;=$Z$1,D291*((1+Investment!$D$5/12)^($Z$1*12-$B291)),0)</f>
        <v>44239.31761</v>
      </c>
      <c r="AA291" s="15">
        <f>if($A291&lt;=$Z$1,E291*((1+Investment!$D$6/12)^($Z$1*12-$B291)),0)</f>
        <v>18941.19682</v>
      </c>
      <c r="AB291" s="15">
        <f>if($A291&lt;=$Z$1,F291*((1+Investment!$D$7/12)^($Z$1*12-$B291)),0)</f>
        <v>11677.22857</v>
      </c>
      <c r="AC291" s="15">
        <f t="shared" si="7"/>
        <v>74857.74299</v>
      </c>
      <c r="AD291" s="15">
        <f t="shared" si="18"/>
        <v>42112421.6</v>
      </c>
      <c r="AE291" s="14"/>
      <c r="AF291" s="15">
        <f>if($A291&lt;=$AF$1,D291*((1+Investment!$D$5/12)^($AF$1*12-$B291)),0)</f>
        <v>80369.42225</v>
      </c>
      <c r="AG291" s="15">
        <f>if($A291&lt;=$AF$1,E291*((1+Investment!$D$6/12)^($AF$1*12-$B291)),0)</f>
        <v>39912.53662</v>
      </c>
      <c r="AH291" s="15">
        <f>if($A291&lt;=$AF$1,F291*((1+Investment!$D$7/12)^($AF$1*12-$B291)),0)</f>
        <v>28530.03577</v>
      </c>
      <c r="AI291" s="15">
        <f t="shared" si="8"/>
        <v>148811.9946</v>
      </c>
      <c r="AJ291" s="15">
        <f t="shared" si="19"/>
        <v>87140764.82</v>
      </c>
      <c r="AK291" s="14"/>
      <c r="AL291" s="15">
        <f>if($A291&lt;=$AF$1,D291*((1+Investment!$D$5/12)^($AL$1*12-$B291)),0)</f>
        <v>146006.8641</v>
      </c>
      <c r="AM291" s="15">
        <f>if($A291&lt;=$AF$1,E291*((1+Investment!$D$6/12)^($AL$1*12-$B291)),0)</f>
        <v>84102.95267</v>
      </c>
      <c r="AN291" s="15">
        <f>if($A291&lt;=$AF$1,F291*((1+Investment!$D$7/12)^($AL$1*12-$B291)),0)</f>
        <v>69705.14759</v>
      </c>
      <c r="AO291" s="15">
        <f t="shared" si="9"/>
        <v>299814.9643</v>
      </c>
      <c r="AP291" s="15">
        <f t="shared" si="20"/>
        <v>183124222</v>
      </c>
      <c r="AQ291" s="14"/>
      <c r="AR291" s="15">
        <f>if($A291&lt;=$AF$1,D291*((1+Investment!$D$5/12)^($AR$1*12-$B291)),0)</f>
        <v>265250.1879</v>
      </c>
      <c r="AS291" s="15">
        <f>if($A291&lt;=$AF$1,E291*((1+Investment!$D$6/12)^($AR$1*12-$B291)),0)</f>
        <v>177220.1731</v>
      </c>
      <c r="AT291" s="15">
        <f>if($A291&lt;=$AF$1,F291*((1+Investment!$D$7/12)^($AR$1*12-$B291)),0)</f>
        <v>170304.9951</v>
      </c>
      <c r="AU291" s="15">
        <f t="shared" si="10"/>
        <v>612775.3561</v>
      </c>
      <c r="AV291" s="15">
        <f t="shared" si="21"/>
        <v>390849764.1</v>
      </c>
      <c r="AW291" s="15"/>
      <c r="AX291" s="15">
        <f>if($A291&lt;=$AF$1,D291*((1+Investment!$D$5/12)^($AX$1*12-$B291)),0)</f>
        <v>481879.1407</v>
      </c>
      <c r="AY291" s="15">
        <f>if($A291&lt;=$AF$1,E291*((1+Investment!$D$6/12)^($AX$1*12-$B291)),0)</f>
        <v>373435.043</v>
      </c>
      <c r="AZ291" s="15">
        <f>if($A291&lt;=$AF$1,F291*((1+Investment!$D$7/12)^($AX$1*12-$B291)),0)</f>
        <v>416092.5318</v>
      </c>
      <c r="BA291" s="15">
        <f t="shared" si="11"/>
        <v>1271406.716</v>
      </c>
      <c r="BB291" s="15">
        <f t="shared" si="22"/>
        <v>846986130.9</v>
      </c>
      <c r="BC291" s="15"/>
      <c r="BD291" s="15">
        <f>if($A291&lt;=$AF$1,D291*((1+Investment!$D$5/12)^($BD$1*12-$B291)),0)</f>
        <v>875428.244</v>
      </c>
      <c r="BE291" s="15">
        <f>if($A291&lt;=$AF$1,E291*((1+Investment!$D$6/12)^($BD$1*12-$B291)),0)</f>
        <v>786895.357</v>
      </c>
      <c r="BF291" s="15">
        <f>if($A291&lt;=$AF$1,F291*((1+Investment!$D$7/12)^($BD$1*12-$B291)),0)</f>
        <v>1016605.502</v>
      </c>
      <c r="BG291" s="15">
        <f t="shared" si="12"/>
        <v>2678929.103</v>
      </c>
      <c r="BH291" s="15">
        <f t="shared" si="23"/>
        <v>1862336522</v>
      </c>
      <c r="BI291" s="15"/>
    </row>
    <row r="292">
      <c r="A292" s="24">
        <f t="shared" si="2"/>
        <v>24</v>
      </c>
      <c r="B292" s="23">
        <f t="shared" si="13"/>
        <v>290</v>
      </c>
      <c r="C292" s="15">
        <f>vlookup(A292,Budget!$B$3:$H$53,7,0)</f>
        <v>66087.91603</v>
      </c>
      <c r="D292" s="15">
        <f t="shared" ref="D292:F292" si="310">$C292*D$1</f>
        <v>39652.74962</v>
      </c>
      <c r="E292" s="15">
        <f t="shared" si="310"/>
        <v>16521.97901</v>
      </c>
      <c r="F292" s="15">
        <f t="shared" si="310"/>
        <v>9913.187405</v>
      </c>
      <c r="G292" s="14"/>
      <c r="H292" s="15">
        <f>if($A292&lt;=$H$1,D292*((1+Investment!$D$5/12)^($H$1*12-$B292)),0)</f>
        <v>0</v>
      </c>
      <c r="I292" s="15">
        <f>if($A292&lt;=$H$1,E292*((1+Investment!$D$6/12)^($H$1*12-$B292)),0)</f>
        <v>0</v>
      </c>
      <c r="J292" s="15">
        <f>if($A292&lt;=$H$1,F292*((1+Investment!$D$7/12)^($H$1*12-$B292)),0)</f>
        <v>0</v>
      </c>
      <c r="K292" s="15">
        <f t="shared" si="4"/>
        <v>0</v>
      </c>
      <c r="L292" s="15">
        <f t="shared" si="15"/>
        <v>2878143.695</v>
      </c>
      <c r="M292" s="14"/>
      <c r="N292" s="15">
        <f>if($A292&lt;=$N$1,D292*((1+Investment!$D$5/12)^($N$1*12-$B292)),0)</f>
        <v>0</v>
      </c>
      <c r="O292" s="15">
        <f>if($A292&lt;=$N$1,E292*((1+Investment!$D$6/12)^($N$1*12-$B292)),0)</f>
        <v>0</v>
      </c>
      <c r="P292" s="15">
        <f>if($A292&lt;=$N$1,F292*((1+Investment!$D$7/12)^($N$1*12-$B292)),0)</f>
        <v>0</v>
      </c>
      <c r="Q292" s="15">
        <f t="shared" si="5"/>
        <v>0</v>
      </c>
      <c r="R292" s="15">
        <f t="shared" si="16"/>
        <v>7865692.167</v>
      </c>
      <c r="S292" s="14"/>
      <c r="T292" s="15">
        <f>if($A292&lt;=$T$1,D292*((1+Investment!$D$5/12)^($T$1*12-$B292)),0)</f>
        <v>0</v>
      </c>
      <c r="U292" s="15">
        <f>if($A292&lt;=$T$1,E292*((1+Investment!$D$6/12)^($T$1*12-$B292)),0)</f>
        <v>0</v>
      </c>
      <c r="V292" s="15">
        <f>if($A292&lt;=$T$1,F292*((1+Investment!$D$7/12)^($T$1*12-$B292)),0)</f>
        <v>0</v>
      </c>
      <c r="W292" s="15">
        <f t="shared" si="6"/>
        <v>0</v>
      </c>
      <c r="X292" s="15">
        <f t="shared" si="17"/>
        <v>19126709.88</v>
      </c>
      <c r="Y292" s="14"/>
      <c r="Z292" s="15">
        <f>if($A292&lt;=$Z$1,D292*((1+Investment!$D$5/12)^($Z$1*12-$B292)),0)</f>
        <v>43801.30456</v>
      </c>
      <c r="AA292" s="15">
        <f>if($A292&lt;=$Z$1,E292*((1+Investment!$D$6/12)^($Z$1*12-$B292)),0)</f>
        <v>18707.35488</v>
      </c>
      <c r="AB292" s="15">
        <f>if($A292&lt;=$Z$1,F292*((1+Investment!$D$7/12)^($Z$1*12-$B292)),0)</f>
        <v>11504.65869</v>
      </c>
      <c r="AC292" s="15">
        <f t="shared" si="7"/>
        <v>74013.31813</v>
      </c>
      <c r="AD292" s="15">
        <f t="shared" si="18"/>
        <v>42186434.92</v>
      </c>
      <c r="AE292" s="14"/>
      <c r="AF292" s="15">
        <f>if($A292&lt;=$AF$1,D292*((1+Investment!$D$5/12)^($AF$1*12-$B292)),0)</f>
        <v>79573.68539</v>
      </c>
      <c r="AG292" s="15">
        <f>if($A292&lt;=$AF$1,E292*((1+Investment!$D$6/12)^($AF$1*12-$B292)),0)</f>
        <v>39419.78925</v>
      </c>
      <c r="AH292" s="15">
        <f>if($A292&lt;=$AF$1,F292*((1+Investment!$D$7/12)^($AF$1*12-$B292)),0)</f>
        <v>28108.40962</v>
      </c>
      <c r="AI292" s="15">
        <f t="shared" si="8"/>
        <v>147101.8843</v>
      </c>
      <c r="AJ292" s="15">
        <f t="shared" si="19"/>
        <v>87287866.7</v>
      </c>
      <c r="AK292" s="14"/>
      <c r="AL292" s="15">
        <f>if($A292&lt;=$AF$1,D292*((1+Investment!$D$5/12)^($AL$1*12-$B292)),0)</f>
        <v>144561.2515</v>
      </c>
      <c r="AM292" s="15">
        <f>if($A292&lt;=$AF$1,E292*((1+Investment!$D$6/12)^($AL$1*12-$B292)),0)</f>
        <v>83064.64461</v>
      </c>
      <c r="AN292" s="15">
        <f>if($A292&lt;=$AF$1,F292*((1+Investment!$D$7/12)^($AL$1*12-$B292)),0)</f>
        <v>68675.02225</v>
      </c>
      <c r="AO292" s="15">
        <f t="shared" si="9"/>
        <v>296300.9184</v>
      </c>
      <c r="AP292" s="15">
        <f t="shared" si="20"/>
        <v>183420522.9</v>
      </c>
      <c r="AQ292" s="14"/>
      <c r="AR292" s="15">
        <f>if($A292&lt;=$AF$1,D292*((1+Investment!$D$5/12)^($AR$1*12-$B292)),0)</f>
        <v>262623.9484</v>
      </c>
      <c r="AS292" s="15">
        <f>if($A292&lt;=$AF$1,E292*((1+Investment!$D$6/12)^($AR$1*12-$B292)),0)</f>
        <v>175032.2697</v>
      </c>
      <c r="AT292" s="15">
        <f>if($A292&lt;=$AF$1,F292*((1+Investment!$D$7/12)^($AR$1*12-$B292)),0)</f>
        <v>167788.1725</v>
      </c>
      <c r="AU292" s="15">
        <f t="shared" si="10"/>
        <v>605444.3906</v>
      </c>
      <c r="AV292" s="15">
        <f t="shared" si="21"/>
        <v>391455208.5</v>
      </c>
      <c r="AW292" s="15"/>
      <c r="AX292" s="15">
        <f>if($A292&lt;=$AF$1,D292*((1+Investment!$D$5/12)^($AX$1*12-$B292)),0)</f>
        <v>477108.0601</v>
      </c>
      <c r="AY292" s="15">
        <f>if($A292&lt;=$AF$1,E292*((1+Investment!$D$6/12)^($AX$1*12-$B292)),0)</f>
        <v>368824.7339</v>
      </c>
      <c r="AZ292" s="15">
        <f>if($A292&lt;=$AF$1,F292*((1+Investment!$D$7/12)^($AX$1*12-$B292)),0)</f>
        <v>409943.3811</v>
      </c>
      <c r="BA292" s="15">
        <f t="shared" si="11"/>
        <v>1255876.175</v>
      </c>
      <c r="BB292" s="15">
        <f t="shared" si="22"/>
        <v>848242007</v>
      </c>
      <c r="BC292" s="15"/>
      <c r="BD292" s="15">
        <f>if($A292&lt;=$AF$1,D292*((1+Investment!$D$5/12)^($BD$1*12-$B292)),0)</f>
        <v>866760.6376</v>
      </c>
      <c r="BE292" s="15">
        <f>if($A292&lt;=$AF$1,E292*((1+Investment!$D$6/12)^($BD$1*12-$B292)),0)</f>
        <v>777180.5995</v>
      </c>
      <c r="BF292" s="15">
        <f>if($A292&lt;=$AF$1,F292*((1+Investment!$D$7/12)^($BD$1*12-$B292)),0)</f>
        <v>1001581.776</v>
      </c>
      <c r="BG292" s="15">
        <f t="shared" si="12"/>
        <v>2645523.013</v>
      </c>
      <c r="BH292" s="15">
        <f t="shared" si="23"/>
        <v>1864982045</v>
      </c>
      <c r="BI292" s="15"/>
    </row>
    <row r="293">
      <c r="A293" s="24">
        <f t="shared" si="2"/>
        <v>24</v>
      </c>
      <c r="B293" s="23">
        <f t="shared" si="13"/>
        <v>291</v>
      </c>
      <c r="C293" s="15">
        <f>vlookup(A293,Budget!$B$3:$H$53,7,0)</f>
        <v>66087.91603</v>
      </c>
      <c r="D293" s="15">
        <f t="shared" ref="D293:F293" si="311">$C293*D$1</f>
        <v>39652.74962</v>
      </c>
      <c r="E293" s="15">
        <f t="shared" si="311"/>
        <v>16521.97901</v>
      </c>
      <c r="F293" s="15">
        <f t="shared" si="311"/>
        <v>9913.187405</v>
      </c>
      <c r="G293" s="14"/>
      <c r="H293" s="15">
        <f>if($A293&lt;=$H$1,D293*((1+Investment!$D$5/12)^($H$1*12-$B293)),0)</f>
        <v>0</v>
      </c>
      <c r="I293" s="15">
        <f>if($A293&lt;=$H$1,E293*((1+Investment!$D$6/12)^($H$1*12-$B293)),0)</f>
        <v>0</v>
      </c>
      <c r="J293" s="15">
        <f>if($A293&lt;=$H$1,F293*((1+Investment!$D$7/12)^($H$1*12-$B293)),0)</f>
        <v>0</v>
      </c>
      <c r="K293" s="15">
        <f t="shared" si="4"/>
        <v>0</v>
      </c>
      <c r="L293" s="15">
        <f t="shared" si="15"/>
        <v>2878143.695</v>
      </c>
      <c r="M293" s="14"/>
      <c r="N293" s="15">
        <f>if($A293&lt;=$N$1,D293*((1+Investment!$D$5/12)^($N$1*12-$B293)),0)</f>
        <v>0</v>
      </c>
      <c r="O293" s="15">
        <f>if($A293&lt;=$N$1,E293*((1+Investment!$D$6/12)^($N$1*12-$B293)),0)</f>
        <v>0</v>
      </c>
      <c r="P293" s="15">
        <f>if($A293&lt;=$N$1,F293*((1+Investment!$D$7/12)^($N$1*12-$B293)),0)</f>
        <v>0</v>
      </c>
      <c r="Q293" s="15">
        <f t="shared" si="5"/>
        <v>0</v>
      </c>
      <c r="R293" s="15">
        <f t="shared" si="16"/>
        <v>7865692.167</v>
      </c>
      <c r="S293" s="14"/>
      <c r="T293" s="15">
        <f>if($A293&lt;=$T$1,D293*((1+Investment!$D$5/12)^($T$1*12-$B293)),0)</f>
        <v>0</v>
      </c>
      <c r="U293" s="15">
        <f>if($A293&lt;=$T$1,E293*((1+Investment!$D$6/12)^($T$1*12-$B293)),0)</f>
        <v>0</v>
      </c>
      <c r="V293" s="15">
        <f>if($A293&lt;=$T$1,F293*((1+Investment!$D$7/12)^($T$1*12-$B293)),0)</f>
        <v>0</v>
      </c>
      <c r="W293" s="15">
        <f t="shared" si="6"/>
        <v>0</v>
      </c>
      <c r="X293" s="15">
        <f t="shared" si="17"/>
        <v>19126709.88</v>
      </c>
      <c r="Y293" s="14"/>
      <c r="Z293" s="15">
        <f>if($A293&lt;=$Z$1,D293*((1+Investment!$D$5/12)^($Z$1*12-$B293)),0)</f>
        <v>43367.62828</v>
      </c>
      <c r="AA293" s="15">
        <f>if($A293&lt;=$Z$1,E293*((1+Investment!$D$6/12)^($Z$1*12-$B293)),0)</f>
        <v>18476.39988</v>
      </c>
      <c r="AB293" s="15">
        <f>if($A293&lt;=$Z$1,F293*((1+Investment!$D$7/12)^($Z$1*12-$B293)),0)</f>
        <v>11334.6391</v>
      </c>
      <c r="AC293" s="15">
        <f t="shared" si="7"/>
        <v>73178.66726</v>
      </c>
      <c r="AD293" s="15">
        <f t="shared" si="18"/>
        <v>42259613.59</v>
      </c>
      <c r="AE293" s="14"/>
      <c r="AF293" s="15">
        <f>if($A293&lt;=$AF$1,D293*((1+Investment!$D$5/12)^($AF$1*12-$B293)),0)</f>
        <v>78785.82712</v>
      </c>
      <c r="AG293" s="15">
        <f>if($A293&lt;=$AF$1,E293*((1+Investment!$D$6/12)^($AF$1*12-$B293)),0)</f>
        <v>38933.12519</v>
      </c>
      <c r="AH293" s="15">
        <f>if($A293&lt;=$AF$1,F293*((1+Investment!$D$7/12)^($AF$1*12-$B293)),0)</f>
        <v>27693.01441</v>
      </c>
      <c r="AI293" s="15">
        <f t="shared" si="8"/>
        <v>145411.9667</v>
      </c>
      <c r="AJ293" s="15">
        <f t="shared" si="19"/>
        <v>87433278.67</v>
      </c>
      <c r="AK293" s="14"/>
      <c r="AL293" s="15">
        <f>if($A293&lt;=$AF$1,D293*((1+Investment!$D$5/12)^($AL$1*12-$B293)),0)</f>
        <v>143129.952</v>
      </c>
      <c r="AM293" s="15">
        <f>if($A293&lt;=$AF$1,E293*((1+Investment!$D$6/12)^($AL$1*12-$B293)),0)</f>
        <v>82039.15517</v>
      </c>
      <c r="AN293" s="15">
        <f>if($A293&lt;=$AF$1,F293*((1+Investment!$D$7/12)^($AL$1*12-$B293)),0)</f>
        <v>67660.12045</v>
      </c>
      <c r="AO293" s="15">
        <f t="shared" si="9"/>
        <v>292829.2276</v>
      </c>
      <c r="AP293" s="15">
        <f t="shared" si="20"/>
        <v>183713352.1</v>
      </c>
      <c r="AQ293" s="14"/>
      <c r="AR293" s="15">
        <f>if($A293&lt;=$AF$1,D293*((1+Investment!$D$5/12)^($AR$1*12-$B293)),0)</f>
        <v>260023.7113</v>
      </c>
      <c r="AS293" s="15">
        <f>if($A293&lt;=$AF$1,E293*((1+Investment!$D$6/12)^($AR$1*12-$B293)),0)</f>
        <v>172871.3775</v>
      </c>
      <c r="AT293" s="15">
        <f>if($A293&lt;=$AF$1,F293*((1+Investment!$D$7/12)^($AR$1*12-$B293)),0)</f>
        <v>165308.5443</v>
      </c>
      <c r="AU293" s="15">
        <f t="shared" si="10"/>
        <v>598203.6331</v>
      </c>
      <c r="AV293" s="15">
        <f t="shared" si="21"/>
        <v>392053412.2</v>
      </c>
      <c r="AW293" s="15"/>
      <c r="AX293" s="15">
        <f>if($A293&lt;=$AF$1,D293*((1+Investment!$D$5/12)^($AX$1*12-$B293)),0)</f>
        <v>472384.2179</v>
      </c>
      <c r="AY293" s="15">
        <f>if($A293&lt;=$AF$1,E293*((1+Investment!$D$6/12)^($AX$1*12-$B293)),0)</f>
        <v>364271.3421</v>
      </c>
      <c r="AZ293" s="15">
        <f>if($A293&lt;=$AF$1,F293*((1+Investment!$D$7/12)^($AX$1*12-$B293)),0)</f>
        <v>403885.1045</v>
      </c>
      <c r="BA293" s="15">
        <f t="shared" si="11"/>
        <v>1240540.665</v>
      </c>
      <c r="BB293" s="15">
        <f t="shared" si="22"/>
        <v>849482547.7</v>
      </c>
      <c r="BC293" s="15"/>
      <c r="BD293" s="15">
        <f>if($A293&lt;=$AF$1,D293*((1+Investment!$D$5/12)^($BD$1*12-$B293)),0)</f>
        <v>858178.8491</v>
      </c>
      <c r="BE293" s="15">
        <f>if($A293&lt;=$AF$1,E293*((1+Investment!$D$6/12)^($BD$1*12-$B293)),0)</f>
        <v>767585.7773</v>
      </c>
      <c r="BF293" s="15">
        <f>if($A293&lt;=$AF$1,F293*((1+Investment!$D$7/12)^($BD$1*12-$B293)),0)</f>
        <v>986780.0745</v>
      </c>
      <c r="BG293" s="15">
        <f t="shared" si="12"/>
        <v>2612544.701</v>
      </c>
      <c r="BH293" s="15">
        <f t="shared" si="23"/>
        <v>1867594589</v>
      </c>
      <c r="BI293" s="15"/>
    </row>
    <row r="294">
      <c r="A294" s="24">
        <f t="shared" si="2"/>
        <v>24</v>
      </c>
      <c r="B294" s="23">
        <f t="shared" si="13"/>
        <v>292</v>
      </c>
      <c r="C294" s="15">
        <f>vlookup(A294,Budget!$B$3:$H$53,7,0)</f>
        <v>66087.91603</v>
      </c>
      <c r="D294" s="15">
        <f t="shared" ref="D294:F294" si="312">$C294*D$1</f>
        <v>39652.74962</v>
      </c>
      <c r="E294" s="15">
        <f t="shared" si="312"/>
        <v>16521.97901</v>
      </c>
      <c r="F294" s="15">
        <f t="shared" si="312"/>
        <v>9913.187405</v>
      </c>
      <c r="G294" s="14"/>
      <c r="H294" s="15">
        <f>if($A294&lt;=$H$1,D294*((1+Investment!$D$5/12)^($H$1*12-$B294)),0)</f>
        <v>0</v>
      </c>
      <c r="I294" s="15">
        <f>if($A294&lt;=$H$1,E294*((1+Investment!$D$6/12)^($H$1*12-$B294)),0)</f>
        <v>0</v>
      </c>
      <c r="J294" s="15">
        <f>if($A294&lt;=$H$1,F294*((1+Investment!$D$7/12)^($H$1*12-$B294)),0)</f>
        <v>0</v>
      </c>
      <c r="K294" s="15">
        <f t="shared" si="4"/>
        <v>0</v>
      </c>
      <c r="L294" s="15">
        <f t="shared" si="15"/>
        <v>2878143.695</v>
      </c>
      <c r="M294" s="14"/>
      <c r="N294" s="15">
        <f>if($A294&lt;=$N$1,D294*((1+Investment!$D$5/12)^($N$1*12-$B294)),0)</f>
        <v>0</v>
      </c>
      <c r="O294" s="15">
        <f>if($A294&lt;=$N$1,E294*((1+Investment!$D$6/12)^($N$1*12-$B294)),0)</f>
        <v>0</v>
      </c>
      <c r="P294" s="15">
        <f>if($A294&lt;=$N$1,F294*((1+Investment!$D$7/12)^($N$1*12-$B294)),0)</f>
        <v>0</v>
      </c>
      <c r="Q294" s="15">
        <f t="shared" si="5"/>
        <v>0</v>
      </c>
      <c r="R294" s="15">
        <f t="shared" si="16"/>
        <v>7865692.167</v>
      </c>
      <c r="S294" s="14"/>
      <c r="T294" s="15">
        <f>if($A294&lt;=$T$1,D294*((1+Investment!$D$5/12)^($T$1*12-$B294)),0)</f>
        <v>0</v>
      </c>
      <c r="U294" s="15">
        <f>if($A294&lt;=$T$1,E294*((1+Investment!$D$6/12)^($T$1*12-$B294)),0)</f>
        <v>0</v>
      </c>
      <c r="V294" s="15">
        <f>if($A294&lt;=$T$1,F294*((1+Investment!$D$7/12)^($T$1*12-$B294)),0)</f>
        <v>0</v>
      </c>
      <c r="W294" s="15">
        <f t="shared" si="6"/>
        <v>0</v>
      </c>
      <c r="X294" s="15">
        <f t="shared" si="17"/>
        <v>19126709.88</v>
      </c>
      <c r="Y294" s="14"/>
      <c r="Z294" s="15">
        <f>if($A294&lt;=$Z$1,D294*((1+Investment!$D$5/12)^($Z$1*12-$B294)),0)</f>
        <v>42938.24582</v>
      </c>
      <c r="AA294" s="15">
        <f>if($A294&lt;=$Z$1,E294*((1+Investment!$D$6/12)^($Z$1*12-$B294)),0)</f>
        <v>18248.29618</v>
      </c>
      <c r="AB294" s="15">
        <f>if($A294&lt;=$Z$1,F294*((1+Investment!$D$7/12)^($Z$1*12-$B294)),0)</f>
        <v>11167.13212</v>
      </c>
      <c r="AC294" s="15">
        <f t="shared" si="7"/>
        <v>72353.67412</v>
      </c>
      <c r="AD294" s="15">
        <f t="shared" si="18"/>
        <v>42331967.26</v>
      </c>
      <c r="AE294" s="14"/>
      <c r="AF294" s="15">
        <f>if($A294&lt;=$AF$1,D294*((1+Investment!$D$5/12)^($AF$1*12-$B294)),0)</f>
        <v>78005.76943</v>
      </c>
      <c r="AG294" s="15">
        <f>if($A294&lt;=$AF$1,E294*((1+Investment!$D$6/12)^($AF$1*12-$B294)),0)</f>
        <v>38452.46932</v>
      </c>
      <c r="AH294" s="15">
        <f>if($A294&lt;=$AF$1,F294*((1+Investment!$D$7/12)^($AF$1*12-$B294)),0)</f>
        <v>27283.75804</v>
      </c>
      <c r="AI294" s="15">
        <f t="shared" si="8"/>
        <v>143741.9968</v>
      </c>
      <c r="AJ294" s="15">
        <f t="shared" si="19"/>
        <v>87577020.66</v>
      </c>
      <c r="AK294" s="14"/>
      <c r="AL294" s="15">
        <f>if($A294&lt;=$AF$1,D294*((1+Investment!$D$5/12)^($AL$1*12-$B294)),0)</f>
        <v>141712.8238</v>
      </c>
      <c r="AM294" s="15">
        <f>if($A294&lt;=$AF$1,E294*((1+Investment!$D$6/12)^($AL$1*12-$B294)),0)</f>
        <v>81026.3261</v>
      </c>
      <c r="AN294" s="15">
        <f>if($A294&lt;=$AF$1,F294*((1+Investment!$D$7/12)^($AL$1*12-$B294)),0)</f>
        <v>66660.21719</v>
      </c>
      <c r="AO294" s="15">
        <f t="shared" si="9"/>
        <v>289399.3671</v>
      </c>
      <c r="AP294" s="15">
        <f t="shared" si="20"/>
        <v>184002751.5</v>
      </c>
      <c r="AQ294" s="14"/>
      <c r="AR294" s="15">
        <f>if($A294&lt;=$AF$1,D294*((1+Investment!$D$5/12)^($AR$1*12-$B294)),0)</f>
        <v>257449.2191</v>
      </c>
      <c r="AS294" s="15">
        <f>if($A294&lt;=$AF$1,E294*((1+Investment!$D$6/12)^($AR$1*12-$B294)),0)</f>
        <v>170737.163</v>
      </c>
      <c r="AT294" s="15">
        <f>if($A294&lt;=$AF$1,F294*((1+Investment!$D$7/12)^($AR$1*12-$B294)),0)</f>
        <v>162865.5609</v>
      </c>
      <c r="AU294" s="15">
        <f t="shared" si="10"/>
        <v>591051.943</v>
      </c>
      <c r="AV294" s="15">
        <f t="shared" si="21"/>
        <v>392644464.1</v>
      </c>
      <c r="AW294" s="15"/>
      <c r="AX294" s="15">
        <f>if($A294&lt;=$AF$1,D294*((1+Investment!$D$5/12)^($AX$1*12-$B294)),0)</f>
        <v>467707.1464</v>
      </c>
      <c r="AY294" s="15">
        <f>if($A294&lt;=$AF$1,E294*((1+Investment!$D$6/12)^($AX$1*12-$B294)),0)</f>
        <v>359774.165</v>
      </c>
      <c r="AZ294" s="15">
        <f>if($A294&lt;=$AF$1,F294*((1+Investment!$D$7/12)^($AX$1*12-$B294)),0)</f>
        <v>397916.3591</v>
      </c>
      <c r="BA294" s="15">
        <f t="shared" si="11"/>
        <v>1225397.671</v>
      </c>
      <c r="BB294" s="15">
        <f t="shared" si="22"/>
        <v>850707945.4</v>
      </c>
      <c r="BC294" s="15"/>
      <c r="BD294" s="15">
        <f>if($A294&lt;=$AF$1,D294*((1+Investment!$D$5/12)^($BD$1*12-$B294)),0)</f>
        <v>849682.0288</v>
      </c>
      <c r="BE294" s="15">
        <f>if($A294&lt;=$AF$1,E294*((1+Investment!$D$6/12)^($BD$1*12-$B294)),0)</f>
        <v>758109.4097</v>
      </c>
      <c r="BF294" s="15">
        <f>if($A294&lt;=$AF$1,F294*((1+Investment!$D$7/12)^($BD$1*12-$B294)),0)</f>
        <v>972197.1177</v>
      </c>
      <c r="BG294" s="15">
        <f t="shared" si="12"/>
        <v>2579988.556</v>
      </c>
      <c r="BH294" s="15">
        <f t="shared" si="23"/>
        <v>1870174578</v>
      </c>
      <c r="BI294" s="15"/>
    </row>
    <row r="295">
      <c r="A295" s="24">
        <f t="shared" si="2"/>
        <v>24</v>
      </c>
      <c r="B295" s="23">
        <f t="shared" si="13"/>
        <v>293</v>
      </c>
      <c r="C295" s="15">
        <f>vlookup(A295,Budget!$B$3:$H$53,7,0)</f>
        <v>66087.91603</v>
      </c>
      <c r="D295" s="15">
        <f t="shared" ref="D295:F295" si="313">$C295*D$1</f>
        <v>39652.74962</v>
      </c>
      <c r="E295" s="15">
        <f t="shared" si="313"/>
        <v>16521.97901</v>
      </c>
      <c r="F295" s="15">
        <f t="shared" si="313"/>
        <v>9913.187405</v>
      </c>
      <c r="G295" s="14"/>
      <c r="H295" s="15">
        <f>if($A295&lt;=$H$1,D295*((1+Investment!$D$5/12)^($H$1*12-$B295)),0)</f>
        <v>0</v>
      </c>
      <c r="I295" s="15">
        <f>if($A295&lt;=$H$1,E295*((1+Investment!$D$6/12)^($H$1*12-$B295)),0)</f>
        <v>0</v>
      </c>
      <c r="J295" s="15">
        <f>if($A295&lt;=$H$1,F295*((1+Investment!$D$7/12)^($H$1*12-$B295)),0)</f>
        <v>0</v>
      </c>
      <c r="K295" s="15">
        <f t="shared" si="4"/>
        <v>0</v>
      </c>
      <c r="L295" s="15">
        <f t="shared" si="15"/>
        <v>2878143.695</v>
      </c>
      <c r="M295" s="14"/>
      <c r="N295" s="15">
        <f>if($A295&lt;=$N$1,D295*((1+Investment!$D$5/12)^($N$1*12-$B295)),0)</f>
        <v>0</v>
      </c>
      <c r="O295" s="15">
        <f>if($A295&lt;=$N$1,E295*((1+Investment!$D$6/12)^($N$1*12-$B295)),0)</f>
        <v>0</v>
      </c>
      <c r="P295" s="15">
        <f>if($A295&lt;=$N$1,F295*((1+Investment!$D$7/12)^($N$1*12-$B295)),0)</f>
        <v>0</v>
      </c>
      <c r="Q295" s="15">
        <f t="shared" si="5"/>
        <v>0</v>
      </c>
      <c r="R295" s="15">
        <f t="shared" si="16"/>
        <v>7865692.167</v>
      </c>
      <c r="S295" s="14"/>
      <c r="T295" s="15">
        <f>if($A295&lt;=$T$1,D295*((1+Investment!$D$5/12)^($T$1*12-$B295)),0)</f>
        <v>0</v>
      </c>
      <c r="U295" s="15">
        <f>if($A295&lt;=$T$1,E295*((1+Investment!$D$6/12)^($T$1*12-$B295)),0)</f>
        <v>0</v>
      </c>
      <c r="V295" s="15">
        <f>if($A295&lt;=$T$1,F295*((1+Investment!$D$7/12)^($T$1*12-$B295)),0)</f>
        <v>0</v>
      </c>
      <c r="W295" s="15">
        <f t="shared" si="6"/>
        <v>0</v>
      </c>
      <c r="X295" s="15">
        <f t="shared" si="17"/>
        <v>19126709.88</v>
      </c>
      <c r="Y295" s="14"/>
      <c r="Z295" s="15">
        <f>if($A295&lt;=$Z$1,D295*((1+Investment!$D$5/12)^($Z$1*12-$B295)),0)</f>
        <v>42513.11468</v>
      </c>
      <c r="AA295" s="15">
        <f>if($A295&lt;=$Z$1,E295*((1+Investment!$D$6/12)^($Z$1*12-$B295)),0)</f>
        <v>18023.00857</v>
      </c>
      <c r="AB295" s="15">
        <f>if($A295&lt;=$Z$1,F295*((1+Investment!$D$7/12)^($Z$1*12-$B295)),0)</f>
        <v>11002.10061</v>
      </c>
      <c r="AC295" s="15">
        <f t="shared" si="7"/>
        <v>71538.22386</v>
      </c>
      <c r="AD295" s="15">
        <f t="shared" si="18"/>
        <v>42403505.48</v>
      </c>
      <c r="AE295" s="14"/>
      <c r="AF295" s="15">
        <f>if($A295&lt;=$AF$1,D295*((1+Investment!$D$5/12)^($AF$1*12-$B295)),0)</f>
        <v>77233.43508</v>
      </c>
      <c r="AG295" s="15">
        <f>if($A295&lt;=$AF$1,E295*((1+Investment!$D$6/12)^($AF$1*12-$B295)),0)</f>
        <v>37977.74748</v>
      </c>
      <c r="AH295" s="15">
        <f>if($A295&lt;=$AF$1,F295*((1+Investment!$D$7/12)^($AF$1*12-$B295)),0)</f>
        <v>26880.54979</v>
      </c>
      <c r="AI295" s="15">
        <f t="shared" si="8"/>
        <v>142091.7323</v>
      </c>
      <c r="AJ295" s="15">
        <f t="shared" si="19"/>
        <v>87719112.4</v>
      </c>
      <c r="AK295" s="14"/>
      <c r="AL295" s="15">
        <f>if($A295&lt;=$AF$1,D295*((1+Investment!$D$5/12)^($AL$1*12-$B295)),0)</f>
        <v>140309.7265</v>
      </c>
      <c r="AM295" s="15">
        <f>if($A295&lt;=$AF$1,E295*((1+Investment!$D$6/12)^($AL$1*12-$B295)),0)</f>
        <v>80026.00108</v>
      </c>
      <c r="AN295" s="15">
        <f>if($A295&lt;=$AF$1,F295*((1+Investment!$D$7/12)^($AL$1*12-$B295)),0)</f>
        <v>65675.09083</v>
      </c>
      <c r="AO295" s="15">
        <f t="shared" si="9"/>
        <v>286010.8184</v>
      </c>
      <c r="AP295" s="15">
        <f t="shared" si="20"/>
        <v>184288762.3</v>
      </c>
      <c r="AQ295" s="14"/>
      <c r="AR295" s="15">
        <f>if($A295&lt;=$AF$1,D295*((1+Investment!$D$5/12)^($AR$1*12-$B295)),0)</f>
        <v>254900.2169</v>
      </c>
      <c r="AS295" s="15">
        <f>if($A295&lt;=$AF$1,E295*((1+Investment!$D$6/12)^($AR$1*12-$B295)),0)</f>
        <v>168629.2968</v>
      </c>
      <c r="AT295" s="15">
        <f>if($A295&lt;=$AF$1,F295*((1+Investment!$D$7/12)^($AR$1*12-$B295)),0)</f>
        <v>160458.6807</v>
      </c>
      <c r="AU295" s="15">
        <f t="shared" si="10"/>
        <v>583988.1944</v>
      </c>
      <c r="AV295" s="15">
        <f t="shared" si="21"/>
        <v>393228452.3</v>
      </c>
      <c r="AW295" s="15"/>
      <c r="AX295" s="15">
        <f>if($A295&lt;=$AF$1,D295*((1+Investment!$D$5/12)^($AX$1*12-$B295)),0)</f>
        <v>463076.3826</v>
      </c>
      <c r="AY295" s="15">
        <f>if($A295&lt;=$AF$1,E295*((1+Investment!$D$6/12)^($AX$1*12-$B295)),0)</f>
        <v>355332.5087</v>
      </c>
      <c r="AZ295" s="15">
        <f>if($A295&lt;=$AF$1,F295*((1+Investment!$D$7/12)^($AX$1*12-$B295)),0)</f>
        <v>392035.8218</v>
      </c>
      <c r="BA295" s="15">
        <f t="shared" si="11"/>
        <v>1210444.713</v>
      </c>
      <c r="BB295" s="15">
        <f t="shared" si="22"/>
        <v>851918390.1</v>
      </c>
      <c r="BC295" s="15"/>
      <c r="BD295" s="15">
        <f>if($A295&lt;=$AF$1,D295*((1+Investment!$D$5/12)^($BD$1*12-$B295)),0)</f>
        <v>841269.3354</v>
      </c>
      <c r="BE295" s="15">
        <f>if($A295&lt;=$AF$1,E295*((1+Investment!$D$6/12)^($BD$1*12-$B295)),0)</f>
        <v>748750.0342</v>
      </c>
      <c r="BF295" s="15">
        <f>if($A295&lt;=$AF$1,F295*((1+Investment!$D$7/12)^($BD$1*12-$B295)),0)</f>
        <v>957829.6726</v>
      </c>
      <c r="BG295" s="15">
        <f t="shared" si="12"/>
        <v>2547849.042</v>
      </c>
      <c r="BH295" s="15">
        <f t="shared" si="23"/>
        <v>1872722427</v>
      </c>
      <c r="BI295" s="15"/>
    </row>
    <row r="296">
      <c r="A296" s="24">
        <f t="shared" si="2"/>
        <v>24</v>
      </c>
      <c r="B296" s="23">
        <f t="shared" si="13"/>
        <v>294</v>
      </c>
      <c r="C296" s="15">
        <f>vlookup(A296,Budget!$B$3:$H$53,7,0)</f>
        <v>66087.91603</v>
      </c>
      <c r="D296" s="15">
        <f t="shared" ref="D296:F296" si="314">$C296*D$1</f>
        <v>39652.74962</v>
      </c>
      <c r="E296" s="15">
        <f t="shared" si="314"/>
        <v>16521.97901</v>
      </c>
      <c r="F296" s="15">
        <f t="shared" si="314"/>
        <v>9913.187405</v>
      </c>
      <c r="G296" s="14"/>
      <c r="H296" s="15">
        <f>if($A296&lt;=$H$1,D296*((1+Investment!$D$5/12)^($H$1*12-$B296)),0)</f>
        <v>0</v>
      </c>
      <c r="I296" s="15">
        <f>if($A296&lt;=$H$1,E296*((1+Investment!$D$6/12)^($H$1*12-$B296)),0)</f>
        <v>0</v>
      </c>
      <c r="J296" s="15">
        <f>if($A296&lt;=$H$1,F296*((1+Investment!$D$7/12)^($H$1*12-$B296)),0)</f>
        <v>0</v>
      </c>
      <c r="K296" s="15">
        <f t="shared" si="4"/>
        <v>0</v>
      </c>
      <c r="L296" s="15">
        <f t="shared" si="15"/>
        <v>2878143.695</v>
      </c>
      <c r="M296" s="14"/>
      <c r="N296" s="15">
        <f>if($A296&lt;=$N$1,D296*((1+Investment!$D$5/12)^($N$1*12-$B296)),0)</f>
        <v>0</v>
      </c>
      <c r="O296" s="15">
        <f>if($A296&lt;=$N$1,E296*((1+Investment!$D$6/12)^($N$1*12-$B296)),0)</f>
        <v>0</v>
      </c>
      <c r="P296" s="15">
        <f>if($A296&lt;=$N$1,F296*((1+Investment!$D$7/12)^($N$1*12-$B296)),0)</f>
        <v>0</v>
      </c>
      <c r="Q296" s="15">
        <f t="shared" si="5"/>
        <v>0</v>
      </c>
      <c r="R296" s="15">
        <f t="shared" si="16"/>
        <v>7865692.167</v>
      </c>
      <c r="S296" s="14"/>
      <c r="T296" s="15">
        <f>if($A296&lt;=$T$1,D296*((1+Investment!$D$5/12)^($T$1*12-$B296)),0)</f>
        <v>0</v>
      </c>
      <c r="U296" s="15">
        <f>if($A296&lt;=$T$1,E296*((1+Investment!$D$6/12)^($T$1*12-$B296)),0)</f>
        <v>0</v>
      </c>
      <c r="V296" s="15">
        <f>if($A296&lt;=$T$1,F296*((1+Investment!$D$7/12)^($T$1*12-$B296)),0)</f>
        <v>0</v>
      </c>
      <c r="W296" s="15">
        <f t="shared" si="6"/>
        <v>0</v>
      </c>
      <c r="X296" s="15">
        <f t="shared" si="17"/>
        <v>19126709.88</v>
      </c>
      <c r="Y296" s="14"/>
      <c r="Z296" s="15">
        <f>if($A296&lt;=$Z$1,D296*((1+Investment!$D$5/12)^($Z$1*12-$B296)),0)</f>
        <v>42092.19275</v>
      </c>
      <c r="AA296" s="15">
        <f>if($A296&lt;=$Z$1,E296*((1+Investment!$D$6/12)^($Z$1*12-$B296)),0)</f>
        <v>17800.50229</v>
      </c>
      <c r="AB296" s="15">
        <f>if($A296&lt;=$Z$1,F296*((1+Investment!$D$7/12)^($Z$1*12-$B296)),0)</f>
        <v>10839.50799</v>
      </c>
      <c r="AC296" s="15">
        <f t="shared" si="7"/>
        <v>70732.20303</v>
      </c>
      <c r="AD296" s="15">
        <f t="shared" si="18"/>
        <v>42474237.69</v>
      </c>
      <c r="AE296" s="14"/>
      <c r="AF296" s="15">
        <f>if($A296&lt;=$AF$1,D296*((1+Investment!$D$5/12)^($AF$1*12-$B296)),0)</f>
        <v>76468.7476</v>
      </c>
      <c r="AG296" s="15">
        <f>if($A296&lt;=$AF$1,E296*((1+Investment!$D$6/12)^($AF$1*12-$B296)),0)</f>
        <v>37508.8864</v>
      </c>
      <c r="AH296" s="15">
        <f>if($A296&lt;=$AF$1,F296*((1+Investment!$D$7/12)^($AF$1*12-$B296)),0)</f>
        <v>26483.30028</v>
      </c>
      <c r="AI296" s="15">
        <f t="shared" si="8"/>
        <v>140460.9343</v>
      </c>
      <c r="AJ296" s="15">
        <f t="shared" si="19"/>
        <v>87859573.33</v>
      </c>
      <c r="AK296" s="14"/>
      <c r="AL296" s="15">
        <f>if($A296&lt;=$AF$1,D296*((1+Investment!$D$5/12)^($AL$1*12-$B296)),0)</f>
        <v>138920.5213</v>
      </c>
      <c r="AM296" s="15">
        <f>if($A296&lt;=$AF$1,E296*((1+Investment!$D$6/12)^($AL$1*12-$B296)),0)</f>
        <v>79038.02576</v>
      </c>
      <c r="AN296" s="15">
        <f>if($A296&lt;=$AF$1,F296*((1+Investment!$D$7/12)^($AL$1*12-$B296)),0)</f>
        <v>64704.52298</v>
      </c>
      <c r="AO296" s="15">
        <f t="shared" si="9"/>
        <v>282663.0701</v>
      </c>
      <c r="AP296" s="15">
        <f t="shared" si="20"/>
        <v>184571425.4</v>
      </c>
      <c r="AQ296" s="14"/>
      <c r="AR296" s="15">
        <f>if($A296&lt;=$AF$1,D296*((1+Investment!$D$5/12)^($AR$1*12-$B296)),0)</f>
        <v>252376.4524</v>
      </c>
      <c r="AS296" s="15">
        <f>if($A296&lt;=$AF$1,E296*((1+Investment!$D$6/12)^($AR$1*12-$B296)),0)</f>
        <v>166547.4536</v>
      </c>
      <c r="AT296" s="15">
        <f>if($A296&lt;=$AF$1,F296*((1+Investment!$D$7/12)^($AR$1*12-$B296)),0)</f>
        <v>158087.3701</v>
      </c>
      <c r="AU296" s="15">
        <f t="shared" si="10"/>
        <v>577011.2761</v>
      </c>
      <c r="AV296" s="15">
        <f t="shared" si="21"/>
        <v>393805463.6</v>
      </c>
      <c r="AW296" s="15"/>
      <c r="AX296" s="15">
        <f>if($A296&lt;=$AF$1,D296*((1+Investment!$D$5/12)^($AX$1*12-$B296)),0)</f>
        <v>458491.4679</v>
      </c>
      <c r="AY296" s="15">
        <f>if($A296&lt;=$AF$1,E296*((1+Investment!$D$6/12)^($AX$1*12-$B296)),0)</f>
        <v>350945.6876</v>
      </c>
      <c r="AZ296" s="15">
        <f>if($A296&lt;=$AF$1,F296*((1+Investment!$D$7/12)^($AX$1*12-$B296)),0)</f>
        <v>386242.189</v>
      </c>
      <c r="BA296" s="15">
        <f t="shared" si="11"/>
        <v>1195679.344</v>
      </c>
      <c r="BB296" s="15">
        <f t="shared" si="22"/>
        <v>853114069.4</v>
      </c>
      <c r="BC296" s="15"/>
      <c r="BD296" s="15">
        <f>if($A296&lt;=$AF$1,D296*((1+Investment!$D$5/12)^($BD$1*12-$B296)),0)</f>
        <v>832939.9361</v>
      </c>
      <c r="BE296" s="15">
        <f>if($A296&lt;=$AF$1,E296*((1+Investment!$D$6/12)^($BD$1*12-$B296)),0)</f>
        <v>739506.2067</v>
      </c>
      <c r="BF296" s="15">
        <f>if($A296&lt;=$AF$1,F296*((1+Investment!$D$7/12)^($BD$1*12-$B296)),0)</f>
        <v>943674.5543</v>
      </c>
      <c r="BG296" s="15">
        <f t="shared" si="12"/>
        <v>2516120.697</v>
      </c>
      <c r="BH296" s="15">
        <f t="shared" si="23"/>
        <v>1875238548</v>
      </c>
      <c r="BI296" s="15"/>
    </row>
    <row r="297">
      <c r="A297" s="24">
        <f t="shared" si="2"/>
        <v>24</v>
      </c>
      <c r="B297" s="23">
        <f t="shared" si="13"/>
        <v>295</v>
      </c>
      <c r="C297" s="15">
        <f>vlookup(A297,Budget!$B$3:$H$53,7,0)</f>
        <v>66087.91603</v>
      </c>
      <c r="D297" s="15">
        <f t="shared" ref="D297:F297" si="315">$C297*D$1</f>
        <v>39652.74962</v>
      </c>
      <c r="E297" s="15">
        <f t="shared" si="315"/>
        <v>16521.97901</v>
      </c>
      <c r="F297" s="15">
        <f t="shared" si="315"/>
        <v>9913.187405</v>
      </c>
      <c r="G297" s="14"/>
      <c r="H297" s="15">
        <f>if($A297&lt;=$H$1,D297*((1+Investment!$D$5/12)^($H$1*12-$B297)),0)</f>
        <v>0</v>
      </c>
      <c r="I297" s="15">
        <f>if($A297&lt;=$H$1,E297*((1+Investment!$D$6/12)^($H$1*12-$B297)),0)</f>
        <v>0</v>
      </c>
      <c r="J297" s="15">
        <f>if($A297&lt;=$H$1,F297*((1+Investment!$D$7/12)^($H$1*12-$B297)),0)</f>
        <v>0</v>
      </c>
      <c r="K297" s="15">
        <f t="shared" si="4"/>
        <v>0</v>
      </c>
      <c r="L297" s="15">
        <f t="shared" si="15"/>
        <v>2878143.695</v>
      </c>
      <c r="M297" s="14"/>
      <c r="N297" s="15">
        <f>if($A297&lt;=$N$1,D297*((1+Investment!$D$5/12)^($N$1*12-$B297)),0)</f>
        <v>0</v>
      </c>
      <c r="O297" s="15">
        <f>if($A297&lt;=$N$1,E297*((1+Investment!$D$6/12)^($N$1*12-$B297)),0)</f>
        <v>0</v>
      </c>
      <c r="P297" s="15">
        <f>if($A297&lt;=$N$1,F297*((1+Investment!$D$7/12)^($N$1*12-$B297)),0)</f>
        <v>0</v>
      </c>
      <c r="Q297" s="15">
        <f t="shared" si="5"/>
        <v>0</v>
      </c>
      <c r="R297" s="15">
        <f t="shared" si="16"/>
        <v>7865692.167</v>
      </c>
      <c r="S297" s="14"/>
      <c r="T297" s="15">
        <f>if($A297&lt;=$T$1,D297*((1+Investment!$D$5/12)^($T$1*12-$B297)),0)</f>
        <v>0</v>
      </c>
      <c r="U297" s="15">
        <f>if($A297&lt;=$T$1,E297*((1+Investment!$D$6/12)^($T$1*12-$B297)),0)</f>
        <v>0</v>
      </c>
      <c r="V297" s="15">
        <f>if($A297&lt;=$T$1,F297*((1+Investment!$D$7/12)^($T$1*12-$B297)),0)</f>
        <v>0</v>
      </c>
      <c r="W297" s="15">
        <f t="shared" si="6"/>
        <v>0</v>
      </c>
      <c r="X297" s="15">
        <f t="shared" si="17"/>
        <v>19126709.88</v>
      </c>
      <c r="Y297" s="14"/>
      <c r="Z297" s="15">
        <f>if($A297&lt;=$Z$1,D297*((1+Investment!$D$5/12)^($Z$1*12-$B297)),0)</f>
        <v>41675.43836</v>
      </c>
      <c r="AA297" s="15">
        <f>if($A297&lt;=$Z$1,E297*((1+Investment!$D$6/12)^($Z$1*12-$B297)),0)</f>
        <v>17580.74301</v>
      </c>
      <c r="AB297" s="15">
        <f>if($A297&lt;=$Z$1,F297*((1+Investment!$D$7/12)^($Z$1*12-$B297)),0)</f>
        <v>10679.31822</v>
      </c>
      <c r="AC297" s="15">
        <f t="shared" si="7"/>
        <v>69935.49959</v>
      </c>
      <c r="AD297" s="15">
        <f t="shared" si="18"/>
        <v>42544173.19</v>
      </c>
      <c r="AE297" s="14"/>
      <c r="AF297" s="15">
        <f>if($A297&lt;=$AF$1,D297*((1+Investment!$D$5/12)^($AF$1*12-$B297)),0)</f>
        <v>75711.63129</v>
      </c>
      <c r="AG297" s="15">
        <f>if($A297&lt;=$AF$1,E297*((1+Investment!$D$6/12)^($AF$1*12-$B297)),0)</f>
        <v>37045.81373</v>
      </c>
      <c r="AH297" s="15">
        <f>if($A297&lt;=$AF$1,F297*((1+Investment!$D$7/12)^($AF$1*12-$B297)),0)</f>
        <v>26091.92146</v>
      </c>
      <c r="AI297" s="15">
        <f t="shared" si="8"/>
        <v>138849.3665</v>
      </c>
      <c r="AJ297" s="15">
        <f t="shared" si="19"/>
        <v>87998422.7</v>
      </c>
      <c r="AK297" s="14"/>
      <c r="AL297" s="15">
        <f>if($A297&lt;=$AF$1,D297*((1+Investment!$D$5/12)^($AL$1*12-$B297)),0)</f>
        <v>137545.0706</v>
      </c>
      <c r="AM297" s="15">
        <f>if($A297&lt;=$AF$1,E297*((1+Investment!$D$6/12)^($AL$1*12-$B297)),0)</f>
        <v>78062.24767</v>
      </c>
      <c r="AN297" s="15">
        <f>if($A297&lt;=$AF$1,F297*((1+Investment!$D$7/12)^($AL$1*12-$B297)),0)</f>
        <v>63748.2985</v>
      </c>
      <c r="AO297" s="15">
        <f t="shared" si="9"/>
        <v>279355.6168</v>
      </c>
      <c r="AP297" s="15">
        <f t="shared" si="20"/>
        <v>184850781</v>
      </c>
      <c r="AQ297" s="14"/>
      <c r="AR297" s="15">
        <f>if($A297&lt;=$AF$1,D297*((1+Investment!$D$5/12)^($AR$1*12-$B297)),0)</f>
        <v>249877.6757</v>
      </c>
      <c r="AS297" s="15">
        <f>if($A297&lt;=$AF$1,E297*((1+Investment!$D$6/12)^($AR$1*12-$B297)),0)</f>
        <v>164491.3122</v>
      </c>
      <c r="AT297" s="15">
        <f>if($A297&lt;=$AF$1,F297*((1+Investment!$D$7/12)^($AR$1*12-$B297)),0)</f>
        <v>155751.1036</v>
      </c>
      <c r="AU297" s="15">
        <f t="shared" si="10"/>
        <v>570120.0914</v>
      </c>
      <c r="AV297" s="15">
        <f t="shared" si="21"/>
        <v>394375583.7</v>
      </c>
      <c r="AW297" s="15"/>
      <c r="AX297" s="15">
        <f>if($A297&lt;=$AF$1,D297*((1+Investment!$D$5/12)^($AX$1*12-$B297)),0)</f>
        <v>453951.9484</v>
      </c>
      <c r="AY297" s="15">
        <f>if($A297&lt;=$AF$1,E297*((1+Investment!$D$6/12)^($AX$1*12-$B297)),0)</f>
        <v>346613.0248</v>
      </c>
      <c r="AZ297" s="15">
        <f>if($A297&lt;=$AF$1,F297*((1+Investment!$D$7/12)^($AX$1*12-$B297)),0)</f>
        <v>380534.1763</v>
      </c>
      <c r="BA297" s="15">
        <f t="shared" si="11"/>
        <v>1181099.15</v>
      </c>
      <c r="BB297" s="15">
        <f t="shared" si="22"/>
        <v>854295168.6</v>
      </c>
      <c r="BC297" s="15"/>
      <c r="BD297" s="15">
        <f>if($A297&lt;=$AF$1,D297*((1+Investment!$D$5/12)^($BD$1*12-$B297)),0)</f>
        <v>824693.006</v>
      </c>
      <c r="BE297" s="15">
        <f>if($A297&lt;=$AF$1,E297*((1+Investment!$D$6/12)^($BD$1*12-$B297)),0)</f>
        <v>730376.5004</v>
      </c>
      <c r="BF297" s="15">
        <f>if($A297&lt;=$AF$1,F297*((1+Investment!$D$7/12)^($BD$1*12-$B297)),0)</f>
        <v>929728.6249</v>
      </c>
      <c r="BG297" s="15">
        <f t="shared" si="12"/>
        <v>2484798.131</v>
      </c>
      <c r="BH297" s="15">
        <f t="shared" si="23"/>
        <v>1877723346</v>
      </c>
      <c r="BI297" s="15"/>
    </row>
    <row r="298">
      <c r="A298" s="24">
        <f t="shared" si="2"/>
        <v>24</v>
      </c>
      <c r="B298" s="23">
        <f t="shared" si="13"/>
        <v>296</v>
      </c>
      <c r="C298" s="15">
        <f>vlookup(A298,Budget!$B$3:$H$53,7,0)</f>
        <v>66087.91603</v>
      </c>
      <c r="D298" s="15">
        <f t="shared" ref="D298:F298" si="316">$C298*D$1</f>
        <v>39652.74962</v>
      </c>
      <c r="E298" s="15">
        <f t="shared" si="316"/>
        <v>16521.97901</v>
      </c>
      <c r="F298" s="15">
        <f t="shared" si="316"/>
        <v>9913.187405</v>
      </c>
      <c r="G298" s="14"/>
      <c r="H298" s="15">
        <f>if($A298&lt;=$H$1,D298*((1+Investment!$D$5/12)^($H$1*12-$B298)),0)</f>
        <v>0</v>
      </c>
      <c r="I298" s="15">
        <f>if($A298&lt;=$H$1,E298*((1+Investment!$D$6/12)^($H$1*12-$B298)),0)</f>
        <v>0</v>
      </c>
      <c r="J298" s="15">
        <f>if($A298&lt;=$H$1,F298*((1+Investment!$D$7/12)^($H$1*12-$B298)),0)</f>
        <v>0</v>
      </c>
      <c r="K298" s="15">
        <f t="shared" si="4"/>
        <v>0</v>
      </c>
      <c r="L298" s="15">
        <f t="shared" si="15"/>
        <v>2878143.695</v>
      </c>
      <c r="M298" s="14"/>
      <c r="N298" s="15">
        <f>if($A298&lt;=$N$1,D298*((1+Investment!$D$5/12)^($N$1*12-$B298)),0)</f>
        <v>0</v>
      </c>
      <c r="O298" s="15">
        <f>if($A298&lt;=$N$1,E298*((1+Investment!$D$6/12)^($N$1*12-$B298)),0)</f>
        <v>0</v>
      </c>
      <c r="P298" s="15">
        <f>if($A298&lt;=$N$1,F298*((1+Investment!$D$7/12)^($N$1*12-$B298)),0)</f>
        <v>0</v>
      </c>
      <c r="Q298" s="15">
        <f t="shared" si="5"/>
        <v>0</v>
      </c>
      <c r="R298" s="15">
        <f t="shared" si="16"/>
        <v>7865692.167</v>
      </c>
      <c r="S298" s="14"/>
      <c r="T298" s="15">
        <f>if($A298&lt;=$T$1,D298*((1+Investment!$D$5/12)^($T$1*12-$B298)),0)</f>
        <v>0</v>
      </c>
      <c r="U298" s="15">
        <f>if($A298&lt;=$T$1,E298*((1+Investment!$D$6/12)^($T$1*12-$B298)),0)</f>
        <v>0</v>
      </c>
      <c r="V298" s="15">
        <f>if($A298&lt;=$T$1,F298*((1+Investment!$D$7/12)^($T$1*12-$B298)),0)</f>
        <v>0</v>
      </c>
      <c r="W298" s="15">
        <f t="shared" si="6"/>
        <v>0</v>
      </c>
      <c r="X298" s="15">
        <f t="shared" si="17"/>
        <v>19126709.88</v>
      </c>
      <c r="Y298" s="14"/>
      <c r="Z298" s="15">
        <f>if($A298&lt;=$Z$1,D298*((1+Investment!$D$5/12)^($Z$1*12-$B298)),0)</f>
        <v>41262.81026</v>
      </c>
      <c r="AA298" s="15">
        <f>if($A298&lt;=$Z$1,E298*((1+Investment!$D$6/12)^($Z$1*12-$B298)),0)</f>
        <v>17363.6968</v>
      </c>
      <c r="AB298" s="15">
        <f>if($A298&lt;=$Z$1,F298*((1+Investment!$D$7/12)^($Z$1*12-$B298)),0)</f>
        <v>10521.49578</v>
      </c>
      <c r="AC298" s="15">
        <f t="shared" si="7"/>
        <v>69148.00284</v>
      </c>
      <c r="AD298" s="15">
        <f t="shared" si="18"/>
        <v>42613321.19</v>
      </c>
      <c r="AE298" s="14"/>
      <c r="AF298" s="15">
        <f>if($A298&lt;=$AF$1,D298*((1+Investment!$D$5/12)^($AF$1*12-$B298)),0)</f>
        <v>74962.01118</v>
      </c>
      <c r="AG298" s="15">
        <f>if($A298&lt;=$AF$1,E298*((1+Investment!$D$6/12)^($AF$1*12-$B298)),0)</f>
        <v>36588.458</v>
      </c>
      <c r="AH298" s="15">
        <f>if($A298&lt;=$AF$1,F298*((1+Investment!$D$7/12)^($AF$1*12-$B298)),0)</f>
        <v>25706.32656</v>
      </c>
      <c r="AI298" s="15">
        <f t="shared" si="8"/>
        <v>137256.7957</v>
      </c>
      <c r="AJ298" s="15">
        <f t="shared" si="19"/>
        <v>88135679.49</v>
      </c>
      <c r="AK298" s="14"/>
      <c r="AL298" s="15">
        <f>if($A298&lt;=$AF$1,D298*((1+Investment!$D$5/12)^($AL$1*12-$B298)),0)</f>
        <v>136183.2382</v>
      </c>
      <c r="AM298" s="15">
        <f>if($A298&lt;=$AF$1,E298*((1+Investment!$D$6/12)^($AL$1*12-$B298)),0)</f>
        <v>77098.51621</v>
      </c>
      <c r="AN298" s="15">
        <f>if($A298&lt;=$AF$1,F298*((1+Investment!$D$7/12)^($AL$1*12-$B298)),0)</f>
        <v>62806.20542</v>
      </c>
      <c r="AO298" s="15">
        <f t="shared" si="9"/>
        <v>276087.9599</v>
      </c>
      <c r="AP298" s="15">
        <f t="shared" si="20"/>
        <v>185126869</v>
      </c>
      <c r="AQ298" s="14"/>
      <c r="AR298" s="15">
        <f>if($A298&lt;=$AF$1,D298*((1+Investment!$D$5/12)^($AR$1*12-$B298)),0)</f>
        <v>247403.6393</v>
      </c>
      <c r="AS298" s="15">
        <f>if($A298&lt;=$AF$1,E298*((1+Investment!$D$6/12)^($AR$1*12-$B298)),0)</f>
        <v>162460.5552</v>
      </c>
      <c r="AT298" s="15">
        <f>if($A298&lt;=$AF$1,F298*((1+Investment!$D$7/12)^($AR$1*12-$B298)),0)</f>
        <v>153449.3631</v>
      </c>
      <c r="AU298" s="15">
        <f t="shared" si="10"/>
        <v>563313.5576</v>
      </c>
      <c r="AV298" s="15">
        <f t="shared" si="21"/>
        <v>394938897.2</v>
      </c>
      <c r="AW298" s="15"/>
      <c r="AX298" s="15">
        <f>if($A298&lt;=$AF$1,D298*((1+Investment!$D$5/12)^($AX$1*12-$B298)),0)</f>
        <v>449457.3747</v>
      </c>
      <c r="AY298" s="15">
        <f>if($A298&lt;=$AF$1,E298*((1+Investment!$D$6/12)^($AX$1*12-$B298)),0)</f>
        <v>342333.8516</v>
      </c>
      <c r="AZ298" s="15">
        <f>if($A298&lt;=$AF$1,F298*((1+Investment!$D$7/12)^($AX$1*12-$B298)),0)</f>
        <v>374910.5186</v>
      </c>
      <c r="BA298" s="15">
        <f t="shared" si="11"/>
        <v>1166701.745</v>
      </c>
      <c r="BB298" s="15">
        <f t="shared" si="22"/>
        <v>855461870.3</v>
      </c>
      <c r="BC298" s="15"/>
      <c r="BD298" s="15">
        <f>if($A298&lt;=$AF$1,D298*((1+Investment!$D$5/12)^($BD$1*12-$B298)),0)</f>
        <v>816527.7287</v>
      </c>
      <c r="BE298" s="15">
        <f>if($A298&lt;=$AF$1,E298*((1+Investment!$D$6/12)^($BD$1*12-$B298)),0)</f>
        <v>721359.5066</v>
      </c>
      <c r="BF298" s="15">
        <f>if($A298&lt;=$AF$1,F298*((1+Investment!$D$7/12)^($BD$1*12-$B298)),0)</f>
        <v>915988.793</v>
      </c>
      <c r="BG298" s="15">
        <f t="shared" si="12"/>
        <v>2453876.028</v>
      </c>
      <c r="BH298" s="15">
        <f t="shared" si="23"/>
        <v>1880177222</v>
      </c>
      <c r="BI298" s="15"/>
    </row>
    <row r="299">
      <c r="A299" s="24">
        <f t="shared" si="2"/>
        <v>24</v>
      </c>
      <c r="B299" s="23">
        <f t="shared" si="13"/>
        <v>297</v>
      </c>
      <c r="C299" s="15">
        <f>vlookup(A299,Budget!$B$3:$H$53,7,0)</f>
        <v>66087.91603</v>
      </c>
      <c r="D299" s="15">
        <f t="shared" ref="D299:F299" si="317">$C299*D$1</f>
        <v>39652.74962</v>
      </c>
      <c r="E299" s="15">
        <f t="shared" si="317"/>
        <v>16521.97901</v>
      </c>
      <c r="F299" s="15">
        <f t="shared" si="317"/>
        <v>9913.187405</v>
      </c>
      <c r="G299" s="14"/>
      <c r="H299" s="15">
        <f>if($A299&lt;=$H$1,D299*((1+Investment!$D$5/12)^($H$1*12-$B299)),0)</f>
        <v>0</v>
      </c>
      <c r="I299" s="15">
        <f>if($A299&lt;=$H$1,E299*((1+Investment!$D$6/12)^($H$1*12-$B299)),0)</f>
        <v>0</v>
      </c>
      <c r="J299" s="15">
        <f>if($A299&lt;=$H$1,F299*((1+Investment!$D$7/12)^($H$1*12-$B299)),0)</f>
        <v>0</v>
      </c>
      <c r="K299" s="15">
        <f t="shared" si="4"/>
        <v>0</v>
      </c>
      <c r="L299" s="15">
        <f t="shared" si="15"/>
        <v>2878143.695</v>
      </c>
      <c r="M299" s="14"/>
      <c r="N299" s="15">
        <f>if($A299&lt;=$N$1,D299*((1+Investment!$D$5/12)^($N$1*12-$B299)),0)</f>
        <v>0</v>
      </c>
      <c r="O299" s="15">
        <f>if($A299&lt;=$N$1,E299*((1+Investment!$D$6/12)^($N$1*12-$B299)),0)</f>
        <v>0</v>
      </c>
      <c r="P299" s="15">
        <f>if($A299&lt;=$N$1,F299*((1+Investment!$D$7/12)^($N$1*12-$B299)),0)</f>
        <v>0</v>
      </c>
      <c r="Q299" s="15">
        <f t="shared" si="5"/>
        <v>0</v>
      </c>
      <c r="R299" s="15">
        <f t="shared" si="16"/>
        <v>7865692.167</v>
      </c>
      <c r="S299" s="14"/>
      <c r="T299" s="15">
        <f>if($A299&lt;=$T$1,D299*((1+Investment!$D$5/12)^($T$1*12-$B299)),0)</f>
        <v>0</v>
      </c>
      <c r="U299" s="15">
        <f>if($A299&lt;=$T$1,E299*((1+Investment!$D$6/12)^($T$1*12-$B299)),0)</f>
        <v>0</v>
      </c>
      <c r="V299" s="15">
        <f>if($A299&lt;=$T$1,F299*((1+Investment!$D$7/12)^($T$1*12-$B299)),0)</f>
        <v>0</v>
      </c>
      <c r="W299" s="15">
        <f t="shared" si="6"/>
        <v>0</v>
      </c>
      <c r="X299" s="15">
        <f t="shared" si="17"/>
        <v>19126709.88</v>
      </c>
      <c r="Y299" s="14"/>
      <c r="Z299" s="15">
        <f>if($A299&lt;=$Z$1,D299*((1+Investment!$D$5/12)^($Z$1*12-$B299)),0)</f>
        <v>40854.26759</v>
      </c>
      <c r="AA299" s="15">
        <f>if($A299&lt;=$Z$1,E299*((1+Investment!$D$6/12)^($Z$1*12-$B299)),0)</f>
        <v>17149.33017</v>
      </c>
      <c r="AB299" s="15">
        <f>if($A299&lt;=$Z$1,F299*((1+Investment!$D$7/12)^($Z$1*12-$B299)),0)</f>
        <v>10366.0057</v>
      </c>
      <c r="AC299" s="15">
        <f t="shared" si="7"/>
        <v>68369.60345</v>
      </c>
      <c r="AD299" s="15">
        <f t="shared" si="18"/>
        <v>42681690.79</v>
      </c>
      <c r="AE299" s="14"/>
      <c r="AF299" s="15">
        <f>if($A299&lt;=$AF$1,D299*((1+Investment!$D$5/12)^($AF$1*12-$B299)),0)</f>
        <v>74219.81305</v>
      </c>
      <c r="AG299" s="15">
        <f>if($A299&lt;=$AF$1,E299*((1+Investment!$D$6/12)^($AF$1*12-$B299)),0)</f>
        <v>36136.74864</v>
      </c>
      <c r="AH299" s="15">
        <f>if($A299&lt;=$AF$1,F299*((1+Investment!$D$7/12)^($AF$1*12-$B299)),0)</f>
        <v>25326.43011</v>
      </c>
      <c r="AI299" s="15">
        <f t="shared" si="8"/>
        <v>135682.9918</v>
      </c>
      <c r="AJ299" s="15">
        <f t="shared" si="19"/>
        <v>88271362.48</v>
      </c>
      <c r="AK299" s="14"/>
      <c r="AL299" s="15">
        <f>if($A299&lt;=$AF$1,D299*((1+Investment!$D$5/12)^($AL$1*12-$B299)),0)</f>
        <v>134834.8893</v>
      </c>
      <c r="AM299" s="15">
        <f>if($A299&lt;=$AF$1,E299*((1+Investment!$D$6/12)^($AL$1*12-$B299)),0)</f>
        <v>76146.68268</v>
      </c>
      <c r="AN299" s="15">
        <f>if($A299&lt;=$AF$1,F299*((1+Investment!$D$7/12)^($AL$1*12-$B299)),0)</f>
        <v>61878.0349</v>
      </c>
      <c r="AO299" s="15">
        <f t="shared" si="9"/>
        <v>272859.6069</v>
      </c>
      <c r="AP299" s="15">
        <f t="shared" si="20"/>
        <v>185399728.6</v>
      </c>
      <c r="AQ299" s="14"/>
      <c r="AR299" s="15">
        <f>if($A299&lt;=$AF$1,D299*((1+Investment!$D$5/12)^($AR$1*12-$B299)),0)</f>
        <v>244954.0983</v>
      </c>
      <c r="AS299" s="15">
        <f>if($A299&lt;=$AF$1,E299*((1+Investment!$D$6/12)^($AR$1*12-$B299)),0)</f>
        <v>160454.8694</v>
      </c>
      <c r="AT299" s="15">
        <f>if($A299&lt;=$AF$1,F299*((1+Investment!$D$7/12)^($AR$1*12-$B299)),0)</f>
        <v>151181.6385</v>
      </c>
      <c r="AU299" s="15">
        <f t="shared" si="10"/>
        <v>556590.6062</v>
      </c>
      <c r="AV299" s="15">
        <f t="shared" si="21"/>
        <v>395495487.8</v>
      </c>
      <c r="AW299" s="15"/>
      <c r="AX299" s="15">
        <f>if($A299&lt;=$AF$1,D299*((1+Investment!$D$5/12)^($AX$1*12-$B299)),0)</f>
        <v>445007.3017</v>
      </c>
      <c r="AY299" s="15">
        <f>if($A299&lt;=$AF$1,E299*((1+Investment!$D$6/12)^($AX$1*12-$B299)),0)</f>
        <v>338107.5078</v>
      </c>
      <c r="AZ299" s="15">
        <f>if($A299&lt;=$AF$1,F299*((1+Investment!$D$7/12)^($AX$1*12-$B299)),0)</f>
        <v>369369.969</v>
      </c>
      <c r="BA299" s="15">
        <f t="shared" si="11"/>
        <v>1152484.778</v>
      </c>
      <c r="BB299" s="15">
        <f t="shared" si="22"/>
        <v>856614355.1</v>
      </c>
      <c r="BC299" s="15"/>
      <c r="BD299" s="15">
        <f>if($A299&lt;=$AF$1,D299*((1+Investment!$D$5/12)^($BD$1*12-$B299)),0)</f>
        <v>808443.2958</v>
      </c>
      <c r="BE299" s="15">
        <f>if($A299&lt;=$AF$1,E299*((1+Investment!$D$6/12)^($BD$1*12-$B299)),0)</f>
        <v>712453.8336</v>
      </c>
      <c r="BF299" s="15">
        <f>if($A299&lt;=$AF$1,F299*((1+Investment!$D$7/12)^($BD$1*12-$B299)),0)</f>
        <v>902452.0129</v>
      </c>
      <c r="BG299" s="15">
        <f t="shared" si="12"/>
        <v>2423349.142</v>
      </c>
      <c r="BH299" s="15">
        <f t="shared" si="23"/>
        <v>1882600571</v>
      </c>
      <c r="BI299" s="15"/>
    </row>
    <row r="300">
      <c r="A300" s="24">
        <f t="shared" si="2"/>
        <v>24</v>
      </c>
      <c r="B300" s="23">
        <f t="shared" si="13"/>
        <v>298</v>
      </c>
      <c r="C300" s="15">
        <f>vlookup(A300,Budget!$B$3:$H$53,7,0)</f>
        <v>66087.91603</v>
      </c>
      <c r="D300" s="15">
        <f t="shared" ref="D300:F300" si="318">$C300*D$1</f>
        <v>39652.74962</v>
      </c>
      <c r="E300" s="15">
        <f t="shared" si="318"/>
        <v>16521.97901</v>
      </c>
      <c r="F300" s="15">
        <f t="shared" si="318"/>
        <v>9913.187405</v>
      </c>
      <c r="G300" s="14"/>
      <c r="H300" s="15">
        <f>if($A300&lt;=$H$1,D300*((1+Investment!$D$5/12)^($H$1*12-$B300)),0)</f>
        <v>0</v>
      </c>
      <c r="I300" s="15">
        <f>if($A300&lt;=$H$1,E300*((1+Investment!$D$6/12)^($H$1*12-$B300)),0)</f>
        <v>0</v>
      </c>
      <c r="J300" s="15">
        <f>if($A300&lt;=$H$1,F300*((1+Investment!$D$7/12)^($H$1*12-$B300)),0)</f>
        <v>0</v>
      </c>
      <c r="K300" s="15">
        <f t="shared" si="4"/>
        <v>0</v>
      </c>
      <c r="L300" s="15">
        <f t="shared" si="15"/>
        <v>2878143.695</v>
      </c>
      <c r="M300" s="14"/>
      <c r="N300" s="15">
        <f>if($A300&lt;=$N$1,D300*((1+Investment!$D$5/12)^($N$1*12-$B300)),0)</f>
        <v>0</v>
      </c>
      <c r="O300" s="15">
        <f>if($A300&lt;=$N$1,E300*((1+Investment!$D$6/12)^($N$1*12-$B300)),0)</f>
        <v>0</v>
      </c>
      <c r="P300" s="15">
        <f>if($A300&lt;=$N$1,F300*((1+Investment!$D$7/12)^($N$1*12-$B300)),0)</f>
        <v>0</v>
      </c>
      <c r="Q300" s="15">
        <f t="shared" si="5"/>
        <v>0</v>
      </c>
      <c r="R300" s="15">
        <f t="shared" si="16"/>
        <v>7865692.167</v>
      </c>
      <c r="S300" s="14"/>
      <c r="T300" s="15">
        <f>if($A300&lt;=$T$1,D300*((1+Investment!$D$5/12)^($T$1*12-$B300)),0)</f>
        <v>0</v>
      </c>
      <c r="U300" s="15">
        <f>if($A300&lt;=$T$1,E300*((1+Investment!$D$6/12)^($T$1*12-$B300)),0)</f>
        <v>0</v>
      </c>
      <c r="V300" s="15">
        <f>if($A300&lt;=$T$1,F300*((1+Investment!$D$7/12)^($T$1*12-$B300)),0)</f>
        <v>0</v>
      </c>
      <c r="W300" s="15">
        <f t="shared" si="6"/>
        <v>0</v>
      </c>
      <c r="X300" s="15">
        <f t="shared" si="17"/>
        <v>19126709.88</v>
      </c>
      <c r="Y300" s="14"/>
      <c r="Z300" s="15">
        <f>if($A300&lt;=$Z$1,D300*((1+Investment!$D$5/12)^($Z$1*12-$B300)),0)</f>
        <v>40449.76989</v>
      </c>
      <c r="AA300" s="15">
        <f>if($A300&lt;=$Z$1,E300*((1+Investment!$D$6/12)^($Z$1*12-$B300)),0)</f>
        <v>16937.61004</v>
      </c>
      <c r="AB300" s="15">
        <f>if($A300&lt;=$Z$1,F300*((1+Investment!$D$7/12)^($Z$1*12-$B300)),0)</f>
        <v>10212.81349</v>
      </c>
      <c r="AC300" s="15">
        <f t="shared" si="7"/>
        <v>67600.19342</v>
      </c>
      <c r="AD300" s="15">
        <f t="shared" si="18"/>
        <v>42749290.99</v>
      </c>
      <c r="AE300" s="14"/>
      <c r="AF300" s="15">
        <f>if($A300&lt;=$AF$1,D300*((1+Investment!$D$5/12)^($AF$1*12-$B300)),0)</f>
        <v>73484.96341</v>
      </c>
      <c r="AG300" s="15">
        <f>if($A300&lt;=$AF$1,E300*((1+Investment!$D$6/12)^($AF$1*12-$B300)),0)</f>
        <v>35690.61594</v>
      </c>
      <c r="AH300" s="15">
        <f>if($A300&lt;=$AF$1,F300*((1+Investment!$D$7/12)^($AF$1*12-$B300)),0)</f>
        <v>24952.14789</v>
      </c>
      <c r="AI300" s="15">
        <f t="shared" si="8"/>
        <v>134127.7272</v>
      </c>
      <c r="AJ300" s="15">
        <f t="shared" si="19"/>
        <v>88405490.21</v>
      </c>
      <c r="AK300" s="14"/>
      <c r="AL300" s="15">
        <f>if($A300&lt;=$AF$1,D300*((1+Investment!$D$5/12)^($AL$1*12-$B300)),0)</f>
        <v>133499.8904</v>
      </c>
      <c r="AM300" s="15">
        <f>if($A300&lt;=$AF$1,E300*((1+Investment!$D$6/12)^($AL$1*12-$B300)),0)</f>
        <v>75206.60018</v>
      </c>
      <c r="AN300" s="15">
        <f>if($A300&lt;=$AF$1,F300*((1+Investment!$D$7/12)^($AL$1*12-$B300)),0)</f>
        <v>60963.58118</v>
      </c>
      <c r="AO300" s="15">
        <f t="shared" si="9"/>
        <v>269670.0718</v>
      </c>
      <c r="AP300" s="15">
        <f t="shared" si="20"/>
        <v>185669398.6</v>
      </c>
      <c r="AQ300" s="14"/>
      <c r="AR300" s="15">
        <f>if($A300&lt;=$AF$1,D300*((1+Investment!$D$5/12)^($AR$1*12-$B300)),0)</f>
        <v>242528.8102</v>
      </c>
      <c r="AS300" s="15">
        <f>if($A300&lt;=$AF$1,E300*((1+Investment!$D$6/12)^($AR$1*12-$B300)),0)</f>
        <v>158473.9451</v>
      </c>
      <c r="AT300" s="15">
        <f>if($A300&lt;=$AF$1,F300*((1+Investment!$D$7/12)^($AR$1*12-$B300)),0)</f>
        <v>148947.4271</v>
      </c>
      <c r="AU300" s="15">
        <f t="shared" si="10"/>
        <v>549950.1824</v>
      </c>
      <c r="AV300" s="15">
        <f t="shared" si="21"/>
        <v>396045438</v>
      </c>
      <c r="AW300" s="15"/>
      <c r="AX300" s="15">
        <f>if($A300&lt;=$AF$1,D300*((1+Investment!$D$5/12)^($AX$1*12-$B300)),0)</f>
        <v>440601.2888</v>
      </c>
      <c r="AY300" s="15">
        <f>if($A300&lt;=$AF$1,E300*((1+Investment!$D$6/12)^($AX$1*12-$B300)),0)</f>
        <v>333933.341</v>
      </c>
      <c r="AZ300" s="15">
        <f>if($A300&lt;=$AF$1,F300*((1+Investment!$D$7/12)^($AX$1*12-$B300)),0)</f>
        <v>363911.2995</v>
      </c>
      <c r="BA300" s="15">
        <f t="shared" si="11"/>
        <v>1138445.929</v>
      </c>
      <c r="BB300" s="15">
        <f t="shared" si="22"/>
        <v>857752801</v>
      </c>
      <c r="BC300" s="15"/>
      <c r="BD300" s="15">
        <f>if($A300&lt;=$AF$1,D300*((1+Investment!$D$5/12)^($BD$1*12-$B300)),0)</f>
        <v>800438.9067</v>
      </c>
      <c r="BE300" s="15">
        <f>if($A300&lt;=$AF$1,E300*((1+Investment!$D$6/12)^($BD$1*12-$B300)),0)</f>
        <v>703658.1073</v>
      </c>
      <c r="BF300" s="15">
        <f>if($A300&lt;=$AF$1,F300*((1+Investment!$D$7/12)^($BD$1*12-$B300)),0)</f>
        <v>889115.2836</v>
      </c>
      <c r="BG300" s="15">
        <f t="shared" si="12"/>
        <v>2393212.298</v>
      </c>
      <c r="BH300" s="15">
        <f t="shared" si="23"/>
        <v>1884993783</v>
      </c>
      <c r="BI300" s="15"/>
    </row>
    <row r="301">
      <c r="A301" s="24">
        <f t="shared" si="2"/>
        <v>24</v>
      </c>
      <c r="B301" s="23">
        <f t="shared" si="13"/>
        <v>299</v>
      </c>
      <c r="C301" s="15">
        <f>vlookup(A301,Budget!$B$3:$H$53,7,0)</f>
        <v>66087.91603</v>
      </c>
      <c r="D301" s="15">
        <f t="shared" ref="D301:F301" si="319">$C301*D$1</f>
        <v>39652.74962</v>
      </c>
      <c r="E301" s="15">
        <f t="shared" si="319"/>
        <v>16521.97901</v>
      </c>
      <c r="F301" s="15">
        <f t="shared" si="319"/>
        <v>9913.187405</v>
      </c>
      <c r="G301" s="14"/>
      <c r="H301" s="15">
        <f>if($A301&lt;=$H$1,D301*((1+Investment!$D$5/12)^($H$1*12-$B301)),0)</f>
        <v>0</v>
      </c>
      <c r="I301" s="15">
        <f>if($A301&lt;=$H$1,E301*((1+Investment!$D$6/12)^($H$1*12-$B301)),0)</f>
        <v>0</v>
      </c>
      <c r="J301" s="15">
        <f>if($A301&lt;=$H$1,F301*((1+Investment!$D$7/12)^($H$1*12-$B301)),0)</f>
        <v>0</v>
      </c>
      <c r="K301" s="15">
        <f t="shared" si="4"/>
        <v>0</v>
      </c>
      <c r="L301" s="15">
        <f t="shared" si="15"/>
        <v>2878143.695</v>
      </c>
      <c r="M301" s="14"/>
      <c r="N301" s="15">
        <f>if($A301&lt;=$N$1,D301*((1+Investment!$D$5/12)^($N$1*12-$B301)),0)</f>
        <v>0</v>
      </c>
      <c r="O301" s="15">
        <f>if($A301&lt;=$N$1,E301*((1+Investment!$D$6/12)^($N$1*12-$B301)),0)</f>
        <v>0</v>
      </c>
      <c r="P301" s="15">
        <f>if($A301&lt;=$N$1,F301*((1+Investment!$D$7/12)^($N$1*12-$B301)),0)</f>
        <v>0</v>
      </c>
      <c r="Q301" s="15">
        <f t="shared" si="5"/>
        <v>0</v>
      </c>
      <c r="R301" s="15">
        <f t="shared" si="16"/>
        <v>7865692.167</v>
      </c>
      <c r="S301" s="14"/>
      <c r="T301" s="15">
        <f>if($A301&lt;=$T$1,D301*((1+Investment!$D$5/12)^($T$1*12-$B301)),0)</f>
        <v>0</v>
      </c>
      <c r="U301" s="15">
        <f>if($A301&lt;=$T$1,E301*((1+Investment!$D$6/12)^($T$1*12-$B301)),0)</f>
        <v>0</v>
      </c>
      <c r="V301" s="15">
        <f>if($A301&lt;=$T$1,F301*((1+Investment!$D$7/12)^($T$1*12-$B301)),0)</f>
        <v>0</v>
      </c>
      <c r="W301" s="15">
        <f t="shared" si="6"/>
        <v>0</v>
      </c>
      <c r="X301" s="15">
        <f t="shared" si="17"/>
        <v>19126709.88</v>
      </c>
      <c r="Y301" s="14"/>
      <c r="Z301" s="15">
        <f>if($A301&lt;=$Z$1,D301*((1+Investment!$D$5/12)^($Z$1*12-$B301)),0)</f>
        <v>40049.27712</v>
      </c>
      <c r="AA301" s="15">
        <f>if($A301&lt;=$Z$1,E301*((1+Investment!$D$6/12)^($Z$1*12-$B301)),0)</f>
        <v>16728.50375</v>
      </c>
      <c r="AB301" s="15">
        <f>if($A301&lt;=$Z$1,F301*((1+Investment!$D$7/12)^($Z$1*12-$B301)),0)</f>
        <v>10061.88522</v>
      </c>
      <c r="AC301" s="15">
        <f t="shared" si="7"/>
        <v>66839.66608</v>
      </c>
      <c r="AD301" s="15">
        <f t="shared" si="18"/>
        <v>42816130.65</v>
      </c>
      <c r="AE301" s="14"/>
      <c r="AF301" s="15">
        <f>if($A301&lt;=$AF$1,D301*((1+Investment!$D$5/12)^($AF$1*12-$B301)),0)</f>
        <v>72757.38952</v>
      </c>
      <c r="AG301" s="15">
        <f>if($A301&lt;=$AF$1,E301*((1+Investment!$D$6/12)^($AF$1*12-$B301)),0)</f>
        <v>35249.99106</v>
      </c>
      <c r="AH301" s="15">
        <f>if($A301&lt;=$AF$1,F301*((1+Investment!$D$7/12)^($AF$1*12-$B301)),0)</f>
        <v>24583.39694</v>
      </c>
      <c r="AI301" s="15">
        <f t="shared" si="8"/>
        <v>132590.7775</v>
      </c>
      <c r="AJ301" s="15">
        <f t="shared" si="19"/>
        <v>88538080.99</v>
      </c>
      <c r="AK301" s="14"/>
      <c r="AL301" s="15">
        <f>if($A301&lt;=$AF$1,D301*((1+Investment!$D$5/12)^($AL$1*12-$B301)),0)</f>
        <v>132178.1093</v>
      </c>
      <c r="AM301" s="15">
        <f>if($A301&lt;=$AF$1,E301*((1+Investment!$D$6/12)^($AL$1*12-$B301)),0)</f>
        <v>74278.12363</v>
      </c>
      <c r="AN301" s="15">
        <f>if($A301&lt;=$AF$1,F301*((1+Investment!$D$7/12)^($AL$1*12-$B301)),0)</f>
        <v>60062.64156</v>
      </c>
      <c r="AO301" s="15">
        <f t="shared" si="9"/>
        <v>266518.8745</v>
      </c>
      <c r="AP301" s="15">
        <f t="shared" si="20"/>
        <v>185935917.5</v>
      </c>
      <c r="AQ301" s="14"/>
      <c r="AR301" s="15">
        <f>if($A301&lt;=$AF$1,D301*((1+Investment!$D$5/12)^($AR$1*12-$B301)),0)</f>
        <v>240127.5348</v>
      </c>
      <c r="AS301" s="15">
        <f>if($A301&lt;=$AF$1,E301*((1+Investment!$D$6/12)^($AR$1*12-$B301)),0)</f>
        <v>156517.4766</v>
      </c>
      <c r="AT301" s="15">
        <f>if($A301&lt;=$AF$1,F301*((1+Investment!$D$7/12)^($AR$1*12-$B301)),0)</f>
        <v>146746.2336</v>
      </c>
      <c r="AU301" s="15">
        <f t="shared" si="10"/>
        <v>543391.2451</v>
      </c>
      <c r="AV301" s="15">
        <f t="shared" si="21"/>
        <v>396588829.2</v>
      </c>
      <c r="AW301" s="15"/>
      <c r="AX301" s="15">
        <f>if($A301&lt;=$AF$1,D301*((1+Investment!$D$5/12)^($AX$1*12-$B301)),0)</f>
        <v>436238.8998</v>
      </c>
      <c r="AY301" s="15">
        <f>if($A301&lt;=$AF$1,E301*((1+Investment!$D$6/12)^($AX$1*12-$B301)),0)</f>
        <v>329810.7072</v>
      </c>
      <c r="AZ301" s="15">
        <f>if($A301&lt;=$AF$1,F301*((1+Investment!$D$7/12)^($AX$1*12-$B301)),0)</f>
        <v>358533.3</v>
      </c>
      <c r="BA301" s="15">
        <f t="shared" si="11"/>
        <v>1124582.907</v>
      </c>
      <c r="BB301" s="15">
        <f t="shared" si="22"/>
        <v>858877383.9</v>
      </c>
      <c r="BC301" s="15"/>
      <c r="BD301" s="15">
        <f>if($A301&lt;=$AF$1,D301*((1+Investment!$D$5/12)^($BD$1*12-$B301)),0)</f>
        <v>792513.769</v>
      </c>
      <c r="BE301" s="15">
        <f>if($A301&lt;=$AF$1,E301*((1+Investment!$D$6/12)^($BD$1*12-$B301)),0)</f>
        <v>694970.9702</v>
      </c>
      <c r="BF301" s="15">
        <f>if($A301&lt;=$AF$1,F301*((1+Investment!$D$7/12)^($BD$1*12-$B301)),0)</f>
        <v>875975.6489</v>
      </c>
      <c r="BG301" s="15">
        <f t="shared" si="12"/>
        <v>2363460.388</v>
      </c>
      <c r="BH301" s="15">
        <f t="shared" si="23"/>
        <v>1887357244</v>
      </c>
      <c r="BI301" s="15"/>
    </row>
    <row r="302">
      <c r="A302" s="24">
        <f t="shared" si="2"/>
        <v>24</v>
      </c>
      <c r="B302" s="23">
        <f t="shared" si="13"/>
        <v>300</v>
      </c>
      <c r="C302" s="15">
        <f>vlookup(A302,Budget!$B$3:$H$53,7,0)</f>
        <v>66087.91603</v>
      </c>
      <c r="D302" s="15">
        <f t="shared" ref="D302:F302" si="320">$C302*D$1</f>
        <v>39652.74962</v>
      </c>
      <c r="E302" s="15">
        <f t="shared" si="320"/>
        <v>16521.97901</v>
      </c>
      <c r="F302" s="15">
        <f t="shared" si="320"/>
        <v>9913.187405</v>
      </c>
      <c r="G302" s="14"/>
      <c r="H302" s="15">
        <f>if($A302&lt;=$H$1,D302*((1+Investment!$D$5/12)^($H$1*12-$B302)),0)</f>
        <v>0</v>
      </c>
      <c r="I302" s="15">
        <f>if($A302&lt;=$H$1,E302*((1+Investment!$D$6/12)^($H$1*12-$B302)),0)</f>
        <v>0</v>
      </c>
      <c r="J302" s="15">
        <f>if($A302&lt;=$H$1,F302*((1+Investment!$D$7/12)^($H$1*12-$B302)),0)</f>
        <v>0</v>
      </c>
      <c r="K302" s="15">
        <f t="shared" si="4"/>
        <v>0</v>
      </c>
      <c r="L302" s="15">
        <f t="shared" si="15"/>
        <v>2878143.695</v>
      </c>
      <c r="M302" s="14"/>
      <c r="N302" s="15">
        <f>if($A302&lt;=$N$1,D302*((1+Investment!$D$5/12)^($N$1*12-$B302)),0)</f>
        <v>0</v>
      </c>
      <c r="O302" s="15">
        <f>if($A302&lt;=$N$1,E302*((1+Investment!$D$6/12)^($N$1*12-$B302)),0)</f>
        <v>0</v>
      </c>
      <c r="P302" s="15">
        <f>if($A302&lt;=$N$1,F302*((1+Investment!$D$7/12)^($N$1*12-$B302)),0)</f>
        <v>0</v>
      </c>
      <c r="Q302" s="15">
        <f t="shared" si="5"/>
        <v>0</v>
      </c>
      <c r="R302" s="15">
        <f t="shared" si="16"/>
        <v>7865692.167</v>
      </c>
      <c r="S302" s="14"/>
      <c r="T302" s="15">
        <f>if($A302&lt;=$T$1,D302*((1+Investment!$D$5/12)^($T$1*12-$B302)),0)</f>
        <v>0</v>
      </c>
      <c r="U302" s="15">
        <f>if($A302&lt;=$T$1,E302*((1+Investment!$D$6/12)^($T$1*12-$B302)),0)</f>
        <v>0</v>
      </c>
      <c r="V302" s="15">
        <f>if($A302&lt;=$T$1,F302*((1+Investment!$D$7/12)^($T$1*12-$B302)),0)</f>
        <v>0</v>
      </c>
      <c r="W302" s="15">
        <f t="shared" si="6"/>
        <v>0</v>
      </c>
      <c r="X302" s="15">
        <f t="shared" si="17"/>
        <v>19126709.88</v>
      </c>
      <c r="Y302" s="14"/>
      <c r="Z302" s="15">
        <f>if($A302&lt;=$Z$1,D302*((1+Investment!$D$5/12)^($Z$1*12-$B302)),0)</f>
        <v>39652.74962</v>
      </c>
      <c r="AA302" s="15">
        <f>if($A302&lt;=$Z$1,E302*((1+Investment!$D$6/12)^($Z$1*12-$B302)),0)</f>
        <v>16521.97901</v>
      </c>
      <c r="AB302" s="15">
        <f>if($A302&lt;=$Z$1,F302*((1+Investment!$D$7/12)^($Z$1*12-$B302)),0)</f>
        <v>9913.187405</v>
      </c>
      <c r="AC302" s="15">
        <f t="shared" si="7"/>
        <v>66087.91603</v>
      </c>
      <c r="AD302" s="15">
        <f t="shared" si="18"/>
        <v>42882218.57</v>
      </c>
      <c r="AE302" s="14"/>
      <c r="AF302" s="15">
        <f>if($A302&lt;=$AF$1,D302*((1+Investment!$D$5/12)^($AF$1*12-$B302)),0)</f>
        <v>72037.01932</v>
      </c>
      <c r="AG302" s="15">
        <f>if($A302&lt;=$AF$1,E302*((1+Investment!$D$6/12)^($AF$1*12-$B302)),0)</f>
        <v>34814.80598</v>
      </c>
      <c r="AH302" s="15">
        <f>if($A302&lt;=$AF$1,F302*((1+Investment!$D$7/12)^($AF$1*12-$B302)),0)</f>
        <v>24220.09551</v>
      </c>
      <c r="AI302" s="15">
        <f t="shared" si="8"/>
        <v>131071.9208</v>
      </c>
      <c r="AJ302" s="15">
        <f t="shared" si="19"/>
        <v>88669152.91</v>
      </c>
      <c r="AK302" s="14"/>
      <c r="AL302" s="15">
        <f>if($A302&lt;=$AF$1,D302*((1+Investment!$D$5/12)^($AL$1*12-$B302)),0)</f>
        <v>130869.4152</v>
      </c>
      <c r="AM302" s="15">
        <f>if($A302&lt;=$AF$1,E302*((1+Investment!$D$6/12)^($AL$1*12-$B302)),0)</f>
        <v>73361.10976</v>
      </c>
      <c r="AN302" s="15">
        <f>if($A302&lt;=$AF$1,F302*((1+Investment!$D$7/12)^($AL$1*12-$B302)),0)</f>
        <v>59175.01631</v>
      </c>
      <c r="AO302" s="15">
        <f t="shared" si="9"/>
        <v>263405.5413</v>
      </c>
      <c r="AP302" s="15">
        <f t="shared" si="20"/>
        <v>186199323</v>
      </c>
      <c r="AQ302" s="14"/>
      <c r="AR302" s="15">
        <f>if($A302&lt;=$AF$1,D302*((1+Investment!$D$5/12)^($AR$1*12-$B302)),0)</f>
        <v>237750.0345</v>
      </c>
      <c r="AS302" s="15">
        <f>if($A302&lt;=$AF$1,E302*((1+Investment!$D$6/12)^($AR$1*12-$B302)),0)</f>
        <v>154585.1621</v>
      </c>
      <c r="AT302" s="15">
        <f>if($A302&lt;=$AF$1,F302*((1+Investment!$D$7/12)^($AR$1*12-$B302)),0)</f>
        <v>144577.5701</v>
      </c>
      <c r="AU302" s="15">
        <f t="shared" si="10"/>
        <v>536912.7667</v>
      </c>
      <c r="AV302" s="15">
        <f t="shared" si="21"/>
        <v>397125742</v>
      </c>
      <c r="AW302" s="15"/>
      <c r="AX302" s="15">
        <f>if($A302&lt;=$AF$1,D302*((1+Investment!$D$5/12)^($AX$1*12-$B302)),0)</f>
        <v>431919.7028</v>
      </c>
      <c r="AY302" s="15">
        <f>if($A302&lt;=$AF$1,E302*((1+Investment!$D$6/12)^($AX$1*12-$B302)),0)</f>
        <v>325738.97</v>
      </c>
      <c r="AZ302" s="15">
        <f>if($A302&lt;=$AF$1,F302*((1+Investment!$D$7/12)^($AX$1*12-$B302)),0)</f>
        <v>353234.7784</v>
      </c>
      <c r="BA302" s="15">
        <f t="shared" si="11"/>
        <v>1110893.451</v>
      </c>
      <c r="BB302" s="15">
        <f t="shared" si="22"/>
        <v>859988277.4</v>
      </c>
      <c r="BC302" s="15"/>
      <c r="BD302" s="15">
        <f>if($A302&lt;=$AF$1,D302*((1+Investment!$D$5/12)^($BD$1*12-$B302)),0)</f>
        <v>784667.098</v>
      </c>
      <c r="BE302" s="15">
        <f>if($A302&lt;=$AF$1,E302*((1+Investment!$D$6/12)^($BD$1*12-$B302)),0)</f>
        <v>686391.0817</v>
      </c>
      <c r="BF302" s="15">
        <f>if($A302&lt;=$AF$1,F302*((1+Investment!$D$7/12)^($BD$1*12-$B302)),0)</f>
        <v>863030.1959</v>
      </c>
      <c r="BG302" s="15">
        <f t="shared" si="12"/>
        <v>2334088.376</v>
      </c>
      <c r="BH302" s="15">
        <f t="shared" si="23"/>
        <v>1889691332</v>
      </c>
      <c r="BI302" s="15"/>
    </row>
    <row r="303">
      <c r="A303" s="24">
        <f t="shared" si="2"/>
        <v>25</v>
      </c>
      <c r="B303" s="23">
        <f t="shared" si="13"/>
        <v>301</v>
      </c>
      <c r="C303" s="15">
        <f>vlookup(A303,Budget!$B$3:$H$53,7,0)</f>
        <v>70287.19099</v>
      </c>
      <c r="D303" s="15">
        <f t="shared" ref="D303:F303" si="321">$C303*D$1</f>
        <v>42172.3146</v>
      </c>
      <c r="E303" s="15">
        <f t="shared" si="321"/>
        <v>17571.79775</v>
      </c>
      <c r="F303" s="15">
        <f t="shared" si="321"/>
        <v>10543.07865</v>
      </c>
      <c r="G303" s="14"/>
      <c r="H303" s="15">
        <f>if($A303&lt;=$H$1,D303*((1+Investment!$D$5/12)^($H$1*12-$B303)),0)</f>
        <v>0</v>
      </c>
      <c r="I303" s="15">
        <f>if($A303&lt;=$H$1,E303*((1+Investment!$D$6/12)^($H$1*12-$B303)),0)</f>
        <v>0</v>
      </c>
      <c r="J303" s="15">
        <f>if($A303&lt;=$H$1,F303*((1+Investment!$D$7/12)^($H$1*12-$B303)),0)</f>
        <v>0</v>
      </c>
      <c r="K303" s="15">
        <f t="shared" si="4"/>
        <v>0</v>
      </c>
      <c r="L303" s="15">
        <f t="shared" si="15"/>
        <v>2878143.695</v>
      </c>
      <c r="M303" s="14"/>
      <c r="N303" s="15">
        <f>if($A303&lt;=$N$1,D303*((1+Investment!$D$5/12)^($N$1*12-$B303)),0)</f>
        <v>0</v>
      </c>
      <c r="O303" s="15">
        <f>if($A303&lt;=$N$1,E303*((1+Investment!$D$6/12)^($N$1*12-$B303)),0)</f>
        <v>0</v>
      </c>
      <c r="P303" s="15">
        <f>if($A303&lt;=$N$1,F303*((1+Investment!$D$7/12)^($N$1*12-$B303)),0)</f>
        <v>0</v>
      </c>
      <c r="Q303" s="15">
        <f t="shared" si="5"/>
        <v>0</v>
      </c>
      <c r="R303" s="15">
        <f t="shared" si="16"/>
        <v>7865692.167</v>
      </c>
      <c r="S303" s="14"/>
      <c r="T303" s="15">
        <f>if($A303&lt;=$T$1,D303*((1+Investment!$D$5/12)^($T$1*12-$B303)),0)</f>
        <v>0</v>
      </c>
      <c r="U303" s="15">
        <f>if($A303&lt;=$T$1,E303*((1+Investment!$D$6/12)^($T$1*12-$B303)),0)</f>
        <v>0</v>
      </c>
      <c r="V303" s="15">
        <f>if($A303&lt;=$T$1,F303*((1+Investment!$D$7/12)^($T$1*12-$B303)),0)</f>
        <v>0</v>
      </c>
      <c r="W303" s="15">
        <f t="shared" si="6"/>
        <v>0</v>
      </c>
      <c r="X303" s="15">
        <f t="shared" si="17"/>
        <v>19126709.88</v>
      </c>
      <c r="Y303" s="14"/>
      <c r="Z303" s="15">
        <f>if($A303&lt;=$Z$1,D303*((1+Investment!$D$5/12)^($Z$1*12-$B303)),0)</f>
        <v>41754.76693</v>
      </c>
      <c r="AA303" s="15">
        <f>if($A303&lt;=$Z$1,E303*((1+Investment!$D$6/12)^($Z$1*12-$B303)),0)</f>
        <v>17354.86197</v>
      </c>
      <c r="AB303" s="15">
        <f>if($A303&lt;=$Z$1,F303*((1+Investment!$D$7/12)^($Z$1*12-$B303)),0)</f>
        <v>10387.26961</v>
      </c>
      <c r="AC303" s="15">
        <f t="shared" si="7"/>
        <v>69496.89851</v>
      </c>
      <c r="AD303" s="15">
        <f t="shared" si="18"/>
        <v>42951715.47</v>
      </c>
      <c r="AE303" s="14"/>
      <c r="AF303" s="15">
        <f>if($A303&lt;=$AF$1,D303*((1+Investment!$D$5/12)^($AF$1*12-$B303)),0)</f>
        <v>75855.74723</v>
      </c>
      <c r="AG303" s="15">
        <f>if($A303&lt;=$AF$1,E303*((1+Investment!$D$6/12)^($AF$1*12-$B303)),0)</f>
        <v>36569.84143</v>
      </c>
      <c r="AH303" s="15">
        <f>if($A303&lt;=$AF$1,F303*((1+Investment!$D$7/12)^($AF$1*12-$B303)),0)</f>
        <v>25378.38251</v>
      </c>
      <c r="AI303" s="15">
        <f t="shared" si="8"/>
        <v>137803.9712</v>
      </c>
      <c r="AJ303" s="15">
        <f t="shared" si="19"/>
        <v>88806956.88</v>
      </c>
      <c r="AK303" s="14"/>
      <c r="AL303" s="15">
        <f>if($A303&lt;=$AF$1,D303*((1+Investment!$D$5/12)^($AL$1*12-$B303)),0)</f>
        <v>137806.8856</v>
      </c>
      <c r="AM303" s="15">
        <f>if($A303&lt;=$AF$1,E303*((1+Investment!$D$6/12)^($AL$1*12-$B303)),0)</f>
        <v>77059.28772</v>
      </c>
      <c r="AN303" s="15">
        <f>if($A303&lt;=$AF$1,F303*((1+Investment!$D$7/12)^($AL$1*12-$B303)),0)</f>
        <v>62004.96603</v>
      </c>
      <c r="AO303" s="15">
        <f t="shared" si="9"/>
        <v>276871.1393</v>
      </c>
      <c r="AP303" s="15">
        <f t="shared" si="20"/>
        <v>186476194.2</v>
      </c>
      <c r="AQ303" s="14"/>
      <c r="AR303" s="15">
        <f>if($A303&lt;=$AF$1,D303*((1+Investment!$D$5/12)^($AR$1*12-$B303)),0)</f>
        <v>250353.314</v>
      </c>
      <c r="AS303" s="15">
        <f>if($A303&lt;=$AF$1,E303*((1+Investment!$D$6/12)^($AR$1*12-$B303)),0)</f>
        <v>162377.8937</v>
      </c>
      <c r="AT303" s="15">
        <f>if($A303&lt;=$AF$1,F303*((1+Investment!$D$7/12)^($AR$1*12-$B303)),0)</f>
        <v>151491.7592</v>
      </c>
      <c r="AU303" s="15">
        <f t="shared" si="10"/>
        <v>564222.9669</v>
      </c>
      <c r="AV303" s="15">
        <f t="shared" si="21"/>
        <v>397689965</v>
      </c>
      <c r="AW303" s="15"/>
      <c r="AX303" s="15">
        <f>if($A303&lt;=$AF$1,D303*((1+Investment!$D$5/12)^($AX$1*12-$B303)),0)</f>
        <v>454816.0391</v>
      </c>
      <c r="AY303" s="15">
        <f>if($A303&lt;=$AF$1,E303*((1+Investment!$D$6/12)^($AX$1*12-$B303)),0)</f>
        <v>342159.6688</v>
      </c>
      <c r="AZ303" s="15">
        <f>if($A303&lt;=$AF$1,F303*((1+Investment!$D$7/12)^($AX$1*12-$B303)),0)</f>
        <v>370127.6619</v>
      </c>
      <c r="BA303" s="15">
        <f t="shared" si="11"/>
        <v>1167103.37</v>
      </c>
      <c r="BB303" s="15">
        <f t="shared" si="22"/>
        <v>861155380.8</v>
      </c>
      <c r="BC303" s="15"/>
      <c r="BD303" s="15">
        <f>if($A303&lt;=$AF$1,D303*((1+Investment!$D$5/12)^($BD$1*12-$B303)),0)</f>
        <v>826262.7966</v>
      </c>
      <c r="BE303" s="15">
        <f>if($A303&lt;=$AF$1,E303*((1+Investment!$D$6/12)^($BD$1*12-$B303)),0)</f>
        <v>720992.4717</v>
      </c>
      <c r="BF303" s="15">
        <f>if($A303&lt;=$AF$1,F303*((1+Investment!$D$7/12)^($BD$1*12-$B303)),0)</f>
        <v>904303.2232</v>
      </c>
      <c r="BG303" s="15">
        <f t="shared" si="12"/>
        <v>2451558.492</v>
      </c>
      <c r="BH303" s="15">
        <f t="shared" si="23"/>
        <v>1892142891</v>
      </c>
      <c r="BI303" s="15"/>
    </row>
    <row r="304">
      <c r="A304" s="24">
        <f t="shared" si="2"/>
        <v>25</v>
      </c>
      <c r="B304" s="23">
        <f t="shared" si="13"/>
        <v>302</v>
      </c>
      <c r="C304" s="15">
        <f>vlookup(A304,Budget!$B$3:$H$53,7,0)</f>
        <v>70287.19099</v>
      </c>
      <c r="D304" s="15">
        <f t="shared" ref="D304:F304" si="322">$C304*D$1</f>
        <v>42172.3146</v>
      </c>
      <c r="E304" s="15">
        <f t="shared" si="322"/>
        <v>17571.79775</v>
      </c>
      <c r="F304" s="15">
        <f t="shared" si="322"/>
        <v>10543.07865</v>
      </c>
      <c r="G304" s="14"/>
      <c r="H304" s="15">
        <f>if($A304&lt;=$H$1,D304*((1+Investment!$D$5/12)^($H$1*12-$B304)),0)</f>
        <v>0</v>
      </c>
      <c r="I304" s="15">
        <f>if($A304&lt;=$H$1,E304*((1+Investment!$D$6/12)^($H$1*12-$B304)),0)</f>
        <v>0</v>
      </c>
      <c r="J304" s="15">
        <f>if($A304&lt;=$H$1,F304*((1+Investment!$D$7/12)^($H$1*12-$B304)),0)</f>
        <v>0</v>
      </c>
      <c r="K304" s="15">
        <f t="shared" si="4"/>
        <v>0</v>
      </c>
      <c r="L304" s="15">
        <f t="shared" si="15"/>
        <v>2878143.695</v>
      </c>
      <c r="M304" s="14"/>
      <c r="N304" s="15">
        <f>if($A304&lt;=$N$1,D304*((1+Investment!$D$5/12)^($N$1*12-$B304)),0)</f>
        <v>0</v>
      </c>
      <c r="O304" s="15">
        <f>if($A304&lt;=$N$1,E304*((1+Investment!$D$6/12)^($N$1*12-$B304)),0)</f>
        <v>0</v>
      </c>
      <c r="P304" s="15">
        <f>if($A304&lt;=$N$1,F304*((1+Investment!$D$7/12)^($N$1*12-$B304)),0)</f>
        <v>0</v>
      </c>
      <c r="Q304" s="15">
        <f t="shared" si="5"/>
        <v>0</v>
      </c>
      <c r="R304" s="15">
        <f t="shared" si="16"/>
        <v>7865692.167</v>
      </c>
      <c r="S304" s="14"/>
      <c r="T304" s="15">
        <f>if($A304&lt;=$T$1,D304*((1+Investment!$D$5/12)^($T$1*12-$B304)),0)</f>
        <v>0</v>
      </c>
      <c r="U304" s="15">
        <f>if($A304&lt;=$T$1,E304*((1+Investment!$D$6/12)^($T$1*12-$B304)),0)</f>
        <v>0</v>
      </c>
      <c r="V304" s="15">
        <f>if($A304&lt;=$T$1,F304*((1+Investment!$D$7/12)^($T$1*12-$B304)),0)</f>
        <v>0</v>
      </c>
      <c r="W304" s="15">
        <f t="shared" si="6"/>
        <v>0</v>
      </c>
      <c r="X304" s="15">
        <f t="shared" si="17"/>
        <v>19126709.88</v>
      </c>
      <c r="Y304" s="14"/>
      <c r="Z304" s="15">
        <f>if($A304&lt;=$Z$1,D304*((1+Investment!$D$5/12)^($Z$1*12-$B304)),0)</f>
        <v>41341.35339</v>
      </c>
      <c r="AA304" s="15">
        <f>if($A304&lt;=$Z$1,E304*((1+Investment!$D$6/12)^($Z$1*12-$B304)),0)</f>
        <v>17140.60442</v>
      </c>
      <c r="AB304" s="15">
        <f>if($A304&lt;=$Z$1,F304*((1+Investment!$D$7/12)^($Z$1*12-$B304)),0)</f>
        <v>10233.76316</v>
      </c>
      <c r="AC304" s="15">
        <f t="shared" si="7"/>
        <v>68715.72097</v>
      </c>
      <c r="AD304" s="15">
        <f t="shared" si="18"/>
        <v>43020431.19</v>
      </c>
      <c r="AE304" s="14"/>
      <c r="AF304" s="15">
        <f>if($A304&lt;=$AF$1,D304*((1+Investment!$D$5/12)^($AF$1*12-$B304)),0)</f>
        <v>75104.70022</v>
      </c>
      <c r="AG304" s="15">
        <f>if($A304&lt;=$AF$1,E304*((1+Investment!$D$6/12)^($AF$1*12-$B304)),0)</f>
        <v>36118.36191</v>
      </c>
      <c r="AH304" s="15">
        <f>if($A304&lt;=$AF$1,F304*((1+Investment!$D$7/12)^($AF$1*12-$B304)),0)</f>
        <v>25003.33253</v>
      </c>
      <c r="AI304" s="15">
        <f t="shared" si="8"/>
        <v>136226.3947</v>
      </c>
      <c r="AJ304" s="15">
        <f t="shared" si="19"/>
        <v>88943183.27</v>
      </c>
      <c r="AK304" s="14"/>
      <c r="AL304" s="15">
        <f>if($A304&lt;=$AF$1,D304*((1+Investment!$D$5/12)^($AL$1*12-$B304)),0)</f>
        <v>136442.4609</v>
      </c>
      <c r="AM304" s="15">
        <f>if($A304&lt;=$AF$1,E304*((1+Investment!$D$6/12)^($AL$1*12-$B304)),0)</f>
        <v>76107.93849</v>
      </c>
      <c r="AN304" s="15">
        <f>if($A304&lt;=$AF$1,F304*((1+Investment!$D$7/12)^($AL$1*12-$B304)),0)</f>
        <v>61088.63649</v>
      </c>
      <c r="AO304" s="15">
        <f t="shared" si="9"/>
        <v>273639.0359</v>
      </c>
      <c r="AP304" s="15">
        <f t="shared" si="20"/>
        <v>186749833.2</v>
      </c>
      <c r="AQ304" s="14"/>
      <c r="AR304" s="15">
        <f>if($A304&lt;=$AF$1,D304*((1+Investment!$D$5/12)^($AR$1*12-$B304)),0)</f>
        <v>247874.5683</v>
      </c>
      <c r="AS304" s="15">
        <f>if($A304&lt;=$AF$1,E304*((1+Investment!$D$6/12)^($AR$1*12-$B304)),0)</f>
        <v>160373.2283</v>
      </c>
      <c r="AT304" s="15">
        <f>if($A304&lt;=$AF$1,F304*((1+Investment!$D$7/12)^($AR$1*12-$B304)),0)</f>
        <v>149252.9647</v>
      </c>
      <c r="AU304" s="15">
        <f t="shared" si="10"/>
        <v>557500.7614</v>
      </c>
      <c r="AV304" s="15">
        <f t="shared" si="21"/>
        <v>398247465.7</v>
      </c>
      <c r="AW304" s="15"/>
      <c r="AX304" s="15">
        <f>if($A304&lt;=$AF$1,D304*((1+Investment!$D$5/12)^($AX$1*12-$B304)),0)</f>
        <v>450312.91</v>
      </c>
      <c r="AY304" s="15">
        <f>if($A304&lt;=$AF$1,E304*((1+Investment!$D$6/12)^($AX$1*12-$B304)),0)</f>
        <v>337935.4753</v>
      </c>
      <c r="AZ304" s="15">
        <f>if($A304&lt;=$AF$1,F304*((1+Investment!$D$7/12)^($AX$1*12-$B304)),0)</f>
        <v>364657.795</v>
      </c>
      <c r="BA304" s="15">
        <f t="shared" si="11"/>
        <v>1152906.18</v>
      </c>
      <c r="BB304" s="15">
        <f t="shared" si="22"/>
        <v>862308286.9</v>
      </c>
      <c r="BC304" s="15"/>
      <c r="BD304" s="15">
        <f>if($A304&lt;=$AF$1,D304*((1+Investment!$D$5/12)^($BD$1*12-$B304)),0)</f>
        <v>818081.9768</v>
      </c>
      <c r="BE304" s="15">
        <f>if($A304&lt;=$AF$1,E304*((1+Investment!$D$6/12)^($BD$1*12-$B304)),0)</f>
        <v>712091.3301</v>
      </c>
      <c r="BF304" s="15">
        <f>if($A304&lt;=$AF$1,F304*((1+Investment!$D$7/12)^($BD$1*12-$B304)),0)</f>
        <v>890939.1362</v>
      </c>
      <c r="BG304" s="15">
        <f t="shared" si="12"/>
        <v>2421112.443</v>
      </c>
      <c r="BH304" s="15">
        <f t="shared" si="23"/>
        <v>1894564003</v>
      </c>
      <c r="BI304" s="15"/>
    </row>
    <row r="305">
      <c r="A305" s="24">
        <f t="shared" si="2"/>
        <v>25</v>
      </c>
      <c r="B305" s="23">
        <f t="shared" si="13"/>
        <v>303</v>
      </c>
      <c r="C305" s="15">
        <f>vlookup(A305,Budget!$B$3:$H$53,7,0)</f>
        <v>70287.19099</v>
      </c>
      <c r="D305" s="15">
        <f t="shared" ref="D305:F305" si="323">$C305*D$1</f>
        <v>42172.3146</v>
      </c>
      <c r="E305" s="15">
        <f t="shared" si="323"/>
        <v>17571.79775</v>
      </c>
      <c r="F305" s="15">
        <f t="shared" si="323"/>
        <v>10543.07865</v>
      </c>
      <c r="G305" s="14"/>
      <c r="H305" s="15">
        <f>if($A305&lt;=$H$1,D305*((1+Investment!$D$5/12)^($H$1*12-$B305)),0)</f>
        <v>0</v>
      </c>
      <c r="I305" s="15">
        <f>if($A305&lt;=$H$1,E305*((1+Investment!$D$6/12)^($H$1*12-$B305)),0)</f>
        <v>0</v>
      </c>
      <c r="J305" s="15">
        <f>if($A305&lt;=$H$1,F305*((1+Investment!$D$7/12)^($H$1*12-$B305)),0)</f>
        <v>0</v>
      </c>
      <c r="K305" s="15">
        <f t="shared" si="4"/>
        <v>0</v>
      </c>
      <c r="L305" s="15">
        <f t="shared" si="15"/>
        <v>2878143.695</v>
      </c>
      <c r="M305" s="14"/>
      <c r="N305" s="15">
        <f>if($A305&lt;=$N$1,D305*((1+Investment!$D$5/12)^($N$1*12-$B305)),0)</f>
        <v>0</v>
      </c>
      <c r="O305" s="15">
        <f>if($A305&lt;=$N$1,E305*((1+Investment!$D$6/12)^($N$1*12-$B305)),0)</f>
        <v>0</v>
      </c>
      <c r="P305" s="15">
        <f>if($A305&lt;=$N$1,F305*((1+Investment!$D$7/12)^($N$1*12-$B305)),0)</f>
        <v>0</v>
      </c>
      <c r="Q305" s="15">
        <f t="shared" si="5"/>
        <v>0</v>
      </c>
      <c r="R305" s="15">
        <f t="shared" si="16"/>
        <v>7865692.167</v>
      </c>
      <c r="S305" s="14"/>
      <c r="T305" s="15">
        <f>if($A305&lt;=$T$1,D305*((1+Investment!$D$5/12)^($T$1*12-$B305)),0)</f>
        <v>0</v>
      </c>
      <c r="U305" s="15">
        <f>if($A305&lt;=$T$1,E305*((1+Investment!$D$6/12)^($T$1*12-$B305)),0)</f>
        <v>0</v>
      </c>
      <c r="V305" s="15">
        <f>if($A305&lt;=$T$1,F305*((1+Investment!$D$7/12)^($T$1*12-$B305)),0)</f>
        <v>0</v>
      </c>
      <c r="W305" s="15">
        <f t="shared" si="6"/>
        <v>0</v>
      </c>
      <c r="X305" s="15">
        <f t="shared" si="17"/>
        <v>19126709.88</v>
      </c>
      <c r="Y305" s="14"/>
      <c r="Z305" s="15">
        <f>if($A305&lt;=$Z$1,D305*((1+Investment!$D$5/12)^($Z$1*12-$B305)),0)</f>
        <v>40932.03306</v>
      </c>
      <c r="AA305" s="15">
        <f>if($A305&lt;=$Z$1,E305*((1+Investment!$D$6/12)^($Z$1*12-$B305)),0)</f>
        <v>16928.99202</v>
      </c>
      <c r="AB305" s="15">
        <f>if($A305&lt;=$Z$1,F305*((1+Investment!$D$7/12)^($Z$1*12-$B305)),0)</f>
        <v>10082.52528</v>
      </c>
      <c r="AC305" s="15">
        <f t="shared" si="7"/>
        <v>67943.55036</v>
      </c>
      <c r="AD305" s="15">
        <f t="shared" si="18"/>
        <v>43088374.74</v>
      </c>
      <c r="AE305" s="14"/>
      <c r="AF305" s="15">
        <f>if($A305&lt;=$AF$1,D305*((1+Investment!$D$5/12)^($AF$1*12-$B305)),0)</f>
        <v>74361.08933</v>
      </c>
      <c r="AG305" s="15">
        <f>if($A305&lt;=$AF$1,E305*((1+Investment!$D$6/12)^($AF$1*12-$B305)),0)</f>
        <v>35672.4562</v>
      </c>
      <c r="AH305" s="15">
        <f>if($A305&lt;=$AF$1,F305*((1+Investment!$D$7/12)^($AF$1*12-$B305)),0)</f>
        <v>24633.82515</v>
      </c>
      <c r="AI305" s="15">
        <f t="shared" si="8"/>
        <v>134667.3707</v>
      </c>
      <c r="AJ305" s="15">
        <f t="shared" si="19"/>
        <v>89077850.65</v>
      </c>
      <c r="AK305" s="14"/>
      <c r="AL305" s="15">
        <f>if($A305&lt;=$AF$1,D305*((1+Investment!$D$5/12)^($AL$1*12-$B305)),0)</f>
        <v>135091.5455</v>
      </c>
      <c r="AM305" s="15">
        <f>if($A305&lt;=$AF$1,E305*((1+Investment!$D$6/12)^($AL$1*12-$B305)),0)</f>
        <v>75168.33431</v>
      </c>
      <c r="AN305" s="15">
        <f>if($A305&lt;=$AF$1,F305*((1+Investment!$D$7/12)^($AL$1*12-$B305)),0)</f>
        <v>60185.84876</v>
      </c>
      <c r="AO305" s="15">
        <f t="shared" si="9"/>
        <v>270445.7286</v>
      </c>
      <c r="AP305" s="15">
        <f t="shared" si="20"/>
        <v>187020279</v>
      </c>
      <c r="AQ305" s="14"/>
      <c r="AR305" s="15">
        <f>if($A305&lt;=$AF$1,D305*((1+Investment!$D$5/12)^($AR$1*12-$B305)),0)</f>
        <v>245420.3647</v>
      </c>
      <c r="AS305" s="15">
        <f>if($A305&lt;=$AF$1,E305*((1+Investment!$D$6/12)^($AR$1*12-$B305)),0)</f>
        <v>158393.3119</v>
      </c>
      <c r="AT305" s="15">
        <f>if($A305&lt;=$AF$1,F305*((1+Investment!$D$7/12)^($AR$1*12-$B305)),0)</f>
        <v>147047.2559</v>
      </c>
      <c r="AU305" s="15">
        <f t="shared" si="10"/>
        <v>550860.9325</v>
      </c>
      <c r="AV305" s="15">
        <f t="shared" si="21"/>
        <v>398798326.7</v>
      </c>
      <c r="AW305" s="15"/>
      <c r="AX305" s="15">
        <f>if($A305&lt;=$AF$1,D305*((1+Investment!$D$5/12)^($AX$1*12-$B305)),0)</f>
        <v>445854.3663</v>
      </c>
      <c r="AY305" s="15">
        <f>if($A305&lt;=$AF$1,E305*((1+Investment!$D$6/12)^($AX$1*12-$B305)),0)</f>
        <v>333763.4324</v>
      </c>
      <c r="AZ305" s="15">
        <f>if($A305&lt;=$AF$1,F305*((1+Investment!$D$7/12)^($AX$1*12-$B305)),0)</f>
        <v>359268.7636</v>
      </c>
      <c r="BA305" s="15">
        <f t="shared" si="11"/>
        <v>1138886.562</v>
      </c>
      <c r="BB305" s="15">
        <f t="shared" si="22"/>
        <v>863447173.5</v>
      </c>
      <c r="BC305" s="15"/>
      <c r="BD305" s="15">
        <f>if($A305&lt;=$AF$1,D305*((1+Investment!$D$5/12)^($BD$1*12-$B305)),0)</f>
        <v>809982.1553</v>
      </c>
      <c r="BE305" s="15">
        <f>if($A305&lt;=$AF$1,E305*((1+Investment!$D$6/12)^($BD$1*12-$B305)),0)</f>
        <v>703300.0791</v>
      </c>
      <c r="BF305" s="15">
        <f>if($A305&lt;=$AF$1,F305*((1+Investment!$D$7/12)^($BD$1*12-$B305)),0)</f>
        <v>877772.5479</v>
      </c>
      <c r="BG305" s="15">
        <f t="shared" si="12"/>
        <v>2391054.782</v>
      </c>
      <c r="BH305" s="15">
        <f t="shared" si="23"/>
        <v>1896955058</v>
      </c>
      <c r="BI305" s="15"/>
    </row>
    <row r="306">
      <c r="A306" s="24">
        <f t="shared" si="2"/>
        <v>25</v>
      </c>
      <c r="B306" s="23">
        <f t="shared" si="13"/>
        <v>304</v>
      </c>
      <c r="C306" s="15">
        <f>vlookup(A306,Budget!$B$3:$H$53,7,0)</f>
        <v>70287.19099</v>
      </c>
      <c r="D306" s="15">
        <f t="shared" ref="D306:F306" si="324">$C306*D$1</f>
        <v>42172.3146</v>
      </c>
      <c r="E306" s="15">
        <f t="shared" si="324"/>
        <v>17571.79775</v>
      </c>
      <c r="F306" s="15">
        <f t="shared" si="324"/>
        <v>10543.07865</v>
      </c>
      <c r="G306" s="14"/>
      <c r="H306" s="15">
        <f>if($A306&lt;=$H$1,D306*((1+Investment!$D$5/12)^($H$1*12-$B306)),0)</f>
        <v>0</v>
      </c>
      <c r="I306" s="15">
        <f>if($A306&lt;=$H$1,E306*((1+Investment!$D$6/12)^($H$1*12-$B306)),0)</f>
        <v>0</v>
      </c>
      <c r="J306" s="15">
        <f>if($A306&lt;=$H$1,F306*((1+Investment!$D$7/12)^($H$1*12-$B306)),0)</f>
        <v>0</v>
      </c>
      <c r="K306" s="15">
        <f t="shared" si="4"/>
        <v>0</v>
      </c>
      <c r="L306" s="15">
        <f t="shared" si="15"/>
        <v>2878143.695</v>
      </c>
      <c r="M306" s="14"/>
      <c r="N306" s="15">
        <f>if($A306&lt;=$N$1,D306*((1+Investment!$D$5/12)^($N$1*12-$B306)),0)</f>
        <v>0</v>
      </c>
      <c r="O306" s="15">
        <f>if($A306&lt;=$N$1,E306*((1+Investment!$D$6/12)^($N$1*12-$B306)),0)</f>
        <v>0</v>
      </c>
      <c r="P306" s="15">
        <f>if($A306&lt;=$N$1,F306*((1+Investment!$D$7/12)^($N$1*12-$B306)),0)</f>
        <v>0</v>
      </c>
      <c r="Q306" s="15">
        <f t="shared" si="5"/>
        <v>0</v>
      </c>
      <c r="R306" s="15">
        <f t="shared" si="16"/>
        <v>7865692.167</v>
      </c>
      <c r="S306" s="14"/>
      <c r="T306" s="15">
        <f>if($A306&lt;=$T$1,D306*((1+Investment!$D$5/12)^($T$1*12-$B306)),0)</f>
        <v>0</v>
      </c>
      <c r="U306" s="15">
        <f>if($A306&lt;=$T$1,E306*((1+Investment!$D$6/12)^($T$1*12-$B306)),0)</f>
        <v>0</v>
      </c>
      <c r="V306" s="15">
        <f>if($A306&lt;=$T$1,F306*((1+Investment!$D$7/12)^($T$1*12-$B306)),0)</f>
        <v>0</v>
      </c>
      <c r="W306" s="15">
        <f t="shared" si="6"/>
        <v>0</v>
      </c>
      <c r="X306" s="15">
        <f t="shared" si="17"/>
        <v>19126709.88</v>
      </c>
      <c r="Y306" s="14"/>
      <c r="Z306" s="15">
        <f>if($A306&lt;=$Z$1,D306*((1+Investment!$D$5/12)^($Z$1*12-$B306)),0)</f>
        <v>40526.76541</v>
      </c>
      <c r="AA306" s="15">
        <f>if($A306&lt;=$Z$1,E306*((1+Investment!$D$6/12)^($Z$1*12-$B306)),0)</f>
        <v>16719.99212</v>
      </c>
      <c r="AB306" s="15">
        <f>if($A306&lt;=$Z$1,F306*((1+Investment!$D$7/12)^($Z$1*12-$B306)),0)</f>
        <v>9933.522442</v>
      </c>
      <c r="AC306" s="15">
        <f t="shared" si="7"/>
        <v>67180.27997</v>
      </c>
      <c r="AD306" s="15">
        <f t="shared" si="18"/>
        <v>43155555.02</v>
      </c>
      <c r="AE306" s="14"/>
      <c r="AF306" s="15">
        <f>if($A306&lt;=$AF$1,D306*((1+Investment!$D$5/12)^($AF$1*12-$B306)),0)</f>
        <v>73624.84092</v>
      </c>
      <c r="AG306" s="15">
        <f>if($A306&lt;=$AF$1,E306*((1+Investment!$D$6/12)^($AF$1*12-$B306)),0)</f>
        <v>35232.05551</v>
      </c>
      <c r="AH306" s="15">
        <f>if($A306&lt;=$AF$1,F306*((1+Investment!$D$7/12)^($AF$1*12-$B306)),0)</f>
        <v>24269.77847</v>
      </c>
      <c r="AI306" s="15">
        <f t="shared" si="8"/>
        <v>133126.6749</v>
      </c>
      <c r="AJ306" s="15">
        <f t="shared" si="19"/>
        <v>89210977.32</v>
      </c>
      <c r="AK306" s="14"/>
      <c r="AL306" s="15">
        <f>if($A306&lt;=$AF$1,D306*((1+Investment!$D$5/12)^($AL$1*12-$B306)),0)</f>
        <v>133754.0054</v>
      </c>
      <c r="AM306" s="15">
        <f>if($A306&lt;=$AF$1,E306*((1+Investment!$D$6/12)^($AL$1*12-$B306)),0)</f>
        <v>74240.33019</v>
      </c>
      <c r="AN306" s="15">
        <f>if($A306&lt;=$AF$1,F306*((1+Investment!$D$7/12)^($AL$1*12-$B306)),0)</f>
        <v>59296.40272</v>
      </c>
      <c r="AO306" s="15">
        <f t="shared" si="9"/>
        <v>267290.7383</v>
      </c>
      <c r="AP306" s="15">
        <f t="shared" si="20"/>
        <v>187287569.7</v>
      </c>
      <c r="AQ306" s="14"/>
      <c r="AR306" s="15">
        <f>if($A306&lt;=$AF$1,D306*((1+Investment!$D$5/12)^($AR$1*12-$B306)),0)</f>
        <v>242990.4601</v>
      </c>
      <c r="AS306" s="15">
        <f>if($A306&lt;=$AF$1,E306*((1+Investment!$D$6/12)^($AR$1*12-$B306)),0)</f>
        <v>156437.839</v>
      </c>
      <c r="AT306" s="15">
        <f>if($A306&lt;=$AF$1,F306*((1+Investment!$D$7/12)^($AR$1*12-$B306)),0)</f>
        <v>144874.1437</v>
      </c>
      <c r="AU306" s="15">
        <f t="shared" si="10"/>
        <v>544302.4428</v>
      </c>
      <c r="AV306" s="15">
        <f t="shared" si="21"/>
        <v>399342629.1</v>
      </c>
      <c r="AW306" s="15"/>
      <c r="AX306" s="15">
        <f>if($A306&lt;=$AF$1,D306*((1+Investment!$D$5/12)^($AX$1*12-$B306)),0)</f>
        <v>441439.9666</v>
      </c>
      <c r="AY306" s="15">
        <f>if($A306&lt;=$AF$1,E306*((1+Investment!$D$6/12)^($AX$1*12-$B306)),0)</f>
        <v>329642.8962</v>
      </c>
      <c r="AZ306" s="15">
        <f>if($A306&lt;=$AF$1,F306*((1+Investment!$D$7/12)^($AX$1*12-$B306)),0)</f>
        <v>353959.373</v>
      </c>
      <c r="BA306" s="15">
        <f t="shared" si="11"/>
        <v>1125042.236</v>
      </c>
      <c r="BB306" s="15">
        <f t="shared" si="22"/>
        <v>864572215.7</v>
      </c>
      <c r="BC306" s="15"/>
      <c r="BD306" s="15">
        <f>if($A306&lt;=$AF$1,D306*((1+Investment!$D$5/12)^($BD$1*12-$B306)),0)</f>
        <v>801962.53</v>
      </c>
      <c r="BE306" s="15">
        <f>if($A306&lt;=$AF$1,E306*((1+Investment!$D$6/12)^($BD$1*12-$B306)),0)</f>
        <v>694617.3621</v>
      </c>
      <c r="BF306" s="15">
        <f>if($A306&lt;=$AF$1,F306*((1+Investment!$D$7/12)^($BD$1*12-$B306)),0)</f>
        <v>864800.5398</v>
      </c>
      <c r="BG306" s="15">
        <f t="shared" si="12"/>
        <v>2361380.432</v>
      </c>
      <c r="BH306" s="15">
        <f t="shared" si="23"/>
        <v>1899316438</v>
      </c>
      <c r="BI306" s="15"/>
    </row>
    <row r="307">
      <c r="A307" s="24">
        <f t="shared" si="2"/>
        <v>25</v>
      </c>
      <c r="B307" s="23">
        <f t="shared" si="13"/>
        <v>305</v>
      </c>
      <c r="C307" s="15">
        <f>vlookup(A307,Budget!$B$3:$H$53,7,0)</f>
        <v>70287.19099</v>
      </c>
      <c r="D307" s="15">
        <f t="shared" ref="D307:F307" si="325">$C307*D$1</f>
        <v>42172.3146</v>
      </c>
      <c r="E307" s="15">
        <f t="shared" si="325"/>
        <v>17571.79775</v>
      </c>
      <c r="F307" s="15">
        <f t="shared" si="325"/>
        <v>10543.07865</v>
      </c>
      <c r="G307" s="14"/>
      <c r="H307" s="15">
        <f>if($A307&lt;=$H$1,D307*((1+Investment!$D$5/12)^($H$1*12-$B307)),0)</f>
        <v>0</v>
      </c>
      <c r="I307" s="15">
        <f>if($A307&lt;=$H$1,E307*((1+Investment!$D$6/12)^($H$1*12-$B307)),0)</f>
        <v>0</v>
      </c>
      <c r="J307" s="15">
        <f>if($A307&lt;=$H$1,F307*((1+Investment!$D$7/12)^($H$1*12-$B307)),0)</f>
        <v>0</v>
      </c>
      <c r="K307" s="15">
        <f t="shared" si="4"/>
        <v>0</v>
      </c>
      <c r="L307" s="15">
        <f t="shared" si="15"/>
        <v>2878143.695</v>
      </c>
      <c r="M307" s="14"/>
      <c r="N307" s="15">
        <f>if($A307&lt;=$N$1,D307*((1+Investment!$D$5/12)^($N$1*12-$B307)),0)</f>
        <v>0</v>
      </c>
      <c r="O307" s="15">
        <f>if($A307&lt;=$N$1,E307*((1+Investment!$D$6/12)^($N$1*12-$B307)),0)</f>
        <v>0</v>
      </c>
      <c r="P307" s="15">
        <f>if($A307&lt;=$N$1,F307*((1+Investment!$D$7/12)^($N$1*12-$B307)),0)</f>
        <v>0</v>
      </c>
      <c r="Q307" s="15">
        <f t="shared" si="5"/>
        <v>0</v>
      </c>
      <c r="R307" s="15">
        <f t="shared" si="16"/>
        <v>7865692.167</v>
      </c>
      <c r="S307" s="14"/>
      <c r="T307" s="15">
        <f>if($A307&lt;=$T$1,D307*((1+Investment!$D$5/12)^($T$1*12-$B307)),0)</f>
        <v>0</v>
      </c>
      <c r="U307" s="15">
        <f>if($A307&lt;=$T$1,E307*((1+Investment!$D$6/12)^($T$1*12-$B307)),0)</f>
        <v>0</v>
      </c>
      <c r="V307" s="15">
        <f>if($A307&lt;=$T$1,F307*((1+Investment!$D$7/12)^($T$1*12-$B307)),0)</f>
        <v>0</v>
      </c>
      <c r="W307" s="15">
        <f t="shared" si="6"/>
        <v>0</v>
      </c>
      <c r="X307" s="15">
        <f t="shared" si="17"/>
        <v>19126709.88</v>
      </c>
      <c r="Y307" s="14"/>
      <c r="Z307" s="15">
        <f>if($A307&lt;=$Z$1,D307*((1+Investment!$D$5/12)^($Z$1*12-$B307)),0)</f>
        <v>40125.51031</v>
      </c>
      <c r="AA307" s="15">
        <f>if($A307&lt;=$Z$1,E307*((1+Investment!$D$6/12)^($Z$1*12-$B307)),0)</f>
        <v>16513.57246</v>
      </c>
      <c r="AB307" s="15">
        <f>if($A307&lt;=$Z$1,F307*((1+Investment!$D$7/12)^($Z$1*12-$B307)),0)</f>
        <v>9786.721618</v>
      </c>
      <c r="AC307" s="15">
        <f t="shared" si="7"/>
        <v>66425.80438</v>
      </c>
      <c r="AD307" s="15">
        <f t="shared" si="18"/>
        <v>43221980.82</v>
      </c>
      <c r="AE307" s="14"/>
      <c r="AF307" s="15">
        <f>if($A307&lt;=$AF$1,D307*((1+Investment!$D$5/12)^($AF$1*12-$B307)),0)</f>
        <v>72895.8821</v>
      </c>
      <c r="AG307" s="15">
        <f>if($A307&lt;=$AF$1,E307*((1+Investment!$D$6/12)^($AF$1*12-$B307)),0)</f>
        <v>34797.09186</v>
      </c>
      <c r="AH307" s="15">
        <f>if($A307&lt;=$AF$1,F307*((1+Investment!$D$7/12)^($AF$1*12-$B307)),0)</f>
        <v>23911.1118</v>
      </c>
      <c r="AI307" s="15">
        <f t="shared" si="8"/>
        <v>131604.0858</v>
      </c>
      <c r="AJ307" s="15">
        <f t="shared" si="19"/>
        <v>89342581.41</v>
      </c>
      <c r="AK307" s="14"/>
      <c r="AL307" s="15">
        <f>if($A307&lt;=$AF$1,D307*((1+Investment!$D$5/12)^($AL$1*12-$B307)),0)</f>
        <v>132429.7084</v>
      </c>
      <c r="AM307" s="15">
        <f>if($A307&lt;=$AF$1,E307*((1+Investment!$D$6/12)^($AL$1*12-$B307)),0)</f>
        <v>73323.7829</v>
      </c>
      <c r="AN307" s="15">
        <f>if($A307&lt;=$AF$1,F307*((1+Investment!$D$7/12)^($AL$1*12-$B307)),0)</f>
        <v>58420.1012</v>
      </c>
      <c r="AO307" s="15">
        <f t="shared" si="9"/>
        <v>264173.5924</v>
      </c>
      <c r="AP307" s="15">
        <f t="shared" si="20"/>
        <v>187551743.3</v>
      </c>
      <c r="AQ307" s="14"/>
      <c r="AR307" s="15">
        <f>if($A307&lt;=$AF$1,D307*((1+Investment!$D$5/12)^($AR$1*12-$B307)),0)</f>
        <v>240584.614</v>
      </c>
      <c r="AS307" s="15">
        <f>if($A307&lt;=$AF$1,E307*((1+Investment!$D$6/12)^($AR$1*12-$B307)),0)</f>
        <v>154506.5076</v>
      </c>
      <c r="AT307" s="15">
        <f>if($A307&lt;=$AF$1,F307*((1+Investment!$D$7/12)^($AR$1*12-$B307)),0)</f>
        <v>142733.1465</v>
      </c>
      <c r="AU307" s="15">
        <f t="shared" si="10"/>
        <v>537824.2681</v>
      </c>
      <c r="AV307" s="15">
        <f t="shared" si="21"/>
        <v>399880453.4</v>
      </c>
      <c r="AW307" s="15"/>
      <c r="AX307" s="15">
        <f>if($A307&lt;=$AF$1,D307*((1+Investment!$D$5/12)^($AX$1*12-$B307)),0)</f>
        <v>437069.2739</v>
      </c>
      <c r="AY307" s="15">
        <f>if($A307&lt;=$AF$1,E307*((1+Investment!$D$6/12)^($AX$1*12-$B307)),0)</f>
        <v>325573.2308</v>
      </c>
      <c r="AZ307" s="15">
        <f>if($A307&lt;=$AF$1,F307*((1+Investment!$D$7/12)^($AX$1*12-$B307)),0)</f>
        <v>348728.4463</v>
      </c>
      <c r="BA307" s="15">
        <f t="shared" si="11"/>
        <v>1111370.951</v>
      </c>
      <c r="BB307" s="15">
        <f t="shared" si="22"/>
        <v>865683586.7</v>
      </c>
      <c r="BC307" s="15"/>
      <c r="BD307" s="15">
        <f>if($A307&lt;=$AF$1,D307*((1+Investment!$D$5/12)^($BD$1*12-$B307)),0)</f>
        <v>794022.3069</v>
      </c>
      <c r="BE307" s="15">
        <f>if($A307&lt;=$AF$1,E307*((1+Investment!$D$6/12)^($BD$1*12-$B307)),0)</f>
        <v>686041.8391</v>
      </c>
      <c r="BF307" s="15">
        <f>if($A307&lt;=$AF$1,F307*((1+Investment!$D$7/12)^($BD$1*12-$B307)),0)</f>
        <v>852020.2363</v>
      </c>
      <c r="BG307" s="15">
        <f t="shared" si="12"/>
        <v>2332084.382</v>
      </c>
      <c r="BH307" s="15">
        <f t="shared" si="23"/>
        <v>1901648523</v>
      </c>
      <c r="BI307" s="15"/>
    </row>
    <row r="308">
      <c r="A308" s="24">
        <f t="shared" si="2"/>
        <v>25</v>
      </c>
      <c r="B308" s="23">
        <f t="shared" si="13"/>
        <v>306</v>
      </c>
      <c r="C308" s="15">
        <f>vlookup(A308,Budget!$B$3:$H$53,7,0)</f>
        <v>70287.19099</v>
      </c>
      <c r="D308" s="15">
        <f t="shared" ref="D308:F308" si="326">$C308*D$1</f>
        <v>42172.3146</v>
      </c>
      <c r="E308" s="15">
        <f t="shared" si="326"/>
        <v>17571.79775</v>
      </c>
      <c r="F308" s="15">
        <f t="shared" si="326"/>
        <v>10543.07865</v>
      </c>
      <c r="G308" s="14"/>
      <c r="H308" s="15">
        <f>if($A308&lt;=$H$1,D308*((1+Investment!$D$5/12)^($H$1*12-$B308)),0)</f>
        <v>0</v>
      </c>
      <c r="I308" s="15">
        <f>if($A308&lt;=$H$1,E308*((1+Investment!$D$6/12)^($H$1*12-$B308)),0)</f>
        <v>0</v>
      </c>
      <c r="J308" s="15">
        <f>if($A308&lt;=$H$1,F308*((1+Investment!$D$7/12)^($H$1*12-$B308)),0)</f>
        <v>0</v>
      </c>
      <c r="K308" s="15">
        <f t="shared" si="4"/>
        <v>0</v>
      </c>
      <c r="L308" s="15">
        <f t="shared" si="15"/>
        <v>2878143.695</v>
      </c>
      <c r="M308" s="14"/>
      <c r="N308" s="15">
        <f>if($A308&lt;=$N$1,D308*((1+Investment!$D$5/12)^($N$1*12-$B308)),0)</f>
        <v>0</v>
      </c>
      <c r="O308" s="15">
        <f>if($A308&lt;=$N$1,E308*((1+Investment!$D$6/12)^($N$1*12-$B308)),0)</f>
        <v>0</v>
      </c>
      <c r="P308" s="15">
        <f>if($A308&lt;=$N$1,F308*((1+Investment!$D$7/12)^($N$1*12-$B308)),0)</f>
        <v>0</v>
      </c>
      <c r="Q308" s="15">
        <f t="shared" si="5"/>
        <v>0</v>
      </c>
      <c r="R308" s="15">
        <f t="shared" si="16"/>
        <v>7865692.167</v>
      </c>
      <c r="S308" s="14"/>
      <c r="T308" s="15">
        <f>if($A308&lt;=$T$1,D308*((1+Investment!$D$5/12)^($T$1*12-$B308)),0)</f>
        <v>0</v>
      </c>
      <c r="U308" s="15">
        <f>if($A308&lt;=$T$1,E308*((1+Investment!$D$6/12)^($T$1*12-$B308)),0)</f>
        <v>0</v>
      </c>
      <c r="V308" s="15">
        <f>if($A308&lt;=$T$1,F308*((1+Investment!$D$7/12)^($T$1*12-$B308)),0)</f>
        <v>0</v>
      </c>
      <c r="W308" s="15">
        <f t="shared" si="6"/>
        <v>0</v>
      </c>
      <c r="X308" s="15">
        <f t="shared" si="17"/>
        <v>19126709.88</v>
      </c>
      <c r="Y308" s="14"/>
      <c r="Z308" s="15">
        <f>if($A308&lt;=$Z$1,D308*((1+Investment!$D$5/12)^($Z$1*12-$B308)),0)</f>
        <v>39728.22803</v>
      </c>
      <c r="AA308" s="15">
        <f>if($A308&lt;=$Z$1,E308*((1+Investment!$D$6/12)^($Z$1*12-$B308)),0)</f>
        <v>16309.7012</v>
      </c>
      <c r="AB308" s="15">
        <f>if($A308&lt;=$Z$1,F308*((1+Investment!$D$7/12)^($Z$1*12-$B308)),0)</f>
        <v>9642.090264</v>
      </c>
      <c r="AC308" s="15">
        <f t="shared" si="7"/>
        <v>65680.01949</v>
      </c>
      <c r="AD308" s="15">
        <f t="shared" si="18"/>
        <v>43287660.84</v>
      </c>
      <c r="AE308" s="14"/>
      <c r="AF308" s="15">
        <f>if($A308&lt;=$AF$1,D308*((1+Investment!$D$5/12)^($AF$1*12-$B308)),0)</f>
        <v>72174.14069</v>
      </c>
      <c r="AG308" s="15">
        <f>if($A308&lt;=$AF$1,E308*((1+Investment!$D$6/12)^($AF$1*12-$B308)),0)</f>
        <v>34367.49814</v>
      </c>
      <c r="AH308" s="15">
        <f>if($A308&lt;=$AF$1,F308*((1+Investment!$D$7/12)^($AF$1*12-$B308)),0)</f>
        <v>23557.74561</v>
      </c>
      <c r="AI308" s="15">
        <f t="shared" si="8"/>
        <v>130099.3844</v>
      </c>
      <c r="AJ308" s="15">
        <f t="shared" si="19"/>
        <v>89472680.79</v>
      </c>
      <c r="AK308" s="14"/>
      <c r="AL308" s="15">
        <f>if($A308&lt;=$AF$1,D308*((1+Investment!$D$5/12)^($AL$1*12-$B308)),0)</f>
        <v>131118.5231</v>
      </c>
      <c r="AM308" s="15">
        <f>if($A308&lt;=$AF$1,E308*((1+Investment!$D$6/12)^($AL$1*12-$B308)),0)</f>
        <v>72418.55101</v>
      </c>
      <c r="AN308" s="15">
        <f>if($A308&lt;=$AF$1,F308*((1+Investment!$D$7/12)^($AL$1*12-$B308)),0)</f>
        <v>57556.74995</v>
      </c>
      <c r="AO308" s="15">
        <f t="shared" si="9"/>
        <v>261093.8241</v>
      </c>
      <c r="AP308" s="15">
        <f t="shared" si="20"/>
        <v>187812837.1</v>
      </c>
      <c r="AQ308" s="14"/>
      <c r="AR308" s="15">
        <f>if($A308&lt;=$AF$1,D308*((1+Investment!$D$5/12)^($AR$1*12-$B308)),0)</f>
        <v>238202.5881</v>
      </c>
      <c r="AS308" s="15">
        <f>if($A308&lt;=$AF$1,E308*((1+Investment!$D$6/12)^($AR$1*12-$B308)),0)</f>
        <v>152599.0199</v>
      </c>
      <c r="AT308" s="15">
        <f>if($A308&lt;=$AF$1,F308*((1+Investment!$D$7/12)^($AR$1*12-$B308)),0)</f>
        <v>140623.7897</v>
      </c>
      <c r="AU308" s="15">
        <f t="shared" si="10"/>
        <v>531425.3976</v>
      </c>
      <c r="AV308" s="15">
        <f t="shared" si="21"/>
        <v>400411878.8</v>
      </c>
      <c r="AW308" s="15"/>
      <c r="AX308" s="15">
        <f>if($A308&lt;=$AF$1,D308*((1+Investment!$D$5/12)^($AX$1*12-$B308)),0)</f>
        <v>432741.8553</v>
      </c>
      <c r="AY308" s="15">
        <f>if($A308&lt;=$AF$1,E308*((1+Investment!$D$6/12)^($AX$1*12-$B308)),0)</f>
        <v>321553.8082</v>
      </c>
      <c r="AZ308" s="15">
        <f>if($A308&lt;=$AF$1,F308*((1+Investment!$D$7/12)^($AX$1*12-$B308)),0)</f>
        <v>343574.8239</v>
      </c>
      <c r="BA308" s="15">
        <f t="shared" si="11"/>
        <v>1097870.487</v>
      </c>
      <c r="BB308" s="15">
        <f t="shared" si="22"/>
        <v>866781457.2</v>
      </c>
      <c r="BC308" s="15"/>
      <c r="BD308" s="15">
        <f>if($A308&lt;=$AF$1,D308*((1+Investment!$D$5/12)^($BD$1*12-$B308)),0)</f>
        <v>786160.6999</v>
      </c>
      <c r="BE308" s="15">
        <f>if($A308&lt;=$AF$1,E308*((1+Investment!$D$6/12)^($BD$1*12-$B308)),0)</f>
        <v>677572.1867</v>
      </c>
      <c r="BF308" s="15">
        <f>if($A308&lt;=$AF$1,F308*((1+Investment!$D$7/12)^($BD$1*12-$B308)),0)</f>
        <v>839428.8042</v>
      </c>
      <c r="BG308" s="15">
        <f t="shared" si="12"/>
        <v>2303161.691</v>
      </c>
      <c r="BH308" s="15">
        <f t="shared" si="23"/>
        <v>1903951684</v>
      </c>
      <c r="BI308" s="15"/>
    </row>
    <row r="309">
      <c r="A309" s="24">
        <f t="shared" si="2"/>
        <v>25</v>
      </c>
      <c r="B309" s="23">
        <f t="shared" si="13"/>
        <v>307</v>
      </c>
      <c r="C309" s="15">
        <f>vlookup(A309,Budget!$B$3:$H$53,7,0)</f>
        <v>70287.19099</v>
      </c>
      <c r="D309" s="15">
        <f t="shared" ref="D309:F309" si="327">$C309*D$1</f>
        <v>42172.3146</v>
      </c>
      <c r="E309" s="15">
        <f t="shared" si="327"/>
        <v>17571.79775</v>
      </c>
      <c r="F309" s="15">
        <f t="shared" si="327"/>
        <v>10543.07865</v>
      </c>
      <c r="G309" s="14"/>
      <c r="H309" s="15">
        <f>if($A309&lt;=$H$1,D309*((1+Investment!$D$5/12)^($H$1*12-$B309)),0)</f>
        <v>0</v>
      </c>
      <c r="I309" s="15">
        <f>if($A309&lt;=$H$1,E309*((1+Investment!$D$6/12)^($H$1*12-$B309)),0)</f>
        <v>0</v>
      </c>
      <c r="J309" s="15">
        <f>if($A309&lt;=$H$1,F309*((1+Investment!$D$7/12)^($H$1*12-$B309)),0)</f>
        <v>0</v>
      </c>
      <c r="K309" s="15">
        <f t="shared" si="4"/>
        <v>0</v>
      </c>
      <c r="L309" s="15">
        <f t="shared" si="15"/>
        <v>2878143.695</v>
      </c>
      <c r="M309" s="14"/>
      <c r="N309" s="15">
        <f>if($A309&lt;=$N$1,D309*((1+Investment!$D$5/12)^($N$1*12-$B309)),0)</f>
        <v>0</v>
      </c>
      <c r="O309" s="15">
        <f>if($A309&lt;=$N$1,E309*((1+Investment!$D$6/12)^($N$1*12-$B309)),0)</f>
        <v>0</v>
      </c>
      <c r="P309" s="15">
        <f>if($A309&lt;=$N$1,F309*((1+Investment!$D$7/12)^($N$1*12-$B309)),0)</f>
        <v>0</v>
      </c>
      <c r="Q309" s="15">
        <f t="shared" si="5"/>
        <v>0</v>
      </c>
      <c r="R309" s="15">
        <f t="shared" si="16"/>
        <v>7865692.167</v>
      </c>
      <c r="S309" s="14"/>
      <c r="T309" s="15">
        <f>if($A309&lt;=$T$1,D309*((1+Investment!$D$5/12)^($T$1*12-$B309)),0)</f>
        <v>0</v>
      </c>
      <c r="U309" s="15">
        <f>if($A309&lt;=$T$1,E309*((1+Investment!$D$6/12)^($T$1*12-$B309)),0)</f>
        <v>0</v>
      </c>
      <c r="V309" s="15">
        <f>if($A309&lt;=$T$1,F309*((1+Investment!$D$7/12)^($T$1*12-$B309)),0)</f>
        <v>0</v>
      </c>
      <c r="W309" s="15">
        <f t="shared" si="6"/>
        <v>0</v>
      </c>
      <c r="X309" s="15">
        <f t="shared" si="17"/>
        <v>19126709.88</v>
      </c>
      <c r="Y309" s="14"/>
      <c r="Z309" s="15">
        <f>if($A309&lt;=$Z$1,D309*((1+Investment!$D$5/12)^($Z$1*12-$B309)),0)</f>
        <v>39334.87923</v>
      </c>
      <c r="AA309" s="15">
        <f>if($A309&lt;=$Z$1,E309*((1+Investment!$D$6/12)^($Z$1*12-$B309)),0)</f>
        <v>16108.34686</v>
      </c>
      <c r="AB309" s="15">
        <f>if($A309&lt;=$Z$1,F309*((1+Investment!$D$7/12)^($Z$1*12-$B309)),0)</f>
        <v>9499.596319</v>
      </c>
      <c r="AC309" s="15">
        <f t="shared" si="7"/>
        <v>64942.82241</v>
      </c>
      <c r="AD309" s="15">
        <f t="shared" si="18"/>
        <v>43352603.66</v>
      </c>
      <c r="AE309" s="14"/>
      <c r="AF309" s="15">
        <f>if($A309&lt;=$AF$1,D309*((1+Investment!$D$5/12)^($AF$1*12-$B309)),0)</f>
        <v>71459.54524</v>
      </c>
      <c r="AG309" s="15">
        <f>if($A309&lt;=$AF$1,E309*((1+Investment!$D$6/12)^($AF$1*12-$B309)),0)</f>
        <v>33943.20803</v>
      </c>
      <c r="AH309" s="15">
        <f>if($A309&lt;=$AF$1,F309*((1+Investment!$D$7/12)^($AF$1*12-$B309)),0)</f>
        <v>23209.60159</v>
      </c>
      <c r="AI309" s="15">
        <f t="shared" si="8"/>
        <v>128612.3549</v>
      </c>
      <c r="AJ309" s="15">
        <f t="shared" si="19"/>
        <v>89601293.15</v>
      </c>
      <c r="AK309" s="14"/>
      <c r="AL309" s="15">
        <f>if($A309&lt;=$AF$1,D309*((1+Investment!$D$5/12)^($AL$1*12-$B309)),0)</f>
        <v>129820.3199</v>
      </c>
      <c r="AM309" s="15">
        <f>if($A309&lt;=$AF$1,E309*((1+Investment!$D$6/12)^($AL$1*12-$B309)),0)</f>
        <v>71524.49483</v>
      </c>
      <c r="AN309" s="15">
        <f>if($A309&lt;=$AF$1,F309*((1+Investment!$D$7/12)^($AL$1*12-$B309)),0)</f>
        <v>56706.15758</v>
      </c>
      <c r="AO309" s="15">
        <f t="shared" si="9"/>
        <v>258050.9723</v>
      </c>
      <c r="AP309" s="15">
        <f t="shared" si="20"/>
        <v>188070888.1</v>
      </c>
      <c r="AQ309" s="14"/>
      <c r="AR309" s="15">
        <f>if($A309&lt;=$AF$1,D309*((1+Investment!$D$5/12)^($AR$1*12-$B309)),0)</f>
        <v>235844.1466</v>
      </c>
      <c r="AS309" s="15">
        <f>if($A309&lt;=$AF$1,E309*((1+Investment!$D$6/12)^($AR$1*12-$B309)),0)</f>
        <v>150715.0813</v>
      </c>
      <c r="AT309" s="15">
        <f>if($A309&lt;=$AF$1,F309*((1+Investment!$D$7/12)^($AR$1*12-$B309)),0)</f>
        <v>138545.6056</v>
      </c>
      <c r="AU309" s="15">
        <f t="shared" si="10"/>
        <v>525104.8336</v>
      </c>
      <c r="AV309" s="15">
        <f t="shared" si="21"/>
        <v>400936983.6</v>
      </c>
      <c r="AW309" s="15"/>
      <c r="AX309" s="15">
        <f>if($A309&lt;=$AF$1,D309*((1+Investment!$D$5/12)^($AX$1*12-$B309)),0)</f>
        <v>428457.2825</v>
      </c>
      <c r="AY309" s="15">
        <f>if($A309&lt;=$AF$1,E309*((1+Investment!$D$6/12)^($AX$1*12-$B309)),0)</f>
        <v>317584.0081</v>
      </c>
      <c r="AZ309" s="15">
        <f>if($A309&lt;=$AF$1,F309*((1+Investment!$D$7/12)^($AX$1*12-$B309)),0)</f>
        <v>338497.3635</v>
      </c>
      <c r="BA309" s="15">
        <f t="shared" si="11"/>
        <v>1084538.654</v>
      </c>
      <c r="BB309" s="15">
        <f t="shared" si="22"/>
        <v>867865995.8</v>
      </c>
      <c r="BC309" s="15"/>
      <c r="BD309" s="15">
        <f>if($A309&lt;=$AF$1,D309*((1+Investment!$D$5/12)^($BD$1*12-$B309)),0)</f>
        <v>778376.9306</v>
      </c>
      <c r="BE309" s="15">
        <f>if($A309&lt;=$AF$1,E309*((1+Investment!$D$6/12)^($BD$1*12-$B309)),0)</f>
        <v>669207.098</v>
      </c>
      <c r="BF309" s="15">
        <f>if($A309&lt;=$AF$1,F309*((1+Investment!$D$7/12)^($BD$1*12-$B309)),0)</f>
        <v>827023.4524</v>
      </c>
      <c r="BG309" s="15">
        <f t="shared" si="12"/>
        <v>2274607.481</v>
      </c>
      <c r="BH309" s="15">
        <f t="shared" si="23"/>
        <v>1906226292</v>
      </c>
      <c r="BI309" s="15"/>
    </row>
    <row r="310">
      <c r="A310" s="24">
        <f t="shared" si="2"/>
        <v>25</v>
      </c>
      <c r="B310" s="23">
        <f t="shared" si="13"/>
        <v>308</v>
      </c>
      <c r="C310" s="15">
        <f>vlookup(A310,Budget!$B$3:$H$53,7,0)</f>
        <v>70287.19099</v>
      </c>
      <c r="D310" s="15">
        <f t="shared" ref="D310:F310" si="328">$C310*D$1</f>
        <v>42172.3146</v>
      </c>
      <c r="E310" s="15">
        <f t="shared" si="328"/>
        <v>17571.79775</v>
      </c>
      <c r="F310" s="15">
        <f t="shared" si="328"/>
        <v>10543.07865</v>
      </c>
      <c r="G310" s="14"/>
      <c r="H310" s="15">
        <f>if($A310&lt;=$H$1,D310*((1+Investment!$D$5/12)^($H$1*12-$B310)),0)</f>
        <v>0</v>
      </c>
      <c r="I310" s="15">
        <f>if($A310&lt;=$H$1,E310*((1+Investment!$D$6/12)^($H$1*12-$B310)),0)</f>
        <v>0</v>
      </c>
      <c r="J310" s="15">
        <f>if($A310&lt;=$H$1,F310*((1+Investment!$D$7/12)^($H$1*12-$B310)),0)</f>
        <v>0</v>
      </c>
      <c r="K310" s="15">
        <f t="shared" si="4"/>
        <v>0</v>
      </c>
      <c r="L310" s="15">
        <f t="shared" si="15"/>
        <v>2878143.695</v>
      </c>
      <c r="M310" s="14"/>
      <c r="N310" s="15">
        <f>if($A310&lt;=$N$1,D310*((1+Investment!$D$5/12)^($N$1*12-$B310)),0)</f>
        <v>0</v>
      </c>
      <c r="O310" s="15">
        <f>if($A310&lt;=$N$1,E310*((1+Investment!$D$6/12)^($N$1*12-$B310)),0)</f>
        <v>0</v>
      </c>
      <c r="P310" s="15">
        <f>if($A310&lt;=$N$1,F310*((1+Investment!$D$7/12)^($N$1*12-$B310)),0)</f>
        <v>0</v>
      </c>
      <c r="Q310" s="15">
        <f t="shared" si="5"/>
        <v>0</v>
      </c>
      <c r="R310" s="15">
        <f t="shared" si="16"/>
        <v>7865692.167</v>
      </c>
      <c r="S310" s="14"/>
      <c r="T310" s="15">
        <f>if($A310&lt;=$T$1,D310*((1+Investment!$D$5/12)^($T$1*12-$B310)),0)</f>
        <v>0</v>
      </c>
      <c r="U310" s="15">
        <f>if($A310&lt;=$T$1,E310*((1+Investment!$D$6/12)^($T$1*12-$B310)),0)</f>
        <v>0</v>
      </c>
      <c r="V310" s="15">
        <f>if($A310&lt;=$T$1,F310*((1+Investment!$D$7/12)^($T$1*12-$B310)),0)</f>
        <v>0</v>
      </c>
      <c r="W310" s="15">
        <f t="shared" si="6"/>
        <v>0</v>
      </c>
      <c r="X310" s="15">
        <f t="shared" si="17"/>
        <v>19126709.88</v>
      </c>
      <c r="Y310" s="14"/>
      <c r="Z310" s="15">
        <f>if($A310&lt;=$Z$1,D310*((1+Investment!$D$5/12)^($Z$1*12-$B310)),0)</f>
        <v>38945.42498</v>
      </c>
      <c r="AA310" s="15">
        <f>if($A310&lt;=$Z$1,E310*((1+Investment!$D$6/12)^($Z$1*12-$B310)),0)</f>
        <v>15909.47838</v>
      </c>
      <c r="AB310" s="15">
        <f>if($A310&lt;=$Z$1,F310*((1+Investment!$D$7/12)^($Z$1*12-$B310)),0)</f>
        <v>9359.208196</v>
      </c>
      <c r="AC310" s="15">
        <f t="shared" si="7"/>
        <v>64214.11156</v>
      </c>
      <c r="AD310" s="15">
        <f t="shared" si="18"/>
        <v>43416817.78</v>
      </c>
      <c r="AE310" s="14"/>
      <c r="AF310" s="15">
        <f>if($A310&lt;=$AF$1,D310*((1+Investment!$D$5/12)^($AF$1*12-$B310)),0)</f>
        <v>70752.02499</v>
      </c>
      <c r="AG310" s="15">
        <f>if($A310&lt;=$AF$1,E310*((1+Investment!$D$6/12)^($AF$1*12-$B310)),0)</f>
        <v>33524.15608</v>
      </c>
      <c r="AH310" s="15">
        <f>if($A310&lt;=$AF$1,F310*((1+Investment!$D$7/12)^($AF$1*12-$B310)),0)</f>
        <v>22866.60255</v>
      </c>
      <c r="AI310" s="15">
        <f t="shared" si="8"/>
        <v>127142.7836</v>
      </c>
      <c r="AJ310" s="15">
        <f t="shared" si="19"/>
        <v>89728435.93</v>
      </c>
      <c r="AK310" s="14"/>
      <c r="AL310" s="15">
        <f>if($A310&lt;=$AF$1,D310*((1+Investment!$D$5/12)^($AL$1*12-$B310)),0)</f>
        <v>128534.9702</v>
      </c>
      <c r="AM310" s="15">
        <f>if($A310&lt;=$AF$1,E310*((1+Investment!$D$6/12)^($AL$1*12-$B310)),0)</f>
        <v>70641.47637</v>
      </c>
      <c r="AN310" s="15">
        <f>if($A310&lt;=$AF$1,F310*((1+Investment!$D$7/12)^($AL$1*12-$B310)),0)</f>
        <v>55868.13555</v>
      </c>
      <c r="AO310" s="15">
        <f t="shared" si="9"/>
        <v>255044.5821</v>
      </c>
      <c r="AP310" s="15">
        <f t="shared" si="20"/>
        <v>188325932.7</v>
      </c>
      <c r="AQ310" s="14"/>
      <c r="AR310" s="15">
        <f>if($A310&lt;=$AF$1,D310*((1+Investment!$D$5/12)^($AR$1*12-$B310)),0)</f>
        <v>233509.056</v>
      </c>
      <c r="AS310" s="15">
        <f>if($A310&lt;=$AF$1,E310*((1+Investment!$D$6/12)^($AR$1*12-$B310)),0)</f>
        <v>148854.4013</v>
      </c>
      <c r="AT310" s="15">
        <f>if($A310&lt;=$AF$1,F310*((1+Investment!$D$7/12)^($AR$1*12-$B310)),0)</f>
        <v>136498.1336</v>
      </c>
      <c r="AU310" s="15">
        <f t="shared" si="10"/>
        <v>518861.591</v>
      </c>
      <c r="AV310" s="15">
        <f t="shared" si="21"/>
        <v>401455845.2</v>
      </c>
      <c r="AW310" s="15"/>
      <c r="AX310" s="15">
        <f>if($A310&lt;=$AF$1,D310*((1+Investment!$D$5/12)^($AX$1*12-$B310)),0)</f>
        <v>424215.1312</v>
      </c>
      <c r="AY310" s="15">
        <f>if($A310&lt;=$AF$1,E310*((1+Investment!$D$6/12)^($AX$1*12-$B310)),0)</f>
        <v>313663.2179</v>
      </c>
      <c r="AZ310" s="15">
        <f>if($A310&lt;=$AF$1,F310*((1+Investment!$D$7/12)^($AX$1*12-$B310)),0)</f>
        <v>333494.9394</v>
      </c>
      <c r="BA310" s="15">
        <f t="shared" si="11"/>
        <v>1071373.288</v>
      </c>
      <c r="BB310" s="15">
        <f t="shared" si="22"/>
        <v>868937369.1</v>
      </c>
      <c r="BC310" s="15"/>
      <c r="BD310" s="15">
        <f>if($A310&lt;=$AF$1,D310*((1+Investment!$D$5/12)^($BD$1*12-$B310)),0)</f>
        <v>770670.2283</v>
      </c>
      <c r="BE310" s="15">
        <f>if($A310&lt;=$AF$1,E310*((1+Investment!$D$6/12)^($BD$1*12-$B310)),0)</f>
        <v>660945.282</v>
      </c>
      <c r="BF310" s="15">
        <f>if($A310&lt;=$AF$1,F310*((1+Investment!$D$7/12)^($BD$1*12-$B310)),0)</f>
        <v>814801.431</v>
      </c>
      <c r="BG310" s="15">
        <f t="shared" si="12"/>
        <v>2246416.941</v>
      </c>
      <c r="BH310" s="15">
        <f t="shared" si="23"/>
        <v>1908472709</v>
      </c>
      <c r="BI310" s="15"/>
    </row>
    <row r="311">
      <c r="A311" s="24">
        <f t="shared" si="2"/>
        <v>25</v>
      </c>
      <c r="B311" s="23">
        <f t="shared" si="13"/>
        <v>309</v>
      </c>
      <c r="C311" s="15">
        <f>vlookup(A311,Budget!$B$3:$H$53,7,0)</f>
        <v>70287.19099</v>
      </c>
      <c r="D311" s="15">
        <f t="shared" ref="D311:F311" si="329">$C311*D$1</f>
        <v>42172.3146</v>
      </c>
      <c r="E311" s="15">
        <f t="shared" si="329"/>
        <v>17571.79775</v>
      </c>
      <c r="F311" s="15">
        <f t="shared" si="329"/>
        <v>10543.07865</v>
      </c>
      <c r="G311" s="14"/>
      <c r="H311" s="15">
        <f>if($A311&lt;=$H$1,D311*((1+Investment!$D$5/12)^($H$1*12-$B311)),0)</f>
        <v>0</v>
      </c>
      <c r="I311" s="15">
        <f>if($A311&lt;=$H$1,E311*((1+Investment!$D$6/12)^($H$1*12-$B311)),0)</f>
        <v>0</v>
      </c>
      <c r="J311" s="15">
        <f>if($A311&lt;=$H$1,F311*((1+Investment!$D$7/12)^($H$1*12-$B311)),0)</f>
        <v>0</v>
      </c>
      <c r="K311" s="15">
        <f t="shared" si="4"/>
        <v>0</v>
      </c>
      <c r="L311" s="15">
        <f t="shared" si="15"/>
        <v>2878143.695</v>
      </c>
      <c r="M311" s="14"/>
      <c r="N311" s="15">
        <f>if($A311&lt;=$N$1,D311*((1+Investment!$D$5/12)^($N$1*12-$B311)),0)</f>
        <v>0</v>
      </c>
      <c r="O311" s="15">
        <f>if($A311&lt;=$N$1,E311*((1+Investment!$D$6/12)^($N$1*12-$B311)),0)</f>
        <v>0</v>
      </c>
      <c r="P311" s="15">
        <f>if($A311&lt;=$N$1,F311*((1+Investment!$D$7/12)^($N$1*12-$B311)),0)</f>
        <v>0</v>
      </c>
      <c r="Q311" s="15">
        <f t="shared" si="5"/>
        <v>0</v>
      </c>
      <c r="R311" s="15">
        <f t="shared" si="16"/>
        <v>7865692.167</v>
      </c>
      <c r="S311" s="14"/>
      <c r="T311" s="15">
        <f>if($A311&lt;=$T$1,D311*((1+Investment!$D$5/12)^($T$1*12-$B311)),0)</f>
        <v>0</v>
      </c>
      <c r="U311" s="15">
        <f>if($A311&lt;=$T$1,E311*((1+Investment!$D$6/12)^($T$1*12-$B311)),0)</f>
        <v>0</v>
      </c>
      <c r="V311" s="15">
        <f>if($A311&lt;=$T$1,F311*((1+Investment!$D$7/12)^($T$1*12-$B311)),0)</f>
        <v>0</v>
      </c>
      <c r="W311" s="15">
        <f t="shared" si="6"/>
        <v>0</v>
      </c>
      <c r="X311" s="15">
        <f t="shared" si="17"/>
        <v>19126709.88</v>
      </c>
      <c r="Y311" s="14"/>
      <c r="Z311" s="15">
        <f>if($A311&lt;=$Z$1,D311*((1+Investment!$D$5/12)^($Z$1*12-$B311)),0)</f>
        <v>38559.82672</v>
      </c>
      <c r="AA311" s="15">
        <f>if($A311&lt;=$Z$1,E311*((1+Investment!$D$6/12)^($Z$1*12-$B311)),0)</f>
        <v>15713.06507</v>
      </c>
      <c r="AB311" s="15">
        <f>if($A311&lt;=$Z$1,F311*((1+Investment!$D$7/12)^($Z$1*12-$B311)),0)</f>
        <v>9220.894774</v>
      </c>
      <c r="AC311" s="15">
        <f t="shared" si="7"/>
        <v>63493.78656</v>
      </c>
      <c r="AD311" s="15">
        <f t="shared" si="18"/>
        <v>43480311.56</v>
      </c>
      <c r="AE311" s="14"/>
      <c r="AF311" s="15">
        <f>if($A311&lt;=$AF$1,D311*((1+Investment!$D$5/12)^($AF$1*12-$B311)),0)</f>
        <v>70051.50989</v>
      </c>
      <c r="AG311" s="15">
        <f>if($A311&lt;=$AF$1,E311*((1+Investment!$D$6/12)^($AF$1*12-$B311)),0)</f>
        <v>33110.27761</v>
      </c>
      <c r="AH311" s="15">
        <f>if($A311&lt;=$AF$1,F311*((1+Investment!$D$7/12)^($AF$1*12-$B311)),0)</f>
        <v>22528.67246</v>
      </c>
      <c r="AI311" s="15">
        <f t="shared" si="8"/>
        <v>125690.46</v>
      </c>
      <c r="AJ311" s="15">
        <f t="shared" si="19"/>
        <v>89854126.39</v>
      </c>
      <c r="AK311" s="14"/>
      <c r="AL311" s="15">
        <f>if($A311&lt;=$AF$1,D311*((1+Investment!$D$5/12)^($AL$1*12-$B311)),0)</f>
        <v>127262.3468</v>
      </c>
      <c r="AM311" s="15">
        <f>if($A311&lt;=$AF$1,E311*((1+Investment!$D$6/12)^($AL$1*12-$B311)),0)</f>
        <v>69769.35938</v>
      </c>
      <c r="AN311" s="15">
        <f>if($A311&lt;=$AF$1,F311*((1+Investment!$D$7/12)^($AL$1*12-$B311)),0)</f>
        <v>55042.49808</v>
      </c>
      <c r="AO311" s="15">
        <f t="shared" si="9"/>
        <v>252074.2042</v>
      </c>
      <c r="AP311" s="15">
        <f t="shared" si="20"/>
        <v>188578006.9</v>
      </c>
      <c r="AQ311" s="14"/>
      <c r="AR311" s="15">
        <f>if($A311&lt;=$AF$1,D311*((1+Investment!$D$5/12)^($AR$1*12-$B311)),0)</f>
        <v>231197.0852</v>
      </c>
      <c r="AS311" s="15">
        <f>if($A311&lt;=$AF$1,E311*((1+Investment!$D$6/12)^($AR$1*12-$B311)),0)</f>
        <v>147016.6927</v>
      </c>
      <c r="AT311" s="15">
        <f>if($A311&lt;=$AF$1,F311*((1+Investment!$D$7/12)^($AR$1*12-$B311)),0)</f>
        <v>134480.9198</v>
      </c>
      <c r="AU311" s="15">
        <f t="shared" si="10"/>
        <v>512694.6977</v>
      </c>
      <c r="AV311" s="15">
        <f t="shared" si="21"/>
        <v>401968539.9</v>
      </c>
      <c r="AW311" s="15"/>
      <c r="AX311" s="15">
        <f>if($A311&lt;=$AF$1,D311*((1+Investment!$D$5/12)^($AX$1*12-$B311)),0)</f>
        <v>420014.9814</v>
      </c>
      <c r="AY311" s="15">
        <f>if($A311&lt;=$AF$1,E311*((1+Investment!$D$6/12)^($AX$1*12-$B311)),0)</f>
        <v>309790.8325</v>
      </c>
      <c r="AZ311" s="15">
        <f>if($A311&lt;=$AF$1,F311*((1+Investment!$D$7/12)^($AX$1*12-$B311)),0)</f>
        <v>328566.4427</v>
      </c>
      <c r="BA311" s="15">
        <f t="shared" si="11"/>
        <v>1058372.257</v>
      </c>
      <c r="BB311" s="15">
        <f t="shared" si="22"/>
        <v>869995741.4</v>
      </c>
      <c r="BC311" s="15"/>
      <c r="BD311" s="15">
        <f>if($A311&lt;=$AF$1,D311*((1+Investment!$D$5/12)^($BD$1*12-$B311)),0)</f>
        <v>763039.83</v>
      </c>
      <c r="BE311" s="15">
        <f>if($A311&lt;=$AF$1,E311*((1+Investment!$D$6/12)^($BD$1*12-$B311)),0)</f>
        <v>652785.4637</v>
      </c>
      <c r="BF311" s="15">
        <f>if($A311&lt;=$AF$1,F311*((1+Investment!$D$7/12)^($BD$1*12-$B311)),0)</f>
        <v>802760.0305</v>
      </c>
      <c r="BG311" s="15">
        <f t="shared" si="12"/>
        <v>2218585.324</v>
      </c>
      <c r="BH311" s="15">
        <f t="shared" si="23"/>
        <v>1910691294</v>
      </c>
      <c r="BI311" s="15"/>
    </row>
    <row r="312">
      <c r="A312" s="24">
        <f t="shared" si="2"/>
        <v>25</v>
      </c>
      <c r="B312" s="23">
        <f t="shared" si="13"/>
        <v>310</v>
      </c>
      <c r="C312" s="15">
        <f>vlookup(A312,Budget!$B$3:$H$53,7,0)</f>
        <v>70287.19099</v>
      </c>
      <c r="D312" s="15">
        <f t="shared" ref="D312:F312" si="330">$C312*D$1</f>
        <v>42172.3146</v>
      </c>
      <c r="E312" s="15">
        <f t="shared" si="330"/>
        <v>17571.79775</v>
      </c>
      <c r="F312" s="15">
        <f t="shared" si="330"/>
        <v>10543.07865</v>
      </c>
      <c r="G312" s="14"/>
      <c r="H312" s="15">
        <f>if($A312&lt;=$H$1,D312*((1+Investment!$D$5/12)^($H$1*12-$B312)),0)</f>
        <v>0</v>
      </c>
      <c r="I312" s="15">
        <f>if($A312&lt;=$H$1,E312*((1+Investment!$D$6/12)^($H$1*12-$B312)),0)</f>
        <v>0</v>
      </c>
      <c r="J312" s="15">
        <f>if($A312&lt;=$H$1,F312*((1+Investment!$D$7/12)^($H$1*12-$B312)),0)</f>
        <v>0</v>
      </c>
      <c r="K312" s="15">
        <f t="shared" si="4"/>
        <v>0</v>
      </c>
      <c r="L312" s="15">
        <f t="shared" si="15"/>
        <v>2878143.695</v>
      </c>
      <c r="M312" s="14"/>
      <c r="N312" s="15">
        <f>if($A312&lt;=$N$1,D312*((1+Investment!$D$5/12)^($N$1*12-$B312)),0)</f>
        <v>0</v>
      </c>
      <c r="O312" s="15">
        <f>if($A312&lt;=$N$1,E312*((1+Investment!$D$6/12)^($N$1*12-$B312)),0)</f>
        <v>0</v>
      </c>
      <c r="P312" s="15">
        <f>if($A312&lt;=$N$1,F312*((1+Investment!$D$7/12)^($N$1*12-$B312)),0)</f>
        <v>0</v>
      </c>
      <c r="Q312" s="15">
        <f t="shared" si="5"/>
        <v>0</v>
      </c>
      <c r="R312" s="15">
        <f t="shared" si="16"/>
        <v>7865692.167</v>
      </c>
      <c r="S312" s="14"/>
      <c r="T312" s="15">
        <f>if($A312&lt;=$T$1,D312*((1+Investment!$D$5/12)^($T$1*12-$B312)),0)</f>
        <v>0</v>
      </c>
      <c r="U312" s="15">
        <f>if($A312&lt;=$T$1,E312*((1+Investment!$D$6/12)^($T$1*12-$B312)),0)</f>
        <v>0</v>
      </c>
      <c r="V312" s="15">
        <f>if($A312&lt;=$T$1,F312*((1+Investment!$D$7/12)^($T$1*12-$B312)),0)</f>
        <v>0</v>
      </c>
      <c r="W312" s="15">
        <f t="shared" si="6"/>
        <v>0</v>
      </c>
      <c r="X312" s="15">
        <f t="shared" si="17"/>
        <v>19126709.88</v>
      </c>
      <c r="Y312" s="14"/>
      <c r="Z312" s="15">
        <f>if($A312&lt;=$Z$1,D312*((1+Investment!$D$5/12)^($Z$1*12-$B312)),0)</f>
        <v>38178.04625</v>
      </c>
      <c r="AA312" s="15">
        <f>if($A312&lt;=$Z$1,E312*((1+Investment!$D$6/12)^($Z$1*12-$B312)),0)</f>
        <v>15519.07661</v>
      </c>
      <c r="AB312" s="15">
        <f>if($A312&lt;=$Z$1,F312*((1+Investment!$D$7/12)^($Z$1*12-$B312)),0)</f>
        <v>9084.625393</v>
      </c>
      <c r="AC312" s="15">
        <f t="shared" si="7"/>
        <v>62781.74826</v>
      </c>
      <c r="AD312" s="15">
        <f t="shared" si="18"/>
        <v>43543093.31</v>
      </c>
      <c r="AE312" s="14"/>
      <c r="AF312" s="15">
        <f>if($A312&lt;=$AF$1,D312*((1+Investment!$D$5/12)^($AF$1*12-$B312)),0)</f>
        <v>69357.93059</v>
      </c>
      <c r="AG312" s="15">
        <f>if($A312&lt;=$AF$1,E312*((1+Investment!$D$6/12)^($AF$1*12-$B312)),0)</f>
        <v>32701.50875</v>
      </c>
      <c r="AH312" s="15">
        <f>if($A312&lt;=$AF$1,F312*((1+Investment!$D$7/12)^($AF$1*12-$B312)),0)</f>
        <v>22195.73642</v>
      </c>
      <c r="AI312" s="15">
        <f t="shared" si="8"/>
        <v>124255.1758</v>
      </c>
      <c r="AJ312" s="15">
        <f t="shared" si="19"/>
        <v>89978381.56</v>
      </c>
      <c r="AK312" s="14"/>
      <c r="AL312" s="15">
        <f>if($A312&lt;=$AF$1,D312*((1+Investment!$D$5/12)^($AL$1*12-$B312)),0)</f>
        <v>126002.3235</v>
      </c>
      <c r="AM312" s="15">
        <f>if($A312&lt;=$AF$1,E312*((1+Investment!$D$6/12)^($AL$1*12-$B312)),0)</f>
        <v>68908.00926</v>
      </c>
      <c r="AN312" s="15">
        <f>if($A312&lt;=$AF$1,F312*((1+Investment!$D$7/12)^($AL$1*12-$B312)),0)</f>
        <v>54229.06215</v>
      </c>
      <c r="AO312" s="15">
        <f t="shared" si="9"/>
        <v>249139.3949</v>
      </c>
      <c r="AP312" s="15">
        <f t="shared" si="20"/>
        <v>188827146.3</v>
      </c>
      <c r="AQ312" s="14"/>
      <c r="AR312" s="15">
        <f>if($A312&lt;=$AF$1,D312*((1+Investment!$D$5/12)^($AR$1*12-$B312)),0)</f>
        <v>228908.0051</v>
      </c>
      <c r="AS312" s="15">
        <f>if($A312&lt;=$AF$1,E312*((1+Investment!$D$6/12)^($AR$1*12-$B312)),0)</f>
        <v>145201.6718</v>
      </c>
      <c r="AT312" s="15">
        <f>if($A312&lt;=$AF$1,F312*((1+Investment!$D$7/12)^($AR$1*12-$B312)),0)</f>
        <v>132493.5171</v>
      </c>
      <c r="AU312" s="15">
        <f t="shared" si="10"/>
        <v>506603.194</v>
      </c>
      <c r="AV312" s="15">
        <f t="shared" si="21"/>
        <v>402475143.1</v>
      </c>
      <c r="AW312" s="15"/>
      <c r="AX312" s="15">
        <f>if($A312&lt;=$AF$1,D312*((1+Investment!$D$5/12)^($AX$1*12-$B312)),0)</f>
        <v>415856.4172</v>
      </c>
      <c r="AY312" s="15">
        <f>if($A312&lt;=$AF$1,E312*((1+Investment!$D$6/12)^($AX$1*12-$B312)),0)</f>
        <v>305966.2543</v>
      </c>
      <c r="AZ312" s="15">
        <f>if($A312&lt;=$AF$1,F312*((1+Investment!$D$7/12)^($AX$1*12-$B312)),0)</f>
        <v>323710.781</v>
      </c>
      <c r="BA312" s="15">
        <f t="shared" si="11"/>
        <v>1045533.453</v>
      </c>
      <c r="BB312" s="15">
        <f t="shared" si="22"/>
        <v>871041274.8</v>
      </c>
      <c r="BC312" s="15"/>
      <c r="BD312" s="15">
        <f>if($A312&lt;=$AF$1,D312*((1+Investment!$D$5/12)^($BD$1*12-$B312)),0)</f>
        <v>755484.9802</v>
      </c>
      <c r="BE312" s="15">
        <f>if($A312&lt;=$AF$1,E312*((1+Investment!$D$6/12)^($BD$1*12-$B312)),0)</f>
        <v>644726.3839</v>
      </c>
      <c r="BF312" s="15">
        <f>if($A312&lt;=$AF$1,F312*((1+Investment!$D$7/12)^($BD$1*12-$B312)),0)</f>
        <v>790896.5818</v>
      </c>
      <c r="BG312" s="15">
        <f t="shared" si="12"/>
        <v>2191107.946</v>
      </c>
      <c r="BH312" s="15">
        <f t="shared" si="23"/>
        <v>1912882402</v>
      </c>
      <c r="BI312" s="15"/>
    </row>
    <row r="313">
      <c r="A313" s="24">
        <f t="shared" si="2"/>
        <v>25</v>
      </c>
      <c r="B313" s="23">
        <f t="shared" si="13"/>
        <v>311</v>
      </c>
      <c r="C313" s="15">
        <f>vlookup(A313,Budget!$B$3:$H$53,7,0)</f>
        <v>70287.19099</v>
      </c>
      <c r="D313" s="15">
        <f t="shared" ref="D313:F313" si="331">$C313*D$1</f>
        <v>42172.3146</v>
      </c>
      <c r="E313" s="15">
        <f t="shared" si="331"/>
        <v>17571.79775</v>
      </c>
      <c r="F313" s="15">
        <f t="shared" si="331"/>
        <v>10543.07865</v>
      </c>
      <c r="G313" s="14"/>
      <c r="H313" s="15">
        <f>if($A313&lt;=$H$1,D313*((1+Investment!$D$5/12)^($H$1*12-$B313)),0)</f>
        <v>0</v>
      </c>
      <c r="I313" s="15">
        <f>if($A313&lt;=$H$1,E313*((1+Investment!$D$6/12)^($H$1*12-$B313)),0)</f>
        <v>0</v>
      </c>
      <c r="J313" s="15">
        <f>if($A313&lt;=$H$1,F313*((1+Investment!$D$7/12)^($H$1*12-$B313)),0)</f>
        <v>0</v>
      </c>
      <c r="K313" s="15">
        <f t="shared" si="4"/>
        <v>0</v>
      </c>
      <c r="L313" s="15">
        <f t="shared" si="15"/>
        <v>2878143.695</v>
      </c>
      <c r="M313" s="14"/>
      <c r="N313" s="15">
        <f>if($A313&lt;=$N$1,D313*((1+Investment!$D$5/12)^($N$1*12-$B313)),0)</f>
        <v>0</v>
      </c>
      <c r="O313" s="15">
        <f>if($A313&lt;=$N$1,E313*((1+Investment!$D$6/12)^($N$1*12-$B313)),0)</f>
        <v>0</v>
      </c>
      <c r="P313" s="15">
        <f>if($A313&lt;=$N$1,F313*((1+Investment!$D$7/12)^($N$1*12-$B313)),0)</f>
        <v>0</v>
      </c>
      <c r="Q313" s="15">
        <f t="shared" si="5"/>
        <v>0</v>
      </c>
      <c r="R313" s="15">
        <f t="shared" si="16"/>
        <v>7865692.167</v>
      </c>
      <c r="S313" s="14"/>
      <c r="T313" s="15">
        <f>if($A313&lt;=$T$1,D313*((1+Investment!$D$5/12)^($T$1*12-$B313)),0)</f>
        <v>0</v>
      </c>
      <c r="U313" s="15">
        <f>if($A313&lt;=$T$1,E313*((1+Investment!$D$6/12)^($T$1*12-$B313)),0)</f>
        <v>0</v>
      </c>
      <c r="V313" s="15">
        <f>if($A313&lt;=$T$1,F313*((1+Investment!$D$7/12)^($T$1*12-$B313)),0)</f>
        <v>0</v>
      </c>
      <c r="W313" s="15">
        <f t="shared" si="6"/>
        <v>0</v>
      </c>
      <c r="X313" s="15">
        <f t="shared" si="17"/>
        <v>19126709.88</v>
      </c>
      <c r="Y313" s="14"/>
      <c r="Z313" s="15">
        <f>if($A313&lt;=$Z$1,D313*((1+Investment!$D$5/12)^($Z$1*12-$B313)),0)</f>
        <v>37800.0458</v>
      </c>
      <c r="AA313" s="15">
        <f>if($A313&lt;=$Z$1,E313*((1+Investment!$D$6/12)^($Z$1*12-$B313)),0)</f>
        <v>15327.48307</v>
      </c>
      <c r="AB313" s="15">
        <f>if($A313&lt;=$Z$1,F313*((1+Investment!$D$7/12)^($Z$1*12-$B313)),0)</f>
        <v>8950.369846</v>
      </c>
      <c r="AC313" s="15">
        <f t="shared" si="7"/>
        <v>62077.89871</v>
      </c>
      <c r="AD313" s="15">
        <f t="shared" si="18"/>
        <v>43605171.21</v>
      </c>
      <c r="AE313" s="14"/>
      <c r="AF313" s="15">
        <f>if($A313&lt;=$AF$1,D313*((1+Investment!$D$5/12)^($AF$1*12-$B313)),0)</f>
        <v>68671.2184</v>
      </c>
      <c r="AG313" s="15">
        <f>if($A313&lt;=$AF$1,E313*((1+Investment!$D$6/12)^($AF$1*12-$B313)),0)</f>
        <v>32297.78642</v>
      </c>
      <c r="AH313" s="15">
        <f>if($A313&lt;=$AF$1,F313*((1+Investment!$D$7/12)^($AF$1*12-$B313)),0)</f>
        <v>21867.72061</v>
      </c>
      <c r="AI313" s="15">
        <f t="shared" si="8"/>
        <v>122836.7254</v>
      </c>
      <c r="AJ313" s="15">
        <f t="shared" si="19"/>
        <v>90101218.29</v>
      </c>
      <c r="AK313" s="14"/>
      <c r="AL313" s="15">
        <f>if($A313&lt;=$AF$1,D313*((1+Investment!$D$5/12)^($AL$1*12-$B313)),0)</f>
        <v>124754.7758</v>
      </c>
      <c r="AM313" s="15">
        <f>if($A313&lt;=$AF$1,E313*((1+Investment!$D$6/12)^($AL$1*12-$B313)),0)</f>
        <v>68057.2931</v>
      </c>
      <c r="AN313" s="15">
        <f>if($A313&lt;=$AF$1,F313*((1+Investment!$D$7/12)^($AL$1*12-$B313)),0)</f>
        <v>53427.64744</v>
      </c>
      <c r="AO313" s="15">
        <f t="shared" si="9"/>
        <v>246239.7163</v>
      </c>
      <c r="AP313" s="15">
        <f t="shared" si="20"/>
        <v>189073386</v>
      </c>
      <c r="AQ313" s="14"/>
      <c r="AR313" s="15">
        <f>if($A313&lt;=$AF$1,D313*((1+Investment!$D$5/12)^($AR$1*12-$B313)),0)</f>
        <v>226641.5893</v>
      </c>
      <c r="AS313" s="15">
        <f>if($A313&lt;=$AF$1,E313*((1+Investment!$D$6/12)^($AR$1*12-$B313)),0)</f>
        <v>143409.0585</v>
      </c>
      <c r="AT313" s="15">
        <f>if($A313&lt;=$AF$1,F313*((1+Investment!$D$7/12)^($AR$1*12-$B313)),0)</f>
        <v>130535.4848</v>
      </c>
      <c r="AU313" s="15">
        <f t="shared" si="10"/>
        <v>500586.1326</v>
      </c>
      <c r="AV313" s="15">
        <f t="shared" si="21"/>
        <v>402975729.2</v>
      </c>
      <c r="AW313" s="15"/>
      <c r="AX313" s="15">
        <f>if($A313&lt;=$AF$1,D313*((1+Investment!$D$5/12)^($AX$1*12-$B313)),0)</f>
        <v>411739.0269</v>
      </c>
      <c r="AY313" s="15">
        <f>if($A313&lt;=$AF$1,E313*((1+Investment!$D$6/12)^($AX$1*12-$B313)),0)</f>
        <v>302188.8931</v>
      </c>
      <c r="AZ313" s="15">
        <f>if($A313&lt;=$AF$1,F313*((1+Investment!$D$7/12)^($AX$1*12-$B313)),0)</f>
        <v>318926.8779</v>
      </c>
      <c r="BA313" s="15">
        <f t="shared" si="11"/>
        <v>1032854.798</v>
      </c>
      <c r="BB313" s="15">
        <f t="shared" si="22"/>
        <v>872074129.6</v>
      </c>
      <c r="BC313" s="15"/>
      <c r="BD313" s="15">
        <f>if($A313&lt;=$AF$1,D313*((1+Investment!$D$5/12)^($BD$1*12-$B313)),0)</f>
        <v>748004.9309</v>
      </c>
      <c r="BE313" s="15">
        <f>if($A313&lt;=$AF$1,E313*((1+Investment!$D$6/12)^($BD$1*12-$B313)),0)</f>
        <v>636766.7989</v>
      </c>
      <c r="BF313" s="15">
        <f>if($A313&lt;=$AF$1,F313*((1+Investment!$D$7/12)^($BD$1*12-$B313)),0)</f>
        <v>779208.455</v>
      </c>
      <c r="BG313" s="15">
        <f t="shared" si="12"/>
        <v>2163980.185</v>
      </c>
      <c r="BH313" s="15">
        <f t="shared" si="23"/>
        <v>1915046382</v>
      </c>
      <c r="BI313" s="15"/>
    </row>
    <row r="314">
      <c r="A314" s="24">
        <f t="shared" si="2"/>
        <v>25</v>
      </c>
      <c r="B314" s="23">
        <f t="shared" si="13"/>
        <v>312</v>
      </c>
      <c r="C314" s="15">
        <f>vlookup(A314,Budget!$B$3:$H$53,7,0)</f>
        <v>70287.19099</v>
      </c>
      <c r="D314" s="15">
        <f t="shared" ref="D314:F314" si="332">$C314*D$1</f>
        <v>42172.3146</v>
      </c>
      <c r="E314" s="15">
        <f t="shared" si="332"/>
        <v>17571.79775</v>
      </c>
      <c r="F314" s="15">
        <f t="shared" si="332"/>
        <v>10543.07865</v>
      </c>
      <c r="G314" s="14"/>
      <c r="H314" s="15">
        <f>if($A314&lt;=$H$1,D314*((1+Investment!$D$5/12)^($H$1*12-$B314)),0)</f>
        <v>0</v>
      </c>
      <c r="I314" s="15">
        <f>if($A314&lt;=$H$1,E314*((1+Investment!$D$6/12)^($H$1*12-$B314)),0)</f>
        <v>0</v>
      </c>
      <c r="J314" s="15">
        <f>if($A314&lt;=$H$1,F314*((1+Investment!$D$7/12)^($H$1*12-$B314)),0)</f>
        <v>0</v>
      </c>
      <c r="K314" s="15">
        <f t="shared" si="4"/>
        <v>0</v>
      </c>
      <c r="L314" s="15">
        <f t="shared" si="15"/>
        <v>2878143.695</v>
      </c>
      <c r="M314" s="14"/>
      <c r="N314" s="15">
        <f>if($A314&lt;=$N$1,D314*((1+Investment!$D$5/12)^($N$1*12-$B314)),0)</f>
        <v>0</v>
      </c>
      <c r="O314" s="15">
        <f>if($A314&lt;=$N$1,E314*((1+Investment!$D$6/12)^($N$1*12-$B314)),0)</f>
        <v>0</v>
      </c>
      <c r="P314" s="15">
        <f>if($A314&lt;=$N$1,F314*((1+Investment!$D$7/12)^($N$1*12-$B314)),0)</f>
        <v>0</v>
      </c>
      <c r="Q314" s="15">
        <f t="shared" si="5"/>
        <v>0</v>
      </c>
      <c r="R314" s="15">
        <f t="shared" si="16"/>
        <v>7865692.167</v>
      </c>
      <c r="S314" s="14"/>
      <c r="T314" s="15">
        <f>if($A314&lt;=$T$1,D314*((1+Investment!$D$5/12)^($T$1*12-$B314)),0)</f>
        <v>0</v>
      </c>
      <c r="U314" s="15">
        <f>if($A314&lt;=$T$1,E314*((1+Investment!$D$6/12)^($T$1*12-$B314)),0)</f>
        <v>0</v>
      </c>
      <c r="V314" s="15">
        <f>if($A314&lt;=$T$1,F314*((1+Investment!$D$7/12)^($T$1*12-$B314)),0)</f>
        <v>0</v>
      </c>
      <c r="W314" s="15">
        <f t="shared" si="6"/>
        <v>0</v>
      </c>
      <c r="X314" s="15">
        <f t="shared" si="17"/>
        <v>19126709.88</v>
      </c>
      <c r="Y314" s="14"/>
      <c r="Z314" s="15">
        <f>if($A314&lt;=$Z$1,D314*((1+Investment!$D$5/12)^($Z$1*12-$B314)),0)</f>
        <v>37425.78792</v>
      </c>
      <c r="AA314" s="15">
        <f>if($A314&lt;=$Z$1,E314*((1+Investment!$D$6/12)^($Z$1*12-$B314)),0)</f>
        <v>15138.25489</v>
      </c>
      <c r="AB314" s="15">
        <f>if($A314&lt;=$Z$1,F314*((1+Investment!$D$7/12)^($Z$1*12-$B314)),0)</f>
        <v>8818.09837</v>
      </c>
      <c r="AC314" s="15">
        <f t="shared" si="7"/>
        <v>61382.14117</v>
      </c>
      <c r="AD314" s="15">
        <f t="shared" si="18"/>
        <v>43666553.35</v>
      </c>
      <c r="AE314" s="14"/>
      <c r="AF314" s="15">
        <f>if($A314&lt;=$AF$1,D314*((1+Investment!$D$5/12)^($AF$1*12-$B314)),0)</f>
        <v>67991.30535</v>
      </c>
      <c r="AG314" s="15">
        <f>if($A314&lt;=$AF$1,E314*((1+Investment!$D$6/12)^($AF$1*12-$B314)),0)</f>
        <v>31899.04832</v>
      </c>
      <c r="AH314" s="15">
        <f>if($A314&lt;=$AF$1,F314*((1+Investment!$D$7/12)^($AF$1*12-$B314)),0)</f>
        <v>21544.55232</v>
      </c>
      <c r="AI314" s="15">
        <f t="shared" si="8"/>
        <v>121434.906</v>
      </c>
      <c r="AJ314" s="15">
        <f t="shared" si="19"/>
        <v>90222653.2</v>
      </c>
      <c r="AK314" s="14"/>
      <c r="AL314" s="15">
        <f>if($A314&lt;=$AF$1,D314*((1+Investment!$D$5/12)^($AL$1*12-$B314)),0)</f>
        <v>123519.58</v>
      </c>
      <c r="AM314" s="15">
        <f>if($A314&lt;=$AF$1,E314*((1+Investment!$D$6/12)^($AL$1*12-$B314)),0)</f>
        <v>67217.07961</v>
      </c>
      <c r="AN314" s="15">
        <f>if($A314&lt;=$AF$1,F314*((1+Investment!$D$7/12)^($AL$1*12-$B314)),0)</f>
        <v>52638.07629</v>
      </c>
      <c r="AO314" s="15">
        <f t="shared" si="9"/>
        <v>243374.7359</v>
      </c>
      <c r="AP314" s="15">
        <f t="shared" si="20"/>
        <v>189316760.7</v>
      </c>
      <c r="AQ314" s="14"/>
      <c r="AR314" s="15">
        <f>if($A314&lt;=$AF$1,D314*((1+Investment!$D$5/12)^($AR$1*12-$B314)),0)</f>
        <v>224397.6131</v>
      </c>
      <c r="AS314" s="15">
        <f>if($A314&lt;=$AF$1,E314*((1+Investment!$D$6/12)^($AR$1*12-$B314)),0)</f>
        <v>141638.5763</v>
      </c>
      <c r="AT314" s="15">
        <f>if($A314&lt;=$AF$1,F314*((1+Investment!$D$7/12)^($AR$1*12-$B314)),0)</f>
        <v>128606.389</v>
      </c>
      <c r="AU314" s="15">
        <f t="shared" si="10"/>
        <v>494642.5784</v>
      </c>
      <c r="AV314" s="15">
        <f t="shared" si="21"/>
        <v>403470371.8</v>
      </c>
      <c r="AW314" s="15"/>
      <c r="AX314" s="15">
        <f>if($A314&lt;=$AF$1,D314*((1+Investment!$D$5/12)^($AX$1*12-$B314)),0)</f>
        <v>407662.4029</v>
      </c>
      <c r="AY314" s="15">
        <f>if($A314&lt;=$AF$1,E314*((1+Investment!$D$6/12)^($AX$1*12-$B314)),0)</f>
        <v>298458.1661</v>
      </c>
      <c r="AZ314" s="15">
        <f>if($A314&lt;=$AF$1,F314*((1+Investment!$D$7/12)^($AX$1*12-$B314)),0)</f>
        <v>314213.6728</v>
      </c>
      <c r="BA314" s="15">
        <f t="shared" si="11"/>
        <v>1020334.242</v>
      </c>
      <c r="BB314" s="15">
        <f t="shared" si="22"/>
        <v>873094463.9</v>
      </c>
      <c r="BC314" s="15"/>
      <c r="BD314" s="15">
        <f>if($A314&lt;=$AF$1,D314*((1+Investment!$D$5/12)^($BD$1*12-$B314)),0)</f>
        <v>740598.9415</v>
      </c>
      <c r="BE314" s="15">
        <f>if($A314&lt;=$AF$1,E314*((1+Investment!$D$6/12)^($BD$1*12-$B314)),0)</f>
        <v>628905.4804</v>
      </c>
      <c r="BF314" s="15">
        <f>if($A314&lt;=$AF$1,F314*((1+Investment!$D$7/12)^($BD$1*12-$B314)),0)</f>
        <v>767693.0591</v>
      </c>
      <c r="BG314" s="15">
        <f t="shared" si="12"/>
        <v>2137197.481</v>
      </c>
      <c r="BH314" s="15">
        <f t="shared" si="23"/>
        <v>1917183580</v>
      </c>
      <c r="BI314" s="15"/>
    </row>
    <row r="315">
      <c r="A315" s="24">
        <f t="shared" si="2"/>
        <v>26</v>
      </c>
      <c r="B315" s="23">
        <f t="shared" si="13"/>
        <v>313</v>
      </c>
      <c r="C315" s="15">
        <f>vlookup(A315,Budget!$B$3:$H$53,7,0)</f>
        <v>74738.42245</v>
      </c>
      <c r="D315" s="15">
        <f t="shared" ref="D315:F315" si="333">$C315*D$1</f>
        <v>44843.05347</v>
      </c>
      <c r="E315" s="15">
        <f t="shared" si="333"/>
        <v>18684.60561</v>
      </c>
      <c r="F315" s="15">
        <f t="shared" si="333"/>
        <v>11210.76337</v>
      </c>
      <c r="G315" s="14"/>
      <c r="H315" s="15">
        <f>if($A315&lt;=$H$1,D315*((1+Investment!$D$5/12)^($H$1*12-$B315)),0)</f>
        <v>0</v>
      </c>
      <c r="I315" s="15">
        <f>if($A315&lt;=$H$1,E315*((1+Investment!$D$6/12)^($H$1*12-$B315)),0)</f>
        <v>0</v>
      </c>
      <c r="J315" s="15">
        <f>if($A315&lt;=$H$1,F315*((1+Investment!$D$7/12)^($H$1*12-$B315)),0)</f>
        <v>0</v>
      </c>
      <c r="K315" s="15">
        <f t="shared" si="4"/>
        <v>0</v>
      </c>
      <c r="L315" s="15">
        <f t="shared" si="15"/>
        <v>2878143.695</v>
      </c>
      <c r="M315" s="14"/>
      <c r="N315" s="15">
        <f>if($A315&lt;=$N$1,D315*((1+Investment!$D$5/12)^($N$1*12-$B315)),0)</f>
        <v>0</v>
      </c>
      <c r="O315" s="15">
        <f>if($A315&lt;=$N$1,E315*((1+Investment!$D$6/12)^($N$1*12-$B315)),0)</f>
        <v>0</v>
      </c>
      <c r="P315" s="15">
        <f>if($A315&lt;=$N$1,F315*((1+Investment!$D$7/12)^($N$1*12-$B315)),0)</f>
        <v>0</v>
      </c>
      <c r="Q315" s="15">
        <f t="shared" si="5"/>
        <v>0</v>
      </c>
      <c r="R315" s="15">
        <f t="shared" si="16"/>
        <v>7865692.167</v>
      </c>
      <c r="S315" s="14"/>
      <c r="T315" s="15">
        <f>if($A315&lt;=$T$1,D315*((1+Investment!$D$5/12)^($T$1*12-$B315)),0)</f>
        <v>0</v>
      </c>
      <c r="U315" s="15">
        <f>if($A315&lt;=$T$1,E315*((1+Investment!$D$6/12)^($T$1*12-$B315)),0)</f>
        <v>0</v>
      </c>
      <c r="V315" s="15">
        <f>if($A315&lt;=$T$1,F315*((1+Investment!$D$7/12)^($T$1*12-$B315)),0)</f>
        <v>0</v>
      </c>
      <c r="W315" s="15">
        <f t="shared" si="6"/>
        <v>0</v>
      </c>
      <c r="X315" s="15">
        <f t="shared" si="17"/>
        <v>19126709.88</v>
      </c>
      <c r="Y315" s="14"/>
      <c r="Z315" s="15">
        <f>if($A315&lt;=$Z$1,D315*((1+Investment!$D$5/12)^($Z$1*12-$B315)),0)</f>
        <v>0</v>
      </c>
      <c r="AA315" s="15">
        <f>if($A315&lt;=$Z$1,E315*((1+Investment!$D$6/12)^($Z$1*12-$B315)),0)</f>
        <v>0</v>
      </c>
      <c r="AB315" s="15">
        <f>if($A315&lt;=$Z$1,F315*((1+Investment!$D$7/12)^($Z$1*12-$B315)),0)</f>
        <v>0</v>
      </c>
      <c r="AC315" s="15">
        <f t="shared" si="7"/>
        <v>0</v>
      </c>
      <c r="AD315" s="15">
        <f t="shared" si="18"/>
        <v>43666553.35</v>
      </c>
      <c r="AE315" s="14"/>
      <c r="AF315" s="15">
        <f>if($A315&lt;=$AF$1,D315*((1+Investment!$D$5/12)^($AF$1*12-$B315)),0)</f>
        <v>71581.32694</v>
      </c>
      <c r="AG315" s="15">
        <f>if($A315&lt;=$AF$1,E315*((1+Investment!$D$6/12)^($AF$1*12-$B315)),0)</f>
        <v>33500.43405</v>
      </c>
      <c r="AH315" s="15">
        <f>if($A315&lt;=$AF$1,F315*((1+Investment!$D$7/12)^($AF$1*12-$B315)),0)</f>
        <v>22570.39562</v>
      </c>
      <c r="AI315" s="15">
        <f t="shared" si="8"/>
        <v>127652.1566</v>
      </c>
      <c r="AJ315" s="15">
        <f t="shared" si="19"/>
        <v>90350305.35</v>
      </c>
      <c r="AK315" s="14"/>
      <c r="AL315" s="15">
        <f>if($A315&lt;=$AF$1,D315*((1+Investment!$D$5/12)^($AL$1*12-$B315)),0)</f>
        <v>130041.5603</v>
      </c>
      <c r="AM315" s="15">
        <f>if($A315&lt;=$AF$1,E315*((1+Investment!$D$6/12)^($AL$1*12-$B315)),0)</f>
        <v>70591.48975</v>
      </c>
      <c r="AN315" s="15">
        <f>if($A315&lt;=$AF$1,F315*((1+Investment!$D$7/12)^($AL$1*12-$B315)),0)</f>
        <v>55144.43691</v>
      </c>
      <c r="AO315" s="15">
        <f t="shared" si="9"/>
        <v>255777.487</v>
      </c>
      <c r="AP315" s="15">
        <f t="shared" si="20"/>
        <v>189572538.2</v>
      </c>
      <c r="AQ315" s="14"/>
      <c r="AR315" s="15">
        <f>if($A315&lt;=$AF$1,D315*((1+Investment!$D$5/12)^($AR$1*12-$B315)),0)</f>
        <v>236246.0733</v>
      </c>
      <c r="AS315" s="15">
        <f>if($A315&lt;=$AF$1,E315*((1+Investment!$D$6/12)^($AR$1*12-$B315)),0)</f>
        <v>148749.0705</v>
      </c>
      <c r="AT315" s="15">
        <f>if($A315&lt;=$AF$1,F315*((1+Investment!$D$7/12)^($AR$1*12-$B315)),0)</f>
        <v>134729.9788</v>
      </c>
      <c r="AU315" s="15">
        <f t="shared" si="10"/>
        <v>519725.1226</v>
      </c>
      <c r="AV315" s="15">
        <f t="shared" si="21"/>
        <v>403990096.9</v>
      </c>
      <c r="AW315" s="15"/>
      <c r="AX315" s="15">
        <f>if($A315&lt;=$AF$1,D315*((1+Investment!$D$5/12)^($AX$1*12-$B315)),0)</f>
        <v>429187.4615</v>
      </c>
      <c r="AY315" s="15">
        <f>if($A315&lt;=$AF$1,E315*((1+Investment!$D$6/12)^($AX$1*12-$B315)),0)</f>
        <v>313441.2666</v>
      </c>
      <c r="AZ315" s="15">
        <f>if($A315&lt;=$AF$1,F315*((1+Investment!$D$7/12)^($AX$1*12-$B315)),0)</f>
        <v>329174.9485</v>
      </c>
      <c r="BA315" s="15">
        <f t="shared" si="11"/>
        <v>1071803.677</v>
      </c>
      <c r="BB315" s="15">
        <f t="shared" si="22"/>
        <v>874166267.5</v>
      </c>
      <c r="BC315" s="15"/>
      <c r="BD315" s="15">
        <f>if($A315&lt;=$AF$1,D315*((1+Investment!$D$5/12)^($BD$1*12-$B315)),0)</f>
        <v>779703.4443</v>
      </c>
      <c r="BE315" s="15">
        <f>if($A315&lt;=$AF$1,E315*((1+Investment!$D$6/12)^($BD$1*12-$B315)),0)</f>
        <v>660477.5904</v>
      </c>
      <c r="BF315" s="15">
        <f>if($A315&lt;=$AF$1,F315*((1+Investment!$D$7/12)^($BD$1*12-$B315)),0)</f>
        <v>804246.7439</v>
      </c>
      <c r="BG315" s="15">
        <f t="shared" si="12"/>
        <v>2244427.779</v>
      </c>
      <c r="BH315" s="15">
        <f t="shared" si="23"/>
        <v>1919428007</v>
      </c>
      <c r="BI315" s="15"/>
    </row>
    <row r="316">
      <c r="A316" s="24">
        <f t="shared" si="2"/>
        <v>26</v>
      </c>
      <c r="B316" s="23">
        <f t="shared" si="13"/>
        <v>314</v>
      </c>
      <c r="C316" s="15">
        <f>vlookup(A316,Budget!$B$3:$H$53,7,0)</f>
        <v>74738.42245</v>
      </c>
      <c r="D316" s="15">
        <f t="shared" ref="D316:F316" si="334">$C316*D$1</f>
        <v>44843.05347</v>
      </c>
      <c r="E316" s="15">
        <f t="shared" si="334"/>
        <v>18684.60561</v>
      </c>
      <c r="F316" s="15">
        <f t="shared" si="334"/>
        <v>11210.76337</v>
      </c>
      <c r="G316" s="14"/>
      <c r="H316" s="15">
        <f>if($A316&lt;=$H$1,D316*((1+Investment!$D$5/12)^($H$1*12-$B316)),0)</f>
        <v>0</v>
      </c>
      <c r="I316" s="15">
        <f>if($A316&lt;=$H$1,E316*((1+Investment!$D$6/12)^($H$1*12-$B316)),0)</f>
        <v>0</v>
      </c>
      <c r="J316" s="15">
        <f>if($A316&lt;=$H$1,F316*((1+Investment!$D$7/12)^($H$1*12-$B316)),0)</f>
        <v>0</v>
      </c>
      <c r="K316" s="15">
        <f t="shared" si="4"/>
        <v>0</v>
      </c>
      <c r="L316" s="15">
        <f t="shared" si="15"/>
        <v>2878143.695</v>
      </c>
      <c r="M316" s="14"/>
      <c r="N316" s="15">
        <f>if($A316&lt;=$N$1,D316*((1+Investment!$D$5/12)^($N$1*12-$B316)),0)</f>
        <v>0</v>
      </c>
      <c r="O316" s="15">
        <f>if($A316&lt;=$N$1,E316*((1+Investment!$D$6/12)^($N$1*12-$B316)),0)</f>
        <v>0</v>
      </c>
      <c r="P316" s="15">
        <f>if($A316&lt;=$N$1,F316*((1+Investment!$D$7/12)^($N$1*12-$B316)),0)</f>
        <v>0</v>
      </c>
      <c r="Q316" s="15">
        <f t="shared" si="5"/>
        <v>0</v>
      </c>
      <c r="R316" s="15">
        <f t="shared" si="16"/>
        <v>7865692.167</v>
      </c>
      <c r="S316" s="14"/>
      <c r="T316" s="15">
        <f>if($A316&lt;=$T$1,D316*((1+Investment!$D$5/12)^($T$1*12-$B316)),0)</f>
        <v>0</v>
      </c>
      <c r="U316" s="15">
        <f>if($A316&lt;=$T$1,E316*((1+Investment!$D$6/12)^($T$1*12-$B316)),0)</f>
        <v>0</v>
      </c>
      <c r="V316" s="15">
        <f>if($A316&lt;=$T$1,F316*((1+Investment!$D$7/12)^($T$1*12-$B316)),0)</f>
        <v>0</v>
      </c>
      <c r="W316" s="15">
        <f t="shared" si="6"/>
        <v>0</v>
      </c>
      <c r="X316" s="15">
        <f t="shared" si="17"/>
        <v>19126709.88</v>
      </c>
      <c r="Y316" s="14"/>
      <c r="Z316" s="15">
        <f>if($A316&lt;=$Z$1,D316*((1+Investment!$D$5/12)^($Z$1*12-$B316)),0)</f>
        <v>0</v>
      </c>
      <c r="AA316" s="15">
        <f>if($A316&lt;=$Z$1,E316*((1+Investment!$D$6/12)^($Z$1*12-$B316)),0)</f>
        <v>0</v>
      </c>
      <c r="AB316" s="15">
        <f>if($A316&lt;=$Z$1,F316*((1+Investment!$D$7/12)^($Z$1*12-$B316)),0)</f>
        <v>0</v>
      </c>
      <c r="AC316" s="15">
        <f t="shared" si="7"/>
        <v>0</v>
      </c>
      <c r="AD316" s="15">
        <f t="shared" si="18"/>
        <v>43666553.35</v>
      </c>
      <c r="AE316" s="14"/>
      <c r="AF316" s="15">
        <f>if($A316&lt;=$AF$1,D316*((1+Investment!$D$5/12)^($AF$1*12-$B316)),0)</f>
        <v>70872.60093</v>
      </c>
      <c r="AG316" s="15">
        <f>if($A316&lt;=$AF$1,E316*((1+Investment!$D$6/12)^($AF$1*12-$B316)),0)</f>
        <v>33086.84845</v>
      </c>
      <c r="AH316" s="15">
        <f>if($A316&lt;=$AF$1,F316*((1+Investment!$D$7/12)^($AF$1*12-$B316)),0)</f>
        <v>22236.84297</v>
      </c>
      <c r="AI316" s="15">
        <f t="shared" si="8"/>
        <v>126196.2923</v>
      </c>
      <c r="AJ316" s="15">
        <f t="shared" si="19"/>
        <v>90476501.65</v>
      </c>
      <c r="AK316" s="14"/>
      <c r="AL316" s="15">
        <f>if($A316&lt;=$AF$1,D316*((1+Investment!$D$5/12)^($AL$1*12-$B316)),0)</f>
        <v>128754.0201</v>
      </c>
      <c r="AM316" s="15">
        <f>if($A316&lt;=$AF$1,E316*((1+Investment!$D$6/12)^($AL$1*12-$B316)),0)</f>
        <v>69719.98988</v>
      </c>
      <c r="AN316" s="15">
        <f>if($A316&lt;=$AF$1,F316*((1+Investment!$D$7/12)^($AL$1*12-$B316)),0)</f>
        <v>54329.49449</v>
      </c>
      <c r="AO316" s="15">
        <f t="shared" si="9"/>
        <v>252803.5045</v>
      </c>
      <c r="AP316" s="15">
        <f t="shared" si="20"/>
        <v>189825341.7</v>
      </c>
      <c r="AQ316" s="14"/>
      <c r="AR316" s="15">
        <f>if($A316&lt;=$AF$1,D316*((1+Investment!$D$5/12)^($AR$1*12-$B316)),0)</f>
        <v>233907.0033</v>
      </c>
      <c r="AS316" s="15">
        <f>if($A316&lt;=$AF$1,E316*((1+Investment!$D$6/12)^($AR$1*12-$B316)),0)</f>
        <v>146912.6622</v>
      </c>
      <c r="AT316" s="15">
        <f>if($A316&lt;=$AF$1,F316*((1+Investment!$D$7/12)^($AR$1*12-$B316)),0)</f>
        <v>132738.8954</v>
      </c>
      <c r="AU316" s="15">
        <f t="shared" si="10"/>
        <v>513558.5608</v>
      </c>
      <c r="AV316" s="15">
        <f t="shared" si="21"/>
        <v>404503655.5</v>
      </c>
      <c r="AW316" s="15"/>
      <c r="AX316" s="15">
        <f>if($A316&lt;=$AF$1,D316*((1+Investment!$D$5/12)^($AX$1*12-$B316)),0)</f>
        <v>424938.0807</v>
      </c>
      <c r="AY316" s="15">
        <f>if($A316&lt;=$AF$1,E316*((1+Investment!$D$6/12)^($AX$1*12-$B316)),0)</f>
        <v>309571.6214</v>
      </c>
      <c r="AZ316" s="15">
        <f>if($A316&lt;=$AF$1,F316*((1+Investment!$D$7/12)^($AX$1*12-$B316)),0)</f>
        <v>324310.2941</v>
      </c>
      <c r="BA316" s="15">
        <f t="shared" si="11"/>
        <v>1058819.996</v>
      </c>
      <c r="BB316" s="15">
        <f t="shared" si="22"/>
        <v>875225087.5</v>
      </c>
      <c r="BC316" s="15"/>
      <c r="BD316" s="15">
        <f>if($A316&lt;=$AF$1,D316*((1+Investment!$D$5/12)^($BD$1*12-$B316)),0)</f>
        <v>771983.6082</v>
      </c>
      <c r="BE316" s="15">
        <f>if($A316&lt;=$AF$1,E316*((1+Investment!$D$6/12)^($BD$1*12-$B316)),0)</f>
        <v>652323.5461</v>
      </c>
      <c r="BF316" s="15">
        <f>if($A316&lt;=$AF$1,F316*((1+Investment!$D$7/12)^($BD$1*12-$B316)),0)</f>
        <v>792361.3241</v>
      </c>
      <c r="BG316" s="15">
        <f t="shared" si="12"/>
        <v>2216668.478</v>
      </c>
      <c r="BH316" s="15">
        <f t="shared" si="23"/>
        <v>1921644676</v>
      </c>
      <c r="BI316" s="15"/>
    </row>
    <row r="317">
      <c r="A317" s="24">
        <f t="shared" si="2"/>
        <v>26</v>
      </c>
      <c r="B317" s="23">
        <f t="shared" si="13"/>
        <v>315</v>
      </c>
      <c r="C317" s="15">
        <f>vlookup(A317,Budget!$B$3:$H$53,7,0)</f>
        <v>74738.42245</v>
      </c>
      <c r="D317" s="15">
        <f t="shared" ref="D317:F317" si="335">$C317*D$1</f>
        <v>44843.05347</v>
      </c>
      <c r="E317" s="15">
        <f t="shared" si="335"/>
        <v>18684.60561</v>
      </c>
      <c r="F317" s="15">
        <f t="shared" si="335"/>
        <v>11210.76337</v>
      </c>
      <c r="G317" s="14"/>
      <c r="H317" s="15">
        <f>if($A317&lt;=$H$1,D317*((1+Investment!$D$5/12)^($H$1*12-$B317)),0)</f>
        <v>0</v>
      </c>
      <c r="I317" s="15">
        <f>if($A317&lt;=$H$1,E317*((1+Investment!$D$6/12)^($H$1*12-$B317)),0)</f>
        <v>0</v>
      </c>
      <c r="J317" s="15">
        <f>if($A317&lt;=$H$1,F317*((1+Investment!$D$7/12)^($H$1*12-$B317)),0)</f>
        <v>0</v>
      </c>
      <c r="K317" s="15">
        <f t="shared" si="4"/>
        <v>0</v>
      </c>
      <c r="L317" s="15">
        <f t="shared" si="15"/>
        <v>2878143.695</v>
      </c>
      <c r="M317" s="14"/>
      <c r="N317" s="15">
        <f>if($A317&lt;=$N$1,D317*((1+Investment!$D$5/12)^($N$1*12-$B317)),0)</f>
        <v>0</v>
      </c>
      <c r="O317" s="15">
        <f>if($A317&lt;=$N$1,E317*((1+Investment!$D$6/12)^($N$1*12-$B317)),0)</f>
        <v>0</v>
      </c>
      <c r="P317" s="15">
        <f>if($A317&lt;=$N$1,F317*((1+Investment!$D$7/12)^($N$1*12-$B317)),0)</f>
        <v>0</v>
      </c>
      <c r="Q317" s="15">
        <f t="shared" si="5"/>
        <v>0</v>
      </c>
      <c r="R317" s="15">
        <f t="shared" si="16"/>
        <v>7865692.167</v>
      </c>
      <c r="S317" s="14"/>
      <c r="T317" s="15">
        <f>if($A317&lt;=$T$1,D317*((1+Investment!$D$5/12)^($T$1*12-$B317)),0)</f>
        <v>0</v>
      </c>
      <c r="U317" s="15">
        <f>if($A317&lt;=$T$1,E317*((1+Investment!$D$6/12)^($T$1*12-$B317)),0)</f>
        <v>0</v>
      </c>
      <c r="V317" s="15">
        <f>if($A317&lt;=$T$1,F317*((1+Investment!$D$7/12)^($T$1*12-$B317)),0)</f>
        <v>0</v>
      </c>
      <c r="W317" s="15">
        <f t="shared" si="6"/>
        <v>0</v>
      </c>
      <c r="X317" s="15">
        <f t="shared" si="17"/>
        <v>19126709.88</v>
      </c>
      <c r="Y317" s="14"/>
      <c r="Z317" s="15">
        <f>if($A317&lt;=$Z$1,D317*((1+Investment!$D$5/12)^($Z$1*12-$B317)),0)</f>
        <v>0</v>
      </c>
      <c r="AA317" s="15">
        <f>if($A317&lt;=$Z$1,E317*((1+Investment!$D$6/12)^($Z$1*12-$B317)),0)</f>
        <v>0</v>
      </c>
      <c r="AB317" s="15">
        <f>if($A317&lt;=$Z$1,F317*((1+Investment!$D$7/12)^($Z$1*12-$B317)),0)</f>
        <v>0</v>
      </c>
      <c r="AC317" s="15">
        <f t="shared" si="7"/>
        <v>0</v>
      </c>
      <c r="AD317" s="15">
        <f t="shared" si="18"/>
        <v>43666553.35</v>
      </c>
      <c r="AE317" s="14"/>
      <c r="AF317" s="15">
        <f>if($A317&lt;=$AF$1,D317*((1+Investment!$D$5/12)^($AF$1*12-$B317)),0)</f>
        <v>70170.89201</v>
      </c>
      <c r="AG317" s="15">
        <f>if($A317&lt;=$AF$1,E317*((1+Investment!$D$6/12)^($AF$1*12-$B317)),0)</f>
        <v>32678.36884</v>
      </c>
      <c r="AH317" s="15">
        <f>if($A317&lt;=$AF$1,F317*((1+Investment!$D$7/12)^($AF$1*12-$B317)),0)</f>
        <v>21908.21968</v>
      </c>
      <c r="AI317" s="15">
        <f t="shared" si="8"/>
        <v>124757.4805</v>
      </c>
      <c r="AJ317" s="15">
        <f t="shared" si="19"/>
        <v>90601259.13</v>
      </c>
      <c r="AK317" s="14"/>
      <c r="AL317" s="15">
        <f>if($A317&lt;=$AF$1,D317*((1+Investment!$D$5/12)^($AL$1*12-$B317)),0)</f>
        <v>127479.2279</v>
      </c>
      <c r="AM317" s="15">
        <f>if($A317&lt;=$AF$1,E317*((1+Investment!$D$6/12)^($AL$1*12-$B317)),0)</f>
        <v>68859.24926</v>
      </c>
      <c r="AN317" s="15">
        <f>if($A317&lt;=$AF$1,F317*((1+Investment!$D$7/12)^($AL$1*12-$B317)),0)</f>
        <v>53526.59556</v>
      </c>
      <c r="AO317" s="15">
        <f t="shared" si="9"/>
        <v>249865.0727</v>
      </c>
      <c r="AP317" s="15">
        <f t="shared" si="20"/>
        <v>190075206.8</v>
      </c>
      <c r="AQ317" s="14"/>
      <c r="AR317" s="15">
        <f>if($A317&lt;=$AF$1,D317*((1+Investment!$D$5/12)^($AR$1*12-$B317)),0)</f>
        <v>231591.0924</v>
      </c>
      <c r="AS317" s="15">
        <f>if($A317&lt;=$AF$1,E317*((1+Investment!$D$6/12)^($AR$1*12-$B317)),0)</f>
        <v>145098.9256</v>
      </c>
      <c r="AT317" s="15">
        <f>if($A317&lt;=$AF$1,F317*((1+Investment!$D$7/12)^($AR$1*12-$B317)),0)</f>
        <v>130777.2368</v>
      </c>
      <c r="AU317" s="15">
        <f t="shared" si="10"/>
        <v>507467.2548</v>
      </c>
      <c r="AV317" s="15">
        <f t="shared" si="21"/>
        <v>405011122.7</v>
      </c>
      <c r="AW317" s="15"/>
      <c r="AX317" s="15">
        <f>if($A317&lt;=$AF$1,D317*((1+Investment!$D$5/12)^($AX$1*12-$B317)),0)</f>
        <v>420730.7729</v>
      </c>
      <c r="AY317" s="15">
        <f>if($A317&lt;=$AF$1,E317*((1+Investment!$D$6/12)^($AX$1*12-$B317)),0)</f>
        <v>305749.7495</v>
      </c>
      <c r="AZ317" s="15">
        <f>if($A317&lt;=$AF$1,F317*((1+Investment!$D$7/12)^($AX$1*12-$B317)),0)</f>
        <v>319517.5312</v>
      </c>
      <c r="BA317" s="15">
        <f t="shared" si="11"/>
        <v>1045998.054</v>
      </c>
      <c r="BB317" s="15">
        <f t="shared" si="22"/>
        <v>876271085.6</v>
      </c>
      <c r="BC317" s="15"/>
      <c r="BD317" s="15">
        <f>if($A317&lt;=$AF$1,D317*((1+Investment!$D$5/12)^($BD$1*12-$B317)),0)</f>
        <v>764340.2062</v>
      </c>
      <c r="BE317" s="15">
        <f>if($A317&lt;=$AF$1,E317*((1+Investment!$D$6/12)^($BD$1*12-$B317)),0)</f>
        <v>644270.169</v>
      </c>
      <c r="BF317" s="15">
        <f>if($A317&lt;=$AF$1,F317*((1+Investment!$D$7/12)^($BD$1*12-$B317)),0)</f>
        <v>780651.5508</v>
      </c>
      <c r="BG317" s="15">
        <f t="shared" si="12"/>
        <v>2189261.926</v>
      </c>
      <c r="BH317" s="15">
        <f t="shared" si="23"/>
        <v>1923833938</v>
      </c>
      <c r="BI317" s="15"/>
    </row>
    <row r="318">
      <c r="A318" s="24">
        <f t="shared" si="2"/>
        <v>26</v>
      </c>
      <c r="B318" s="23">
        <f t="shared" si="13"/>
        <v>316</v>
      </c>
      <c r="C318" s="15">
        <f>vlookup(A318,Budget!$B$3:$H$53,7,0)</f>
        <v>74738.42245</v>
      </c>
      <c r="D318" s="15">
        <f t="shared" ref="D318:F318" si="336">$C318*D$1</f>
        <v>44843.05347</v>
      </c>
      <c r="E318" s="15">
        <f t="shared" si="336"/>
        <v>18684.60561</v>
      </c>
      <c r="F318" s="15">
        <f t="shared" si="336"/>
        <v>11210.76337</v>
      </c>
      <c r="G318" s="14"/>
      <c r="H318" s="15">
        <f>if($A318&lt;=$H$1,D318*((1+Investment!$D$5/12)^($H$1*12-$B318)),0)</f>
        <v>0</v>
      </c>
      <c r="I318" s="15">
        <f>if($A318&lt;=$H$1,E318*((1+Investment!$D$6/12)^($H$1*12-$B318)),0)</f>
        <v>0</v>
      </c>
      <c r="J318" s="15">
        <f>if($A318&lt;=$H$1,F318*((1+Investment!$D$7/12)^($H$1*12-$B318)),0)</f>
        <v>0</v>
      </c>
      <c r="K318" s="15">
        <f t="shared" si="4"/>
        <v>0</v>
      </c>
      <c r="L318" s="15">
        <f t="shared" si="15"/>
        <v>2878143.695</v>
      </c>
      <c r="M318" s="14"/>
      <c r="N318" s="15">
        <f>if($A318&lt;=$N$1,D318*((1+Investment!$D$5/12)^($N$1*12-$B318)),0)</f>
        <v>0</v>
      </c>
      <c r="O318" s="15">
        <f>if($A318&lt;=$N$1,E318*((1+Investment!$D$6/12)^($N$1*12-$B318)),0)</f>
        <v>0</v>
      </c>
      <c r="P318" s="15">
        <f>if($A318&lt;=$N$1,F318*((1+Investment!$D$7/12)^($N$1*12-$B318)),0)</f>
        <v>0</v>
      </c>
      <c r="Q318" s="15">
        <f t="shared" si="5"/>
        <v>0</v>
      </c>
      <c r="R318" s="15">
        <f t="shared" si="16"/>
        <v>7865692.167</v>
      </c>
      <c r="S318" s="14"/>
      <c r="T318" s="15">
        <f>if($A318&lt;=$T$1,D318*((1+Investment!$D$5/12)^($T$1*12-$B318)),0)</f>
        <v>0</v>
      </c>
      <c r="U318" s="15">
        <f>if($A318&lt;=$T$1,E318*((1+Investment!$D$6/12)^($T$1*12-$B318)),0)</f>
        <v>0</v>
      </c>
      <c r="V318" s="15">
        <f>if($A318&lt;=$T$1,F318*((1+Investment!$D$7/12)^($T$1*12-$B318)),0)</f>
        <v>0</v>
      </c>
      <c r="W318" s="15">
        <f t="shared" si="6"/>
        <v>0</v>
      </c>
      <c r="X318" s="15">
        <f t="shared" si="17"/>
        <v>19126709.88</v>
      </c>
      <c r="Y318" s="14"/>
      <c r="Z318" s="15">
        <f>if($A318&lt;=$Z$1,D318*((1+Investment!$D$5/12)^($Z$1*12-$B318)),0)</f>
        <v>0</v>
      </c>
      <c r="AA318" s="15">
        <f>if($A318&lt;=$Z$1,E318*((1+Investment!$D$6/12)^($Z$1*12-$B318)),0)</f>
        <v>0</v>
      </c>
      <c r="AB318" s="15">
        <f>if($A318&lt;=$Z$1,F318*((1+Investment!$D$7/12)^($Z$1*12-$B318)),0)</f>
        <v>0</v>
      </c>
      <c r="AC318" s="15">
        <f t="shared" si="7"/>
        <v>0</v>
      </c>
      <c r="AD318" s="15">
        <f t="shared" si="18"/>
        <v>43666553.35</v>
      </c>
      <c r="AE318" s="14"/>
      <c r="AF318" s="15">
        <f>if($A318&lt;=$AF$1,D318*((1+Investment!$D$5/12)^($AF$1*12-$B318)),0)</f>
        <v>69476.13071</v>
      </c>
      <c r="AG318" s="15">
        <f>if($A318&lt;=$AF$1,E318*((1+Investment!$D$6/12)^($AF$1*12-$B318)),0)</f>
        <v>32274.93218</v>
      </c>
      <c r="AH318" s="15">
        <f>if($A318&lt;=$AF$1,F318*((1+Investment!$D$7/12)^($AF$1*12-$B318)),0)</f>
        <v>21584.45288</v>
      </c>
      <c r="AI318" s="15">
        <f t="shared" si="8"/>
        <v>123335.5158</v>
      </c>
      <c r="AJ318" s="15">
        <f t="shared" si="19"/>
        <v>90724594.64</v>
      </c>
      <c r="AK318" s="14"/>
      <c r="AL318" s="15">
        <f>if($A318&lt;=$AF$1,D318*((1+Investment!$D$5/12)^($AL$1*12-$B318)),0)</f>
        <v>126217.0573</v>
      </c>
      <c r="AM318" s="15">
        <f>if($A318&lt;=$AF$1,E318*((1+Investment!$D$6/12)^($AL$1*12-$B318)),0)</f>
        <v>68009.13507</v>
      </c>
      <c r="AN318" s="15">
        <f>if($A318&lt;=$AF$1,F318*((1+Investment!$D$7/12)^($AL$1*12-$B318)),0)</f>
        <v>52735.56213</v>
      </c>
      <c r="AO318" s="15">
        <f t="shared" si="9"/>
        <v>246961.7545</v>
      </c>
      <c r="AP318" s="15">
        <f t="shared" si="20"/>
        <v>190322168.5</v>
      </c>
      <c r="AQ318" s="14"/>
      <c r="AR318" s="15">
        <f>if($A318&lt;=$AF$1,D318*((1+Investment!$D$5/12)^($AR$1*12-$B318)),0)</f>
        <v>229298.1113</v>
      </c>
      <c r="AS318" s="15">
        <f>if($A318&lt;=$AF$1,E318*((1+Investment!$D$6/12)^($AR$1*12-$B318)),0)</f>
        <v>143307.5808</v>
      </c>
      <c r="AT318" s="15">
        <f>if($A318&lt;=$AF$1,F318*((1+Investment!$D$7/12)^($AR$1*12-$B318)),0)</f>
        <v>128844.5683</v>
      </c>
      <c r="AU318" s="15">
        <f t="shared" si="10"/>
        <v>501450.2604</v>
      </c>
      <c r="AV318" s="15">
        <f t="shared" si="21"/>
        <v>405512573</v>
      </c>
      <c r="AW318" s="15"/>
      <c r="AX318" s="15">
        <f>if($A318&lt;=$AF$1,D318*((1+Investment!$D$5/12)^($AX$1*12-$B318)),0)</f>
        <v>416565.1217</v>
      </c>
      <c r="AY318" s="15">
        <f>if($A318&lt;=$AF$1,E318*((1+Investment!$D$6/12)^($AX$1*12-$B318)),0)</f>
        <v>301975.0612</v>
      </c>
      <c r="AZ318" s="15">
        <f>if($A318&lt;=$AF$1,F318*((1+Investment!$D$7/12)^($AX$1*12-$B318)),0)</f>
        <v>314795.5972</v>
      </c>
      <c r="BA318" s="15">
        <f t="shared" si="11"/>
        <v>1033335.78</v>
      </c>
      <c r="BB318" s="15">
        <f t="shared" si="22"/>
        <v>877304421.4</v>
      </c>
      <c r="BC318" s="15"/>
      <c r="BD318" s="15">
        <f>if($A318&lt;=$AF$1,D318*((1+Investment!$D$5/12)^($BD$1*12-$B318)),0)</f>
        <v>756772.4814</v>
      </c>
      <c r="BE318" s="15">
        <f>if($A318&lt;=$AF$1,E318*((1+Investment!$D$6/12)^($BD$1*12-$B318)),0)</f>
        <v>636316.2163</v>
      </c>
      <c r="BF318" s="15">
        <f>if($A318&lt;=$AF$1,F318*((1+Investment!$D$7/12)^($BD$1*12-$B318)),0)</f>
        <v>769114.8284</v>
      </c>
      <c r="BG318" s="15">
        <f t="shared" si="12"/>
        <v>2162203.526</v>
      </c>
      <c r="BH318" s="15">
        <f t="shared" si="23"/>
        <v>1925996141</v>
      </c>
      <c r="BI318" s="15"/>
    </row>
    <row r="319">
      <c r="A319" s="24">
        <f t="shared" si="2"/>
        <v>26</v>
      </c>
      <c r="B319" s="23">
        <f t="shared" si="13"/>
        <v>317</v>
      </c>
      <c r="C319" s="15">
        <f>vlookup(A319,Budget!$B$3:$H$53,7,0)</f>
        <v>74738.42245</v>
      </c>
      <c r="D319" s="15">
        <f t="shared" ref="D319:F319" si="337">$C319*D$1</f>
        <v>44843.05347</v>
      </c>
      <c r="E319" s="15">
        <f t="shared" si="337"/>
        <v>18684.60561</v>
      </c>
      <c r="F319" s="15">
        <f t="shared" si="337"/>
        <v>11210.76337</v>
      </c>
      <c r="G319" s="14"/>
      <c r="H319" s="15">
        <f>if($A319&lt;=$H$1,D319*((1+Investment!$D$5/12)^($H$1*12-$B319)),0)</f>
        <v>0</v>
      </c>
      <c r="I319" s="15">
        <f>if($A319&lt;=$H$1,E319*((1+Investment!$D$6/12)^($H$1*12-$B319)),0)</f>
        <v>0</v>
      </c>
      <c r="J319" s="15">
        <f>if($A319&lt;=$H$1,F319*((1+Investment!$D$7/12)^($H$1*12-$B319)),0)</f>
        <v>0</v>
      </c>
      <c r="K319" s="15">
        <f t="shared" si="4"/>
        <v>0</v>
      </c>
      <c r="L319" s="15">
        <f t="shared" si="15"/>
        <v>2878143.695</v>
      </c>
      <c r="M319" s="14"/>
      <c r="N319" s="15">
        <f>if($A319&lt;=$N$1,D319*((1+Investment!$D$5/12)^($N$1*12-$B319)),0)</f>
        <v>0</v>
      </c>
      <c r="O319" s="15">
        <f>if($A319&lt;=$N$1,E319*((1+Investment!$D$6/12)^($N$1*12-$B319)),0)</f>
        <v>0</v>
      </c>
      <c r="P319" s="15">
        <f>if($A319&lt;=$N$1,F319*((1+Investment!$D$7/12)^($N$1*12-$B319)),0)</f>
        <v>0</v>
      </c>
      <c r="Q319" s="15">
        <f t="shared" si="5"/>
        <v>0</v>
      </c>
      <c r="R319" s="15">
        <f t="shared" si="16"/>
        <v>7865692.167</v>
      </c>
      <c r="S319" s="14"/>
      <c r="T319" s="15">
        <f>if($A319&lt;=$T$1,D319*((1+Investment!$D$5/12)^($T$1*12-$B319)),0)</f>
        <v>0</v>
      </c>
      <c r="U319" s="15">
        <f>if($A319&lt;=$T$1,E319*((1+Investment!$D$6/12)^($T$1*12-$B319)),0)</f>
        <v>0</v>
      </c>
      <c r="V319" s="15">
        <f>if($A319&lt;=$T$1,F319*((1+Investment!$D$7/12)^($T$1*12-$B319)),0)</f>
        <v>0</v>
      </c>
      <c r="W319" s="15">
        <f t="shared" si="6"/>
        <v>0</v>
      </c>
      <c r="X319" s="15">
        <f t="shared" si="17"/>
        <v>19126709.88</v>
      </c>
      <c r="Y319" s="14"/>
      <c r="Z319" s="15">
        <f>if($A319&lt;=$Z$1,D319*((1+Investment!$D$5/12)^($Z$1*12-$B319)),0)</f>
        <v>0</v>
      </c>
      <c r="AA319" s="15">
        <f>if($A319&lt;=$Z$1,E319*((1+Investment!$D$6/12)^($Z$1*12-$B319)),0)</f>
        <v>0</v>
      </c>
      <c r="AB319" s="15">
        <f>if($A319&lt;=$Z$1,F319*((1+Investment!$D$7/12)^($Z$1*12-$B319)),0)</f>
        <v>0</v>
      </c>
      <c r="AC319" s="15">
        <f t="shared" si="7"/>
        <v>0</v>
      </c>
      <c r="AD319" s="15">
        <f t="shared" si="18"/>
        <v>43666553.35</v>
      </c>
      <c r="AE319" s="14"/>
      <c r="AF319" s="15">
        <f>if($A319&lt;=$AF$1,D319*((1+Investment!$D$5/12)^($AF$1*12-$B319)),0)</f>
        <v>68788.24822</v>
      </c>
      <c r="AG319" s="15">
        <f>if($A319&lt;=$AF$1,E319*((1+Investment!$D$6/12)^($AF$1*12-$B319)),0)</f>
        <v>31876.47623</v>
      </c>
      <c r="AH319" s="15">
        <f>if($A319&lt;=$AF$1,F319*((1+Investment!$D$7/12)^($AF$1*12-$B319)),0)</f>
        <v>21265.47082</v>
      </c>
      <c r="AI319" s="15">
        <f t="shared" si="8"/>
        <v>121930.1953</v>
      </c>
      <c r="AJ319" s="15">
        <f t="shared" si="19"/>
        <v>90846524.84</v>
      </c>
      <c r="AK319" s="14"/>
      <c r="AL319" s="15">
        <f>if($A319&lt;=$AF$1,D319*((1+Investment!$D$5/12)^($AL$1*12-$B319)),0)</f>
        <v>124967.3834</v>
      </c>
      <c r="AM319" s="15">
        <f>if($A319&lt;=$AF$1,E319*((1+Investment!$D$6/12)^($AL$1*12-$B319)),0)</f>
        <v>67169.51612</v>
      </c>
      <c r="AN319" s="15">
        <f>if($A319&lt;=$AF$1,F319*((1+Investment!$D$7/12)^($AL$1*12-$B319)),0)</f>
        <v>51956.21885</v>
      </c>
      <c r="AO319" s="15">
        <f t="shared" si="9"/>
        <v>244093.1184</v>
      </c>
      <c r="AP319" s="15">
        <f t="shared" si="20"/>
        <v>190566261.7</v>
      </c>
      <c r="AQ319" s="14"/>
      <c r="AR319" s="15">
        <f>if($A319&lt;=$AF$1,D319*((1+Investment!$D$5/12)^($AR$1*12-$B319)),0)</f>
        <v>227027.8329</v>
      </c>
      <c r="AS319" s="15">
        <f>if($A319&lt;=$AF$1,E319*((1+Investment!$D$6/12)^($AR$1*12-$B319)),0)</f>
        <v>141538.3515</v>
      </c>
      <c r="AT319" s="15">
        <f>if($A319&lt;=$AF$1,F319*((1+Investment!$D$7/12)^($AR$1*12-$B319)),0)</f>
        <v>126940.4614</v>
      </c>
      <c r="AU319" s="15">
        <f t="shared" si="10"/>
        <v>495506.6457</v>
      </c>
      <c r="AV319" s="15">
        <f t="shared" si="21"/>
        <v>406008079.7</v>
      </c>
      <c r="AW319" s="15"/>
      <c r="AX319" s="15">
        <f>if($A319&lt;=$AF$1,D319*((1+Investment!$D$5/12)^($AX$1*12-$B319)),0)</f>
        <v>412440.7146</v>
      </c>
      <c r="AY319" s="15">
        <f>if($A319&lt;=$AF$1,E319*((1+Investment!$D$6/12)^($AX$1*12-$B319)),0)</f>
        <v>298246.9741</v>
      </c>
      <c r="AZ319" s="15">
        <f>if($A319&lt;=$AF$1,F319*((1+Investment!$D$7/12)^($AX$1*12-$B319)),0)</f>
        <v>310143.4455</v>
      </c>
      <c r="BA319" s="15">
        <f t="shared" si="11"/>
        <v>1020831.134</v>
      </c>
      <c r="BB319" s="15">
        <f t="shared" si="22"/>
        <v>878325252.5</v>
      </c>
      <c r="BC319" s="15"/>
      <c r="BD319" s="15">
        <f>if($A319&lt;=$AF$1,D319*((1+Investment!$D$5/12)^($BD$1*12-$B319)),0)</f>
        <v>749279.6845</v>
      </c>
      <c r="BE319" s="15">
        <f>if($A319&lt;=$AF$1,E319*((1+Investment!$D$6/12)^($BD$1*12-$B319)),0)</f>
        <v>628460.4605</v>
      </c>
      <c r="BF319" s="15">
        <f>if($A319&lt;=$AF$1,F319*((1+Investment!$D$7/12)^($BD$1*12-$B319)),0)</f>
        <v>757748.5994</v>
      </c>
      <c r="BG319" s="15">
        <f t="shared" si="12"/>
        <v>2135488.744</v>
      </c>
      <c r="BH319" s="15">
        <f t="shared" si="23"/>
        <v>1928131630</v>
      </c>
      <c r="BI319" s="15"/>
    </row>
    <row r="320">
      <c r="A320" s="24">
        <f t="shared" si="2"/>
        <v>26</v>
      </c>
      <c r="B320" s="23">
        <f t="shared" si="13"/>
        <v>318</v>
      </c>
      <c r="C320" s="15">
        <f>vlookup(A320,Budget!$B$3:$H$53,7,0)</f>
        <v>74738.42245</v>
      </c>
      <c r="D320" s="15">
        <f t="shared" ref="D320:F320" si="338">$C320*D$1</f>
        <v>44843.05347</v>
      </c>
      <c r="E320" s="15">
        <f t="shared" si="338"/>
        <v>18684.60561</v>
      </c>
      <c r="F320" s="15">
        <f t="shared" si="338"/>
        <v>11210.76337</v>
      </c>
      <c r="G320" s="14"/>
      <c r="H320" s="15">
        <f>if($A320&lt;=$H$1,D320*((1+Investment!$D$5/12)^($H$1*12-$B320)),0)</f>
        <v>0</v>
      </c>
      <c r="I320" s="15">
        <f>if($A320&lt;=$H$1,E320*((1+Investment!$D$6/12)^($H$1*12-$B320)),0)</f>
        <v>0</v>
      </c>
      <c r="J320" s="15">
        <f>if($A320&lt;=$H$1,F320*((1+Investment!$D$7/12)^($H$1*12-$B320)),0)</f>
        <v>0</v>
      </c>
      <c r="K320" s="15">
        <f t="shared" si="4"/>
        <v>0</v>
      </c>
      <c r="L320" s="15">
        <f t="shared" si="15"/>
        <v>2878143.695</v>
      </c>
      <c r="M320" s="14"/>
      <c r="N320" s="15">
        <f>if($A320&lt;=$N$1,D320*((1+Investment!$D$5/12)^($N$1*12-$B320)),0)</f>
        <v>0</v>
      </c>
      <c r="O320" s="15">
        <f>if($A320&lt;=$N$1,E320*((1+Investment!$D$6/12)^($N$1*12-$B320)),0)</f>
        <v>0</v>
      </c>
      <c r="P320" s="15">
        <f>if($A320&lt;=$N$1,F320*((1+Investment!$D$7/12)^($N$1*12-$B320)),0)</f>
        <v>0</v>
      </c>
      <c r="Q320" s="15">
        <f t="shared" si="5"/>
        <v>0</v>
      </c>
      <c r="R320" s="15">
        <f t="shared" si="16"/>
        <v>7865692.167</v>
      </c>
      <c r="S320" s="14"/>
      <c r="T320" s="15">
        <f>if($A320&lt;=$T$1,D320*((1+Investment!$D$5/12)^($T$1*12-$B320)),0)</f>
        <v>0</v>
      </c>
      <c r="U320" s="15">
        <f>if($A320&lt;=$T$1,E320*((1+Investment!$D$6/12)^($T$1*12-$B320)),0)</f>
        <v>0</v>
      </c>
      <c r="V320" s="15">
        <f>if($A320&lt;=$T$1,F320*((1+Investment!$D$7/12)^($T$1*12-$B320)),0)</f>
        <v>0</v>
      </c>
      <c r="W320" s="15">
        <f t="shared" si="6"/>
        <v>0</v>
      </c>
      <c r="X320" s="15">
        <f t="shared" si="17"/>
        <v>19126709.88</v>
      </c>
      <c r="Y320" s="14"/>
      <c r="Z320" s="15">
        <f>if($A320&lt;=$Z$1,D320*((1+Investment!$D$5/12)^($Z$1*12-$B320)),0)</f>
        <v>0</v>
      </c>
      <c r="AA320" s="15">
        <f>if($A320&lt;=$Z$1,E320*((1+Investment!$D$6/12)^($Z$1*12-$B320)),0)</f>
        <v>0</v>
      </c>
      <c r="AB320" s="15">
        <f>if($A320&lt;=$Z$1,F320*((1+Investment!$D$7/12)^($Z$1*12-$B320)),0)</f>
        <v>0</v>
      </c>
      <c r="AC320" s="15">
        <f t="shared" si="7"/>
        <v>0</v>
      </c>
      <c r="AD320" s="15">
        <f t="shared" si="18"/>
        <v>43666553.35</v>
      </c>
      <c r="AE320" s="14"/>
      <c r="AF320" s="15">
        <f>if($A320&lt;=$AF$1,D320*((1+Investment!$D$5/12)^($AF$1*12-$B320)),0)</f>
        <v>68107.17646</v>
      </c>
      <c r="AG320" s="15">
        <f>if($A320&lt;=$AF$1,E320*((1+Investment!$D$6/12)^($AF$1*12-$B320)),0)</f>
        <v>31482.93949</v>
      </c>
      <c r="AH320" s="15">
        <f>if($A320&lt;=$AF$1,F320*((1+Investment!$D$7/12)^($AF$1*12-$B320)),0)</f>
        <v>20951.20278</v>
      </c>
      <c r="AI320" s="15">
        <f t="shared" si="8"/>
        <v>120541.3187</v>
      </c>
      <c r="AJ320" s="15">
        <f t="shared" si="19"/>
        <v>90967066.16</v>
      </c>
      <c r="AK320" s="14"/>
      <c r="AL320" s="15">
        <f>if($A320&lt;=$AF$1,D320*((1+Investment!$D$5/12)^($AL$1*12-$B320)),0)</f>
        <v>123730.0826</v>
      </c>
      <c r="AM320" s="15">
        <f>if($A320&lt;=$AF$1,E320*((1+Investment!$D$6/12)^($AL$1*12-$B320)),0)</f>
        <v>66340.26284</v>
      </c>
      <c r="AN320" s="15">
        <f>if($A320&lt;=$AF$1,F320*((1+Investment!$D$7/12)^($AL$1*12-$B320)),0)</f>
        <v>51188.39295</v>
      </c>
      <c r="AO320" s="15">
        <f t="shared" si="9"/>
        <v>241258.7384</v>
      </c>
      <c r="AP320" s="15">
        <f t="shared" si="20"/>
        <v>190807520.4</v>
      </c>
      <c r="AQ320" s="14"/>
      <c r="AR320" s="15">
        <f>if($A320&lt;=$AF$1,D320*((1+Investment!$D$5/12)^($AR$1*12-$B320)),0)</f>
        <v>224780.0326</v>
      </c>
      <c r="AS320" s="15">
        <f>if($A320&lt;=$AF$1,E320*((1+Investment!$D$6/12)^($AR$1*12-$B320)),0)</f>
        <v>139790.9644</v>
      </c>
      <c r="AT320" s="15">
        <f>if($A320&lt;=$AF$1,F320*((1+Investment!$D$7/12)^($AR$1*12-$B320)),0)</f>
        <v>125064.4939</v>
      </c>
      <c r="AU320" s="15">
        <f t="shared" si="10"/>
        <v>489635.491</v>
      </c>
      <c r="AV320" s="15">
        <f t="shared" si="21"/>
        <v>406497715.1</v>
      </c>
      <c r="AW320" s="15"/>
      <c r="AX320" s="15">
        <f>if($A320&lt;=$AF$1,D320*((1+Investment!$D$5/12)^($AX$1*12-$B320)),0)</f>
        <v>408357.1431</v>
      </c>
      <c r="AY320" s="15">
        <f>if($A320&lt;=$AF$1,E320*((1+Investment!$D$6/12)^($AX$1*12-$B320)),0)</f>
        <v>294564.9127</v>
      </c>
      <c r="AZ320" s="15">
        <f>if($A320&lt;=$AF$1,F320*((1+Investment!$D$7/12)^($AX$1*12-$B320)),0)</f>
        <v>305560.0448</v>
      </c>
      <c r="BA320" s="15">
        <f t="shared" si="11"/>
        <v>1008482.101</v>
      </c>
      <c r="BB320" s="15">
        <f t="shared" si="22"/>
        <v>879333734.6</v>
      </c>
      <c r="BC320" s="15"/>
      <c r="BD320" s="15">
        <f>if($A320&lt;=$AF$1,D320*((1+Investment!$D$5/12)^($BD$1*12-$B320)),0)</f>
        <v>741861.0738</v>
      </c>
      <c r="BE320" s="15">
        <f>if($A320&lt;=$AF$1,E320*((1+Investment!$D$6/12)^($BD$1*12-$B320)),0)</f>
        <v>620701.6894</v>
      </c>
      <c r="BF320" s="15">
        <f>if($A320&lt;=$AF$1,F320*((1+Investment!$D$7/12)^($BD$1*12-$B320)),0)</f>
        <v>746550.3442</v>
      </c>
      <c r="BG320" s="15">
        <f t="shared" si="12"/>
        <v>2109113.107</v>
      </c>
      <c r="BH320" s="15">
        <f t="shared" si="23"/>
        <v>1930240743</v>
      </c>
      <c r="BI320" s="15"/>
    </row>
    <row r="321">
      <c r="A321" s="24">
        <f t="shared" si="2"/>
        <v>26</v>
      </c>
      <c r="B321" s="23">
        <f t="shared" si="13"/>
        <v>319</v>
      </c>
      <c r="C321" s="15">
        <f>vlookup(A321,Budget!$B$3:$H$53,7,0)</f>
        <v>74738.42245</v>
      </c>
      <c r="D321" s="15">
        <f t="shared" ref="D321:F321" si="339">$C321*D$1</f>
        <v>44843.05347</v>
      </c>
      <c r="E321" s="15">
        <f t="shared" si="339"/>
        <v>18684.60561</v>
      </c>
      <c r="F321" s="15">
        <f t="shared" si="339"/>
        <v>11210.76337</v>
      </c>
      <c r="G321" s="14"/>
      <c r="H321" s="15">
        <f>if($A321&lt;=$H$1,D321*((1+Investment!$D$5/12)^($H$1*12-$B321)),0)</f>
        <v>0</v>
      </c>
      <c r="I321" s="15">
        <f>if($A321&lt;=$H$1,E321*((1+Investment!$D$6/12)^($H$1*12-$B321)),0)</f>
        <v>0</v>
      </c>
      <c r="J321" s="15">
        <f>if($A321&lt;=$H$1,F321*((1+Investment!$D$7/12)^($H$1*12-$B321)),0)</f>
        <v>0</v>
      </c>
      <c r="K321" s="15">
        <f t="shared" si="4"/>
        <v>0</v>
      </c>
      <c r="L321" s="15">
        <f t="shared" si="15"/>
        <v>2878143.695</v>
      </c>
      <c r="M321" s="14"/>
      <c r="N321" s="15">
        <f>if($A321&lt;=$N$1,D321*((1+Investment!$D$5/12)^($N$1*12-$B321)),0)</f>
        <v>0</v>
      </c>
      <c r="O321" s="15">
        <f>if($A321&lt;=$N$1,E321*((1+Investment!$D$6/12)^($N$1*12-$B321)),0)</f>
        <v>0</v>
      </c>
      <c r="P321" s="15">
        <f>if($A321&lt;=$N$1,F321*((1+Investment!$D$7/12)^($N$1*12-$B321)),0)</f>
        <v>0</v>
      </c>
      <c r="Q321" s="15">
        <f t="shared" si="5"/>
        <v>0</v>
      </c>
      <c r="R321" s="15">
        <f t="shared" si="16"/>
        <v>7865692.167</v>
      </c>
      <c r="S321" s="14"/>
      <c r="T321" s="15">
        <f>if($A321&lt;=$T$1,D321*((1+Investment!$D$5/12)^($T$1*12-$B321)),0)</f>
        <v>0</v>
      </c>
      <c r="U321" s="15">
        <f>if($A321&lt;=$T$1,E321*((1+Investment!$D$6/12)^($T$1*12-$B321)),0)</f>
        <v>0</v>
      </c>
      <c r="V321" s="15">
        <f>if($A321&lt;=$T$1,F321*((1+Investment!$D$7/12)^($T$1*12-$B321)),0)</f>
        <v>0</v>
      </c>
      <c r="W321" s="15">
        <f t="shared" si="6"/>
        <v>0</v>
      </c>
      <c r="X321" s="15">
        <f t="shared" si="17"/>
        <v>19126709.88</v>
      </c>
      <c r="Y321" s="14"/>
      <c r="Z321" s="15">
        <f>if($A321&lt;=$Z$1,D321*((1+Investment!$D$5/12)^($Z$1*12-$B321)),0)</f>
        <v>0</v>
      </c>
      <c r="AA321" s="15">
        <f>if($A321&lt;=$Z$1,E321*((1+Investment!$D$6/12)^($Z$1*12-$B321)),0)</f>
        <v>0</v>
      </c>
      <c r="AB321" s="15">
        <f>if($A321&lt;=$Z$1,F321*((1+Investment!$D$7/12)^($Z$1*12-$B321)),0)</f>
        <v>0</v>
      </c>
      <c r="AC321" s="15">
        <f t="shared" si="7"/>
        <v>0</v>
      </c>
      <c r="AD321" s="15">
        <f t="shared" si="18"/>
        <v>43666553.35</v>
      </c>
      <c r="AE321" s="14"/>
      <c r="AF321" s="15">
        <f>if($A321&lt;=$AF$1,D321*((1+Investment!$D$5/12)^($AF$1*12-$B321)),0)</f>
        <v>67432.84798</v>
      </c>
      <c r="AG321" s="15">
        <f>if($A321&lt;=$AF$1,E321*((1+Investment!$D$6/12)^($AF$1*12-$B321)),0)</f>
        <v>31094.26122</v>
      </c>
      <c r="AH321" s="15">
        <f>if($A321&lt;=$AF$1,F321*((1+Investment!$D$7/12)^($AF$1*12-$B321)),0)</f>
        <v>20641.57909</v>
      </c>
      <c r="AI321" s="15">
        <f t="shared" si="8"/>
        <v>119168.6883</v>
      </c>
      <c r="AJ321" s="15">
        <f t="shared" si="19"/>
        <v>91086234.84</v>
      </c>
      <c r="AK321" s="14"/>
      <c r="AL321" s="15">
        <f>if($A321&lt;=$AF$1,D321*((1+Investment!$D$5/12)^($AL$1*12-$B321)),0)</f>
        <v>122505.0323</v>
      </c>
      <c r="AM321" s="15">
        <f>if($A321&lt;=$AF$1,E321*((1+Investment!$D$6/12)^($AL$1*12-$B321)),0)</f>
        <v>65521.24724</v>
      </c>
      <c r="AN321" s="15">
        <f>if($A321&lt;=$AF$1,F321*((1+Investment!$D$7/12)^($AL$1*12-$B321)),0)</f>
        <v>50431.91424</v>
      </c>
      <c r="AO321" s="15">
        <f t="shared" si="9"/>
        <v>238458.1938</v>
      </c>
      <c r="AP321" s="15">
        <f t="shared" si="20"/>
        <v>191045978.6</v>
      </c>
      <c r="AQ321" s="14"/>
      <c r="AR321" s="15">
        <f>if($A321&lt;=$AF$1,D321*((1+Investment!$D$5/12)^($AR$1*12-$B321)),0)</f>
        <v>222554.4877</v>
      </c>
      <c r="AS321" s="15">
        <f>if($A321&lt;=$AF$1,E321*((1+Investment!$D$6/12)^($AR$1*12-$B321)),0)</f>
        <v>138065.15</v>
      </c>
      <c r="AT321" s="15">
        <f>if($A321&lt;=$AF$1,F321*((1+Investment!$D$7/12)^($AR$1*12-$B321)),0)</f>
        <v>123216.2502</v>
      </c>
      <c r="AU321" s="15">
        <f t="shared" si="10"/>
        <v>483835.8879</v>
      </c>
      <c r="AV321" s="15">
        <f t="shared" si="21"/>
        <v>406981551</v>
      </c>
      <c r="AW321" s="15"/>
      <c r="AX321" s="15">
        <f>if($A321&lt;=$AF$1,D321*((1+Investment!$D$5/12)^($AX$1*12-$B321)),0)</f>
        <v>404314.0031</v>
      </c>
      <c r="AY321" s="15">
        <f>if($A321&lt;=$AF$1,E321*((1+Investment!$D$6/12)^($AX$1*12-$B321)),0)</f>
        <v>290928.3088</v>
      </c>
      <c r="AZ321" s="15">
        <f>if($A321&lt;=$AF$1,F321*((1+Investment!$D$7/12)^($AX$1*12-$B321)),0)</f>
        <v>301044.3792</v>
      </c>
      <c r="BA321" s="15">
        <f t="shared" si="11"/>
        <v>996286.6911</v>
      </c>
      <c r="BB321" s="15">
        <f t="shared" si="22"/>
        <v>880330021.3</v>
      </c>
      <c r="BC321" s="15"/>
      <c r="BD321" s="15">
        <f>if($A321&lt;=$AF$1,D321*((1+Investment!$D$5/12)^($BD$1*12-$B321)),0)</f>
        <v>734515.9146</v>
      </c>
      <c r="BE321" s="15">
        <f>if($A321&lt;=$AF$1,E321*((1+Investment!$D$6/12)^($BD$1*12-$B321)),0)</f>
        <v>613038.7056</v>
      </c>
      <c r="BF321" s="15">
        <f>if($A321&lt;=$AF$1,F321*((1+Investment!$D$7/12)^($BD$1*12-$B321)),0)</f>
        <v>735517.5805</v>
      </c>
      <c r="BG321" s="15">
        <f t="shared" si="12"/>
        <v>2083072.201</v>
      </c>
      <c r="BH321" s="15">
        <f t="shared" si="23"/>
        <v>1932323815</v>
      </c>
      <c r="BI321" s="15"/>
    </row>
    <row r="322">
      <c r="A322" s="24">
        <f t="shared" si="2"/>
        <v>26</v>
      </c>
      <c r="B322" s="23">
        <f t="shared" si="13"/>
        <v>320</v>
      </c>
      <c r="C322" s="15">
        <f>vlookup(A322,Budget!$B$3:$H$53,7,0)</f>
        <v>74738.42245</v>
      </c>
      <c r="D322" s="15">
        <f t="shared" ref="D322:F322" si="340">$C322*D$1</f>
        <v>44843.05347</v>
      </c>
      <c r="E322" s="15">
        <f t="shared" si="340"/>
        <v>18684.60561</v>
      </c>
      <c r="F322" s="15">
        <f t="shared" si="340"/>
        <v>11210.76337</v>
      </c>
      <c r="G322" s="14"/>
      <c r="H322" s="15">
        <f>if($A322&lt;=$H$1,D322*((1+Investment!$D$5/12)^($H$1*12-$B322)),0)</f>
        <v>0</v>
      </c>
      <c r="I322" s="15">
        <f>if($A322&lt;=$H$1,E322*((1+Investment!$D$6/12)^($H$1*12-$B322)),0)</f>
        <v>0</v>
      </c>
      <c r="J322" s="15">
        <f>if($A322&lt;=$H$1,F322*((1+Investment!$D$7/12)^($H$1*12-$B322)),0)</f>
        <v>0</v>
      </c>
      <c r="K322" s="15">
        <f t="shared" si="4"/>
        <v>0</v>
      </c>
      <c r="L322" s="15">
        <f t="shared" si="15"/>
        <v>2878143.695</v>
      </c>
      <c r="M322" s="14"/>
      <c r="N322" s="15">
        <f>if($A322&lt;=$N$1,D322*((1+Investment!$D$5/12)^($N$1*12-$B322)),0)</f>
        <v>0</v>
      </c>
      <c r="O322" s="15">
        <f>if($A322&lt;=$N$1,E322*((1+Investment!$D$6/12)^($N$1*12-$B322)),0)</f>
        <v>0</v>
      </c>
      <c r="P322" s="15">
        <f>if($A322&lt;=$N$1,F322*((1+Investment!$D$7/12)^($N$1*12-$B322)),0)</f>
        <v>0</v>
      </c>
      <c r="Q322" s="15">
        <f t="shared" si="5"/>
        <v>0</v>
      </c>
      <c r="R322" s="15">
        <f t="shared" si="16"/>
        <v>7865692.167</v>
      </c>
      <c r="S322" s="14"/>
      <c r="T322" s="15">
        <f>if($A322&lt;=$T$1,D322*((1+Investment!$D$5/12)^($T$1*12-$B322)),0)</f>
        <v>0</v>
      </c>
      <c r="U322" s="15">
        <f>if($A322&lt;=$T$1,E322*((1+Investment!$D$6/12)^($T$1*12-$B322)),0)</f>
        <v>0</v>
      </c>
      <c r="V322" s="15">
        <f>if($A322&lt;=$T$1,F322*((1+Investment!$D$7/12)^($T$1*12-$B322)),0)</f>
        <v>0</v>
      </c>
      <c r="W322" s="15">
        <f t="shared" si="6"/>
        <v>0</v>
      </c>
      <c r="X322" s="15">
        <f t="shared" si="17"/>
        <v>19126709.88</v>
      </c>
      <c r="Y322" s="14"/>
      <c r="Z322" s="15">
        <f>if($A322&lt;=$Z$1,D322*((1+Investment!$D$5/12)^($Z$1*12-$B322)),0)</f>
        <v>0</v>
      </c>
      <c r="AA322" s="15">
        <f>if($A322&lt;=$Z$1,E322*((1+Investment!$D$6/12)^($Z$1*12-$B322)),0)</f>
        <v>0</v>
      </c>
      <c r="AB322" s="15">
        <f>if($A322&lt;=$Z$1,F322*((1+Investment!$D$7/12)^($Z$1*12-$B322)),0)</f>
        <v>0</v>
      </c>
      <c r="AC322" s="15">
        <f t="shared" si="7"/>
        <v>0</v>
      </c>
      <c r="AD322" s="15">
        <f t="shared" si="18"/>
        <v>43666553.35</v>
      </c>
      <c r="AE322" s="14"/>
      <c r="AF322" s="15">
        <f>if($A322&lt;=$AF$1,D322*((1+Investment!$D$5/12)^($AF$1*12-$B322)),0)</f>
        <v>66765.19602</v>
      </c>
      <c r="AG322" s="15">
        <f>if($A322&lt;=$AF$1,E322*((1+Investment!$D$6/12)^($AF$1*12-$B322)),0)</f>
        <v>30710.38145</v>
      </c>
      <c r="AH322" s="15">
        <f>if($A322&lt;=$AF$1,F322*((1+Investment!$D$7/12)^($AF$1*12-$B322)),0)</f>
        <v>20336.53113</v>
      </c>
      <c r="AI322" s="15">
        <f t="shared" si="8"/>
        <v>117812.1086</v>
      </c>
      <c r="AJ322" s="15">
        <f t="shared" si="19"/>
        <v>91204046.95</v>
      </c>
      <c r="AK322" s="14"/>
      <c r="AL322" s="15">
        <f>if($A322&lt;=$AF$1,D322*((1+Investment!$D$5/12)^($AL$1*12-$B322)),0)</f>
        <v>121292.1112</v>
      </c>
      <c r="AM322" s="15">
        <f>if($A322&lt;=$AF$1,E322*((1+Investment!$D$6/12)^($AL$1*12-$B322)),0)</f>
        <v>64712.34296</v>
      </c>
      <c r="AN322" s="15">
        <f>if($A322&lt;=$AF$1,F322*((1+Investment!$D$7/12)^($AL$1*12-$B322)),0)</f>
        <v>49686.61501</v>
      </c>
      <c r="AO322" s="15">
        <f t="shared" si="9"/>
        <v>235691.0692</v>
      </c>
      <c r="AP322" s="15">
        <f t="shared" si="20"/>
        <v>191281669.7</v>
      </c>
      <c r="AQ322" s="14"/>
      <c r="AR322" s="15">
        <f>if($A322&lt;=$AF$1,D322*((1+Investment!$D$5/12)^($AR$1*12-$B322)),0)</f>
        <v>220350.978</v>
      </c>
      <c r="AS322" s="15">
        <f>if($A322&lt;=$AF$1,E322*((1+Investment!$D$6/12)^($AR$1*12-$B322)),0)</f>
        <v>136360.642</v>
      </c>
      <c r="AT322" s="15">
        <f>if($A322&lt;=$AF$1,F322*((1+Investment!$D$7/12)^($AR$1*12-$B322)),0)</f>
        <v>121395.3204</v>
      </c>
      <c r="AU322" s="15">
        <f t="shared" si="10"/>
        <v>478106.9403</v>
      </c>
      <c r="AV322" s="15">
        <f t="shared" si="21"/>
        <v>407459658</v>
      </c>
      <c r="AW322" s="15"/>
      <c r="AX322" s="15">
        <f>if($A322&lt;=$AF$1,D322*((1+Investment!$D$5/12)^($AX$1*12-$B322)),0)</f>
        <v>400310.8942</v>
      </c>
      <c r="AY322" s="15">
        <f>if($A322&lt;=$AF$1,E322*((1+Investment!$D$6/12)^($AX$1*12-$B322)),0)</f>
        <v>287336.6013</v>
      </c>
      <c r="AZ322" s="15">
        <f>if($A322&lt;=$AF$1,F322*((1+Investment!$D$7/12)^($AX$1*12-$B322)),0)</f>
        <v>296595.4474</v>
      </c>
      <c r="BA322" s="15">
        <f t="shared" si="11"/>
        <v>984242.9429</v>
      </c>
      <c r="BB322" s="15">
        <f t="shared" si="22"/>
        <v>881314264.2</v>
      </c>
      <c r="BC322" s="15"/>
      <c r="BD322" s="15">
        <f>if($A322&lt;=$AF$1,D322*((1+Investment!$D$5/12)^($BD$1*12-$B322)),0)</f>
        <v>727243.4798</v>
      </c>
      <c r="BE322" s="15">
        <f>if($A322&lt;=$AF$1,E322*((1+Investment!$D$6/12)^($BD$1*12-$B322)),0)</f>
        <v>605470.3265</v>
      </c>
      <c r="BF322" s="15">
        <f>if($A322&lt;=$AF$1,F322*((1+Investment!$D$7/12)^($BD$1*12-$B322)),0)</f>
        <v>724647.8626</v>
      </c>
      <c r="BG322" s="15">
        <f t="shared" si="12"/>
        <v>2057361.669</v>
      </c>
      <c r="BH322" s="15">
        <f t="shared" si="23"/>
        <v>1934381177</v>
      </c>
      <c r="BI322" s="15"/>
    </row>
    <row r="323">
      <c r="A323" s="24">
        <f t="shared" si="2"/>
        <v>26</v>
      </c>
      <c r="B323" s="23">
        <f t="shared" si="13"/>
        <v>321</v>
      </c>
      <c r="C323" s="15">
        <f>vlookup(A323,Budget!$B$3:$H$53,7,0)</f>
        <v>74738.42245</v>
      </c>
      <c r="D323" s="15">
        <f t="shared" ref="D323:F323" si="341">$C323*D$1</f>
        <v>44843.05347</v>
      </c>
      <c r="E323" s="15">
        <f t="shared" si="341"/>
        <v>18684.60561</v>
      </c>
      <c r="F323" s="15">
        <f t="shared" si="341"/>
        <v>11210.76337</v>
      </c>
      <c r="G323" s="14"/>
      <c r="H323" s="15">
        <f>if($A323&lt;=$H$1,D323*((1+Investment!$D$5/12)^($H$1*12-$B323)),0)</f>
        <v>0</v>
      </c>
      <c r="I323" s="15">
        <f>if($A323&lt;=$H$1,E323*((1+Investment!$D$6/12)^($H$1*12-$B323)),0)</f>
        <v>0</v>
      </c>
      <c r="J323" s="15">
        <f>if($A323&lt;=$H$1,F323*((1+Investment!$D$7/12)^($H$1*12-$B323)),0)</f>
        <v>0</v>
      </c>
      <c r="K323" s="15">
        <f t="shared" si="4"/>
        <v>0</v>
      </c>
      <c r="L323" s="15">
        <f t="shared" si="15"/>
        <v>2878143.695</v>
      </c>
      <c r="M323" s="14"/>
      <c r="N323" s="15">
        <f>if($A323&lt;=$N$1,D323*((1+Investment!$D$5/12)^($N$1*12-$B323)),0)</f>
        <v>0</v>
      </c>
      <c r="O323" s="15">
        <f>if($A323&lt;=$N$1,E323*((1+Investment!$D$6/12)^($N$1*12-$B323)),0)</f>
        <v>0</v>
      </c>
      <c r="P323" s="15">
        <f>if($A323&lt;=$N$1,F323*((1+Investment!$D$7/12)^($N$1*12-$B323)),0)</f>
        <v>0</v>
      </c>
      <c r="Q323" s="15">
        <f t="shared" si="5"/>
        <v>0</v>
      </c>
      <c r="R323" s="15">
        <f t="shared" si="16"/>
        <v>7865692.167</v>
      </c>
      <c r="S323" s="14"/>
      <c r="T323" s="15">
        <f>if($A323&lt;=$T$1,D323*((1+Investment!$D$5/12)^($T$1*12-$B323)),0)</f>
        <v>0</v>
      </c>
      <c r="U323" s="15">
        <f>if($A323&lt;=$T$1,E323*((1+Investment!$D$6/12)^($T$1*12-$B323)),0)</f>
        <v>0</v>
      </c>
      <c r="V323" s="15">
        <f>if($A323&lt;=$T$1,F323*((1+Investment!$D$7/12)^($T$1*12-$B323)),0)</f>
        <v>0</v>
      </c>
      <c r="W323" s="15">
        <f t="shared" si="6"/>
        <v>0</v>
      </c>
      <c r="X323" s="15">
        <f t="shared" si="17"/>
        <v>19126709.88</v>
      </c>
      <c r="Y323" s="14"/>
      <c r="Z323" s="15">
        <f>if($A323&lt;=$Z$1,D323*((1+Investment!$D$5/12)^($Z$1*12-$B323)),0)</f>
        <v>0</v>
      </c>
      <c r="AA323" s="15">
        <f>if($A323&lt;=$Z$1,E323*((1+Investment!$D$6/12)^($Z$1*12-$B323)),0)</f>
        <v>0</v>
      </c>
      <c r="AB323" s="15">
        <f>if($A323&lt;=$Z$1,F323*((1+Investment!$D$7/12)^($Z$1*12-$B323)),0)</f>
        <v>0</v>
      </c>
      <c r="AC323" s="15">
        <f t="shared" si="7"/>
        <v>0</v>
      </c>
      <c r="AD323" s="15">
        <f t="shared" si="18"/>
        <v>43666553.35</v>
      </c>
      <c r="AE323" s="14"/>
      <c r="AF323" s="15">
        <f>if($A323&lt;=$AF$1,D323*((1+Investment!$D$5/12)^($AF$1*12-$B323)),0)</f>
        <v>66104.15447</v>
      </c>
      <c r="AG323" s="15">
        <f>if($A323&lt;=$AF$1,E323*((1+Investment!$D$6/12)^($AF$1*12-$B323)),0)</f>
        <v>30331.24094</v>
      </c>
      <c r="AH323" s="15">
        <f>if($A323&lt;=$AF$1,F323*((1+Investment!$D$7/12)^($AF$1*12-$B323)),0)</f>
        <v>20035.99126</v>
      </c>
      <c r="AI323" s="15">
        <f t="shared" si="8"/>
        <v>116471.3867</v>
      </c>
      <c r="AJ323" s="15">
        <f t="shared" si="19"/>
        <v>91320518.34</v>
      </c>
      <c r="AK323" s="14"/>
      <c r="AL323" s="15">
        <f>if($A323&lt;=$AF$1,D323*((1+Investment!$D$5/12)^($AL$1*12-$B323)),0)</f>
        <v>120091.1992</v>
      </c>
      <c r="AM323" s="15">
        <f>if($A323&lt;=$AF$1,E323*((1+Investment!$D$6/12)^($AL$1*12-$B323)),0)</f>
        <v>63913.42514</v>
      </c>
      <c r="AN323" s="15">
        <f>if($A323&lt;=$AF$1,F323*((1+Investment!$D$7/12)^($AL$1*12-$B323)),0)</f>
        <v>48952.33006</v>
      </c>
      <c r="AO323" s="15">
        <f t="shared" si="9"/>
        <v>232956.9544</v>
      </c>
      <c r="AP323" s="15">
        <f t="shared" si="20"/>
        <v>191514626.6</v>
      </c>
      <c r="AQ323" s="14"/>
      <c r="AR323" s="15">
        <f>if($A323&lt;=$AF$1,D323*((1+Investment!$D$5/12)^($AR$1*12-$B323)),0)</f>
        <v>218169.2851</v>
      </c>
      <c r="AS323" s="15">
        <f>if($A323&lt;=$AF$1,E323*((1+Investment!$D$6/12)^($AR$1*12-$B323)),0)</f>
        <v>134677.1773</v>
      </c>
      <c r="AT323" s="15">
        <f>if($A323&lt;=$AF$1,F323*((1+Investment!$D$7/12)^($AR$1*12-$B323)),0)</f>
        <v>119601.3009</v>
      </c>
      <c r="AU323" s="15">
        <f t="shared" si="10"/>
        <v>472447.7633</v>
      </c>
      <c r="AV323" s="15">
        <f t="shared" si="21"/>
        <v>407932105.7</v>
      </c>
      <c r="AW323" s="15"/>
      <c r="AX323" s="15">
        <f>if($A323&lt;=$AF$1,D323*((1+Investment!$D$5/12)^($AX$1*12-$B323)),0)</f>
        <v>396347.42</v>
      </c>
      <c r="AY323" s="15">
        <f>if($A323&lt;=$AF$1,E323*((1+Investment!$D$6/12)^($AX$1*12-$B323)),0)</f>
        <v>283789.2358</v>
      </c>
      <c r="AZ323" s="15">
        <f>if($A323&lt;=$AF$1,F323*((1+Investment!$D$7/12)^($AX$1*12-$B323)),0)</f>
        <v>292212.2635</v>
      </c>
      <c r="BA323" s="15">
        <f t="shared" si="11"/>
        <v>972348.9193</v>
      </c>
      <c r="BB323" s="15">
        <f t="shared" si="22"/>
        <v>882286613.2</v>
      </c>
      <c r="BC323" s="15"/>
      <c r="BD323" s="15">
        <f>if($A323&lt;=$AF$1,D323*((1+Investment!$D$5/12)^($BD$1*12-$B323)),0)</f>
        <v>720043.0494</v>
      </c>
      <c r="BE323" s="15">
        <f>if($A323&lt;=$AF$1,E323*((1+Investment!$D$6/12)^($BD$1*12-$B323)),0)</f>
        <v>597995.3842</v>
      </c>
      <c r="BF323" s="15">
        <f>if($A323&lt;=$AF$1,F323*((1+Investment!$D$7/12)^($BD$1*12-$B323)),0)</f>
        <v>713938.7809</v>
      </c>
      <c r="BG323" s="15">
        <f t="shared" si="12"/>
        <v>2031977.214</v>
      </c>
      <c r="BH323" s="15">
        <f t="shared" si="23"/>
        <v>1936413154</v>
      </c>
      <c r="BI323" s="15"/>
    </row>
    <row r="324">
      <c r="A324" s="24">
        <f t="shared" si="2"/>
        <v>26</v>
      </c>
      <c r="B324" s="23">
        <f t="shared" si="13"/>
        <v>322</v>
      </c>
      <c r="C324" s="15">
        <f>vlookup(A324,Budget!$B$3:$H$53,7,0)</f>
        <v>74738.42245</v>
      </c>
      <c r="D324" s="15">
        <f t="shared" ref="D324:F324" si="342">$C324*D$1</f>
        <v>44843.05347</v>
      </c>
      <c r="E324" s="15">
        <f t="shared" si="342"/>
        <v>18684.60561</v>
      </c>
      <c r="F324" s="15">
        <f t="shared" si="342"/>
        <v>11210.76337</v>
      </c>
      <c r="G324" s="14"/>
      <c r="H324" s="15">
        <f>if($A324&lt;=$H$1,D324*((1+Investment!$D$5/12)^($H$1*12-$B324)),0)</f>
        <v>0</v>
      </c>
      <c r="I324" s="15">
        <f>if($A324&lt;=$H$1,E324*((1+Investment!$D$6/12)^($H$1*12-$B324)),0)</f>
        <v>0</v>
      </c>
      <c r="J324" s="15">
        <f>if($A324&lt;=$H$1,F324*((1+Investment!$D$7/12)^($H$1*12-$B324)),0)</f>
        <v>0</v>
      </c>
      <c r="K324" s="15">
        <f t="shared" si="4"/>
        <v>0</v>
      </c>
      <c r="L324" s="15">
        <f t="shared" si="15"/>
        <v>2878143.695</v>
      </c>
      <c r="M324" s="14"/>
      <c r="N324" s="15">
        <f>if($A324&lt;=$N$1,D324*((1+Investment!$D$5/12)^($N$1*12-$B324)),0)</f>
        <v>0</v>
      </c>
      <c r="O324" s="15">
        <f>if($A324&lt;=$N$1,E324*((1+Investment!$D$6/12)^($N$1*12-$B324)),0)</f>
        <v>0</v>
      </c>
      <c r="P324" s="15">
        <f>if($A324&lt;=$N$1,F324*((1+Investment!$D$7/12)^($N$1*12-$B324)),0)</f>
        <v>0</v>
      </c>
      <c r="Q324" s="15">
        <f t="shared" si="5"/>
        <v>0</v>
      </c>
      <c r="R324" s="15">
        <f t="shared" si="16"/>
        <v>7865692.167</v>
      </c>
      <c r="S324" s="14"/>
      <c r="T324" s="15">
        <f>if($A324&lt;=$T$1,D324*((1+Investment!$D$5/12)^($T$1*12-$B324)),0)</f>
        <v>0</v>
      </c>
      <c r="U324" s="15">
        <f>if($A324&lt;=$T$1,E324*((1+Investment!$D$6/12)^($T$1*12-$B324)),0)</f>
        <v>0</v>
      </c>
      <c r="V324" s="15">
        <f>if($A324&lt;=$T$1,F324*((1+Investment!$D$7/12)^($T$1*12-$B324)),0)</f>
        <v>0</v>
      </c>
      <c r="W324" s="15">
        <f t="shared" si="6"/>
        <v>0</v>
      </c>
      <c r="X324" s="15">
        <f t="shared" si="17"/>
        <v>19126709.88</v>
      </c>
      <c r="Y324" s="14"/>
      <c r="Z324" s="15">
        <f>if($A324&lt;=$Z$1,D324*((1+Investment!$D$5/12)^($Z$1*12-$B324)),0)</f>
        <v>0</v>
      </c>
      <c r="AA324" s="15">
        <f>if($A324&lt;=$Z$1,E324*((1+Investment!$D$6/12)^($Z$1*12-$B324)),0)</f>
        <v>0</v>
      </c>
      <c r="AB324" s="15">
        <f>if($A324&lt;=$Z$1,F324*((1+Investment!$D$7/12)^($Z$1*12-$B324)),0)</f>
        <v>0</v>
      </c>
      <c r="AC324" s="15">
        <f t="shared" si="7"/>
        <v>0</v>
      </c>
      <c r="AD324" s="15">
        <f t="shared" si="18"/>
        <v>43666553.35</v>
      </c>
      <c r="AE324" s="14"/>
      <c r="AF324" s="15">
        <f>if($A324&lt;=$AF$1,D324*((1+Investment!$D$5/12)^($AF$1*12-$B324)),0)</f>
        <v>65449.65789</v>
      </c>
      <c r="AG324" s="15">
        <f>if($A324&lt;=$AF$1,E324*((1+Investment!$D$6/12)^($AF$1*12-$B324)),0)</f>
        <v>29956.78118</v>
      </c>
      <c r="AH324" s="15">
        <f>if($A324&lt;=$AF$1,F324*((1+Investment!$D$7/12)^($AF$1*12-$B324)),0)</f>
        <v>19739.89286</v>
      </c>
      <c r="AI324" s="15">
        <f t="shared" si="8"/>
        <v>115146.3319</v>
      </c>
      <c r="AJ324" s="15">
        <f t="shared" si="19"/>
        <v>91435664.67</v>
      </c>
      <c r="AK324" s="14"/>
      <c r="AL324" s="15">
        <f>if($A324&lt;=$AF$1,D324*((1+Investment!$D$5/12)^($AL$1*12-$B324)),0)</f>
        <v>118902.1774</v>
      </c>
      <c r="AM324" s="15">
        <f>if($A324&lt;=$AF$1,E324*((1+Investment!$D$6/12)^($AL$1*12-$B324)),0)</f>
        <v>63124.37051</v>
      </c>
      <c r="AN324" s="15">
        <f>if($A324&lt;=$AF$1,F324*((1+Investment!$D$7/12)^($AL$1*12-$B324)),0)</f>
        <v>48228.89661</v>
      </c>
      <c r="AO324" s="15">
        <f t="shared" si="9"/>
        <v>230255.4445</v>
      </c>
      <c r="AP324" s="15">
        <f t="shared" si="20"/>
        <v>191744882.1</v>
      </c>
      <c r="AQ324" s="14"/>
      <c r="AR324" s="15">
        <f>if($A324&lt;=$AF$1,D324*((1+Investment!$D$5/12)^($AR$1*12-$B324)),0)</f>
        <v>216009.1932</v>
      </c>
      <c r="AS324" s="15">
        <f>if($A324&lt;=$AF$1,E324*((1+Investment!$D$6/12)^($AR$1*12-$B324)),0)</f>
        <v>133014.4961</v>
      </c>
      <c r="AT324" s="15">
        <f>if($A324&lt;=$AF$1,F324*((1+Investment!$D$7/12)^($AR$1*12-$B324)),0)</f>
        <v>117833.794</v>
      </c>
      <c r="AU324" s="15">
        <f t="shared" si="10"/>
        <v>466857.4832</v>
      </c>
      <c r="AV324" s="15">
        <f t="shared" si="21"/>
        <v>408398963.2</v>
      </c>
      <c r="AW324" s="15"/>
      <c r="AX324" s="15">
        <f>if($A324&lt;=$AF$1,D324*((1+Investment!$D$5/12)^($AX$1*12-$B324)),0)</f>
        <v>392423.1881</v>
      </c>
      <c r="AY324" s="15">
        <f>if($A324&lt;=$AF$1,E324*((1+Investment!$D$6/12)^($AX$1*12-$B324)),0)</f>
        <v>280285.665</v>
      </c>
      <c r="AZ324" s="15">
        <f>if($A324&lt;=$AF$1,F324*((1+Investment!$D$7/12)^($AX$1*12-$B324)),0)</f>
        <v>287893.8557</v>
      </c>
      <c r="BA324" s="15">
        <f t="shared" si="11"/>
        <v>960602.7088</v>
      </c>
      <c r="BB324" s="15">
        <f t="shared" si="22"/>
        <v>883247215.9</v>
      </c>
      <c r="BC324" s="15"/>
      <c r="BD324" s="15">
        <f>if($A324&lt;=$AF$1,D324*((1+Investment!$D$5/12)^($BD$1*12-$B324)),0)</f>
        <v>712913.9102</v>
      </c>
      <c r="BE324" s="15">
        <f>if($A324&lt;=$AF$1,E324*((1+Investment!$D$6/12)^($BD$1*12-$B324)),0)</f>
        <v>590612.7251</v>
      </c>
      <c r="BF324" s="15">
        <f>if($A324&lt;=$AF$1,F324*((1+Investment!$D$7/12)^($BD$1*12-$B324)),0)</f>
        <v>703387.9615</v>
      </c>
      <c r="BG324" s="15">
        <f t="shared" si="12"/>
        <v>2006914.597</v>
      </c>
      <c r="BH324" s="15">
        <f t="shared" si="23"/>
        <v>1938420069</v>
      </c>
      <c r="BI324" s="15"/>
    </row>
    <row r="325">
      <c r="A325" s="24">
        <f t="shared" si="2"/>
        <v>26</v>
      </c>
      <c r="B325" s="23">
        <f t="shared" si="13"/>
        <v>323</v>
      </c>
      <c r="C325" s="15">
        <f>vlookup(A325,Budget!$B$3:$H$53,7,0)</f>
        <v>74738.42245</v>
      </c>
      <c r="D325" s="15">
        <f t="shared" ref="D325:F325" si="343">$C325*D$1</f>
        <v>44843.05347</v>
      </c>
      <c r="E325" s="15">
        <f t="shared" si="343"/>
        <v>18684.60561</v>
      </c>
      <c r="F325" s="15">
        <f t="shared" si="343"/>
        <v>11210.76337</v>
      </c>
      <c r="G325" s="14"/>
      <c r="H325" s="15">
        <f>if($A325&lt;=$H$1,D325*((1+Investment!$D$5/12)^($H$1*12-$B325)),0)</f>
        <v>0</v>
      </c>
      <c r="I325" s="15">
        <f>if($A325&lt;=$H$1,E325*((1+Investment!$D$6/12)^($H$1*12-$B325)),0)</f>
        <v>0</v>
      </c>
      <c r="J325" s="15">
        <f>if($A325&lt;=$H$1,F325*((1+Investment!$D$7/12)^($H$1*12-$B325)),0)</f>
        <v>0</v>
      </c>
      <c r="K325" s="15">
        <f t="shared" si="4"/>
        <v>0</v>
      </c>
      <c r="L325" s="15">
        <f t="shared" si="15"/>
        <v>2878143.695</v>
      </c>
      <c r="M325" s="14"/>
      <c r="N325" s="15">
        <f>if($A325&lt;=$N$1,D325*((1+Investment!$D$5/12)^($N$1*12-$B325)),0)</f>
        <v>0</v>
      </c>
      <c r="O325" s="15">
        <f>if($A325&lt;=$N$1,E325*((1+Investment!$D$6/12)^($N$1*12-$B325)),0)</f>
        <v>0</v>
      </c>
      <c r="P325" s="15">
        <f>if($A325&lt;=$N$1,F325*((1+Investment!$D$7/12)^($N$1*12-$B325)),0)</f>
        <v>0</v>
      </c>
      <c r="Q325" s="15">
        <f t="shared" si="5"/>
        <v>0</v>
      </c>
      <c r="R325" s="15">
        <f t="shared" si="16"/>
        <v>7865692.167</v>
      </c>
      <c r="S325" s="14"/>
      <c r="T325" s="15">
        <f>if($A325&lt;=$T$1,D325*((1+Investment!$D$5/12)^($T$1*12-$B325)),0)</f>
        <v>0</v>
      </c>
      <c r="U325" s="15">
        <f>if($A325&lt;=$T$1,E325*((1+Investment!$D$6/12)^($T$1*12-$B325)),0)</f>
        <v>0</v>
      </c>
      <c r="V325" s="15">
        <f>if($A325&lt;=$T$1,F325*((1+Investment!$D$7/12)^($T$1*12-$B325)),0)</f>
        <v>0</v>
      </c>
      <c r="W325" s="15">
        <f t="shared" si="6"/>
        <v>0</v>
      </c>
      <c r="X325" s="15">
        <f t="shared" si="17"/>
        <v>19126709.88</v>
      </c>
      <c r="Y325" s="14"/>
      <c r="Z325" s="15">
        <f>if($A325&lt;=$Z$1,D325*((1+Investment!$D$5/12)^($Z$1*12-$B325)),0)</f>
        <v>0</v>
      </c>
      <c r="AA325" s="15">
        <f>if($A325&lt;=$Z$1,E325*((1+Investment!$D$6/12)^($Z$1*12-$B325)),0)</f>
        <v>0</v>
      </c>
      <c r="AB325" s="15">
        <f>if($A325&lt;=$Z$1,F325*((1+Investment!$D$7/12)^($Z$1*12-$B325)),0)</f>
        <v>0</v>
      </c>
      <c r="AC325" s="15">
        <f t="shared" si="7"/>
        <v>0</v>
      </c>
      <c r="AD325" s="15">
        <f t="shared" si="18"/>
        <v>43666553.35</v>
      </c>
      <c r="AE325" s="14"/>
      <c r="AF325" s="15">
        <f>if($A325&lt;=$AF$1,D325*((1+Investment!$D$5/12)^($AF$1*12-$B325)),0)</f>
        <v>64801.64148</v>
      </c>
      <c r="AG325" s="15">
        <f>if($A325&lt;=$AF$1,E325*((1+Investment!$D$6/12)^($AF$1*12-$B325)),0)</f>
        <v>29586.94437</v>
      </c>
      <c r="AH325" s="15">
        <f>if($A325&lt;=$AF$1,F325*((1+Investment!$D$7/12)^($AF$1*12-$B325)),0)</f>
        <v>19448.17031</v>
      </c>
      <c r="AI325" s="15">
        <f t="shared" si="8"/>
        <v>113836.7562</v>
      </c>
      <c r="AJ325" s="15">
        <f t="shared" si="19"/>
        <v>91549501.43</v>
      </c>
      <c r="AK325" s="14"/>
      <c r="AL325" s="15">
        <f>if($A325&lt;=$AF$1,D325*((1+Investment!$D$5/12)^($AL$1*12-$B325)),0)</f>
        <v>117724.9281</v>
      </c>
      <c r="AM325" s="15">
        <f>if($A325&lt;=$AF$1,E325*((1+Investment!$D$6/12)^($AL$1*12-$B325)),0)</f>
        <v>62345.0573</v>
      </c>
      <c r="AN325" s="15">
        <f>if($A325&lt;=$AF$1,F325*((1+Investment!$D$7/12)^($AL$1*12-$B325)),0)</f>
        <v>47516.1543</v>
      </c>
      <c r="AO325" s="15">
        <f t="shared" si="9"/>
        <v>227586.1397</v>
      </c>
      <c r="AP325" s="15">
        <f t="shared" si="20"/>
        <v>191972468.2</v>
      </c>
      <c r="AQ325" s="14"/>
      <c r="AR325" s="15">
        <f>if($A325&lt;=$AF$1,D325*((1+Investment!$D$5/12)^($AR$1*12-$B325)),0)</f>
        <v>213870.4883</v>
      </c>
      <c r="AS325" s="15">
        <f>if($A325&lt;=$AF$1,E325*((1+Investment!$D$6/12)^($AR$1*12-$B325)),0)</f>
        <v>131372.3418</v>
      </c>
      <c r="AT325" s="15">
        <f>if($A325&lt;=$AF$1,F325*((1+Investment!$D$7/12)^($AR$1*12-$B325)),0)</f>
        <v>116092.4078</v>
      </c>
      <c r="AU325" s="15">
        <f t="shared" si="10"/>
        <v>461335.2379</v>
      </c>
      <c r="AV325" s="15">
        <f t="shared" si="21"/>
        <v>408860298.5</v>
      </c>
      <c r="AW325" s="15"/>
      <c r="AX325" s="15">
        <f>if($A325&lt;=$AF$1,D325*((1+Investment!$D$5/12)^($AX$1*12-$B325)),0)</f>
        <v>388537.81</v>
      </c>
      <c r="AY325" s="15">
        <f>if($A325&lt;=$AF$1,E325*((1+Investment!$D$6/12)^($AX$1*12-$B325)),0)</f>
        <v>276825.3482</v>
      </c>
      <c r="AZ325" s="15">
        <f>if($A325&lt;=$AF$1,F325*((1+Investment!$D$7/12)^($AX$1*12-$B325)),0)</f>
        <v>283639.2667</v>
      </c>
      <c r="BA325" s="15">
        <f t="shared" si="11"/>
        <v>949002.4248</v>
      </c>
      <c r="BB325" s="15">
        <f t="shared" si="22"/>
        <v>884196218.3</v>
      </c>
      <c r="BC325" s="15"/>
      <c r="BD325" s="15">
        <f>if($A325&lt;=$AF$1,D325*((1+Investment!$D$5/12)^($BD$1*12-$B325)),0)</f>
        <v>705855.3567</v>
      </c>
      <c r="BE325" s="15">
        <f>if($A325&lt;=$AF$1,E325*((1+Investment!$D$6/12)^($BD$1*12-$B325)),0)</f>
        <v>583321.21</v>
      </c>
      <c r="BF325" s="15">
        <f>if($A325&lt;=$AF$1,F325*((1+Investment!$D$7/12)^($BD$1*12-$B325)),0)</f>
        <v>692993.0655</v>
      </c>
      <c r="BG325" s="15">
        <f t="shared" si="12"/>
        <v>1982169.632</v>
      </c>
      <c r="BH325" s="15">
        <f t="shared" si="23"/>
        <v>1940402239</v>
      </c>
      <c r="BI325" s="15"/>
    </row>
    <row r="326">
      <c r="A326" s="24">
        <f t="shared" si="2"/>
        <v>26</v>
      </c>
      <c r="B326" s="23">
        <f t="shared" si="13"/>
        <v>324</v>
      </c>
      <c r="C326" s="15">
        <f>vlookup(A326,Budget!$B$3:$H$53,7,0)</f>
        <v>74738.42245</v>
      </c>
      <c r="D326" s="15">
        <f t="shared" ref="D326:F326" si="344">$C326*D$1</f>
        <v>44843.05347</v>
      </c>
      <c r="E326" s="15">
        <f t="shared" si="344"/>
        <v>18684.60561</v>
      </c>
      <c r="F326" s="15">
        <f t="shared" si="344"/>
        <v>11210.76337</v>
      </c>
      <c r="G326" s="14"/>
      <c r="H326" s="15">
        <f>if($A326&lt;=$H$1,D326*((1+Investment!$D$5/12)^($H$1*12-$B326)),0)</f>
        <v>0</v>
      </c>
      <c r="I326" s="15">
        <f>if($A326&lt;=$H$1,E326*((1+Investment!$D$6/12)^($H$1*12-$B326)),0)</f>
        <v>0</v>
      </c>
      <c r="J326" s="15">
        <f>if($A326&lt;=$H$1,F326*((1+Investment!$D$7/12)^($H$1*12-$B326)),0)</f>
        <v>0</v>
      </c>
      <c r="K326" s="15">
        <f t="shared" si="4"/>
        <v>0</v>
      </c>
      <c r="L326" s="15">
        <f t="shared" si="15"/>
        <v>2878143.695</v>
      </c>
      <c r="M326" s="14"/>
      <c r="N326" s="15">
        <f>if($A326&lt;=$N$1,D326*((1+Investment!$D$5/12)^($N$1*12-$B326)),0)</f>
        <v>0</v>
      </c>
      <c r="O326" s="15">
        <f>if($A326&lt;=$N$1,E326*((1+Investment!$D$6/12)^($N$1*12-$B326)),0)</f>
        <v>0</v>
      </c>
      <c r="P326" s="15">
        <f>if($A326&lt;=$N$1,F326*((1+Investment!$D$7/12)^($N$1*12-$B326)),0)</f>
        <v>0</v>
      </c>
      <c r="Q326" s="15">
        <f t="shared" si="5"/>
        <v>0</v>
      </c>
      <c r="R326" s="15">
        <f t="shared" si="16"/>
        <v>7865692.167</v>
      </c>
      <c r="S326" s="14"/>
      <c r="T326" s="15">
        <f>if($A326&lt;=$T$1,D326*((1+Investment!$D$5/12)^($T$1*12-$B326)),0)</f>
        <v>0</v>
      </c>
      <c r="U326" s="15">
        <f>if($A326&lt;=$T$1,E326*((1+Investment!$D$6/12)^($T$1*12-$B326)),0)</f>
        <v>0</v>
      </c>
      <c r="V326" s="15">
        <f>if($A326&lt;=$T$1,F326*((1+Investment!$D$7/12)^($T$1*12-$B326)),0)</f>
        <v>0</v>
      </c>
      <c r="W326" s="15">
        <f t="shared" si="6"/>
        <v>0</v>
      </c>
      <c r="X326" s="15">
        <f t="shared" si="17"/>
        <v>19126709.88</v>
      </c>
      <c r="Y326" s="14"/>
      <c r="Z326" s="15">
        <f>if($A326&lt;=$Z$1,D326*((1+Investment!$D$5/12)^($Z$1*12-$B326)),0)</f>
        <v>0</v>
      </c>
      <c r="AA326" s="15">
        <f>if($A326&lt;=$Z$1,E326*((1+Investment!$D$6/12)^($Z$1*12-$B326)),0)</f>
        <v>0</v>
      </c>
      <c r="AB326" s="15">
        <f>if($A326&lt;=$Z$1,F326*((1+Investment!$D$7/12)^($Z$1*12-$B326)),0)</f>
        <v>0</v>
      </c>
      <c r="AC326" s="15">
        <f t="shared" si="7"/>
        <v>0</v>
      </c>
      <c r="AD326" s="15">
        <f t="shared" si="18"/>
        <v>43666553.35</v>
      </c>
      <c r="AE326" s="14"/>
      <c r="AF326" s="15">
        <f>if($A326&lt;=$AF$1,D326*((1+Investment!$D$5/12)^($AF$1*12-$B326)),0)</f>
        <v>64160.04107</v>
      </c>
      <c r="AG326" s="15">
        <f>if($A326&lt;=$AF$1,E326*((1+Investment!$D$6/12)^($AF$1*12-$B326)),0)</f>
        <v>29221.67345</v>
      </c>
      <c r="AH326" s="15">
        <f>if($A326&lt;=$AF$1,F326*((1+Investment!$D$7/12)^($AF$1*12-$B326)),0)</f>
        <v>19160.75892</v>
      </c>
      <c r="AI326" s="15">
        <f t="shared" si="8"/>
        <v>112542.4734</v>
      </c>
      <c r="AJ326" s="15">
        <f t="shared" si="19"/>
        <v>91662043.9</v>
      </c>
      <c r="AK326" s="14"/>
      <c r="AL326" s="15">
        <f>if($A326&lt;=$AF$1,D326*((1+Investment!$D$5/12)^($AL$1*12-$B326)),0)</f>
        <v>116559.3348</v>
      </c>
      <c r="AM326" s="15">
        <f>if($A326&lt;=$AF$1,E326*((1+Investment!$D$6/12)^($AL$1*12-$B326)),0)</f>
        <v>61575.36523</v>
      </c>
      <c r="AN326" s="15">
        <f>if($A326&lt;=$AF$1,F326*((1+Investment!$D$7/12)^($AL$1*12-$B326)),0)</f>
        <v>46813.94512</v>
      </c>
      <c r="AO326" s="15">
        <f t="shared" si="9"/>
        <v>224948.6451</v>
      </c>
      <c r="AP326" s="15">
        <f t="shared" si="20"/>
        <v>192197416.8</v>
      </c>
      <c r="AQ326" s="14"/>
      <c r="AR326" s="15">
        <f>if($A326&lt;=$AF$1,D326*((1+Investment!$D$5/12)^($AR$1*12-$B326)),0)</f>
        <v>211752.9587</v>
      </c>
      <c r="AS326" s="15">
        <f>if($A326&lt;=$AF$1,E326*((1+Investment!$D$6/12)^($AR$1*12-$B326)),0)</f>
        <v>129750.461</v>
      </c>
      <c r="AT326" s="15">
        <f>if($A326&lt;=$AF$1,F326*((1+Investment!$D$7/12)^($AR$1*12-$B326)),0)</f>
        <v>114376.7565</v>
      </c>
      <c r="AU326" s="15">
        <f t="shared" si="10"/>
        <v>455880.1762</v>
      </c>
      <c r="AV326" s="15">
        <f t="shared" si="21"/>
        <v>409316178.6</v>
      </c>
      <c r="AW326" s="15"/>
      <c r="AX326" s="15">
        <f>if($A326&lt;=$AF$1,D326*((1+Investment!$D$5/12)^($AX$1*12-$B326)),0)</f>
        <v>384690.901</v>
      </c>
      <c r="AY326" s="15">
        <f>if($A326&lt;=$AF$1,E326*((1+Investment!$D$6/12)^($AX$1*12-$B326)),0)</f>
        <v>273407.7513</v>
      </c>
      <c r="AZ326" s="15">
        <f>if($A326&lt;=$AF$1,F326*((1+Investment!$D$7/12)^($AX$1*12-$B326)),0)</f>
        <v>279447.5534</v>
      </c>
      <c r="BA326" s="15">
        <f t="shared" si="11"/>
        <v>937546.2056</v>
      </c>
      <c r="BB326" s="15">
        <f t="shared" si="22"/>
        <v>885133764.5</v>
      </c>
      <c r="BC326" s="15"/>
      <c r="BD326" s="15">
        <f>if($A326&lt;=$AF$1,D326*((1+Investment!$D$5/12)^($BD$1*12-$B326)),0)</f>
        <v>698866.6898</v>
      </c>
      <c r="BE326" s="15">
        <f>if($A326&lt;=$AF$1,E326*((1+Investment!$D$6/12)^($BD$1*12-$B326)),0)</f>
        <v>576119.7136</v>
      </c>
      <c r="BF326" s="15">
        <f>if($A326&lt;=$AF$1,F326*((1+Investment!$D$7/12)^($BD$1*12-$B326)),0)</f>
        <v>682751.7886</v>
      </c>
      <c r="BG326" s="15">
        <f t="shared" si="12"/>
        <v>1957738.192</v>
      </c>
      <c r="BH326" s="15">
        <f t="shared" si="23"/>
        <v>1942359977</v>
      </c>
      <c r="BI326" s="15"/>
    </row>
    <row r="327">
      <c r="A327" s="24">
        <f t="shared" si="2"/>
        <v>27</v>
      </c>
      <c r="B327" s="23">
        <f t="shared" si="13"/>
        <v>325</v>
      </c>
      <c r="C327" s="15">
        <f>vlookup(A327,Budget!$B$3:$H$53,7,0)</f>
        <v>79456.7278</v>
      </c>
      <c r="D327" s="15">
        <f t="shared" ref="D327:F327" si="345">$C327*D$1</f>
        <v>47674.03668</v>
      </c>
      <c r="E327" s="15">
        <f t="shared" si="345"/>
        <v>19864.18195</v>
      </c>
      <c r="F327" s="15">
        <f t="shared" si="345"/>
        <v>11918.50917</v>
      </c>
      <c r="G327" s="14"/>
      <c r="H327" s="15">
        <f>if($A327&lt;=$H$1,D327*((1+Investment!$D$5/12)^($H$1*12-$B327)),0)</f>
        <v>0</v>
      </c>
      <c r="I327" s="15">
        <f>if($A327&lt;=$H$1,E327*((1+Investment!$D$6/12)^($H$1*12-$B327)),0)</f>
        <v>0</v>
      </c>
      <c r="J327" s="15">
        <f>if($A327&lt;=$H$1,F327*((1+Investment!$D$7/12)^($H$1*12-$B327)),0)</f>
        <v>0</v>
      </c>
      <c r="K327" s="15">
        <f t="shared" si="4"/>
        <v>0</v>
      </c>
      <c r="L327" s="15">
        <f t="shared" si="15"/>
        <v>2878143.695</v>
      </c>
      <c r="M327" s="14"/>
      <c r="N327" s="15">
        <f>if($A327&lt;=$N$1,D327*((1+Investment!$D$5/12)^($N$1*12-$B327)),0)</f>
        <v>0</v>
      </c>
      <c r="O327" s="15">
        <f>if($A327&lt;=$N$1,E327*((1+Investment!$D$6/12)^($N$1*12-$B327)),0)</f>
        <v>0</v>
      </c>
      <c r="P327" s="15">
        <f>if($A327&lt;=$N$1,F327*((1+Investment!$D$7/12)^($N$1*12-$B327)),0)</f>
        <v>0</v>
      </c>
      <c r="Q327" s="15">
        <f t="shared" si="5"/>
        <v>0</v>
      </c>
      <c r="R327" s="15">
        <f t="shared" si="16"/>
        <v>7865692.167</v>
      </c>
      <c r="S327" s="14"/>
      <c r="T327" s="15">
        <f>if($A327&lt;=$T$1,D327*((1+Investment!$D$5/12)^($T$1*12-$B327)),0)</f>
        <v>0</v>
      </c>
      <c r="U327" s="15">
        <f>if($A327&lt;=$T$1,E327*((1+Investment!$D$6/12)^($T$1*12-$B327)),0)</f>
        <v>0</v>
      </c>
      <c r="V327" s="15">
        <f>if($A327&lt;=$T$1,F327*((1+Investment!$D$7/12)^($T$1*12-$B327)),0)</f>
        <v>0</v>
      </c>
      <c r="W327" s="15">
        <f t="shared" si="6"/>
        <v>0</v>
      </c>
      <c r="X327" s="15">
        <f t="shared" si="17"/>
        <v>19126709.88</v>
      </c>
      <c r="Y327" s="14"/>
      <c r="Z327" s="15">
        <f>if($A327&lt;=$Z$1,D327*((1+Investment!$D$5/12)^($Z$1*12-$B327)),0)</f>
        <v>0</v>
      </c>
      <c r="AA327" s="15">
        <f>if($A327&lt;=$Z$1,E327*((1+Investment!$D$6/12)^($Z$1*12-$B327)),0)</f>
        <v>0</v>
      </c>
      <c r="AB327" s="15">
        <f>if($A327&lt;=$Z$1,F327*((1+Investment!$D$7/12)^($Z$1*12-$B327)),0)</f>
        <v>0</v>
      </c>
      <c r="AC327" s="15">
        <f t="shared" si="7"/>
        <v>0</v>
      </c>
      <c r="AD327" s="15">
        <f t="shared" si="18"/>
        <v>43666553.35</v>
      </c>
      <c r="AE327" s="14"/>
      <c r="AF327" s="15">
        <f>if($A327&lt;=$AF$1,D327*((1+Investment!$D$5/12)^($AF$1*12-$B327)),0)</f>
        <v>67535.17175</v>
      </c>
      <c r="AG327" s="15">
        <f>if($A327&lt;=$AF$1,E327*((1+Investment!$D$6/12)^($AF$1*12-$B327)),0)</f>
        <v>30682.92798</v>
      </c>
      <c r="AH327" s="15">
        <f>if($A327&lt;=$AF$1,F327*((1+Investment!$D$7/12)^($AF$1*12-$B327)),0)</f>
        <v>20069.35493</v>
      </c>
      <c r="AI327" s="15">
        <f t="shared" si="8"/>
        <v>118287.4547</v>
      </c>
      <c r="AJ327" s="15">
        <f t="shared" si="19"/>
        <v>91780331.36</v>
      </c>
      <c r="AK327" s="14"/>
      <c r="AL327" s="15">
        <f>if($A327&lt;=$AF$1,D327*((1+Investment!$D$5/12)^($AL$1*12-$B327)),0)</f>
        <v>122690.9236</v>
      </c>
      <c r="AM327" s="15">
        <f>if($A327&lt;=$AF$1,E327*((1+Investment!$D$6/12)^($AL$1*12-$B327)),0)</f>
        <v>64654.4935</v>
      </c>
      <c r="AN327" s="15">
        <f>if($A327&lt;=$AF$1,F327*((1+Investment!$D$7/12)^($AL$1*12-$B327)),0)</f>
        <v>49033.84486</v>
      </c>
      <c r="AO327" s="15">
        <f t="shared" si="9"/>
        <v>236379.2619</v>
      </c>
      <c r="AP327" s="15">
        <f t="shared" si="20"/>
        <v>192433796.1</v>
      </c>
      <c r="AQ327" s="14"/>
      <c r="AR327" s="15">
        <f>if($A327&lt;=$AF$1,D327*((1+Investment!$D$5/12)^($AR$1*12-$B327)),0)</f>
        <v>222892.1958</v>
      </c>
      <c r="AS327" s="15">
        <f>if($A327&lt;=$AF$1,E327*((1+Investment!$D$6/12)^($AR$1*12-$B327)),0)</f>
        <v>136238.7427</v>
      </c>
      <c r="AT327" s="15">
        <f>if($A327&lt;=$AF$1,F327*((1+Investment!$D$7/12)^($AR$1*12-$B327)),0)</f>
        <v>119800.4594</v>
      </c>
      <c r="AU327" s="15">
        <f t="shared" si="10"/>
        <v>478931.3979</v>
      </c>
      <c r="AV327" s="15">
        <f t="shared" si="21"/>
        <v>409795110</v>
      </c>
      <c r="AW327" s="15"/>
      <c r="AX327" s="15">
        <f>if($A327&lt;=$AF$1,D327*((1+Investment!$D$5/12)^($AX$1*12-$B327)),0)</f>
        <v>404927.5162</v>
      </c>
      <c r="AY327" s="15">
        <f>if($A327&lt;=$AF$1,E327*((1+Investment!$D$6/12)^($AX$1*12-$B327)),0)</f>
        <v>287079.7373</v>
      </c>
      <c r="AZ327" s="15">
        <f>if($A327&lt;=$AF$1,F327*((1+Investment!$D$7/12)^($AX$1*12-$B327)),0)</f>
        <v>292698.8516</v>
      </c>
      <c r="BA327" s="15">
        <f t="shared" si="11"/>
        <v>984706.1052</v>
      </c>
      <c r="BB327" s="15">
        <f t="shared" si="22"/>
        <v>886118470.6</v>
      </c>
      <c r="BC327" s="15"/>
      <c r="BD327" s="15">
        <f>if($A327&lt;=$AF$1,D327*((1+Investment!$D$5/12)^($BD$1*12-$B327)),0)</f>
        <v>735630.4818</v>
      </c>
      <c r="BE327" s="15">
        <f>if($A327&lt;=$AF$1,E327*((1+Investment!$D$6/12)^($BD$1*12-$B327)),0)</f>
        <v>604929.0676</v>
      </c>
      <c r="BF327" s="15">
        <f>if($A327&lt;=$AF$1,F327*((1+Investment!$D$7/12)^($BD$1*12-$B327)),0)</f>
        <v>715127.6227</v>
      </c>
      <c r="BG327" s="15">
        <f t="shared" si="12"/>
        <v>2055687.172</v>
      </c>
      <c r="BH327" s="15">
        <f t="shared" si="23"/>
        <v>1944415664</v>
      </c>
      <c r="BI327" s="15"/>
    </row>
    <row r="328">
      <c r="A328" s="24">
        <f t="shared" si="2"/>
        <v>27</v>
      </c>
      <c r="B328" s="23">
        <f t="shared" si="13"/>
        <v>326</v>
      </c>
      <c r="C328" s="15">
        <f>vlookup(A328,Budget!$B$3:$H$53,7,0)</f>
        <v>79456.7278</v>
      </c>
      <c r="D328" s="15">
        <f t="shared" ref="D328:F328" si="346">$C328*D$1</f>
        <v>47674.03668</v>
      </c>
      <c r="E328" s="15">
        <f t="shared" si="346"/>
        <v>19864.18195</v>
      </c>
      <c r="F328" s="15">
        <f t="shared" si="346"/>
        <v>11918.50917</v>
      </c>
      <c r="G328" s="14"/>
      <c r="H328" s="15">
        <f>if($A328&lt;=$H$1,D328*((1+Investment!$D$5/12)^($H$1*12-$B328)),0)</f>
        <v>0</v>
      </c>
      <c r="I328" s="15">
        <f>if($A328&lt;=$H$1,E328*((1+Investment!$D$6/12)^($H$1*12-$B328)),0)</f>
        <v>0</v>
      </c>
      <c r="J328" s="15">
        <f>if($A328&lt;=$H$1,F328*((1+Investment!$D$7/12)^($H$1*12-$B328)),0)</f>
        <v>0</v>
      </c>
      <c r="K328" s="15">
        <f t="shared" si="4"/>
        <v>0</v>
      </c>
      <c r="L328" s="15">
        <f t="shared" si="15"/>
        <v>2878143.695</v>
      </c>
      <c r="M328" s="14"/>
      <c r="N328" s="15">
        <f>if($A328&lt;=$N$1,D328*((1+Investment!$D$5/12)^($N$1*12-$B328)),0)</f>
        <v>0</v>
      </c>
      <c r="O328" s="15">
        <f>if($A328&lt;=$N$1,E328*((1+Investment!$D$6/12)^($N$1*12-$B328)),0)</f>
        <v>0</v>
      </c>
      <c r="P328" s="15">
        <f>if($A328&lt;=$N$1,F328*((1+Investment!$D$7/12)^($N$1*12-$B328)),0)</f>
        <v>0</v>
      </c>
      <c r="Q328" s="15">
        <f t="shared" si="5"/>
        <v>0</v>
      </c>
      <c r="R328" s="15">
        <f t="shared" si="16"/>
        <v>7865692.167</v>
      </c>
      <c r="S328" s="14"/>
      <c r="T328" s="15">
        <f>if($A328&lt;=$T$1,D328*((1+Investment!$D$5/12)^($T$1*12-$B328)),0)</f>
        <v>0</v>
      </c>
      <c r="U328" s="15">
        <f>if($A328&lt;=$T$1,E328*((1+Investment!$D$6/12)^($T$1*12-$B328)),0)</f>
        <v>0</v>
      </c>
      <c r="V328" s="15">
        <f>if($A328&lt;=$T$1,F328*((1+Investment!$D$7/12)^($T$1*12-$B328)),0)</f>
        <v>0</v>
      </c>
      <c r="W328" s="15">
        <f t="shared" si="6"/>
        <v>0</v>
      </c>
      <c r="X328" s="15">
        <f t="shared" si="17"/>
        <v>19126709.88</v>
      </c>
      <c r="Y328" s="14"/>
      <c r="Z328" s="15">
        <f>if($A328&lt;=$Z$1,D328*((1+Investment!$D$5/12)^($Z$1*12-$B328)),0)</f>
        <v>0</v>
      </c>
      <c r="AA328" s="15">
        <f>if($A328&lt;=$Z$1,E328*((1+Investment!$D$6/12)^($Z$1*12-$B328)),0)</f>
        <v>0</v>
      </c>
      <c r="AB328" s="15">
        <f>if($A328&lt;=$Z$1,F328*((1+Investment!$D$7/12)^($Z$1*12-$B328)),0)</f>
        <v>0</v>
      </c>
      <c r="AC328" s="15">
        <f t="shared" si="7"/>
        <v>0</v>
      </c>
      <c r="AD328" s="15">
        <f t="shared" si="18"/>
        <v>43666553.35</v>
      </c>
      <c r="AE328" s="14"/>
      <c r="AF328" s="15">
        <f>if($A328&lt;=$AF$1,D328*((1+Investment!$D$5/12)^($AF$1*12-$B328)),0)</f>
        <v>66866.50669</v>
      </c>
      <c r="AG328" s="15">
        <f>if($A328&lt;=$AF$1,E328*((1+Investment!$D$6/12)^($AF$1*12-$B328)),0)</f>
        <v>30304.1264</v>
      </c>
      <c r="AH328" s="15">
        <f>if($A328&lt;=$AF$1,F328*((1+Investment!$D$7/12)^($AF$1*12-$B328)),0)</f>
        <v>19772.76348</v>
      </c>
      <c r="AI328" s="15">
        <f t="shared" si="8"/>
        <v>116943.3966</v>
      </c>
      <c r="AJ328" s="15">
        <f t="shared" si="19"/>
        <v>91897274.75</v>
      </c>
      <c r="AK328" s="14"/>
      <c r="AL328" s="15">
        <f>if($A328&lt;=$AF$1,D328*((1+Investment!$D$5/12)^($AL$1*12-$B328)),0)</f>
        <v>121476.1619</v>
      </c>
      <c r="AM328" s="15">
        <f>if($A328&lt;=$AF$1,E328*((1+Investment!$D$6/12)^($AL$1*12-$B328)),0)</f>
        <v>63856.28988</v>
      </c>
      <c r="AN328" s="15">
        <f>if($A328&lt;=$AF$1,F328*((1+Investment!$D$7/12)^($AL$1*12-$B328)),0)</f>
        <v>48309.20676</v>
      </c>
      <c r="AO328" s="15">
        <f t="shared" si="9"/>
        <v>233641.6586</v>
      </c>
      <c r="AP328" s="15">
        <f t="shared" si="20"/>
        <v>192667437.8</v>
      </c>
      <c r="AQ328" s="14"/>
      <c r="AR328" s="15">
        <f>if($A328&lt;=$AF$1,D328*((1+Investment!$D$5/12)^($AR$1*12-$B328)),0)</f>
        <v>220685.3424</v>
      </c>
      <c r="AS328" s="15">
        <f>if($A328&lt;=$AF$1,E328*((1+Investment!$D$6/12)^($AR$1*12-$B328)),0)</f>
        <v>134556.7829</v>
      </c>
      <c r="AT328" s="15">
        <f>if($A328&lt;=$AF$1,F328*((1+Investment!$D$7/12)^($AR$1*12-$B328)),0)</f>
        <v>118030.0093</v>
      </c>
      <c r="AU328" s="15">
        <f t="shared" si="10"/>
        <v>473272.1346</v>
      </c>
      <c r="AV328" s="15">
        <f t="shared" si="21"/>
        <v>410268382.2</v>
      </c>
      <c r="AW328" s="15"/>
      <c r="AX328" s="15">
        <f>if($A328&lt;=$AF$1,D328*((1+Investment!$D$5/12)^($AX$1*12-$B328)),0)</f>
        <v>400918.3329</v>
      </c>
      <c r="AY328" s="15">
        <f>if($A328&lt;=$AF$1,E328*((1+Investment!$D$6/12)^($AX$1*12-$B328)),0)</f>
        <v>283535.5431</v>
      </c>
      <c r="AZ328" s="15">
        <f>if($A328&lt;=$AF$1,F328*((1+Investment!$D$7/12)^($AX$1*12-$B328)),0)</f>
        <v>288373.2528</v>
      </c>
      <c r="BA328" s="15">
        <f t="shared" si="11"/>
        <v>972827.1288</v>
      </c>
      <c r="BB328" s="15">
        <f t="shared" si="22"/>
        <v>887091297.7</v>
      </c>
      <c r="BC328" s="15"/>
      <c r="BD328" s="15">
        <f>if($A328&lt;=$AF$1,D328*((1+Investment!$D$5/12)^($BD$1*12-$B328)),0)</f>
        <v>728347.0117</v>
      </c>
      <c r="BE328" s="15">
        <f>if($A328&lt;=$AF$1,E328*((1+Investment!$D$6/12)^($BD$1*12-$B328)),0)</f>
        <v>597460.8075</v>
      </c>
      <c r="BF328" s="15">
        <f>if($A328&lt;=$AF$1,F328*((1+Investment!$D$7/12)^($BD$1*12-$B328)),0)</f>
        <v>704559.2341</v>
      </c>
      <c r="BG328" s="15">
        <f t="shared" si="12"/>
        <v>2030367.053</v>
      </c>
      <c r="BH328" s="15">
        <f t="shared" si="23"/>
        <v>1946446031</v>
      </c>
      <c r="BI328" s="15"/>
    </row>
    <row r="329">
      <c r="A329" s="24">
        <f t="shared" si="2"/>
        <v>27</v>
      </c>
      <c r="B329" s="23">
        <f t="shared" si="13"/>
        <v>327</v>
      </c>
      <c r="C329" s="15">
        <f>vlookup(A329,Budget!$B$3:$H$53,7,0)</f>
        <v>79456.7278</v>
      </c>
      <c r="D329" s="15">
        <f t="shared" ref="D329:F329" si="347">$C329*D$1</f>
        <v>47674.03668</v>
      </c>
      <c r="E329" s="15">
        <f t="shared" si="347"/>
        <v>19864.18195</v>
      </c>
      <c r="F329" s="15">
        <f t="shared" si="347"/>
        <v>11918.50917</v>
      </c>
      <c r="G329" s="14"/>
      <c r="H329" s="15">
        <f>if($A329&lt;=$H$1,D329*((1+Investment!$D$5/12)^($H$1*12-$B329)),0)</f>
        <v>0</v>
      </c>
      <c r="I329" s="15">
        <f>if($A329&lt;=$H$1,E329*((1+Investment!$D$6/12)^($H$1*12-$B329)),0)</f>
        <v>0</v>
      </c>
      <c r="J329" s="15">
        <f>if($A329&lt;=$H$1,F329*((1+Investment!$D$7/12)^($H$1*12-$B329)),0)</f>
        <v>0</v>
      </c>
      <c r="K329" s="15">
        <f t="shared" si="4"/>
        <v>0</v>
      </c>
      <c r="L329" s="15">
        <f t="shared" si="15"/>
        <v>2878143.695</v>
      </c>
      <c r="M329" s="14"/>
      <c r="N329" s="15">
        <f>if($A329&lt;=$N$1,D329*((1+Investment!$D$5/12)^($N$1*12-$B329)),0)</f>
        <v>0</v>
      </c>
      <c r="O329" s="15">
        <f>if($A329&lt;=$N$1,E329*((1+Investment!$D$6/12)^($N$1*12-$B329)),0)</f>
        <v>0</v>
      </c>
      <c r="P329" s="15">
        <f>if($A329&lt;=$N$1,F329*((1+Investment!$D$7/12)^($N$1*12-$B329)),0)</f>
        <v>0</v>
      </c>
      <c r="Q329" s="15">
        <f t="shared" si="5"/>
        <v>0</v>
      </c>
      <c r="R329" s="15">
        <f t="shared" si="16"/>
        <v>7865692.167</v>
      </c>
      <c r="S329" s="14"/>
      <c r="T329" s="15">
        <f>if($A329&lt;=$T$1,D329*((1+Investment!$D$5/12)^($T$1*12-$B329)),0)</f>
        <v>0</v>
      </c>
      <c r="U329" s="15">
        <f>if($A329&lt;=$T$1,E329*((1+Investment!$D$6/12)^($T$1*12-$B329)),0)</f>
        <v>0</v>
      </c>
      <c r="V329" s="15">
        <f>if($A329&lt;=$T$1,F329*((1+Investment!$D$7/12)^($T$1*12-$B329)),0)</f>
        <v>0</v>
      </c>
      <c r="W329" s="15">
        <f t="shared" si="6"/>
        <v>0</v>
      </c>
      <c r="X329" s="15">
        <f t="shared" si="17"/>
        <v>19126709.88</v>
      </c>
      <c r="Y329" s="14"/>
      <c r="Z329" s="15">
        <f>if($A329&lt;=$Z$1,D329*((1+Investment!$D$5/12)^($Z$1*12-$B329)),0)</f>
        <v>0</v>
      </c>
      <c r="AA329" s="15">
        <f>if($A329&lt;=$Z$1,E329*((1+Investment!$D$6/12)^($Z$1*12-$B329)),0)</f>
        <v>0</v>
      </c>
      <c r="AB329" s="15">
        <f>if($A329&lt;=$Z$1,F329*((1+Investment!$D$7/12)^($Z$1*12-$B329)),0)</f>
        <v>0</v>
      </c>
      <c r="AC329" s="15">
        <f t="shared" si="7"/>
        <v>0</v>
      </c>
      <c r="AD329" s="15">
        <f t="shared" si="18"/>
        <v>43666553.35</v>
      </c>
      <c r="AE329" s="14"/>
      <c r="AF329" s="15">
        <f>if($A329&lt;=$AF$1,D329*((1+Investment!$D$5/12)^($AF$1*12-$B329)),0)</f>
        <v>66204.46207</v>
      </c>
      <c r="AG329" s="15">
        <f>if($A329&lt;=$AF$1,E329*((1+Investment!$D$6/12)^($AF$1*12-$B329)),0)</f>
        <v>29930.00138</v>
      </c>
      <c r="AH329" s="15">
        <f>if($A329&lt;=$AF$1,F329*((1+Investment!$D$7/12)^($AF$1*12-$B329)),0)</f>
        <v>19480.55515</v>
      </c>
      <c r="AI329" s="15">
        <f t="shared" si="8"/>
        <v>115615.0186</v>
      </c>
      <c r="AJ329" s="15">
        <f t="shared" si="19"/>
        <v>92012889.77</v>
      </c>
      <c r="AK329" s="14"/>
      <c r="AL329" s="15">
        <f>if($A329&lt;=$AF$1,D329*((1+Investment!$D$5/12)^($AL$1*12-$B329)),0)</f>
        <v>120273.4277</v>
      </c>
      <c r="AM329" s="15">
        <f>if($A329&lt;=$AF$1,E329*((1+Investment!$D$6/12)^($AL$1*12-$B329)),0)</f>
        <v>63067.94062</v>
      </c>
      <c r="AN329" s="15">
        <f>if($A329&lt;=$AF$1,F329*((1+Investment!$D$7/12)^($AL$1*12-$B329)),0)</f>
        <v>47595.27759</v>
      </c>
      <c r="AO329" s="15">
        <f t="shared" si="9"/>
        <v>230936.6459</v>
      </c>
      <c r="AP329" s="15">
        <f t="shared" si="20"/>
        <v>192898374.4</v>
      </c>
      <c r="AQ329" s="14"/>
      <c r="AR329" s="15">
        <f>if($A329&lt;=$AF$1,D329*((1+Investment!$D$5/12)^($AR$1*12-$B329)),0)</f>
        <v>218500.339</v>
      </c>
      <c r="AS329" s="15">
        <f>if($A329&lt;=$AF$1,E329*((1+Investment!$D$6/12)^($AR$1*12-$B329)),0)</f>
        <v>132895.5881</v>
      </c>
      <c r="AT329" s="15">
        <f>if($A329&lt;=$AF$1,F329*((1+Investment!$D$7/12)^($AR$1*12-$B329)),0)</f>
        <v>116285.7234</v>
      </c>
      <c r="AU329" s="15">
        <f t="shared" si="10"/>
        <v>467681.6505</v>
      </c>
      <c r="AV329" s="15">
        <f t="shared" si="21"/>
        <v>410736063.8</v>
      </c>
      <c r="AW329" s="15"/>
      <c r="AX329" s="15">
        <f>if($A329&lt;=$AF$1,D329*((1+Investment!$D$5/12)^($AX$1*12-$B329)),0)</f>
        <v>396948.8444</v>
      </c>
      <c r="AY329" s="15">
        <f>if($A329&lt;=$AF$1,E329*((1+Investment!$D$6/12)^($AX$1*12-$B329)),0)</f>
        <v>280035.1043</v>
      </c>
      <c r="AZ329" s="15">
        <f>if($A329&lt;=$AF$1,F329*((1+Investment!$D$7/12)^($AX$1*12-$B329)),0)</f>
        <v>284111.5792</v>
      </c>
      <c r="BA329" s="15">
        <f t="shared" si="11"/>
        <v>961095.5278</v>
      </c>
      <c r="BB329" s="15">
        <f t="shared" si="22"/>
        <v>888052393.3</v>
      </c>
      <c r="BC329" s="15"/>
      <c r="BD329" s="15">
        <f>if($A329&lt;=$AF$1,D329*((1+Investment!$D$5/12)^($BD$1*12-$B329)),0)</f>
        <v>721135.6552</v>
      </c>
      <c r="BE329" s="15">
        <f>if($A329&lt;=$AF$1,E329*((1+Investment!$D$6/12)^($BD$1*12-$B329)),0)</f>
        <v>590084.7482</v>
      </c>
      <c r="BF329" s="15">
        <f>if($A329&lt;=$AF$1,F329*((1+Investment!$D$7/12)^($BD$1*12-$B329)),0)</f>
        <v>694147.0287</v>
      </c>
      <c r="BG329" s="15">
        <f t="shared" si="12"/>
        <v>2005367.432</v>
      </c>
      <c r="BH329" s="15">
        <f t="shared" si="23"/>
        <v>1948451398</v>
      </c>
      <c r="BI329" s="15"/>
    </row>
    <row r="330">
      <c r="A330" s="24">
        <f t="shared" si="2"/>
        <v>27</v>
      </c>
      <c r="B330" s="23">
        <f t="shared" si="13"/>
        <v>328</v>
      </c>
      <c r="C330" s="15">
        <f>vlookup(A330,Budget!$B$3:$H$53,7,0)</f>
        <v>79456.7278</v>
      </c>
      <c r="D330" s="15">
        <f t="shared" ref="D330:F330" si="348">$C330*D$1</f>
        <v>47674.03668</v>
      </c>
      <c r="E330" s="15">
        <f t="shared" si="348"/>
        <v>19864.18195</v>
      </c>
      <c r="F330" s="15">
        <f t="shared" si="348"/>
        <v>11918.50917</v>
      </c>
      <c r="G330" s="14"/>
      <c r="H330" s="15">
        <f>if($A330&lt;=$H$1,D330*((1+Investment!$D$5/12)^($H$1*12-$B330)),0)</f>
        <v>0</v>
      </c>
      <c r="I330" s="15">
        <f>if($A330&lt;=$H$1,E330*((1+Investment!$D$6/12)^($H$1*12-$B330)),0)</f>
        <v>0</v>
      </c>
      <c r="J330" s="15">
        <f>if($A330&lt;=$H$1,F330*((1+Investment!$D$7/12)^($H$1*12-$B330)),0)</f>
        <v>0</v>
      </c>
      <c r="K330" s="15">
        <f t="shared" si="4"/>
        <v>0</v>
      </c>
      <c r="L330" s="15">
        <f t="shared" si="15"/>
        <v>2878143.695</v>
      </c>
      <c r="M330" s="14"/>
      <c r="N330" s="15">
        <f>if($A330&lt;=$N$1,D330*((1+Investment!$D$5/12)^($N$1*12-$B330)),0)</f>
        <v>0</v>
      </c>
      <c r="O330" s="15">
        <f>if($A330&lt;=$N$1,E330*((1+Investment!$D$6/12)^($N$1*12-$B330)),0)</f>
        <v>0</v>
      </c>
      <c r="P330" s="15">
        <f>if($A330&lt;=$N$1,F330*((1+Investment!$D$7/12)^($N$1*12-$B330)),0)</f>
        <v>0</v>
      </c>
      <c r="Q330" s="15">
        <f t="shared" si="5"/>
        <v>0</v>
      </c>
      <c r="R330" s="15">
        <f t="shared" si="16"/>
        <v>7865692.167</v>
      </c>
      <c r="S330" s="14"/>
      <c r="T330" s="15">
        <f>if($A330&lt;=$T$1,D330*((1+Investment!$D$5/12)^($T$1*12-$B330)),0)</f>
        <v>0</v>
      </c>
      <c r="U330" s="15">
        <f>if($A330&lt;=$T$1,E330*((1+Investment!$D$6/12)^($T$1*12-$B330)),0)</f>
        <v>0</v>
      </c>
      <c r="V330" s="15">
        <f>if($A330&lt;=$T$1,F330*((1+Investment!$D$7/12)^($T$1*12-$B330)),0)</f>
        <v>0</v>
      </c>
      <c r="W330" s="15">
        <f t="shared" si="6"/>
        <v>0</v>
      </c>
      <c r="X330" s="15">
        <f t="shared" si="17"/>
        <v>19126709.88</v>
      </c>
      <c r="Y330" s="14"/>
      <c r="Z330" s="15">
        <f>if($A330&lt;=$Z$1,D330*((1+Investment!$D$5/12)^($Z$1*12-$B330)),0)</f>
        <v>0</v>
      </c>
      <c r="AA330" s="15">
        <f>if($A330&lt;=$Z$1,E330*((1+Investment!$D$6/12)^($Z$1*12-$B330)),0)</f>
        <v>0</v>
      </c>
      <c r="AB330" s="15">
        <f>if($A330&lt;=$Z$1,F330*((1+Investment!$D$7/12)^($Z$1*12-$B330)),0)</f>
        <v>0</v>
      </c>
      <c r="AC330" s="15">
        <f t="shared" si="7"/>
        <v>0</v>
      </c>
      <c r="AD330" s="15">
        <f t="shared" si="18"/>
        <v>43666553.35</v>
      </c>
      <c r="AE330" s="14"/>
      <c r="AF330" s="15">
        <f>if($A330&lt;=$AF$1,D330*((1+Investment!$D$5/12)^($AF$1*12-$B330)),0)</f>
        <v>65548.97234</v>
      </c>
      <c r="AG330" s="15">
        <f>if($A330&lt;=$AF$1,E330*((1+Investment!$D$6/12)^($AF$1*12-$B330)),0)</f>
        <v>29560.49519</v>
      </c>
      <c r="AH330" s="15">
        <f>if($A330&lt;=$AF$1,F330*((1+Investment!$D$7/12)^($AF$1*12-$B330)),0)</f>
        <v>19192.66518</v>
      </c>
      <c r="AI330" s="15">
        <f t="shared" si="8"/>
        <v>114302.1327</v>
      </c>
      <c r="AJ330" s="15">
        <f t="shared" si="19"/>
        <v>92127191.9</v>
      </c>
      <c r="AK330" s="14"/>
      <c r="AL330" s="15">
        <f>if($A330&lt;=$AF$1,D330*((1+Investment!$D$5/12)^($AL$1*12-$B330)),0)</f>
        <v>119082.6016</v>
      </c>
      <c r="AM330" s="15">
        <f>if($A330&lt;=$AF$1,E330*((1+Investment!$D$6/12)^($AL$1*12-$B330)),0)</f>
        <v>62289.32407</v>
      </c>
      <c r="AN330" s="15">
        <f>if($A330&lt;=$AF$1,F330*((1+Investment!$D$7/12)^($AL$1*12-$B330)),0)</f>
        <v>46891.89911</v>
      </c>
      <c r="AO330" s="15">
        <f t="shared" si="9"/>
        <v>228263.8248</v>
      </c>
      <c r="AP330" s="15">
        <f t="shared" si="20"/>
        <v>193126638.2</v>
      </c>
      <c r="AQ330" s="14"/>
      <c r="AR330" s="15">
        <f>if($A330&lt;=$AF$1,D330*((1+Investment!$D$5/12)^($AR$1*12-$B330)),0)</f>
        <v>216336.9693</v>
      </c>
      <c r="AS330" s="15">
        <f>if($A330&lt;=$AF$1,E330*((1+Investment!$D$6/12)^($AR$1*12-$B330)),0)</f>
        <v>131254.9018</v>
      </c>
      <c r="AT330" s="15">
        <f>if($A330&lt;=$AF$1,F330*((1+Investment!$D$7/12)^($AR$1*12-$B330)),0)</f>
        <v>114567.2152</v>
      </c>
      <c r="AU330" s="15">
        <f t="shared" si="10"/>
        <v>462159.0863</v>
      </c>
      <c r="AV330" s="15">
        <f t="shared" si="21"/>
        <v>411198222.9</v>
      </c>
      <c r="AW330" s="15"/>
      <c r="AX330" s="15">
        <f>if($A330&lt;=$AF$1,D330*((1+Investment!$D$5/12)^($AX$1*12-$B330)),0)</f>
        <v>393018.6579</v>
      </c>
      <c r="AY330" s="15">
        <f>if($A330&lt;=$AF$1,E330*((1+Investment!$D$6/12)^($AX$1*12-$B330)),0)</f>
        <v>276577.8807</v>
      </c>
      <c r="AZ330" s="15">
        <f>if($A330&lt;=$AF$1,F330*((1+Investment!$D$7/12)^($AX$1*12-$B330)),0)</f>
        <v>279912.8859</v>
      </c>
      <c r="BA330" s="15">
        <f t="shared" si="11"/>
        <v>949509.4245</v>
      </c>
      <c r="BB330" s="15">
        <f t="shared" si="22"/>
        <v>889001902.7</v>
      </c>
      <c r="BC330" s="15"/>
      <c r="BD330" s="15">
        <f>if($A330&lt;=$AF$1,D330*((1+Investment!$D$5/12)^($BD$1*12-$B330)),0)</f>
        <v>713995.6982</v>
      </c>
      <c r="BE330" s="15">
        <f>if($A330&lt;=$AF$1,E330*((1+Investment!$D$6/12)^($BD$1*12-$B330)),0)</f>
        <v>582799.7513</v>
      </c>
      <c r="BF330" s="15">
        <f>if($A330&lt;=$AF$1,F330*((1+Investment!$D$7/12)^($BD$1*12-$B330)),0)</f>
        <v>683888.6982</v>
      </c>
      <c r="BG330" s="15">
        <f t="shared" si="12"/>
        <v>1980684.148</v>
      </c>
      <c r="BH330" s="15">
        <f t="shared" si="23"/>
        <v>1950432083</v>
      </c>
      <c r="BI330" s="15"/>
    </row>
    <row r="331">
      <c r="A331" s="24">
        <f t="shared" si="2"/>
        <v>27</v>
      </c>
      <c r="B331" s="23">
        <f t="shared" si="13"/>
        <v>329</v>
      </c>
      <c r="C331" s="15">
        <f>vlookup(A331,Budget!$B$3:$H$53,7,0)</f>
        <v>79456.7278</v>
      </c>
      <c r="D331" s="15">
        <f t="shared" ref="D331:F331" si="349">$C331*D$1</f>
        <v>47674.03668</v>
      </c>
      <c r="E331" s="15">
        <f t="shared" si="349"/>
        <v>19864.18195</v>
      </c>
      <c r="F331" s="15">
        <f t="shared" si="349"/>
        <v>11918.50917</v>
      </c>
      <c r="G331" s="14"/>
      <c r="H331" s="15">
        <f>if($A331&lt;=$H$1,D331*((1+Investment!$D$5/12)^($H$1*12-$B331)),0)</f>
        <v>0</v>
      </c>
      <c r="I331" s="15">
        <f>if($A331&lt;=$H$1,E331*((1+Investment!$D$6/12)^($H$1*12-$B331)),0)</f>
        <v>0</v>
      </c>
      <c r="J331" s="15">
        <f>if($A331&lt;=$H$1,F331*((1+Investment!$D$7/12)^($H$1*12-$B331)),0)</f>
        <v>0</v>
      </c>
      <c r="K331" s="15">
        <f t="shared" si="4"/>
        <v>0</v>
      </c>
      <c r="L331" s="15">
        <f t="shared" si="15"/>
        <v>2878143.695</v>
      </c>
      <c r="M331" s="14"/>
      <c r="N331" s="15">
        <f>if($A331&lt;=$N$1,D331*((1+Investment!$D$5/12)^($N$1*12-$B331)),0)</f>
        <v>0</v>
      </c>
      <c r="O331" s="15">
        <f>if($A331&lt;=$N$1,E331*((1+Investment!$D$6/12)^($N$1*12-$B331)),0)</f>
        <v>0</v>
      </c>
      <c r="P331" s="15">
        <f>if($A331&lt;=$N$1,F331*((1+Investment!$D$7/12)^($N$1*12-$B331)),0)</f>
        <v>0</v>
      </c>
      <c r="Q331" s="15">
        <f t="shared" si="5"/>
        <v>0</v>
      </c>
      <c r="R331" s="15">
        <f t="shared" si="16"/>
        <v>7865692.167</v>
      </c>
      <c r="S331" s="14"/>
      <c r="T331" s="15">
        <f>if($A331&lt;=$T$1,D331*((1+Investment!$D$5/12)^($T$1*12-$B331)),0)</f>
        <v>0</v>
      </c>
      <c r="U331" s="15">
        <f>if($A331&lt;=$T$1,E331*((1+Investment!$D$6/12)^($T$1*12-$B331)),0)</f>
        <v>0</v>
      </c>
      <c r="V331" s="15">
        <f>if($A331&lt;=$T$1,F331*((1+Investment!$D$7/12)^($T$1*12-$B331)),0)</f>
        <v>0</v>
      </c>
      <c r="W331" s="15">
        <f t="shared" si="6"/>
        <v>0</v>
      </c>
      <c r="X331" s="15">
        <f t="shared" si="17"/>
        <v>19126709.88</v>
      </c>
      <c r="Y331" s="14"/>
      <c r="Z331" s="15">
        <f>if($A331&lt;=$Z$1,D331*((1+Investment!$D$5/12)^($Z$1*12-$B331)),0)</f>
        <v>0</v>
      </c>
      <c r="AA331" s="15">
        <f>if($A331&lt;=$Z$1,E331*((1+Investment!$D$6/12)^($Z$1*12-$B331)),0)</f>
        <v>0</v>
      </c>
      <c r="AB331" s="15">
        <f>if($A331&lt;=$Z$1,F331*((1+Investment!$D$7/12)^($Z$1*12-$B331)),0)</f>
        <v>0</v>
      </c>
      <c r="AC331" s="15">
        <f t="shared" si="7"/>
        <v>0</v>
      </c>
      <c r="AD331" s="15">
        <f t="shared" si="18"/>
        <v>43666553.35</v>
      </c>
      <c r="AE331" s="14"/>
      <c r="AF331" s="15">
        <f>if($A331&lt;=$AF$1,D331*((1+Investment!$D$5/12)^($AF$1*12-$B331)),0)</f>
        <v>64899.97262</v>
      </c>
      <c r="AG331" s="15">
        <f>if($A331&lt;=$AF$1,E331*((1+Investment!$D$6/12)^($AF$1*12-$B331)),0)</f>
        <v>29195.5508</v>
      </c>
      <c r="AH331" s="15">
        <f>if($A331&lt;=$AF$1,F331*((1+Investment!$D$7/12)^($AF$1*12-$B331)),0)</f>
        <v>18909.02973</v>
      </c>
      <c r="AI331" s="15">
        <f t="shared" si="8"/>
        <v>113004.5532</v>
      </c>
      <c r="AJ331" s="15">
        <f t="shared" si="19"/>
        <v>92240196.46</v>
      </c>
      <c r="AK331" s="14"/>
      <c r="AL331" s="15">
        <f>if($A331&lt;=$AF$1,D331*((1+Investment!$D$5/12)^($AL$1*12-$B331)),0)</f>
        <v>117903.566</v>
      </c>
      <c r="AM331" s="15">
        <f>if($A331&lt;=$AF$1,E331*((1+Investment!$D$6/12)^($AL$1*12-$B331)),0)</f>
        <v>61520.32007</v>
      </c>
      <c r="AN331" s="15">
        <f>if($A331&lt;=$AF$1,F331*((1+Investment!$D$7/12)^($AL$1*12-$B331)),0)</f>
        <v>46198.91538</v>
      </c>
      <c r="AO331" s="15">
        <f t="shared" si="9"/>
        <v>225622.8014</v>
      </c>
      <c r="AP331" s="15">
        <f t="shared" si="20"/>
        <v>193352261</v>
      </c>
      <c r="AQ331" s="14"/>
      <c r="AR331" s="15">
        <f>if($A331&lt;=$AF$1,D331*((1+Investment!$D$5/12)^($AR$1*12-$B331)),0)</f>
        <v>214195.0191</v>
      </c>
      <c r="AS331" s="15">
        <f>if($A331&lt;=$AF$1,E331*((1+Investment!$D$6/12)^($AR$1*12-$B331)),0)</f>
        <v>129634.4709</v>
      </c>
      <c r="AT331" s="15">
        <f>if($A331&lt;=$AF$1,F331*((1+Investment!$D$7/12)^($AR$1*12-$B331)),0)</f>
        <v>112874.1037</v>
      </c>
      <c r="AU331" s="15">
        <f t="shared" si="10"/>
        <v>456703.5937</v>
      </c>
      <c r="AV331" s="15">
        <f t="shared" si="21"/>
        <v>411654926.5</v>
      </c>
      <c r="AW331" s="15"/>
      <c r="AX331" s="15">
        <f>if($A331&lt;=$AF$1,D331*((1+Investment!$D$5/12)^($AX$1*12-$B331)),0)</f>
        <v>389127.384</v>
      </c>
      <c r="AY331" s="15">
        <f>if($A331&lt;=$AF$1,E331*((1+Investment!$D$6/12)^($AX$1*12-$B331)),0)</f>
        <v>273163.339</v>
      </c>
      <c r="AZ331" s="15">
        <f>if($A331&lt;=$AF$1,F331*((1+Investment!$D$7/12)^($AX$1*12-$B331)),0)</f>
        <v>275776.2422</v>
      </c>
      <c r="BA331" s="15">
        <f t="shared" si="11"/>
        <v>938066.9653</v>
      </c>
      <c r="BB331" s="15">
        <f t="shared" si="22"/>
        <v>889939969.7</v>
      </c>
      <c r="BC331" s="15"/>
      <c r="BD331" s="15">
        <f>if($A331&lt;=$AF$1,D331*((1+Investment!$D$5/12)^($BD$1*12-$B331)),0)</f>
        <v>706926.4339</v>
      </c>
      <c r="BE331" s="15">
        <f>if($A331&lt;=$AF$1,E331*((1+Investment!$D$6/12)^($BD$1*12-$B331)),0)</f>
        <v>575604.6926</v>
      </c>
      <c r="BF331" s="15">
        <f>if($A331&lt;=$AF$1,F331*((1+Investment!$D$7/12)^($BD$1*12-$B331)),0)</f>
        <v>673781.9687</v>
      </c>
      <c r="BG331" s="15">
        <f t="shared" si="12"/>
        <v>1956313.095</v>
      </c>
      <c r="BH331" s="15">
        <f t="shared" si="23"/>
        <v>1952388396</v>
      </c>
      <c r="BI331" s="15"/>
    </row>
    <row r="332">
      <c r="A332" s="24">
        <f t="shared" si="2"/>
        <v>27</v>
      </c>
      <c r="B332" s="23">
        <f t="shared" si="13"/>
        <v>330</v>
      </c>
      <c r="C332" s="15">
        <f>vlookup(A332,Budget!$B$3:$H$53,7,0)</f>
        <v>79456.7278</v>
      </c>
      <c r="D332" s="15">
        <f t="shared" ref="D332:F332" si="350">$C332*D$1</f>
        <v>47674.03668</v>
      </c>
      <c r="E332" s="15">
        <f t="shared" si="350"/>
        <v>19864.18195</v>
      </c>
      <c r="F332" s="15">
        <f t="shared" si="350"/>
        <v>11918.50917</v>
      </c>
      <c r="G332" s="14"/>
      <c r="H332" s="15">
        <f>if($A332&lt;=$H$1,D332*((1+Investment!$D$5/12)^($H$1*12-$B332)),0)</f>
        <v>0</v>
      </c>
      <c r="I332" s="15">
        <f>if($A332&lt;=$H$1,E332*((1+Investment!$D$6/12)^($H$1*12-$B332)),0)</f>
        <v>0</v>
      </c>
      <c r="J332" s="15">
        <f>if($A332&lt;=$H$1,F332*((1+Investment!$D$7/12)^($H$1*12-$B332)),0)</f>
        <v>0</v>
      </c>
      <c r="K332" s="15">
        <f t="shared" si="4"/>
        <v>0</v>
      </c>
      <c r="L332" s="15">
        <f t="shared" si="15"/>
        <v>2878143.695</v>
      </c>
      <c r="M332" s="14"/>
      <c r="N332" s="15">
        <f>if($A332&lt;=$N$1,D332*((1+Investment!$D$5/12)^($N$1*12-$B332)),0)</f>
        <v>0</v>
      </c>
      <c r="O332" s="15">
        <f>if($A332&lt;=$N$1,E332*((1+Investment!$D$6/12)^($N$1*12-$B332)),0)</f>
        <v>0</v>
      </c>
      <c r="P332" s="15">
        <f>if($A332&lt;=$N$1,F332*((1+Investment!$D$7/12)^($N$1*12-$B332)),0)</f>
        <v>0</v>
      </c>
      <c r="Q332" s="15">
        <f t="shared" si="5"/>
        <v>0</v>
      </c>
      <c r="R332" s="15">
        <f t="shared" si="16"/>
        <v>7865692.167</v>
      </c>
      <c r="S332" s="14"/>
      <c r="T332" s="15">
        <f>if($A332&lt;=$T$1,D332*((1+Investment!$D$5/12)^($T$1*12-$B332)),0)</f>
        <v>0</v>
      </c>
      <c r="U332" s="15">
        <f>if($A332&lt;=$T$1,E332*((1+Investment!$D$6/12)^($T$1*12-$B332)),0)</f>
        <v>0</v>
      </c>
      <c r="V332" s="15">
        <f>if($A332&lt;=$T$1,F332*((1+Investment!$D$7/12)^($T$1*12-$B332)),0)</f>
        <v>0</v>
      </c>
      <c r="W332" s="15">
        <f t="shared" si="6"/>
        <v>0</v>
      </c>
      <c r="X332" s="15">
        <f t="shared" si="17"/>
        <v>19126709.88</v>
      </c>
      <c r="Y332" s="14"/>
      <c r="Z332" s="15">
        <f>if($A332&lt;=$Z$1,D332*((1+Investment!$D$5/12)^($Z$1*12-$B332)),0)</f>
        <v>0</v>
      </c>
      <c r="AA332" s="15">
        <f>if($A332&lt;=$Z$1,E332*((1+Investment!$D$6/12)^($Z$1*12-$B332)),0)</f>
        <v>0</v>
      </c>
      <c r="AB332" s="15">
        <f>if($A332&lt;=$Z$1,F332*((1+Investment!$D$7/12)^($Z$1*12-$B332)),0)</f>
        <v>0</v>
      </c>
      <c r="AC332" s="15">
        <f t="shared" si="7"/>
        <v>0</v>
      </c>
      <c r="AD332" s="15">
        <f t="shared" si="18"/>
        <v>43666553.35</v>
      </c>
      <c r="AE332" s="14"/>
      <c r="AF332" s="15">
        <f>if($A332&lt;=$AF$1,D332*((1+Investment!$D$5/12)^($AF$1*12-$B332)),0)</f>
        <v>64257.39863</v>
      </c>
      <c r="AG332" s="15">
        <f>if($A332&lt;=$AF$1,E332*((1+Investment!$D$6/12)^($AF$1*12-$B332)),0)</f>
        <v>28835.1119</v>
      </c>
      <c r="AH332" s="15">
        <f>if($A332&lt;=$AF$1,F332*((1+Investment!$D$7/12)^($AF$1*12-$B332)),0)</f>
        <v>18629.58594</v>
      </c>
      <c r="AI332" s="15">
        <f t="shared" si="8"/>
        <v>111722.0965</v>
      </c>
      <c r="AJ332" s="15">
        <f t="shared" si="19"/>
        <v>92351918.55</v>
      </c>
      <c r="AK332" s="14"/>
      <c r="AL332" s="15">
        <f>if($A332&lt;=$AF$1,D332*((1+Investment!$D$5/12)^($AL$1*12-$B332)),0)</f>
        <v>116736.2039</v>
      </c>
      <c r="AM332" s="15">
        <f>if($A332&lt;=$AF$1,E332*((1+Investment!$D$6/12)^($AL$1*12-$B332)),0)</f>
        <v>60760.80994</v>
      </c>
      <c r="AN332" s="15">
        <f>if($A332&lt;=$AF$1,F332*((1+Investment!$D$7/12)^($AL$1*12-$B332)),0)</f>
        <v>45516.17279</v>
      </c>
      <c r="AO332" s="15">
        <f t="shared" si="9"/>
        <v>223013.1867</v>
      </c>
      <c r="AP332" s="15">
        <f t="shared" si="20"/>
        <v>193575274.2</v>
      </c>
      <c r="AQ332" s="14"/>
      <c r="AR332" s="15">
        <f>if($A332&lt;=$AF$1,D332*((1+Investment!$D$5/12)^($AR$1*12-$B332)),0)</f>
        <v>212074.2763</v>
      </c>
      <c r="AS332" s="15">
        <f>if($A332&lt;=$AF$1,E332*((1+Investment!$D$6/12)^($AR$1*12-$B332)),0)</f>
        <v>128034.0453</v>
      </c>
      <c r="AT332" s="15">
        <f>if($A332&lt;=$AF$1,F332*((1+Investment!$D$7/12)^($AR$1*12-$B332)),0)</f>
        <v>111206.0135</v>
      </c>
      <c r="AU332" s="15">
        <f t="shared" si="10"/>
        <v>451314.3351</v>
      </c>
      <c r="AV332" s="15">
        <f t="shared" si="21"/>
        <v>412106240.8</v>
      </c>
      <c r="AW332" s="15"/>
      <c r="AX332" s="15">
        <f>if($A332&lt;=$AF$1,D332*((1+Investment!$D$5/12)^($AX$1*12-$B332)),0)</f>
        <v>385274.6376</v>
      </c>
      <c r="AY332" s="15">
        <f>if($A332&lt;=$AF$1,E332*((1+Investment!$D$6/12)^($AX$1*12-$B332)),0)</f>
        <v>269790.9521</v>
      </c>
      <c r="AZ332" s="15">
        <f>if($A332&lt;=$AF$1,F332*((1+Investment!$D$7/12)^($AX$1*12-$B332)),0)</f>
        <v>271700.7313</v>
      </c>
      <c r="BA332" s="15">
        <f t="shared" si="11"/>
        <v>926766.321</v>
      </c>
      <c r="BB332" s="15">
        <f t="shared" si="22"/>
        <v>890866736</v>
      </c>
      <c r="BC332" s="15"/>
      <c r="BD332" s="15">
        <f>if($A332&lt;=$AF$1,D332*((1+Investment!$D$5/12)^($BD$1*12-$B332)),0)</f>
        <v>699927.1622</v>
      </c>
      <c r="BE332" s="15">
        <f>if($A332&lt;=$AF$1,E332*((1+Investment!$D$6/12)^($BD$1*12-$B332)),0)</f>
        <v>568498.4619</v>
      </c>
      <c r="BF332" s="15">
        <f>if($A332&lt;=$AF$1,F332*((1+Investment!$D$7/12)^($BD$1*12-$B332)),0)</f>
        <v>663824.5997</v>
      </c>
      <c r="BG332" s="15">
        <f t="shared" si="12"/>
        <v>1932250.224</v>
      </c>
      <c r="BH332" s="15">
        <f t="shared" si="23"/>
        <v>1954320646</v>
      </c>
      <c r="BI332" s="15"/>
    </row>
    <row r="333">
      <c r="A333" s="24">
        <f t="shared" si="2"/>
        <v>27</v>
      </c>
      <c r="B333" s="23">
        <f t="shared" si="13"/>
        <v>331</v>
      </c>
      <c r="C333" s="15">
        <f>vlookup(A333,Budget!$B$3:$H$53,7,0)</f>
        <v>79456.7278</v>
      </c>
      <c r="D333" s="15">
        <f t="shared" ref="D333:F333" si="351">$C333*D$1</f>
        <v>47674.03668</v>
      </c>
      <c r="E333" s="15">
        <f t="shared" si="351"/>
        <v>19864.18195</v>
      </c>
      <c r="F333" s="15">
        <f t="shared" si="351"/>
        <v>11918.50917</v>
      </c>
      <c r="G333" s="14"/>
      <c r="H333" s="15">
        <f>if($A333&lt;=$H$1,D333*((1+Investment!$D$5/12)^($H$1*12-$B333)),0)</f>
        <v>0</v>
      </c>
      <c r="I333" s="15">
        <f>if($A333&lt;=$H$1,E333*((1+Investment!$D$6/12)^($H$1*12-$B333)),0)</f>
        <v>0</v>
      </c>
      <c r="J333" s="15">
        <f>if($A333&lt;=$H$1,F333*((1+Investment!$D$7/12)^($H$1*12-$B333)),0)</f>
        <v>0</v>
      </c>
      <c r="K333" s="15">
        <f t="shared" si="4"/>
        <v>0</v>
      </c>
      <c r="L333" s="15">
        <f t="shared" si="15"/>
        <v>2878143.695</v>
      </c>
      <c r="M333" s="14"/>
      <c r="N333" s="15">
        <f>if($A333&lt;=$N$1,D333*((1+Investment!$D$5/12)^($N$1*12-$B333)),0)</f>
        <v>0</v>
      </c>
      <c r="O333" s="15">
        <f>if($A333&lt;=$N$1,E333*((1+Investment!$D$6/12)^($N$1*12-$B333)),0)</f>
        <v>0</v>
      </c>
      <c r="P333" s="15">
        <f>if($A333&lt;=$N$1,F333*((1+Investment!$D$7/12)^($N$1*12-$B333)),0)</f>
        <v>0</v>
      </c>
      <c r="Q333" s="15">
        <f t="shared" si="5"/>
        <v>0</v>
      </c>
      <c r="R333" s="15">
        <f t="shared" si="16"/>
        <v>7865692.167</v>
      </c>
      <c r="S333" s="14"/>
      <c r="T333" s="15">
        <f>if($A333&lt;=$T$1,D333*((1+Investment!$D$5/12)^($T$1*12-$B333)),0)</f>
        <v>0</v>
      </c>
      <c r="U333" s="15">
        <f>if($A333&lt;=$T$1,E333*((1+Investment!$D$6/12)^($T$1*12-$B333)),0)</f>
        <v>0</v>
      </c>
      <c r="V333" s="15">
        <f>if($A333&lt;=$T$1,F333*((1+Investment!$D$7/12)^($T$1*12-$B333)),0)</f>
        <v>0</v>
      </c>
      <c r="W333" s="15">
        <f t="shared" si="6"/>
        <v>0</v>
      </c>
      <c r="X333" s="15">
        <f t="shared" si="17"/>
        <v>19126709.88</v>
      </c>
      <c r="Y333" s="14"/>
      <c r="Z333" s="15">
        <f>if($A333&lt;=$Z$1,D333*((1+Investment!$D$5/12)^($Z$1*12-$B333)),0)</f>
        <v>0</v>
      </c>
      <c r="AA333" s="15">
        <f>if($A333&lt;=$Z$1,E333*((1+Investment!$D$6/12)^($Z$1*12-$B333)),0)</f>
        <v>0</v>
      </c>
      <c r="AB333" s="15">
        <f>if($A333&lt;=$Z$1,F333*((1+Investment!$D$7/12)^($Z$1*12-$B333)),0)</f>
        <v>0</v>
      </c>
      <c r="AC333" s="15">
        <f t="shared" si="7"/>
        <v>0</v>
      </c>
      <c r="AD333" s="15">
        <f t="shared" si="18"/>
        <v>43666553.35</v>
      </c>
      <c r="AE333" s="14"/>
      <c r="AF333" s="15">
        <f>if($A333&lt;=$AF$1,D333*((1+Investment!$D$5/12)^($AF$1*12-$B333)),0)</f>
        <v>63621.18676</v>
      </c>
      <c r="AG333" s="15">
        <f>if($A333&lt;=$AF$1,E333*((1+Investment!$D$6/12)^($AF$1*12-$B333)),0)</f>
        <v>28479.12287</v>
      </c>
      <c r="AH333" s="15">
        <f>if($A333&lt;=$AF$1,F333*((1+Investment!$D$7/12)^($AF$1*12-$B333)),0)</f>
        <v>18354.27186</v>
      </c>
      <c r="AI333" s="15">
        <f t="shared" si="8"/>
        <v>110454.5815</v>
      </c>
      <c r="AJ333" s="15">
        <f t="shared" si="19"/>
        <v>92462373.13</v>
      </c>
      <c r="AK333" s="14"/>
      <c r="AL333" s="15">
        <f>if($A333&lt;=$AF$1,D333*((1+Investment!$D$5/12)^($AL$1*12-$B333)),0)</f>
        <v>115580.3999</v>
      </c>
      <c r="AM333" s="15">
        <f>if($A333&lt;=$AF$1,E333*((1+Investment!$D$6/12)^($AL$1*12-$B333)),0)</f>
        <v>60010.67649</v>
      </c>
      <c r="AN333" s="15">
        <f>if($A333&lt;=$AF$1,F333*((1+Investment!$D$7/12)^($AL$1*12-$B333)),0)</f>
        <v>44843.51999</v>
      </c>
      <c r="AO333" s="15">
        <f t="shared" si="9"/>
        <v>220434.5964</v>
      </c>
      <c r="AP333" s="15">
        <f t="shared" si="20"/>
        <v>193795708.8</v>
      </c>
      <c r="AQ333" s="14"/>
      <c r="AR333" s="15">
        <f>if($A333&lt;=$AF$1,D333*((1+Investment!$D$5/12)^($AR$1*12-$B333)),0)</f>
        <v>209974.531</v>
      </c>
      <c r="AS333" s="15">
        <f>if($A333&lt;=$AF$1,E333*((1+Investment!$D$6/12)^($AR$1*12-$B333)),0)</f>
        <v>126453.3781</v>
      </c>
      <c r="AT333" s="15">
        <f>if($A333&lt;=$AF$1,F333*((1+Investment!$D$7/12)^($AR$1*12-$B333)),0)</f>
        <v>109562.5748</v>
      </c>
      <c r="AU333" s="15">
        <f t="shared" si="10"/>
        <v>445990.484</v>
      </c>
      <c r="AV333" s="15">
        <f t="shared" si="21"/>
        <v>412552231.3</v>
      </c>
      <c r="AW333" s="15"/>
      <c r="AX333" s="15">
        <f>if($A333&lt;=$AF$1,D333*((1+Investment!$D$5/12)^($AX$1*12-$B333)),0)</f>
        <v>381460.0373</v>
      </c>
      <c r="AY333" s="15">
        <f>if($A333&lt;=$AF$1,E333*((1+Investment!$D$6/12)^($AX$1*12-$B333)),0)</f>
        <v>266460.1996</v>
      </c>
      <c r="AZ333" s="15">
        <f>if($A333&lt;=$AF$1,F333*((1+Investment!$D$7/12)^($AX$1*12-$B333)),0)</f>
        <v>267685.4495</v>
      </c>
      <c r="BA333" s="15">
        <f t="shared" si="11"/>
        <v>915605.6864</v>
      </c>
      <c r="BB333" s="15">
        <f t="shared" si="22"/>
        <v>891782341.7</v>
      </c>
      <c r="BC333" s="15"/>
      <c r="BD333" s="15">
        <f>if($A333&lt;=$AF$1,D333*((1+Investment!$D$5/12)^($BD$1*12-$B333)),0)</f>
        <v>692997.1903</v>
      </c>
      <c r="BE333" s="15">
        <f>if($A333&lt;=$AF$1,E333*((1+Investment!$D$6/12)^($BD$1*12-$B333)),0)</f>
        <v>561479.9623</v>
      </c>
      <c r="BF333" s="15">
        <f>if($A333&lt;=$AF$1,F333*((1+Investment!$D$7/12)^($BD$1*12-$B333)),0)</f>
        <v>654014.3839</v>
      </c>
      <c r="BG333" s="15">
        <f t="shared" si="12"/>
        <v>1908491.537</v>
      </c>
      <c r="BH333" s="15">
        <f t="shared" si="23"/>
        <v>1956229137</v>
      </c>
      <c r="BI333" s="15"/>
    </row>
    <row r="334">
      <c r="A334" s="24">
        <f t="shared" si="2"/>
        <v>27</v>
      </c>
      <c r="B334" s="23">
        <f t="shared" si="13"/>
        <v>332</v>
      </c>
      <c r="C334" s="15">
        <f>vlookup(A334,Budget!$B$3:$H$53,7,0)</f>
        <v>79456.7278</v>
      </c>
      <c r="D334" s="15">
        <f t="shared" ref="D334:F334" si="352">$C334*D$1</f>
        <v>47674.03668</v>
      </c>
      <c r="E334" s="15">
        <f t="shared" si="352"/>
        <v>19864.18195</v>
      </c>
      <c r="F334" s="15">
        <f t="shared" si="352"/>
        <v>11918.50917</v>
      </c>
      <c r="G334" s="14"/>
      <c r="H334" s="15">
        <f>if($A334&lt;=$H$1,D334*((1+Investment!$D$5/12)^($H$1*12-$B334)),0)</f>
        <v>0</v>
      </c>
      <c r="I334" s="15">
        <f>if($A334&lt;=$H$1,E334*((1+Investment!$D$6/12)^($H$1*12-$B334)),0)</f>
        <v>0</v>
      </c>
      <c r="J334" s="15">
        <f>if($A334&lt;=$H$1,F334*((1+Investment!$D$7/12)^($H$1*12-$B334)),0)</f>
        <v>0</v>
      </c>
      <c r="K334" s="15">
        <f t="shared" si="4"/>
        <v>0</v>
      </c>
      <c r="L334" s="15">
        <f t="shared" si="15"/>
        <v>2878143.695</v>
      </c>
      <c r="M334" s="14"/>
      <c r="N334" s="15">
        <f>if($A334&lt;=$N$1,D334*((1+Investment!$D$5/12)^($N$1*12-$B334)),0)</f>
        <v>0</v>
      </c>
      <c r="O334" s="15">
        <f>if($A334&lt;=$N$1,E334*((1+Investment!$D$6/12)^($N$1*12-$B334)),0)</f>
        <v>0</v>
      </c>
      <c r="P334" s="15">
        <f>if($A334&lt;=$N$1,F334*((1+Investment!$D$7/12)^($N$1*12-$B334)),0)</f>
        <v>0</v>
      </c>
      <c r="Q334" s="15">
        <f t="shared" si="5"/>
        <v>0</v>
      </c>
      <c r="R334" s="15">
        <f t="shared" si="16"/>
        <v>7865692.167</v>
      </c>
      <c r="S334" s="14"/>
      <c r="T334" s="15">
        <f>if($A334&lt;=$T$1,D334*((1+Investment!$D$5/12)^($T$1*12-$B334)),0)</f>
        <v>0</v>
      </c>
      <c r="U334" s="15">
        <f>if($A334&lt;=$T$1,E334*((1+Investment!$D$6/12)^($T$1*12-$B334)),0)</f>
        <v>0</v>
      </c>
      <c r="V334" s="15">
        <f>if($A334&lt;=$T$1,F334*((1+Investment!$D$7/12)^($T$1*12-$B334)),0)</f>
        <v>0</v>
      </c>
      <c r="W334" s="15">
        <f t="shared" si="6"/>
        <v>0</v>
      </c>
      <c r="X334" s="15">
        <f t="shared" si="17"/>
        <v>19126709.88</v>
      </c>
      <c r="Y334" s="14"/>
      <c r="Z334" s="15">
        <f>if($A334&lt;=$Z$1,D334*((1+Investment!$D$5/12)^($Z$1*12-$B334)),0)</f>
        <v>0</v>
      </c>
      <c r="AA334" s="15">
        <f>if($A334&lt;=$Z$1,E334*((1+Investment!$D$6/12)^($Z$1*12-$B334)),0)</f>
        <v>0</v>
      </c>
      <c r="AB334" s="15">
        <f>if($A334&lt;=$Z$1,F334*((1+Investment!$D$7/12)^($Z$1*12-$B334)),0)</f>
        <v>0</v>
      </c>
      <c r="AC334" s="15">
        <f t="shared" si="7"/>
        <v>0</v>
      </c>
      <c r="AD334" s="15">
        <f t="shared" si="18"/>
        <v>43666553.35</v>
      </c>
      <c r="AE334" s="14"/>
      <c r="AF334" s="15">
        <f>if($A334&lt;=$AF$1,D334*((1+Investment!$D$5/12)^($AF$1*12-$B334)),0)</f>
        <v>62991.27402</v>
      </c>
      <c r="AG334" s="15">
        <f>if($A334&lt;=$AF$1,E334*((1+Investment!$D$6/12)^($AF$1*12-$B334)),0)</f>
        <v>28127.52876</v>
      </c>
      <c r="AH334" s="15">
        <f>if($A334&lt;=$AF$1,F334*((1+Investment!$D$7/12)^($AF$1*12-$B334)),0)</f>
        <v>18083.02647</v>
      </c>
      <c r="AI334" s="15">
        <f t="shared" si="8"/>
        <v>109201.8292</v>
      </c>
      <c r="AJ334" s="15">
        <f t="shared" si="19"/>
        <v>92571574.96</v>
      </c>
      <c r="AK334" s="14"/>
      <c r="AL334" s="15">
        <f>if($A334&lt;=$AF$1,D334*((1+Investment!$D$5/12)^($AL$1*12-$B334)),0)</f>
        <v>114436.0396</v>
      </c>
      <c r="AM334" s="15">
        <f>if($A334&lt;=$AF$1,E334*((1+Investment!$D$6/12)^($AL$1*12-$B334)),0)</f>
        <v>59269.80394</v>
      </c>
      <c r="AN334" s="15">
        <f>if($A334&lt;=$AF$1,F334*((1+Investment!$D$7/12)^($AL$1*12-$B334)),0)</f>
        <v>44180.80787</v>
      </c>
      <c r="AO334" s="15">
        <f t="shared" si="9"/>
        <v>217886.6514</v>
      </c>
      <c r="AP334" s="15">
        <f t="shared" si="20"/>
        <v>194013595.5</v>
      </c>
      <c r="AQ334" s="14"/>
      <c r="AR334" s="15">
        <f>if($A334&lt;=$AF$1,D334*((1+Investment!$D$5/12)^($AR$1*12-$B334)),0)</f>
        <v>207895.5753</v>
      </c>
      <c r="AS334" s="15">
        <f>if($A334&lt;=$AF$1,E334*((1+Investment!$D$6/12)^($AR$1*12-$B334)),0)</f>
        <v>124892.2253</v>
      </c>
      <c r="AT334" s="15">
        <f>if($A334&lt;=$AF$1,F334*((1+Investment!$D$7/12)^($AR$1*12-$B334)),0)</f>
        <v>107943.4235</v>
      </c>
      <c r="AU334" s="15">
        <f t="shared" si="10"/>
        <v>440731.224</v>
      </c>
      <c r="AV334" s="15">
        <f t="shared" si="21"/>
        <v>412992962.5</v>
      </c>
      <c r="AW334" s="15"/>
      <c r="AX334" s="15">
        <f>if($A334&lt;=$AF$1,D334*((1+Investment!$D$5/12)^($AX$1*12-$B334)),0)</f>
        <v>377683.2052</v>
      </c>
      <c r="AY334" s="15">
        <f>if($A334&lt;=$AF$1,E334*((1+Investment!$D$6/12)^($AX$1*12-$B334)),0)</f>
        <v>263170.5675</v>
      </c>
      <c r="AZ334" s="15">
        <f>if($A334&lt;=$AF$1,F334*((1+Investment!$D$7/12)^($AX$1*12-$B334)),0)</f>
        <v>263729.5069</v>
      </c>
      <c r="BA334" s="15">
        <f t="shared" si="11"/>
        <v>904583.2797</v>
      </c>
      <c r="BB334" s="15">
        <f t="shared" si="22"/>
        <v>892686924.9</v>
      </c>
      <c r="BC334" s="15"/>
      <c r="BD334" s="15">
        <f>if($A334&lt;=$AF$1,D334*((1+Investment!$D$5/12)^($BD$1*12-$B334)),0)</f>
        <v>686135.832</v>
      </c>
      <c r="BE334" s="15">
        <f>if($A334&lt;=$AF$1,E334*((1+Investment!$D$6/12)^($BD$1*12-$B334)),0)</f>
        <v>554548.1109</v>
      </c>
      <c r="BF334" s="15">
        <f>if($A334&lt;=$AF$1,F334*((1+Investment!$D$7/12)^($BD$1*12-$B334)),0)</f>
        <v>644349.1467</v>
      </c>
      <c r="BG334" s="15">
        <f t="shared" si="12"/>
        <v>1885033.09</v>
      </c>
      <c r="BH334" s="15">
        <f t="shared" si="23"/>
        <v>1958114171</v>
      </c>
      <c r="BI334" s="15"/>
    </row>
    <row r="335">
      <c r="A335" s="24">
        <f t="shared" si="2"/>
        <v>27</v>
      </c>
      <c r="B335" s="23">
        <f t="shared" si="13"/>
        <v>333</v>
      </c>
      <c r="C335" s="15">
        <f>vlookup(A335,Budget!$B$3:$H$53,7,0)</f>
        <v>79456.7278</v>
      </c>
      <c r="D335" s="15">
        <f t="shared" ref="D335:F335" si="353">$C335*D$1</f>
        <v>47674.03668</v>
      </c>
      <c r="E335" s="15">
        <f t="shared" si="353"/>
        <v>19864.18195</v>
      </c>
      <c r="F335" s="15">
        <f t="shared" si="353"/>
        <v>11918.50917</v>
      </c>
      <c r="G335" s="14"/>
      <c r="H335" s="15">
        <f>if($A335&lt;=$H$1,D335*((1+Investment!$D$5/12)^($H$1*12-$B335)),0)</f>
        <v>0</v>
      </c>
      <c r="I335" s="15">
        <f>if($A335&lt;=$H$1,E335*((1+Investment!$D$6/12)^($H$1*12-$B335)),0)</f>
        <v>0</v>
      </c>
      <c r="J335" s="15">
        <f>if($A335&lt;=$H$1,F335*((1+Investment!$D$7/12)^($H$1*12-$B335)),0)</f>
        <v>0</v>
      </c>
      <c r="K335" s="15">
        <f t="shared" si="4"/>
        <v>0</v>
      </c>
      <c r="L335" s="15">
        <f t="shared" si="15"/>
        <v>2878143.695</v>
      </c>
      <c r="M335" s="14"/>
      <c r="N335" s="15">
        <f>if($A335&lt;=$N$1,D335*((1+Investment!$D$5/12)^($N$1*12-$B335)),0)</f>
        <v>0</v>
      </c>
      <c r="O335" s="15">
        <f>if($A335&lt;=$N$1,E335*((1+Investment!$D$6/12)^($N$1*12-$B335)),0)</f>
        <v>0</v>
      </c>
      <c r="P335" s="15">
        <f>if($A335&lt;=$N$1,F335*((1+Investment!$D$7/12)^($N$1*12-$B335)),0)</f>
        <v>0</v>
      </c>
      <c r="Q335" s="15">
        <f t="shared" si="5"/>
        <v>0</v>
      </c>
      <c r="R335" s="15">
        <f t="shared" si="16"/>
        <v>7865692.167</v>
      </c>
      <c r="S335" s="14"/>
      <c r="T335" s="15">
        <f>if($A335&lt;=$T$1,D335*((1+Investment!$D$5/12)^($T$1*12-$B335)),0)</f>
        <v>0</v>
      </c>
      <c r="U335" s="15">
        <f>if($A335&lt;=$T$1,E335*((1+Investment!$D$6/12)^($T$1*12-$B335)),0)</f>
        <v>0</v>
      </c>
      <c r="V335" s="15">
        <f>if($A335&lt;=$T$1,F335*((1+Investment!$D$7/12)^($T$1*12-$B335)),0)</f>
        <v>0</v>
      </c>
      <c r="W335" s="15">
        <f t="shared" si="6"/>
        <v>0</v>
      </c>
      <c r="X335" s="15">
        <f t="shared" si="17"/>
        <v>19126709.88</v>
      </c>
      <c r="Y335" s="14"/>
      <c r="Z335" s="15">
        <f>if($A335&lt;=$Z$1,D335*((1+Investment!$D$5/12)^($Z$1*12-$B335)),0)</f>
        <v>0</v>
      </c>
      <c r="AA335" s="15">
        <f>if($A335&lt;=$Z$1,E335*((1+Investment!$D$6/12)^($Z$1*12-$B335)),0)</f>
        <v>0</v>
      </c>
      <c r="AB335" s="15">
        <f>if($A335&lt;=$Z$1,F335*((1+Investment!$D$7/12)^($Z$1*12-$B335)),0)</f>
        <v>0</v>
      </c>
      <c r="AC335" s="15">
        <f t="shared" si="7"/>
        <v>0</v>
      </c>
      <c r="AD335" s="15">
        <f t="shared" si="18"/>
        <v>43666553.35</v>
      </c>
      <c r="AE335" s="14"/>
      <c r="AF335" s="15">
        <f>if($A335&lt;=$AF$1,D335*((1+Investment!$D$5/12)^($AF$1*12-$B335)),0)</f>
        <v>62367.59804</v>
      </c>
      <c r="AG335" s="15">
        <f>if($A335&lt;=$AF$1,E335*((1+Investment!$D$6/12)^($AF$1*12-$B335)),0)</f>
        <v>27780.27532</v>
      </c>
      <c r="AH335" s="15">
        <f>if($A335&lt;=$AF$1,F335*((1+Investment!$D$7/12)^($AF$1*12-$B335)),0)</f>
        <v>17815.78962</v>
      </c>
      <c r="AI335" s="15">
        <f t="shared" si="8"/>
        <v>107963.663</v>
      </c>
      <c r="AJ335" s="15">
        <f t="shared" si="19"/>
        <v>92679538.63</v>
      </c>
      <c r="AK335" s="14"/>
      <c r="AL335" s="15">
        <f>if($A335&lt;=$AF$1,D335*((1+Investment!$D$5/12)^($AL$1*12-$B335)),0)</f>
        <v>113303.0095</v>
      </c>
      <c r="AM335" s="15">
        <f>if($A335&lt;=$AF$1,E335*((1+Investment!$D$6/12)^($AL$1*12-$B335)),0)</f>
        <v>58538.07796</v>
      </c>
      <c r="AN335" s="15">
        <f>if($A335&lt;=$AF$1,F335*((1+Investment!$D$7/12)^($AL$1*12-$B335)),0)</f>
        <v>43527.88952</v>
      </c>
      <c r="AO335" s="15">
        <f t="shared" si="9"/>
        <v>215368.9769</v>
      </c>
      <c r="AP335" s="15">
        <f t="shared" si="20"/>
        <v>194228964.4</v>
      </c>
      <c r="AQ335" s="14"/>
      <c r="AR335" s="15">
        <f>if($A335&lt;=$AF$1,D335*((1+Investment!$D$5/12)^($AR$1*12-$B335)),0)</f>
        <v>205837.2032</v>
      </c>
      <c r="AS335" s="15">
        <f>if($A335&lt;=$AF$1,E335*((1+Investment!$D$6/12)^($AR$1*12-$B335)),0)</f>
        <v>123350.346</v>
      </c>
      <c r="AT335" s="15">
        <f>if($A335&lt;=$AF$1,F335*((1+Investment!$D$7/12)^($AR$1*12-$B335)),0)</f>
        <v>106348.2005</v>
      </c>
      <c r="AU335" s="15">
        <f t="shared" si="10"/>
        <v>435535.7497</v>
      </c>
      <c r="AV335" s="15">
        <f t="shared" si="21"/>
        <v>413428498.3</v>
      </c>
      <c r="AW335" s="15"/>
      <c r="AX335" s="15">
        <f>if($A335&lt;=$AF$1,D335*((1+Investment!$D$5/12)^($AX$1*12-$B335)),0)</f>
        <v>373943.7675</v>
      </c>
      <c r="AY335" s="15">
        <f>if($A335&lt;=$AF$1,E335*((1+Investment!$D$6/12)^($AX$1*12-$B335)),0)</f>
        <v>259921.5482</v>
      </c>
      <c r="AZ335" s="15">
        <f>if($A335&lt;=$AF$1,F335*((1+Investment!$D$7/12)^($AX$1*12-$B335)),0)</f>
        <v>259832.0265</v>
      </c>
      <c r="BA335" s="15">
        <f t="shared" si="11"/>
        <v>893697.3422</v>
      </c>
      <c r="BB335" s="15">
        <f t="shared" si="22"/>
        <v>893580622.3</v>
      </c>
      <c r="BC335" s="15"/>
      <c r="BD335" s="15">
        <f>if($A335&lt;=$AF$1,D335*((1+Investment!$D$5/12)^($BD$1*12-$B335)),0)</f>
        <v>679342.4079</v>
      </c>
      <c r="BE335" s="15">
        <f>if($A335&lt;=$AF$1,E335*((1+Investment!$D$6/12)^($BD$1*12-$B335)),0)</f>
        <v>547701.838</v>
      </c>
      <c r="BF335" s="15">
        <f>if($A335&lt;=$AF$1,F335*((1+Investment!$D$7/12)^($BD$1*12-$B335)),0)</f>
        <v>634826.7456</v>
      </c>
      <c r="BG335" s="15">
        <f t="shared" si="12"/>
        <v>1861870.991</v>
      </c>
      <c r="BH335" s="15">
        <f t="shared" si="23"/>
        <v>1959976041</v>
      </c>
      <c r="BI335" s="15"/>
    </row>
    <row r="336">
      <c r="A336" s="24">
        <f t="shared" si="2"/>
        <v>27</v>
      </c>
      <c r="B336" s="23">
        <f t="shared" si="13"/>
        <v>334</v>
      </c>
      <c r="C336" s="15">
        <f>vlookup(A336,Budget!$B$3:$H$53,7,0)</f>
        <v>79456.7278</v>
      </c>
      <c r="D336" s="15">
        <f t="shared" ref="D336:F336" si="354">$C336*D$1</f>
        <v>47674.03668</v>
      </c>
      <c r="E336" s="15">
        <f t="shared" si="354"/>
        <v>19864.18195</v>
      </c>
      <c r="F336" s="15">
        <f t="shared" si="354"/>
        <v>11918.50917</v>
      </c>
      <c r="G336" s="14"/>
      <c r="H336" s="15">
        <f>if($A336&lt;=$H$1,D336*((1+Investment!$D$5/12)^($H$1*12-$B336)),0)</f>
        <v>0</v>
      </c>
      <c r="I336" s="15">
        <f>if($A336&lt;=$H$1,E336*((1+Investment!$D$6/12)^($H$1*12-$B336)),0)</f>
        <v>0</v>
      </c>
      <c r="J336" s="15">
        <f>if($A336&lt;=$H$1,F336*((1+Investment!$D$7/12)^($H$1*12-$B336)),0)</f>
        <v>0</v>
      </c>
      <c r="K336" s="15">
        <f t="shared" si="4"/>
        <v>0</v>
      </c>
      <c r="L336" s="15">
        <f t="shared" si="15"/>
        <v>2878143.695</v>
      </c>
      <c r="M336" s="14"/>
      <c r="N336" s="15">
        <f>if($A336&lt;=$N$1,D336*((1+Investment!$D$5/12)^($N$1*12-$B336)),0)</f>
        <v>0</v>
      </c>
      <c r="O336" s="15">
        <f>if($A336&lt;=$N$1,E336*((1+Investment!$D$6/12)^($N$1*12-$B336)),0)</f>
        <v>0</v>
      </c>
      <c r="P336" s="15">
        <f>if($A336&lt;=$N$1,F336*((1+Investment!$D$7/12)^($N$1*12-$B336)),0)</f>
        <v>0</v>
      </c>
      <c r="Q336" s="15">
        <f t="shared" si="5"/>
        <v>0</v>
      </c>
      <c r="R336" s="15">
        <f t="shared" si="16"/>
        <v>7865692.167</v>
      </c>
      <c r="S336" s="14"/>
      <c r="T336" s="15">
        <f>if($A336&lt;=$T$1,D336*((1+Investment!$D$5/12)^($T$1*12-$B336)),0)</f>
        <v>0</v>
      </c>
      <c r="U336" s="15">
        <f>if($A336&lt;=$T$1,E336*((1+Investment!$D$6/12)^($T$1*12-$B336)),0)</f>
        <v>0</v>
      </c>
      <c r="V336" s="15">
        <f>if($A336&lt;=$T$1,F336*((1+Investment!$D$7/12)^($T$1*12-$B336)),0)</f>
        <v>0</v>
      </c>
      <c r="W336" s="15">
        <f t="shared" si="6"/>
        <v>0</v>
      </c>
      <c r="X336" s="15">
        <f t="shared" si="17"/>
        <v>19126709.88</v>
      </c>
      <c r="Y336" s="14"/>
      <c r="Z336" s="15">
        <f>if($A336&lt;=$Z$1,D336*((1+Investment!$D$5/12)^($Z$1*12-$B336)),0)</f>
        <v>0</v>
      </c>
      <c r="AA336" s="15">
        <f>if($A336&lt;=$Z$1,E336*((1+Investment!$D$6/12)^($Z$1*12-$B336)),0)</f>
        <v>0</v>
      </c>
      <c r="AB336" s="15">
        <f>if($A336&lt;=$Z$1,F336*((1+Investment!$D$7/12)^($Z$1*12-$B336)),0)</f>
        <v>0</v>
      </c>
      <c r="AC336" s="15">
        <f t="shared" si="7"/>
        <v>0</v>
      </c>
      <c r="AD336" s="15">
        <f t="shared" si="18"/>
        <v>43666553.35</v>
      </c>
      <c r="AE336" s="14"/>
      <c r="AF336" s="15">
        <f>if($A336&lt;=$AF$1,D336*((1+Investment!$D$5/12)^($AF$1*12-$B336)),0)</f>
        <v>61750.09707</v>
      </c>
      <c r="AG336" s="15">
        <f>if($A336&lt;=$AF$1,E336*((1+Investment!$D$6/12)^($AF$1*12-$B336)),0)</f>
        <v>27437.30896</v>
      </c>
      <c r="AH336" s="15">
        <f>if($A336&lt;=$AF$1,F336*((1+Investment!$D$7/12)^($AF$1*12-$B336)),0)</f>
        <v>17552.50209</v>
      </c>
      <c r="AI336" s="15">
        <f t="shared" si="8"/>
        <v>106739.9081</v>
      </c>
      <c r="AJ336" s="15">
        <f t="shared" si="19"/>
        <v>92786278.53</v>
      </c>
      <c r="AK336" s="14"/>
      <c r="AL336" s="15">
        <f>if($A336&lt;=$AF$1,D336*((1+Investment!$D$5/12)^($AL$1*12-$B336)),0)</f>
        <v>112181.1975</v>
      </c>
      <c r="AM336" s="15">
        <f>if($A336&lt;=$AF$1,E336*((1+Investment!$D$6/12)^($AL$1*12-$B336)),0)</f>
        <v>57815.38564</v>
      </c>
      <c r="AN336" s="15">
        <f>if($A336&lt;=$AF$1,F336*((1+Investment!$D$7/12)^($AL$1*12-$B336)),0)</f>
        <v>42884.62022</v>
      </c>
      <c r="AO336" s="15">
        <f t="shared" si="9"/>
        <v>212881.2033</v>
      </c>
      <c r="AP336" s="15">
        <f t="shared" si="20"/>
        <v>194441845.6</v>
      </c>
      <c r="AQ336" s="14"/>
      <c r="AR336" s="15">
        <f>if($A336&lt;=$AF$1,D336*((1+Investment!$D$5/12)^($AR$1*12-$B336)),0)</f>
        <v>203799.2111</v>
      </c>
      <c r="AS336" s="15">
        <f>if($A336&lt;=$AF$1,E336*((1+Investment!$D$6/12)^($AR$1*12-$B336)),0)</f>
        <v>121827.5022</v>
      </c>
      <c r="AT336" s="15">
        <f>if($A336&lt;=$AF$1,F336*((1+Investment!$D$7/12)^($AR$1*12-$B336)),0)</f>
        <v>104776.5522</v>
      </c>
      <c r="AU336" s="15">
        <f t="shared" si="10"/>
        <v>430403.2655</v>
      </c>
      <c r="AV336" s="15">
        <f t="shared" si="21"/>
        <v>413858901.6</v>
      </c>
      <c r="AW336" s="15"/>
      <c r="AX336" s="15">
        <f>if($A336&lt;=$AF$1,D336*((1+Investment!$D$5/12)^($AX$1*12-$B336)),0)</f>
        <v>370241.354</v>
      </c>
      <c r="AY336" s="15">
        <f>if($A336&lt;=$AF$1,E336*((1+Investment!$D$6/12)^($AX$1*12-$B336)),0)</f>
        <v>256712.6402</v>
      </c>
      <c r="AZ336" s="15">
        <f>if($A336&lt;=$AF$1,F336*((1+Investment!$D$7/12)^($AX$1*12-$B336)),0)</f>
        <v>255992.1444</v>
      </c>
      <c r="BA336" s="15">
        <f t="shared" si="11"/>
        <v>882946.1385</v>
      </c>
      <c r="BB336" s="15">
        <f t="shared" si="22"/>
        <v>894463568.4</v>
      </c>
      <c r="BC336" s="15"/>
      <c r="BD336" s="15">
        <f>if($A336&lt;=$AF$1,D336*((1+Investment!$D$5/12)^($BD$1*12-$B336)),0)</f>
        <v>672616.2455</v>
      </c>
      <c r="BE336" s="15">
        <f>if($A336&lt;=$AF$1,E336*((1+Investment!$D$6/12)^($BD$1*12-$B336)),0)</f>
        <v>540940.0869</v>
      </c>
      <c r="BF336" s="15">
        <f>if($A336&lt;=$AF$1,F336*((1+Investment!$D$7/12)^($BD$1*12-$B336)),0)</f>
        <v>625445.0695</v>
      </c>
      <c r="BG336" s="15">
        <f t="shared" si="12"/>
        <v>1839001.402</v>
      </c>
      <c r="BH336" s="15">
        <f t="shared" si="23"/>
        <v>1961815043</v>
      </c>
      <c r="BI336" s="15"/>
    </row>
    <row r="337">
      <c r="A337" s="24">
        <f t="shared" si="2"/>
        <v>27</v>
      </c>
      <c r="B337" s="23">
        <f t="shared" si="13"/>
        <v>335</v>
      </c>
      <c r="C337" s="15">
        <f>vlookup(A337,Budget!$B$3:$H$53,7,0)</f>
        <v>79456.7278</v>
      </c>
      <c r="D337" s="15">
        <f t="shared" ref="D337:F337" si="355">$C337*D$1</f>
        <v>47674.03668</v>
      </c>
      <c r="E337" s="15">
        <f t="shared" si="355"/>
        <v>19864.18195</v>
      </c>
      <c r="F337" s="15">
        <f t="shared" si="355"/>
        <v>11918.50917</v>
      </c>
      <c r="G337" s="14"/>
      <c r="H337" s="15">
        <f>if($A337&lt;=$H$1,D337*((1+Investment!$D$5/12)^($H$1*12-$B337)),0)</f>
        <v>0</v>
      </c>
      <c r="I337" s="15">
        <f>if($A337&lt;=$H$1,E337*((1+Investment!$D$6/12)^($H$1*12-$B337)),0)</f>
        <v>0</v>
      </c>
      <c r="J337" s="15">
        <f>if($A337&lt;=$H$1,F337*((1+Investment!$D$7/12)^($H$1*12-$B337)),0)</f>
        <v>0</v>
      </c>
      <c r="K337" s="15">
        <f t="shared" si="4"/>
        <v>0</v>
      </c>
      <c r="L337" s="15">
        <f t="shared" si="15"/>
        <v>2878143.695</v>
      </c>
      <c r="M337" s="14"/>
      <c r="N337" s="15">
        <f>if($A337&lt;=$N$1,D337*((1+Investment!$D$5/12)^($N$1*12-$B337)),0)</f>
        <v>0</v>
      </c>
      <c r="O337" s="15">
        <f>if($A337&lt;=$N$1,E337*((1+Investment!$D$6/12)^($N$1*12-$B337)),0)</f>
        <v>0</v>
      </c>
      <c r="P337" s="15">
        <f>if($A337&lt;=$N$1,F337*((1+Investment!$D$7/12)^($N$1*12-$B337)),0)</f>
        <v>0</v>
      </c>
      <c r="Q337" s="15">
        <f t="shared" si="5"/>
        <v>0</v>
      </c>
      <c r="R337" s="15">
        <f t="shared" si="16"/>
        <v>7865692.167</v>
      </c>
      <c r="S337" s="14"/>
      <c r="T337" s="15">
        <f>if($A337&lt;=$T$1,D337*((1+Investment!$D$5/12)^($T$1*12-$B337)),0)</f>
        <v>0</v>
      </c>
      <c r="U337" s="15">
        <f>if($A337&lt;=$T$1,E337*((1+Investment!$D$6/12)^($T$1*12-$B337)),0)</f>
        <v>0</v>
      </c>
      <c r="V337" s="15">
        <f>if($A337&lt;=$T$1,F337*((1+Investment!$D$7/12)^($T$1*12-$B337)),0)</f>
        <v>0</v>
      </c>
      <c r="W337" s="15">
        <f t="shared" si="6"/>
        <v>0</v>
      </c>
      <c r="X337" s="15">
        <f t="shared" si="17"/>
        <v>19126709.88</v>
      </c>
      <c r="Y337" s="14"/>
      <c r="Z337" s="15">
        <f>if($A337&lt;=$Z$1,D337*((1+Investment!$D$5/12)^($Z$1*12-$B337)),0)</f>
        <v>0</v>
      </c>
      <c r="AA337" s="15">
        <f>if($A337&lt;=$Z$1,E337*((1+Investment!$D$6/12)^($Z$1*12-$B337)),0)</f>
        <v>0</v>
      </c>
      <c r="AB337" s="15">
        <f>if($A337&lt;=$Z$1,F337*((1+Investment!$D$7/12)^($Z$1*12-$B337)),0)</f>
        <v>0</v>
      </c>
      <c r="AC337" s="15">
        <f t="shared" si="7"/>
        <v>0</v>
      </c>
      <c r="AD337" s="15">
        <f t="shared" si="18"/>
        <v>43666553.35</v>
      </c>
      <c r="AE337" s="14"/>
      <c r="AF337" s="15">
        <f>if($A337&lt;=$AF$1,D337*((1+Investment!$D$5/12)^($AF$1*12-$B337)),0)</f>
        <v>61138.70997</v>
      </c>
      <c r="AG337" s="15">
        <f>if($A337&lt;=$AF$1,E337*((1+Investment!$D$6/12)^($AF$1*12-$B337)),0)</f>
        <v>27098.57675</v>
      </c>
      <c r="AH337" s="15">
        <f>if($A337&lt;=$AF$1,F337*((1+Investment!$D$7/12)^($AF$1*12-$B337)),0)</f>
        <v>17293.10551</v>
      </c>
      <c r="AI337" s="15">
        <f t="shared" si="8"/>
        <v>105530.3922</v>
      </c>
      <c r="AJ337" s="15">
        <f t="shared" si="19"/>
        <v>92891808.93</v>
      </c>
      <c r="AK337" s="14"/>
      <c r="AL337" s="15">
        <f>if($A337&lt;=$AF$1,D337*((1+Investment!$D$5/12)^($AL$1*12-$B337)),0)</f>
        <v>111070.4926</v>
      </c>
      <c r="AM337" s="15">
        <f>if($A337&lt;=$AF$1,E337*((1+Investment!$D$6/12)^($AL$1*12-$B337)),0)</f>
        <v>57101.61545</v>
      </c>
      <c r="AN337" s="15">
        <f>if($A337&lt;=$AF$1,F337*((1+Investment!$D$7/12)^($AL$1*12-$B337)),0)</f>
        <v>42250.85736</v>
      </c>
      <c r="AO337" s="15">
        <f t="shared" si="9"/>
        <v>210422.9654</v>
      </c>
      <c r="AP337" s="15">
        <f t="shared" si="20"/>
        <v>194652268.6</v>
      </c>
      <c r="AQ337" s="14"/>
      <c r="AR337" s="15">
        <f>if($A337&lt;=$AF$1,D337*((1+Investment!$D$5/12)^($AR$1*12-$B337)),0)</f>
        <v>201781.3971</v>
      </c>
      <c r="AS337" s="15">
        <f>if($A337&lt;=$AF$1,E337*((1+Investment!$D$6/12)^($AR$1*12-$B337)),0)</f>
        <v>120323.459</v>
      </c>
      <c r="AT337" s="15">
        <f>if($A337&lt;=$AF$1,F337*((1+Investment!$D$7/12)^($AR$1*12-$B337)),0)</f>
        <v>103228.1302</v>
      </c>
      <c r="AU337" s="15">
        <f t="shared" si="10"/>
        <v>425332.9863</v>
      </c>
      <c r="AV337" s="15">
        <f t="shared" si="21"/>
        <v>414284234.5</v>
      </c>
      <c r="AW337" s="15"/>
      <c r="AX337" s="15">
        <f>if($A337&lt;=$AF$1,D337*((1+Investment!$D$5/12)^($AX$1*12-$B337)),0)</f>
        <v>366575.598</v>
      </c>
      <c r="AY337" s="15">
        <f>if($A337&lt;=$AF$1,E337*((1+Investment!$D$6/12)^($AX$1*12-$B337)),0)</f>
        <v>253543.3483</v>
      </c>
      <c r="AZ337" s="15">
        <f>if($A337&lt;=$AF$1,F337*((1+Investment!$D$7/12)^($AX$1*12-$B337)),0)</f>
        <v>252209.0092</v>
      </c>
      <c r="BA337" s="15">
        <f t="shared" si="11"/>
        <v>872327.9555</v>
      </c>
      <c r="BB337" s="15">
        <f t="shared" si="22"/>
        <v>895335896.4</v>
      </c>
      <c r="BC337" s="15"/>
      <c r="BD337" s="15">
        <f>if($A337&lt;=$AF$1,D337*((1+Investment!$D$5/12)^($BD$1*12-$B337)),0)</f>
        <v>665956.6787</v>
      </c>
      <c r="BE337" s="15">
        <f>if($A337&lt;=$AF$1,E337*((1+Investment!$D$6/12)^($BD$1*12-$B337)),0)</f>
        <v>534261.8142</v>
      </c>
      <c r="BF337" s="15">
        <f>if($A337&lt;=$AF$1,F337*((1+Investment!$D$7/12)^($BD$1*12-$B337)),0)</f>
        <v>616202.0389</v>
      </c>
      <c r="BG337" s="15">
        <f t="shared" si="12"/>
        <v>1816420.532</v>
      </c>
      <c r="BH337" s="15">
        <f t="shared" si="23"/>
        <v>1963631463</v>
      </c>
      <c r="BI337" s="15"/>
    </row>
    <row r="338">
      <c r="A338" s="24">
        <f t="shared" si="2"/>
        <v>27</v>
      </c>
      <c r="B338" s="23">
        <f t="shared" si="13"/>
        <v>336</v>
      </c>
      <c r="C338" s="15">
        <f>vlookup(A338,Budget!$B$3:$H$53,7,0)</f>
        <v>79456.7278</v>
      </c>
      <c r="D338" s="15">
        <f t="shared" ref="D338:F338" si="356">$C338*D$1</f>
        <v>47674.03668</v>
      </c>
      <c r="E338" s="15">
        <f t="shared" si="356"/>
        <v>19864.18195</v>
      </c>
      <c r="F338" s="15">
        <f t="shared" si="356"/>
        <v>11918.50917</v>
      </c>
      <c r="G338" s="14"/>
      <c r="H338" s="15">
        <f>if($A338&lt;=$H$1,D338*((1+Investment!$D$5/12)^($H$1*12-$B338)),0)</f>
        <v>0</v>
      </c>
      <c r="I338" s="15">
        <f>if($A338&lt;=$H$1,E338*((1+Investment!$D$6/12)^($H$1*12-$B338)),0)</f>
        <v>0</v>
      </c>
      <c r="J338" s="15">
        <f>if($A338&lt;=$H$1,F338*((1+Investment!$D$7/12)^($H$1*12-$B338)),0)</f>
        <v>0</v>
      </c>
      <c r="K338" s="15">
        <f t="shared" si="4"/>
        <v>0</v>
      </c>
      <c r="L338" s="15">
        <f t="shared" si="15"/>
        <v>2878143.695</v>
      </c>
      <c r="M338" s="14"/>
      <c r="N338" s="15">
        <f>if($A338&lt;=$N$1,D338*((1+Investment!$D$5/12)^($N$1*12-$B338)),0)</f>
        <v>0</v>
      </c>
      <c r="O338" s="15">
        <f>if($A338&lt;=$N$1,E338*((1+Investment!$D$6/12)^($N$1*12-$B338)),0)</f>
        <v>0</v>
      </c>
      <c r="P338" s="15">
        <f>if($A338&lt;=$N$1,F338*((1+Investment!$D$7/12)^($N$1*12-$B338)),0)</f>
        <v>0</v>
      </c>
      <c r="Q338" s="15">
        <f t="shared" si="5"/>
        <v>0</v>
      </c>
      <c r="R338" s="15">
        <f t="shared" si="16"/>
        <v>7865692.167</v>
      </c>
      <c r="S338" s="14"/>
      <c r="T338" s="15">
        <f>if($A338&lt;=$T$1,D338*((1+Investment!$D$5/12)^($T$1*12-$B338)),0)</f>
        <v>0</v>
      </c>
      <c r="U338" s="15">
        <f>if($A338&lt;=$T$1,E338*((1+Investment!$D$6/12)^($T$1*12-$B338)),0)</f>
        <v>0</v>
      </c>
      <c r="V338" s="15">
        <f>if($A338&lt;=$T$1,F338*((1+Investment!$D$7/12)^($T$1*12-$B338)),0)</f>
        <v>0</v>
      </c>
      <c r="W338" s="15">
        <f t="shared" si="6"/>
        <v>0</v>
      </c>
      <c r="X338" s="15">
        <f t="shared" si="17"/>
        <v>19126709.88</v>
      </c>
      <c r="Y338" s="14"/>
      <c r="Z338" s="15">
        <f>if($A338&lt;=$Z$1,D338*((1+Investment!$D$5/12)^($Z$1*12-$B338)),0)</f>
        <v>0</v>
      </c>
      <c r="AA338" s="15">
        <f>if($A338&lt;=$Z$1,E338*((1+Investment!$D$6/12)^($Z$1*12-$B338)),0)</f>
        <v>0</v>
      </c>
      <c r="AB338" s="15">
        <f>if($A338&lt;=$Z$1,F338*((1+Investment!$D$7/12)^($Z$1*12-$B338)),0)</f>
        <v>0</v>
      </c>
      <c r="AC338" s="15">
        <f t="shared" si="7"/>
        <v>0</v>
      </c>
      <c r="AD338" s="15">
        <f t="shared" si="18"/>
        <v>43666553.35</v>
      </c>
      <c r="AE338" s="14"/>
      <c r="AF338" s="15">
        <f>if($A338&lt;=$AF$1,D338*((1+Investment!$D$5/12)^($AF$1*12-$B338)),0)</f>
        <v>60533.37621</v>
      </c>
      <c r="AG338" s="15">
        <f>if($A338&lt;=$AF$1,E338*((1+Investment!$D$6/12)^($AF$1*12-$B338)),0)</f>
        <v>26764.02642</v>
      </c>
      <c r="AH338" s="15">
        <f>if($A338&lt;=$AF$1,F338*((1+Investment!$D$7/12)^($AF$1*12-$B338)),0)</f>
        <v>17037.54237</v>
      </c>
      <c r="AI338" s="15">
        <f t="shared" si="8"/>
        <v>104334.945</v>
      </c>
      <c r="AJ338" s="15">
        <f t="shared" si="19"/>
        <v>92996143.87</v>
      </c>
      <c r="AK338" s="14"/>
      <c r="AL338" s="15">
        <f>if($A338&lt;=$AF$1,D338*((1+Investment!$D$5/12)^($AL$1*12-$B338)),0)</f>
        <v>109970.7847</v>
      </c>
      <c r="AM338" s="15">
        <f>if($A338&lt;=$AF$1,E338*((1+Investment!$D$6/12)^($AL$1*12-$B338)),0)</f>
        <v>56396.65723</v>
      </c>
      <c r="AN338" s="15">
        <f>if($A338&lt;=$AF$1,F338*((1+Investment!$D$7/12)^($AL$1*12-$B338)),0)</f>
        <v>41626.46045</v>
      </c>
      <c r="AO338" s="15">
        <f t="shared" si="9"/>
        <v>207993.9024</v>
      </c>
      <c r="AP338" s="15">
        <f t="shared" si="20"/>
        <v>194860262.5</v>
      </c>
      <c r="AQ338" s="14"/>
      <c r="AR338" s="15">
        <f>if($A338&lt;=$AF$1,D338*((1+Investment!$D$5/12)^($AR$1*12-$B338)),0)</f>
        <v>199783.5615</v>
      </c>
      <c r="AS338" s="15">
        <f>if($A338&lt;=$AF$1,E338*((1+Investment!$D$6/12)^($AR$1*12-$B338)),0)</f>
        <v>118837.9842</v>
      </c>
      <c r="AT338" s="15">
        <f>if($A338&lt;=$AF$1,F338*((1+Investment!$D$7/12)^($AR$1*12-$B338)),0)</f>
        <v>101702.5914</v>
      </c>
      <c r="AU338" s="15">
        <f t="shared" si="10"/>
        <v>420324.1371</v>
      </c>
      <c r="AV338" s="15">
        <f t="shared" si="21"/>
        <v>414704558.7</v>
      </c>
      <c r="AW338" s="15"/>
      <c r="AX338" s="15">
        <f>if($A338&lt;=$AF$1,D338*((1+Investment!$D$5/12)^($AX$1*12-$B338)),0)</f>
        <v>362946.1366</v>
      </c>
      <c r="AY338" s="15">
        <f>if($A338&lt;=$AF$1,E338*((1+Investment!$D$6/12)^($AX$1*12-$B338)),0)</f>
        <v>250413.1835</v>
      </c>
      <c r="AZ338" s="15">
        <f>if($A338&lt;=$AF$1,F338*((1+Investment!$D$7/12)^($AX$1*12-$B338)),0)</f>
        <v>248481.7825</v>
      </c>
      <c r="BA338" s="15">
        <f t="shared" si="11"/>
        <v>861841.1027</v>
      </c>
      <c r="BB338" s="15">
        <f t="shared" si="22"/>
        <v>896197737.5</v>
      </c>
      <c r="BC338" s="15"/>
      <c r="BD338" s="15">
        <f>if($A338&lt;=$AF$1,D338*((1+Investment!$D$5/12)^($BD$1*12-$B338)),0)</f>
        <v>659363.0482</v>
      </c>
      <c r="BE338" s="15">
        <f>if($A338&lt;=$AF$1,E338*((1+Investment!$D$6/12)^($BD$1*12-$B338)),0)</f>
        <v>527665.9893</v>
      </c>
      <c r="BF338" s="15">
        <f>if($A338&lt;=$AF$1,F338*((1+Investment!$D$7/12)^($BD$1*12-$B338)),0)</f>
        <v>607095.6049</v>
      </c>
      <c r="BG338" s="15">
        <f t="shared" si="12"/>
        <v>1794124.642</v>
      </c>
      <c r="BH338" s="15">
        <f t="shared" si="23"/>
        <v>1965425588</v>
      </c>
      <c r="BI338" s="15"/>
    </row>
    <row r="339">
      <c r="A339" s="24">
        <f t="shared" si="2"/>
        <v>28</v>
      </c>
      <c r="B339" s="23">
        <f t="shared" si="13"/>
        <v>337</v>
      </c>
      <c r="C339" s="15">
        <f>vlookup(A339,Budget!$B$3:$H$53,7,0)</f>
        <v>84458.13147</v>
      </c>
      <c r="D339" s="15">
        <f t="shared" ref="D339:F339" si="357">$C339*D$1</f>
        <v>50674.87888</v>
      </c>
      <c r="E339" s="15">
        <f t="shared" si="357"/>
        <v>21114.53287</v>
      </c>
      <c r="F339" s="15">
        <f t="shared" si="357"/>
        <v>12668.71972</v>
      </c>
      <c r="G339" s="14"/>
      <c r="H339" s="15">
        <f>if($A339&lt;=$H$1,D339*((1+Investment!$D$5/12)^($H$1*12-$B339)),0)</f>
        <v>0</v>
      </c>
      <c r="I339" s="15">
        <f>if($A339&lt;=$H$1,E339*((1+Investment!$D$6/12)^($H$1*12-$B339)),0)</f>
        <v>0</v>
      </c>
      <c r="J339" s="15">
        <f>if($A339&lt;=$H$1,F339*((1+Investment!$D$7/12)^($H$1*12-$B339)),0)</f>
        <v>0</v>
      </c>
      <c r="K339" s="15">
        <f t="shared" si="4"/>
        <v>0</v>
      </c>
      <c r="L339" s="15">
        <f t="shared" si="15"/>
        <v>2878143.695</v>
      </c>
      <c r="M339" s="14"/>
      <c r="N339" s="15">
        <f>if($A339&lt;=$N$1,D339*((1+Investment!$D$5/12)^($N$1*12-$B339)),0)</f>
        <v>0</v>
      </c>
      <c r="O339" s="15">
        <f>if($A339&lt;=$N$1,E339*((1+Investment!$D$6/12)^($N$1*12-$B339)),0)</f>
        <v>0</v>
      </c>
      <c r="P339" s="15">
        <f>if($A339&lt;=$N$1,F339*((1+Investment!$D$7/12)^($N$1*12-$B339)),0)</f>
        <v>0</v>
      </c>
      <c r="Q339" s="15">
        <f t="shared" si="5"/>
        <v>0</v>
      </c>
      <c r="R339" s="15">
        <f t="shared" si="16"/>
        <v>7865692.167</v>
      </c>
      <c r="S339" s="14"/>
      <c r="T339" s="15">
        <f>if($A339&lt;=$T$1,D339*((1+Investment!$D$5/12)^($T$1*12-$B339)),0)</f>
        <v>0</v>
      </c>
      <c r="U339" s="15">
        <f>if($A339&lt;=$T$1,E339*((1+Investment!$D$6/12)^($T$1*12-$B339)),0)</f>
        <v>0</v>
      </c>
      <c r="V339" s="15">
        <f>if($A339&lt;=$T$1,F339*((1+Investment!$D$7/12)^($T$1*12-$B339)),0)</f>
        <v>0</v>
      </c>
      <c r="W339" s="15">
        <f t="shared" si="6"/>
        <v>0</v>
      </c>
      <c r="X339" s="15">
        <f t="shared" si="17"/>
        <v>19126709.88</v>
      </c>
      <c r="Y339" s="14"/>
      <c r="Z339" s="15">
        <f>if($A339&lt;=$Z$1,D339*((1+Investment!$D$5/12)^($Z$1*12-$B339)),0)</f>
        <v>0</v>
      </c>
      <c r="AA339" s="15">
        <f>if($A339&lt;=$Z$1,E339*((1+Investment!$D$6/12)^($Z$1*12-$B339)),0)</f>
        <v>0</v>
      </c>
      <c r="AB339" s="15">
        <f>if($A339&lt;=$Z$1,F339*((1+Investment!$D$7/12)^($Z$1*12-$B339)),0)</f>
        <v>0</v>
      </c>
      <c r="AC339" s="15">
        <f t="shared" si="7"/>
        <v>0</v>
      </c>
      <c r="AD339" s="15">
        <f t="shared" si="18"/>
        <v>43666553.35</v>
      </c>
      <c r="AE339" s="14"/>
      <c r="AF339" s="15">
        <f>if($A339&lt;=$AF$1,D339*((1+Investment!$D$5/12)^($AF$1*12-$B339)),0)</f>
        <v>63706.58369</v>
      </c>
      <c r="AG339" s="15">
        <f>if($A339&lt;=$AF$1,E339*((1+Investment!$D$6/12)^($AF$1*12-$B339)),0)</f>
        <v>28097.46967</v>
      </c>
      <c r="AH339" s="15">
        <f>if($A339&lt;=$AF$1,F339*((1+Investment!$D$7/12)^($AF$1*12-$B339)),0)</f>
        <v>17842.33543</v>
      </c>
      <c r="AI339" s="15">
        <f t="shared" si="8"/>
        <v>109646.3888</v>
      </c>
      <c r="AJ339" s="15">
        <f t="shared" si="19"/>
        <v>93105790.26</v>
      </c>
      <c r="AK339" s="14"/>
      <c r="AL339" s="15">
        <f>if($A339&lt;=$AF$1,D339*((1+Investment!$D$5/12)^($AL$1*12-$B339)),0)</f>
        <v>115735.5403</v>
      </c>
      <c r="AM339" s="15">
        <f>if($A339&lt;=$AF$1,E339*((1+Investment!$D$6/12)^($AL$1*12-$B339)),0)</f>
        <v>59206.46398</v>
      </c>
      <c r="AN339" s="15">
        <f>if($A339&lt;=$AF$1,F339*((1+Investment!$D$7/12)^($AL$1*12-$B339)),0)</f>
        <v>43592.74677</v>
      </c>
      <c r="AO339" s="15">
        <f t="shared" si="9"/>
        <v>218534.751</v>
      </c>
      <c r="AP339" s="15">
        <f t="shared" si="20"/>
        <v>195078797.3</v>
      </c>
      <c r="AQ339" s="14"/>
      <c r="AR339" s="15">
        <f>if($A339&lt;=$AF$1,D339*((1+Investment!$D$5/12)^($AR$1*12-$B339)),0)</f>
        <v>210256.3739</v>
      </c>
      <c r="AS339" s="15">
        <f>if($A339&lt;=$AF$1,E339*((1+Investment!$D$6/12)^($AR$1*12-$B339)),0)</f>
        <v>124758.7565</v>
      </c>
      <c r="AT339" s="15">
        <f>if($A339&lt;=$AF$1,F339*((1+Investment!$D$7/12)^($AR$1*12-$B339)),0)</f>
        <v>106506.661</v>
      </c>
      <c r="AU339" s="15">
        <f t="shared" si="10"/>
        <v>441521.7914</v>
      </c>
      <c r="AV339" s="15">
        <f t="shared" si="21"/>
        <v>415146080.5</v>
      </c>
      <c r="AW339" s="15"/>
      <c r="AX339" s="15">
        <f>if($A339&lt;=$AF$1,D339*((1+Investment!$D$5/12)^($AX$1*12-$B339)),0)</f>
        <v>381972.0603</v>
      </c>
      <c r="AY339" s="15">
        <f>if($A339&lt;=$AF$1,E339*((1+Investment!$D$6/12)^($AX$1*12-$B339)),0)</f>
        <v>262889.3246</v>
      </c>
      <c r="AZ339" s="15">
        <f>if($A339&lt;=$AF$1,F339*((1+Investment!$D$7/12)^($AX$1*12-$B339)),0)</f>
        <v>260219.1804</v>
      </c>
      <c r="BA339" s="15">
        <f t="shared" si="11"/>
        <v>905080.5653</v>
      </c>
      <c r="BB339" s="15">
        <f t="shared" si="22"/>
        <v>897102818</v>
      </c>
      <c r="BC339" s="15"/>
      <c r="BD339" s="15">
        <f>if($A339&lt;=$AF$1,D339*((1+Investment!$D$5/12)^($BD$1*12-$B339)),0)</f>
        <v>693927.3809</v>
      </c>
      <c r="BE339" s="15">
        <f>if($A339&lt;=$AF$1,E339*((1+Investment!$D$6/12)^($BD$1*12-$B339)),0)</f>
        <v>553955.4811</v>
      </c>
      <c r="BF339" s="15">
        <f>if($A339&lt;=$AF$1,F339*((1+Investment!$D$7/12)^($BD$1*12-$B339)),0)</f>
        <v>635772.6475</v>
      </c>
      <c r="BG339" s="15">
        <f t="shared" si="12"/>
        <v>1883655.51</v>
      </c>
      <c r="BH339" s="15">
        <f t="shared" si="23"/>
        <v>1967309244</v>
      </c>
      <c r="BI339" s="15"/>
    </row>
    <row r="340">
      <c r="A340" s="24">
        <f t="shared" si="2"/>
        <v>28</v>
      </c>
      <c r="B340" s="23">
        <f t="shared" si="13"/>
        <v>338</v>
      </c>
      <c r="C340" s="15">
        <f>vlookup(A340,Budget!$B$3:$H$53,7,0)</f>
        <v>84458.13147</v>
      </c>
      <c r="D340" s="15">
        <f t="shared" ref="D340:F340" si="358">$C340*D$1</f>
        <v>50674.87888</v>
      </c>
      <c r="E340" s="15">
        <f t="shared" si="358"/>
        <v>21114.53287</v>
      </c>
      <c r="F340" s="15">
        <f t="shared" si="358"/>
        <v>12668.71972</v>
      </c>
      <c r="G340" s="14"/>
      <c r="H340" s="15">
        <f>if($A340&lt;=$H$1,D340*((1+Investment!$D$5/12)^($H$1*12-$B340)),0)</f>
        <v>0</v>
      </c>
      <c r="I340" s="15">
        <f>if($A340&lt;=$H$1,E340*((1+Investment!$D$6/12)^($H$1*12-$B340)),0)</f>
        <v>0</v>
      </c>
      <c r="J340" s="15">
        <f>if($A340&lt;=$H$1,F340*((1+Investment!$D$7/12)^($H$1*12-$B340)),0)</f>
        <v>0</v>
      </c>
      <c r="K340" s="15">
        <f t="shared" si="4"/>
        <v>0</v>
      </c>
      <c r="L340" s="15">
        <f t="shared" si="15"/>
        <v>2878143.695</v>
      </c>
      <c r="M340" s="14"/>
      <c r="N340" s="15">
        <f>if($A340&lt;=$N$1,D340*((1+Investment!$D$5/12)^($N$1*12-$B340)),0)</f>
        <v>0</v>
      </c>
      <c r="O340" s="15">
        <f>if($A340&lt;=$N$1,E340*((1+Investment!$D$6/12)^($N$1*12-$B340)),0)</f>
        <v>0</v>
      </c>
      <c r="P340" s="15">
        <f>if($A340&lt;=$N$1,F340*((1+Investment!$D$7/12)^($N$1*12-$B340)),0)</f>
        <v>0</v>
      </c>
      <c r="Q340" s="15">
        <f t="shared" si="5"/>
        <v>0</v>
      </c>
      <c r="R340" s="15">
        <f t="shared" si="16"/>
        <v>7865692.167</v>
      </c>
      <c r="S340" s="14"/>
      <c r="T340" s="15">
        <f>if($A340&lt;=$T$1,D340*((1+Investment!$D$5/12)^($T$1*12-$B340)),0)</f>
        <v>0</v>
      </c>
      <c r="U340" s="15">
        <f>if($A340&lt;=$T$1,E340*((1+Investment!$D$6/12)^($T$1*12-$B340)),0)</f>
        <v>0</v>
      </c>
      <c r="V340" s="15">
        <f>if($A340&lt;=$T$1,F340*((1+Investment!$D$7/12)^($T$1*12-$B340)),0)</f>
        <v>0</v>
      </c>
      <c r="W340" s="15">
        <f t="shared" si="6"/>
        <v>0</v>
      </c>
      <c r="X340" s="15">
        <f t="shared" si="17"/>
        <v>19126709.88</v>
      </c>
      <c r="Y340" s="14"/>
      <c r="Z340" s="15">
        <f>if($A340&lt;=$Z$1,D340*((1+Investment!$D$5/12)^($Z$1*12-$B340)),0)</f>
        <v>0</v>
      </c>
      <c r="AA340" s="15">
        <f>if($A340&lt;=$Z$1,E340*((1+Investment!$D$6/12)^($Z$1*12-$B340)),0)</f>
        <v>0</v>
      </c>
      <c r="AB340" s="15">
        <f>if($A340&lt;=$Z$1,F340*((1+Investment!$D$7/12)^($Z$1*12-$B340)),0)</f>
        <v>0</v>
      </c>
      <c r="AC340" s="15">
        <f t="shared" si="7"/>
        <v>0</v>
      </c>
      <c r="AD340" s="15">
        <f t="shared" si="18"/>
        <v>43666553.35</v>
      </c>
      <c r="AE340" s="14"/>
      <c r="AF340" s="15">
        <f>if($A340&lt;=$AF$1,D340*((1+Investment!$D$5/12)^($AF$1*12-$B340)),0)</f>
        <v>63075.82544</v>
      </c>
      <c r="AG340" s="15">
        <f>if($A340&lt;=$AF$1,E340*((1+Investment!$D$6/12)^($AF$1*12-$B340)),0)</f>
        <v>27750.58733</v>
      </c>
      <c r="AH340" s="15">
        <f>if($A340&lt;=$AF$1,F340*((1+Investment!$D$7/12)^($AF$1*12-$B340)),0)</f>
        <v>17578.6556</v>
      </c>
      <c r="AI340" s="15">
        <f t="shared" si="8"/>
        <v>108405.0684</v>
      </c>
      <c r="AJ340" s="15">
        <f t="shared" si="19"/>
        <v>93214195.33</v>
      </c>
      <c r="AK340" s="14"/>
      <c r="AL340" s="15">
        <f>if($A340&lt;=$AF$1,D340*((1+Investment!$D$5/12)^($AL$1*12-$B340)),0)</f>
        <v>114589.6438</v>
      </c>
      <c r="AM340" s="15">
        <f>if($A340&lt;=$AF$1,E340*((1+Investment!$D$6/12)^($AL$1*12-$B340)),0)</f>
        <v>58475.51998</v>
      </c>
      <c r="AN340" s="15">
        <f>if($A340&lt;=$AF$1,F340*((1+Investment!$D$7/12)^($AL$1*12-$B340)),0)</f>
        <v>42948.51899</v>
      </c>
      <c r="AO340" s="15">
        <f t="shared" si="9"/>
        <v>216013.6828</v>
      </c>
      <c r="AP340" s="15">
        <f t="shared" si="20"/>
        <v>195294810.9</v>
      </c>
      <c r="AQ340" s="14"/>
      <c r="AR340" s="15">
        <f>if($A340&lt;=$AF$1,D340*((1+Investment!$D$5/12)^($AR$1*12-$B340)),0)</f>
        <v>208174.6276</v>
      </c>
      <c r="AS340" s="15">
        <f>if($A340&lt;=$AF$1,E340*((1+Investment!$D$6/12)^($AR$1*12-$B340)),0)</f>
        <v>123218.525</v>
      </c>
      <c r="AT340" s="15">
        <f>if($A340&lt;=$AF$1,F340*((1+Investment!$D$7/12)^($AR$1*12-$B340)),0)</f>
        <v>104932.6709</v>
      </c>
      <c r="AU340" s="15">
        <f t="shared" si="10"/>
        <v>436325.8235</v>
      </c>
      <c r="AV340" s="15">
        <f t="shared" si="21"/>
        <v>415582406.3</v>
      </c>
      <c r="AW340" s="15"/>
      <c r="AX340" s="15">
        <f>if($A340&lt;=$AF$1,D340*((1+Investment!$D$5/12)^($AX$1*12-$B340)),0)</f>
        <v>378190.1587</v>
      </c>
      <c r="AY340" s="15">
        <f>if($A340&lt;=$AF$1,E340*((1+Investment!$D$6/12)^($AX$1*12-$B340)),0)</f>
        <v>259643.7774</v>
      </c>
      <c r="AZ340" s="15">
        <f>if($A340&lt;=$AF$1,F340*((1+Investment!$D$7/12)^($AX$1*12-$B340)),0)</f>
        <v>256373.5767</v>
      </c>
      <c r="BA340" s="15">
        <f t="shared" si="11"/>
        <v>894207.5128</v>
      </c>
      <c r="BB340" s="15">
        <f t="shared" si="22"/>
        <v>897997025.6</v>
      </c>
      <c r="BC340" s="15"/>
      <c r="BD340" s="15">
        <f>if($A340&lt;=$AF$1,D340*((1+Investment!$D$5/12)^($BD$1*12-$B340)),0)</f>
        <v>687056.8128</v>
      </c>
      <c r="BE340" s="15">
        <f>if($A340&lt;=$AF$1,E340*((1+Investment!$D$6/12)^($BD$1*12-$B340)),0)</f>
        <v>547116.5245</v>
      </c>
      <c r="BF340" s="15">
        <f>if($A340&lt;=$AF$1,F340*((1+Investment!$D$7/12)^($BD$1*12-$B340)),0)</f>
        <v>626376.9926</v>
      </c>
      <c r="BG340" s="15">
        <f t="shared" si="12"/>
        <v>1860550.33</v>
      </c>
      <c r="BH340" s="15">
        <f t="shared" si="23"/>
        <v>1969169794</v>
      </c>
      <c r="BI340" s="15"/>
    </row>
    <row r="341">
      <c r="A341" s="24">
        <f t="shared" si="2"/>
        <v>28</v>
      </c>
      <c r="B341" s="23">
        <f t="shared" si="13"/>
        <v>339</v>
      </c>
      <c r="C341" s="15">
        <f>vlookup(A341,Budget!$B$3:$H$53,7,0)</f>
        <v>84458.13147</v>
      </c>
      <c r="D341" s="15">
        <f t="shared" ref="D341:F341" si="359">$C341*D$1</f>
        <v>50674.87888</v>
      </c>
      <c r="E341" s="15">
        <f t="shared" si="359"/>
        <v>21114.53287</v>
      </c>
      <c r="F341" s="15">
        <f t="shared" si="359"/>
        <v>12668.71972</v>
      </c>
      <c r="G341" s="14"/>
      <c r="H341" s="15">
        <f>if($A341&lt;=$H$1,D341*((1+Investment!$D$5/12)^($H$1*12-$B341)),0)</f>
        <v>0</v>
      </c>
      <c r="I341" s="15">
        <f>if($A341&lt;=$H$1,E341*((1+Investment!$D$6/12)^($H$1*12-$B341)),0)</f>
        <v>0</v>
      </c>
      <c r="J341" s="15">
        <f>if($A341&lt;=$H$1,F341*((1+Investment!$D$7/12)^($H$1*12-$B341)),0)</f>
        <v>0</v>
      </c>
      <c r="K341" s="15">
        <f t="shared" si="4"/>
        <v>0</v>
      </c>
      <c r="L341" s="15">
        <f t="shared" si="15"/>
        <v>2878143.695</v>
      </c>
      <c r="M341" s="14"/>
      <c r="N341" s="15">
        <f>if($A341&lt;=$N$1,D341*((1+Investment!$D$5/12)^($N$1*12-$B341)),0)</f>
        <v>0</v>
      </c>
      <c r="O341" s="15">
        <f>if($A341&lt;=$N$1,E341*((1+Investment!$D$6/12)^($N$1*12-$B341)),0)</f>
        <v>0</v>
      </c>
      <c r="P341" s="15">
        <f>if($A341&lt;=$N$1,F341*((1+Investment!$D$7/12)^($N$1*12-$B341)),0)</f>
        <v>0</v>
      </c>
      <c r="Q341" s="15">
        <f t="shared" si="5"/>
        <v>0</v>
      </c>
      <c r="R341" s="15">
        <f t="shared" si="16"/>
        <v>7865692.167</v>
      </c>
      <c r="S341" s="14"/>
      <c r="T341" s="15">
        <f>if($A341&lt;=$T$1,D341*((1+Investment!$D$5/12)^($T$1*12-$B341)),0)</f>
        <v>0</v>
      </c>
      <c r="U341" s="15">
        <f>if($A341&lt;=$T$1,E341*((1+Investment!$D$6/12)^($T$1*12-$B341)),0)</f>
        <v>0</v>
      </c>
      <c r="V341" s="15">
        <f>if($A341&lt;=$T$1,F341*((1+Investment!$D$7/12)^($T$1*12-$B341)),0)</f>
        <v>0</v>
      </c>
      <c r="W341" s="15">
        <f t="shared" si="6"/>
        <v>0</v>
      </c>
      <c r="X341" s="15">
        <f t="shared" si="17"/>
        <v>19126709.88</v>
      </c>
      <c r="Y341" s="14"/>
      <c r="Z341" s="15">
        <f>if($A341&lt;=$Z$1,D341*((1+Investment!$D$5/12)^($Z$1*12-$B341)),0)</f>
        <v>0</v>
      </c>
      <c r="AA341" s="15">
        <f>if($A341&lt;=$Z$1,E341*((1+Investment!$D$6/12)^($Z$1*12-$B341)),0)</f>
        <v>0</v>
      </c>
      <c r="AB341" s="15">
        <f>if($A341&lt;=$Z$1,F341*((1+Investment!$D$7/12)^($Z$1*12-$B341)),0)</f>
        <v>0</v>
      </c>
      <c r="AC341" s="15">
        <f t="shared" si="7"/>
        <v>0</v>
      </c>
      <c r="AD341" s="15">
        <f t="shared" si="18"/>
        <v>43666553.35</v>
      </c>
      <c r="AE341" s="14"/>
      <c r="AF341" s="15">
        <f>if($A341&lt;=$AF$1,D341*((1+Investment!$D$5/12)^($AF$1*12-$B341)),0)</f>
        <v>62451.31231</v>
      </c>
      <c r="AG341" s="15">
        <f>if($A341&lt;=$AF$1,E341*((1+Investment!$D$6/12)^($AF$1*12-$B341)),0)</f>
        <v>27407.98748</v>
      </c>
      <c r="AH341" s="15">
        <f>if($A341&lt;=$AF$1,F341*((1+Investment!$D$7/12)^($AF$1*12-$B341)),0)</f>
        <v>17318.87251</v>
      </c>
      <c r="AI341" s="15">
        <f t="shared" si="8"/>
        <v>107178.1723</v>
      </c>
      <c r="AJ341" s="15">
        <f t="shared" si="19"/>
        <v>93321373.5</v>
      </c>
      <c r="AK341" s="14"/>
      <c r="AL341" s="15">
        <f>if($A341&lt;=$AF$1,D341*((1+Investment!$D$5/12)^($AL$1*12-$B341)),0)</f>
        <v>113455.0929</v>
      </c>
      <c r="AM341" s="15">
        <f>if($A341&lt;=$AF$1,E341*((1+Investment!$D$6/12)^($AL$1*12-$B341)),0)</f>
        <v>57753.59998</v>
      </c>
      <c r="AN341" s="15">
        <f>if($A341&lt;=$AF$1,F341*((1+Investment!$D$7/12)^($AL$1*12-$B341)),0)</f>
        <v>42313.81181</v>
      </c>
      <c r="AO341" s="15">
        <f t="shared" si="9"/>
        <v>213522.5047</v>
      </c>
      <c r="AP341" s="15">
        <f t="shared" si="20"/>
        <v>195508333.4</v>
      </c>
      <c r="AQ341" s="14"/>
      <c r="AR341" s="15">
        <f>if($A341&lt;=$AF$1,D341*((1+Investment!$D$5/12)^($AR$1*12-$B341)),0)</f>
        <v>206113.4927</v>
      </c>
      <c r="AS341" s="15">
        <f>if($A341&lt;=$AF$1,E341*((1+Investment!$D$6/12)^($AR$1*12-$B341)),0)</f>
        <v>121697.3086</v>
      </c>
      <c r="AT341" s="15">
        <f>if($A341&lt;=$AF$1,F341*((1+Investment!$D$7/12)^($AR$1*12-$B341)),0)</f>
        <v>103381.9418</v>
      </c>
      <c r="AU341" s="15">
        <f t="shared" si="10"/>
        <v>431192.7431</v>
      </c>
      <c r="AV341" s="15">
        <f t="shared" si="21"/>
        <v>416013599</v>
      </c>
      <c r="AW341" s="15"/>
      <c r="AX341" s="15">
        <f>if($A341&lt;=$AF$1,D341*((1+Investment!$D$5/12)^($AX$1*12-$B341)),0)</f>
        <v>374445.7017</v>
      </c>
      <c r="AY341" s="15">
        <f>if($A341&lt;=$AF$1,E341*((1+Investment!$D$6/12)^($AX$1*12-$B341)),0)</f>
        <v>256438.2986</v>
      </c>
      <c r="AZ341" s="15">
        <f>if($A341&lt;=$AF$1,F341*((1+Investment!$D$7/12)^($AX$1*12-$B341)),0)</f>
        <v>252584.8047</v>
      </c>
      <c r="BA341" s="15">
        <f t="shared" si="11"/>
        <v>883468.805</v>
      </c>
      <c r="BB341" s="15">
        <f t="shared" si="22"/>
        <v>898880494.4</v>
      </c>
      <c r="BC341" s="15"/>
      <c r="BD341" s="15">
        <f>if($A341&lt;=$AF$1,D341*((1+Investment!$D$5/12)^($BD$1*12-$B341)),0)</f>
        <v>680254.2701</v>
      </c>
      <c r="BE341" s="15">
        <f>if($A341&lt;=$AF$1,E341*((1+Investment!$D$6/12)^($BD$1*12-$B341)),0)</f>
        <v>540361.9996</v>
      </c>
      <c r="BF341" s="15">
        <f>if($A341&lt;=$AF$1,F341*((1+Investment!$D$7/12)^($BD$1*12-$B341)),0)</f>
        <v>617120.1898</v>
      </c>
      <c r="BG341" s="15">
        <f t="shared" si="12"/>
        <v>1837736.459</v>
      </c>
      <c r="BH341" s="15">
        <f t="shared" si="23"/>
        <v>1971007530</v>
      </c>
      <c r="BI341" s="15"/>
    </row>
    <row r="342">
      <c r="A342" s="24">
        <f t="shared" si="2"/>
        <v>28</v>
      </c>
      <c r="B342" s="23">
        <f t="shared" si="13"/>
        <v>340</v>
      </c>
      <c r="C342" s="15">
        <f>vlookup(A342,Budget!$B$3:$H$53,7,0)</f>
        <v>84458.13147</v>
      </c>
      <c r="D342" s="15">
        <f t="shared" ref="D342:F342" si="360">$C342*D$1</f>
        <v>50674.87888</v>
      </c>
      <c r="E342" s="15">
        <f t="shared" si="360"/>
        <v>21114.53287</v>
      </c>
      <c r="F342" s="15">
        <f t="shared" si="360"/>
        <v>12668.71972</v>
      </c>
      <c r="G342" s="14"/>
      <c r="H342" s="15">
        <f>if($A342&lt;=$H$1,D342*((1+Investment!$D$5/12)^($H$1*12-$B342)),0)</f>
        <v>0</v>
      </c>
      <c r="I342" s="15">
        <f>if($A342&lt;=$H$1,E342*((1+Investment!$D$6/12)^($H$1*12-$B342)),0)</f>
        <v>0</v>
      </c>
      <c r="J342" s="15">
        <f>if($A342&lt;=$H$1,F342*((1+Investment!$D$7/12)^($H$1*12-$B342)),0)</f>
        <v>0</v>
      </c>
      <c r="K342" s="15">
        <f t="shared" si="4"/>
        <v>0</v>
      </c>
      <c r="L342" s="15">
        <f t="shared" si="15"/>
        <v>2878143.695</v>
      </c>
      <c r="M342" s="14"/>
      <c r="N342" s="15">
        <f>if($A342&lt;=$N$1,D342*((1+Investment!$D$5/12)^($N$1*12-$B342)),0)</f>
        <v>0</v>
      </c>
      <c r="O342" s="15">
        <f>if($A342&lt;=$N$1,E342*((1+Investment!$D$6/12)^($N$1*12-$B342)),0)</f>
        <v>0</v>
      </c>
      <c r="P342" s="15">
        <f>if($A342&lt;=$N$1,F342*((1+Investment!$D$7/12)^($N$1*12-$B342)),0)</f>
        <v>0</v>
      </c>
      <c r="Q342" s="15">
        <f t="shared" si="5"/>
        <v>0</v>
      </c>
      <c r="R342" s="15">
        <f t="shared" si="16"/>
        <v>7865692.167</v>
      </c>
      <c r="S342" s="14"/>
      <c r="T342" s="15">
        <f>if($A342&lt;=$T$1,D342*((1+Investment!$D$5/12)^($T$1*12-$B342)),0)</f>
        <v>0</v>
      </c>
      <c r="U342" s="15">
        <f>if($A342&lt;=$T$1,E342*((1+Investment!$D$6/12)^($T$1*12-$B342)),0)</f>
        <v>0</v>
      </c>
      <c r="V342" s="15">
        <f>if($A342&lt;=$T$1,F342*((1+Investment!$D$7/12)^($T$1*12-$B342)),0)</f>
        <v>0</v>
      </c>
      <c r="W342" s="15">
        <f t="shared" si="6"/>
        <v>0</v>
      </c>
      <c r="X342" s="15">
        <f t="shared" si="17"/>
        <v>19126709.88</v>
      </c>
      <c r="Y342" s="14"/>
      <c r="Z342" s="15">
        <f>if($A342&lt;=$Z$1,D342*((1+Investment!$D$5/12)^($Z$1*12-$B342)),0)</f>
        <v>0</v>
      </c>
      <c r="AA342" s="15">
        <f>if($A342&lt;=$Z$1,E342*((1+Investment!$D$6/12)^($Z$1*12-$B342)),0)</f>
        <v>0</v>
      </c>
      <c r="AB342" s="15">
        <f>if($A342&lt;=$Z$1,F342*((1+Investment!$D$7/12)^($Z$1*12-$B342)),0)</f>
        <v>0</v>
      </c>
      <c r="AC342" s="15">
        <f t="shared" si="7"/>
        <v>0</v>
      </c>
      <c r="AD342" s="15">
        <f t="shared" si="18"/>
        <v>43666553.35</v>
      </c>
      <c r="AE342" s="14"/>
      <c r="AF342" s="15">
        <f>if($A342&lt;=$AF$1,D342*((1+Investment!$D$5/12)^($AF$1*12-$B342)),0)</f>
        <v>61832.98249</v>
      </c>
      <c r="AG342" s="15">
        <f>if($A342&lt;=$AF$1,E342*((1+Investment!$D$6/12)^($AF$1*12-$B342)),0)</f>
        <v>27069.61727</v>
      </c>
      <c r="AH342" s="15">
        <f>if($A342&lt;=$AF$1,F342*((1+Investment!$D$7/12)^($AF$1*12-$B342)),0)</f>
        <v>17062.92858</v>
      </c>
      <c r="AI342" s="15">
        <f t="shared" si="8"/>
        <v>105965.5283</v>
      </c>
      <c r="AJ342" s="15">
        <f t="shared" si="19"/>
        <v>93427339.03</v>
      </c>
      <c r="AK342" s="14"/>
      <c r="AL342" s="15">
        <f>if($A342&lt;=$AF$1,D342*((1+Investment!$D$5/12)^($AL$1*12-$B342)),0)</f>
        <v>112331.7751</v>
      </c>
      <c r="AM342" s="15">
        <f>if($A342&lt;=$AF$1,E342*((1+Investment!$D$6/12)^($AL$1*12-$B342)),0)</f>
        <v>57040.59257</v>
      </c>
      <c r="AN342" s="15">
        <f>if($A342&lt;=$AF$1,F342*((1+Investment!$D$7/12)^($AL$1*12-$B342)),0)</f>
        <v>41688.48454</v>
      </c>
      <c r="AO342" s="15">
        <f t="shared" si="9"/>
        <v>211060.8523</v>
      </c>
      <c r="AP342" s="15">
        <f t="shared" si="20"/>
        <v>195719394.3</v>
      </c>
      <c r="AQ342" s="14"/>
      <c r="AR342" s="15">
        <f>if($A342&lt;=$AF$1,D342*((1+Investment!$D$5/12)^($AR$1*12-$B342)),0)</f>
        <v>204072.7651</v>
      </c>
      <c r="AS342" s="15">
        <f>if($A342&lt;=$AF$1,E342*((1+Investment!$D$6/12)^($AR$1*12-$B342)),0)</f>
        <v>120194.8727</v>
      </c>
      <c r="AT342" s="15">
        <f>if($A342&lt;=$AF$1,F342*((1+Investment!$D$7/12)^($AR$1*12-$B342)),0)</f>
        <v>101854.1299</v>
      </c>
      <c r="AU342" s="15">
        <f t="shared" si="10"/>
        <v>426121.7676</v>
      </c>
      <c r="AV342" s="15">
        <f t="shared" si="21"/>
        <v>416439720.8</v>
      </c>
      <c r="AW342" s="15"/>
      <c r="AX342" s="15">
        <f>if($A342&lt;=$AF$1,D342*((1+Investment!$D$5/12)^($AX$1*12-$B342)),0)</f>
        <v>370738.3185</v>
      </c>
      <c r="AY342" s="15">
        <f>if($A342&lt;=$AF$1,E342*((1+Investment!$D$6/12)^($AX$1*12-$B342)),0)</f>
        <v>253272.3937</v>
      </c>
      <c r="AZ342" s="15">
        <f>if($A342&lt;=$AF$1,F342*((1+Investment!$D$7/12)^($AX$1*12-$B342)),0)</f>
        <v>248852.0243</v>
      </c>
      <c r="BA342" s="15">
        <f t="shared" si="11"/>
        <v>872862.7366</v>
      </c>
      <c r="BB342" s="15">
        <f t="shared" si="22"/>
        <v>899753357.1</v>
      </c>
      <c r="BC342" s="15"/>
      <c r="BD342" s="15">
        <f>if($A342&lt;=$AF$1,D342*((1+Investment!$D$5/12)^($BD$1*12-$B342)),0)</f>
        <v>673519.0793</v>
      </c>
      <c r="BE342" s="15">
        <f>if($A342&lt;=$AF$1,E342*((1+Investment!$D$6/12)^($BD$1*12-$B342)),0)</f>
        <v>533690.8638</v>
      </c>
      <c r="BF342" s="15">
        <f>if($A342&lt;=$AF$1,F342*((1+Investment!$D$7/12)^($BD$1*12-$B342)),0)</f>
        <v>608000.187</v>
      </c>
      <c r="BG342" s="15">
        <f t="shared" si="12"/>
        <v>1815210.13</v>
      </c>
      <c r="BH342" s="15">
        <f t="shared" si="23"/>
        <v>1972822741</v>
      </c>
      <c r="BI342" s="15"/>
    </row>
    <row r="343">
      <c r="A343" s="24">
        <f t="shared" si="2"/>
        <v>28</v>
      </c>
      <c r="B343" s="23">
        <f t="shared" si="13"/>
        <v>341</v>
      </c>
      <c r="C343" s="15">
        <f>vlookup(A343,Budget!$B$3:$H$53,7,0)</f>
        <v>84458.13147</v>
      </c>
      <c r="D343" s="15">
        <f t="shared" ref="D343:F343" si="361">$C343*D$1</f>
        <v>50674.87888</v>
      </c>
      <c r="E343" s="15">
        <f t="shared" si="361"/>
        <v>21114.53287</v>
      </c>
      <c r="F343" s="15">
        <f t="shared" si="361"/>
        <v>12668.71972</v>
      </c>
      <c r="G343" s="14"/>
      <c r="H343" s="15">
        <f>if($A343&lt;=$H$1,D343*((1+Investment!$D$5/12)^($H$1*12-$B343)),0)</f>
        <v>0</v>
      </c>
      <c r="I343" s="15">
        <f>if($A343&lt;=$H$1,E343*((1+Investment!$D$6/12)^($H$1*12-$B343)),0)</f>
        <v>0</v>
      </c>
      <c r="J343" s="15">
        <f>if($A343&lt;=$H$1,F343*((1+Investment!$D$7/12)^($H$1*12-$B343)),0)</f>
        <v>0</v>
      </c>
      <c r="K343" s="15">
        <f t="shared" si="4"/>
        <v>0</v>
      </c>
      <c r="L343" s="15">
        <f t="shared" si="15"/>
        <v>2878143.695</v>
      </c>
      <c r="M343" s="14"/>
      <c r="N343" s="15">
        <f>if($A343&lt;=$N$1,D343*((1+Investment!$D$5/12)^($N$1*12-$B343)),0)</f>
        <v>0</v>
      </c>
      <c r="O343" s="15">
        <f>if($A343&lt;=$N$1,E343*((1+Investment!$D$6/12)^($N$1*12-$B343)),0)</f>
        <v>0</v>
      </c>
      <c r="P343" s="15">
        <f>if($A343&lt;=$N$1,F343*((1+Investment!$D$7/12)^($N$1*12-$B343)),0)</f>
        <v>0</v>
      </c>
      <c r="Q343" s="15">
        <f t="shared" si="5"/>
        <v>0</v>
      </c>
      <c r="R343" s="15">
        <f t="shared" si="16"/>
        <v>7865692.167</v>
      </c>
      <c r="S343" s="14"/>
      <c r="T343" s="15">
        <f>if($A343&lt;=$T$1,D343*((1+Investment!$D$5/12)^($T$1*12-$B343)),0)</f>
        <v>0</v>
      </c>
      <c r="U343" s="15">
        <f>if($A343&lt;=$T$1,E343*((1+Investment!$D$6/12)^($T$1*12-$B343)),0)</f>
        <v>0</v>
      </c>
      <c r="V343" s="15">
        <f>if($A343&lt;=$T$1,F343*((1+Investment!$D$7/12)^($T$1*12-$B343)),0)</f>
        <v>0</v>
      </c>
      <c r="W343" s="15">
        <f t="shared" si="6"/>
        <v>0</v>
      </c>
      <c r="X343" s="15">
        <f t="shared" si="17"/>
        <v>19126709.88</v>
      </c>
      <c r="Y343" s="14"/>
      <c r="Z343" s="15">
        <f>if($A343&lt;=$Z$1,D343*((1+Investment!$D$5/12)^($Z$1*12-$B343)),0)</f>
        <v>0</v>
      </c>
      <c r="AA343" s="15">
        <f>if($A343&lt;=$Z$1,E343*((1+Investment!$D$6/12)^($Z$1*12-$B343)),0)</f>
        <v>0</v>
      </c>
      <c r="AB343" s="15">
        <f>if($A343&lt;=$Z$1,F343*((1+Investment!$D$7/12)^($Z$1*12-$B343)),0)</f>
        <v>0</v>
      </c>
      <c r="AC343" s="15">
        <f t="shared" si="7"/>
        <v>0</v>
      </c>
      <c r="AD343" s="15">
        <f t="shared" si="18"/>
        <v>43666553.35</v>
      </c>
      <c r="AE343" s="14"/>
      <c r="AF343" s="15">
        <f>if($A343&lt;=$AF$1,D343*((1+Investment!$D$5/12)^($AF$1*12-$B343)),0)</f>
        <v>61220.77474</v>
      </c>
      <c r="AG343" s="15">
        <f>if($A343&lt;=$AF$1,E343*((1+Investment!$D$6/12)^($AF$1*12-$B343)),0)</f>
        <v>26735.42446</v>
      </c>
      <c r="AH343" s="15">
        <f>if($A343&lt;=$AF$1,F343*((1+Investment!$D$7/12)^($AF$1*12-$B343)),0)</f>
        <v>16810.76708</v>
      </c>
      <c r="AI343" s="15">
        <f t="shared" si="8"/>
        <v>104766.9663</v>
      </c>
      <c r="AJ343" s="15">
        <f t="shared" si="19"/>
        <v>93532106</v>
      </c>
      <c r="AK343" s="14"/>
      <c r="AL343" s="15">
        <f>if($A343&lt;=$AF$1,D343*((1+Investment!$D$5/12)^($AL$1*12-$B343)),0)</f>
        <v>111219.5794</v>
      </c>
      <c r="AM343" s="15">
        <f>if($A343&lt;=$AF$1,E343*((1+Investment!$D$6/12)^($AL$1*12-$B343)),0)</f>
        <v>56336.38773</v>
      </c>
      <c r="AN343" s="15">
        <f>if($A343&lt;=$AF$1,F343*((1+Investment!$D$7/12)^($AL$1*12-$B343)),0)</f>
        <v>41072.39856</v>
      </c>
      <c r="AO343" s="15">
        <f t="shared" si="9"/>
        <v>208628.3656</v>
      </c>
      <c r="AP343" s="15">
        <f t="shared" si="20"/>
        <v>195928022.7</v>
      </c>
      <c r="AQ343" s="14"/>
      <c r="AR343" s="15">
        <f>if($A343&lt;=$AF$1,D343*((1+Investment!$D$5/12)^($AR$1*12-$B343)),0)</f>
        <v>202052.2426</v>
      </c>
      <c r="AS343" s="15">
        <f>if($A343&lt;=$AF$1,E343*((1+Investment!$D$6/12)^($AR$1*12-$B343)),0)</f>
        <v>118710.9854</v>
      </c>
      <c r="AT343" s="15">
        <f>if($A343&lt;=$AF$1,F343*((1+Investment!$D$7/12)^($AR$1*12-$B343)),0)</f>
        <v>100348.8964</v>
      </c>
      <c r="AU343" s="15">
        <f t="shared" si="10"/>
        <v>421112.1244</v>
      </c>
      <c r="AV343" s="15">
        <f t="shared" si="21"/>
        <v>416860832.9</v>
      </c>
      <c r="AW343" s="15"/>
      <c r="AX343" s="15">
        <f>if($A343&lt;=$AF$1,D343*((1+Investment!$D$5/12)^($AX$1*12-$B343)),0)</f>
        <v>367067.6421</v>
      </c>
      <c r="AY343" s="15">
        <f>if($A343&lt;=$AF$1,E343*((1+Investment!$D$6/12)^($AX$1*12-$B343)),0)</f>
        <v>250145.5741</v>
      </c>
      <c r="AZ343" s="15">
        <f>if($A343&lt;=$AF$1,F343*((1+Investment!$D$7/12)^($AX$1*12-$B343)),0)</f>
        <v>245174.4082</v>
      </c>
      <c r="BA343" s="15">
        <f t="shared" si="11"/>
        <v>862387.6243</v>
      </c>
      <c r="BB343" s="15">
        <f t="shared" si="22"/>
        <v>900615744.7</v>
      </c>
      <c r="BC343" s="15"/>
      <c r="BD343" s="15">
        <f>if($A343&lt;=$AF$1,D343*((1+Investment!$D$5/12)^($BD$1*12-$B343)),0)</f>
        <v>666850.5736</v>
      </c>
      <c r="BE343" s="15">
        <f>if($A343&lt;=$AF$1,E343*((1+Investment!$D$6/12)^($BD$1*12-$B343)),0)</f>
        <v>527102.0877</v>
      </c>
      <c r="BF343" s="15">
        <f>if($A343&lt;=$AF$1,F343*((1+Investment!$D$7/12)^($BD$1*12-$B343)),0)</f>
        <v>599014.9625</v>
      </c>
      <c r="BG343" s="15">
        <f t="shared" si="12"/>
        <v>1792967.624</v>
      </c>
      <c r="BH343" s="15">
        <f t="shared" si="23"/>
        <v>1974615708</v>
      </c>
      <c r="BI343" s="15"/>
    </row>
    <row r="344">
      <c r="A344" s="24">
        <f t="shared" si="2"/>
        <v>28</v>
      </c>
      <c r="B344" s="23">
        <f t="shared" si="13"/>
        <v>342</v>
      </c>
      <c r="C344" s="15">
        <f>vlookup(A344,Budget!$B$3:$H$53,7,0)</f>
        <v>84458.13147</v>
      </c>
      <c r="D344" s="15">
        <f t="shared" ref="D344:F344" si="362">$C344*D$1</f>
        <v>50674.87888</v>
      </c>
      <c r="E344" s="15">
        <f t="shared" si="362"/>
        <v>21114.53287</v>
      </c>
      <c r="F344" s="15">
        <f t="shared" si="362"/>
        <v>12668.71972</v>
      </c>
      <c r="G344" s="14"/>
      <c r="H344" s="15">
        <f>if($A344&lt;=$H$1,D344*((1+Investment!$D$5/12)^($H$1*12-$B344)),0)</f>
        <v>0</v>
      </c>
      <c r="I344" s="15">
        <f>if($A344&lt;=$H$1,E344*((1+Investment!$D$6/12)^($H$1*12-$B344)),0)</f>
        <v>0</v>
      </c>
      <c r="J344" s="15">
        <f>if($A344&lt;=$H$1,F344*((1+Investment!$D$7/12)^($H$1*12-$B344)),0)</f>
        <v>0</v>
      </c>
      <c r="K344" s="15">
        <f t="shared" si="4"/>
        <v>0</v>
      </c>
      <c r="L344" s="15">
        <f t="shared" si="15"/>
        <v>2878143.695</v>
      </c>
      <c r="M344" s="14"/>
      <c r="N344" s="15">
        <f>if($A344&lt;=$N$1,D344*((1+Investment!$D$5/12)^($N$1*12-$B344)),0)</f>
        <v>0</v>
      </c>
      <c r="O344" s="15">
        <f>if($A344&lt;=$N$1,E344*((1+Investment!$D$6/12)^($N$1*12-$B344)),0)</f>
        <v>0</v>
      </c>
      <c r="P344" s="15">
        <f>if($A344&lt;=$N$1,F344*((1+Investment!$D$7/12)^($N$1*12-$B344)),0)</f>
        <v>0</v>
      </c>
      <c r="Q344" s="15">
        <f t="shared" si="5"/>
        <v>0</v>
      </c>
      <c r="R344" s="15">
        <f t="shared" si="16"/>
        <v>7865692.167</v>
      </c>
      <c r="S344" s="14"/>
      <c r="T344" s="15">
        <f>if($A344&lt;=$T$1,D344*((1+Investment!$D$5/12)^($T$1*12-$B344)),0)</f>
        <v>0</v>
      </c>
      <c r="U344" s="15">
        <f>if($A344&lt;=$T$1,E344*((1+Investment!$D$6/12)^($T$1*12-$B344)),0)</f>
        <v>0</v>
      </c>
      <c r="V344" s="15">
        <f>if($A344&lt;=$T$1,F344*((1+Investment!$D$7/12)^($T$1*12-$B344)),0)</f>
        <v>0</v>
      </c>
      <c r="W344" s="15">
        <f t="shared" si="6"/>
        <v>0</v>
      </c>
      <c r="X344" s="15">
        <f t="shared" si="17"/>
        <v>19126709.88</v>
      </c>
      <c r="Y344" s="14"/>
      <c r="Z344" s="15">
        <f>if($A344&lt;=$Z$1,D344*((1+Investment!$D$5/12)^($Z$1*12-$B344)),0)</f>
        <v>0</v>
      </c>
      <c r="AA344" s="15">
        <f>if($A344&lt;=$Z$1,E344*((1+Investment!$D$6/12)^($Z$1*12-$B344)),0)</f>
        <v>0</v>
      </c>
      <c r="AB344" s="15">
        <f>if($A344&lt;=$Z$1,F344*((1+Investment!$D$7/12)^($Z$1*12-$B344)),0)</f>
        <v>0</v>
      </c>
      <c r="AC344" s="15">
        <f t="shared" si="7"/>
        <v>0</v>
      </c>
      <c r="AD344" s="15">
        <f t="shared" si="18"/>
        <v>43666553.35</v>
      </c>
      <c r="AE344" s="14"/>
      <c r="AF344" s="15">
        <f>if($A344&lt;=$AF$1,D344*((1+Investment!$D$5/12)^($AF$1*12-$B344)),0)</f>
        <v>60614.62846</v>
      </c>
      <c r="AG344" s="15">
        <f>if($A344&lt;=$AF$1,E344*((1+Investment!$D$6/12)^($AF$1*12-$B344)),0)</f>
        <v>26405.35749</v>
      </c>
      <c r="AH344" s="15">
        <f>if($A344&lt;=$AF$1,F344*((1+Investment!$D$7/12)^($AF$1*12-$B344)),0)</f>
        <v>16562.33209</v>
      </c>
      <c r="AI344" s="15">
        <f t="shared" si="8"/>
        <v>103582.318</v>
      </c>
      <c r="AJ344" s="15">
        <f t="shared" si="19"/>
        <v>93635688.31</v>
      </c>
      <c r="AK344" s="14"/>
      <c r="AL344" s="15">
        <f>if($A344&lt;=$AF$1,D344*((1+Investment!$D$5/12)^($AL$1*12-$B344)),0)</f>
        <v>110118.3954</v>
      </c>
      <c r="AM344" s="15">
        <f>if($A344&lt;=$AF$1,E344*((1+Investment!$D$6/12)^($AL$1*12-$B344)),0)</f>
        <v>55640.87677</v>
      </c>
      <c r="AN344" s="15">
        <f>if($A344&lt;=$AF$1,F344*((1+Investment!$D$7/12)^($AL$1*12-$B344)),0)</f>
        <v>40465.4173</v>
      </c>
      <c r="AO344" s="15">
        <f t="shared" si="9"/>
        <v>206224.6895</v>
      </c>
      <c r="AP344" s="15">
        <f t="shared" si="20"/>
        <v>196134247.4</v>
      </c>
      <c r="AQ344" s="14"/>
      <c r="AR344" s="15">
        <f>if($A344&lt;=$AF$1,D344*((1+Investment!$D$5/12)^($AR$1*12-$B344)),0)</f>
        <v>200051.7254</v>
      </c>
      <c r="AS344" s="15">
        <f>if($A344&lt;=$AF$1,E344*((1+Investment!$D$6/12)^($AR$1*12-$B344)),0)</f>
        <v>117245.4176</v>
      </c>
      <c r="AT344" s="15">
        <f>if($A344&lt;=$AF$1,F344*((1+Investment!$D$7/12)^($AR$1*12-$B344)),0)</f>
        <v>98865.90779</v>
      </c>
      <c r="AU344" s="15">
        <f t="shared" si="10"/>
        <v>416163.0508</v>
      </c>
      <c r="AV344" s="15">
        <f t="shared" si="21"/>
        <v>417276996</v>
      </c>
      <c r="AW344" s="15"/>
      <c r="AX344" s="15">
        <f>if($A344&lt;=$AF$1,D344*((1+Investment!$D$5/12)^($AX$1*12-$B344)),0)</f>
        <v>363433.309</v>
      </c>
      <c r="AY344" s="15">
        <f>if($A344&lt;=$AF$1,E344*((1+Investment!$D$6/12)^($AX$1*12-$B344)),0)</f>
        <v>247057.3571</v>
      </c>
      <c r="AZ344" s="15">
        <f>if($A344&lt;=$AF$1,F344*((1+Investment!$D$7/12)^($AX$1*12-$B344)),0)</f>
        <v>241551.1411</v>
      </c>
      <c r="BA344" s="15">
        <f t="shared" si="11"/>
        <v>852041.8072</v>
      </c>
      <c r="BB344" s="15">
        <f t="shared" si="22"/>
        <v>901467786.5</v>
      </c>
      <c r="BC344" s="15"/>
      <c r="BD344" s="15">
        <f>if($A344&lt;=$AF$1,D344*((1+Investment!$D$5/12)^($BD$1*12-$B344)),0)</f>
        <v>660248.0927</v>
      </c>
      <c r="BE344" s="15">
        <f>if($A344&lt;=$AF$1,E344*((1+Investment!$D$6/12)^($BD$1*12-$B344)),0)</f>
        <v>520594.6545</v>
      </c>
      <c r="BF344" s="15">
        <f>if($A344&lt;=$AF$1,F344*((1+Investment!$D$7/12)^($BD$1*12-$B344)),0)</f>
        <v>590162.5247</v>
      </c>
      <c r="BG344" s="15">
        <f t="shared" si="12"/>
        <v>1771005.272</v>
      </c>
      <c r="BH344" s="15">
        <f t="shared" si="23"/>
        <v>1976386713</v>
      </c>
      <c r="BI344" s="15"/>
    </row>
    <row r="345">
      <c r="A345" s="24">
        <f t="shared" si="2"/>
        <v>28</v>
      </c>
      <c r="B345" s="23">
        <f t="shared" si="13"/>
        <v>343</v>
      </c>
      <c r="C345" s="15">
        <f>vlookup(A345,Budget!$B$3:$H$53,7,0)</f>
        <v>84458.13147</v>
      </c>
      <c r="D345" s="15">
        <f t="shared" ref="D345:F345" si="363">$C345*D$1</f>
        <v>50674.87888</v>
      </c>
      <c r="E345" s="15">
        <f t="shared" si="363"/>
        <v>21114.53287</v>
      </c>
      <c r="F345" s="15">
        <f t="shared" si="363"/>
        <v>12668.71972</v>
      </c>
      <c r="G345" s="14"/>
      <c r="H345" s="15">
        <f>if($A345&lt;=$H$1,D345*((1+Investment!$D$5/12)^($H$1*12-$B345)),0)</f>
        <v>0</v>
      </c>
      <c r="I345" s="15">
        <f>if($A345&lt;=$H$1,E345*((1+Investment!$D$6/12)^($H$1*12-$B345)),0)</f>
        <v>0</v>
      </c>
      <c r="J345" s="15">
        <f>if($A345&lt;=$H$1,F345*((1+Investment!$D$7/12)^($H$1*12-$B345)),0)</f>
        <v>0</v>
      </c>
      <c r="K345" s="15">
        <f t="shared" si="4"/>
        <v>0</v>
      </c>
      <c r="L345" s="15">
        <f t="shared" si="15"/>
        <v>2878143.695</v>
      </c>
      <c r="M345" s="14"/>
      <c r="N345" s="15">
        <f>if($A345&lt;=$N$1,D345*((1+Investment!$D$5/12)^($N$1*12-$B345)),0)</f>
        <v>0</v>
      </c>
      <c r="O345" s="15">
        <f>if($A345&lt;=$N$1,E345*((1+Investment!$D$6/12)^($N$1*12-$B345)),0)</f>
        <v>0</v>
      </c>
      <c r="P345" s="15">
        <f>if($A345&lt;=$N$1,F345*((1+Investment!$D$7/12)^($N$1*12-$B345)),0)</f>
        <v>0</v>
      </c>
      <c r="Q345" s="15">
        <f t="shared" si="5"/>
        <v>0</v>
      </c>
      <c r="R345" s="15">
        <f t="shared" si="16"/>
        <v>7865692.167</v>
      </c>
      <c r="S345" s="14"/>
      <c r="T345" s="15">
        <f>if($A345&lt;=$T$1,D345*((1+Investment!$D$5/12)^($T$1*12-$B345)),0)</f>
        <v>0</v>
      </c>
      <c r="U345" s="15">
        <f>if($A345&lt;=$T$1,E345*((1+Investment!$D$6/12)^($T$1*12-$B345)),0)</f>
        <v>0</v>
      </c>
      <c r="V345" s="15">
        <f>if($A345&lt;=$T$1,F345*((1+Investment!$D$7/12)^($T$1*12-$B345)),0)</f>
        <v>0</v>
      </c>
      <c r="W345" s="15">
        <f t="shared" si="6"/>
        <v>0</v>
      </c>
      <c r="X345" s="15">
        <f t="shared" si="17"/>
        <v>19126709.88</v>
      </c>
      <c r="Y345" s="14"/>
      <c r="Z345" s="15">
        <f>if($A345&lt;=$Z$1,D345*((1+Investment!$D$5/12)^($Z$1*12-$B345)),0)</f>
        <v>0</v>
      </c>
      <c r="AA345" s="15">
        <f>if($A345&lt;=$Z$1,E345*((1+Investment!$D$6/12)^($Z$1*12-$B345)),0)</f>
        <v>0</v>
      </c>
      <c r="AB345" s="15">
        <f>if($A345&lt;=$Z$1,F345*((1+Investment!$D$7/12)^($Z$1*12-$B345)),0)</f>
        <v>0</v>
      </c>
      <c r="AC345" s="15">
        <f t="shared" si="7"/>
        <v>0</v>
      </c>
      <c r="AD345" s="15">
        <f t="shared" si="18"/>
        <v>43666553.35</v>
      </c>
      <c r="AE345" s="14"/>
      <c r="AF345" s="15">
        <f>if($A345&lt;=$AF$1,D345*((1+Investment!$D$5/12)^($AF$1*12-$B345)),0)</f>
        <v>60014.48362</v>
      </c>
      <c r="AG345" s="15">
        <f>if($A345&lt;=$AF$1,E345*((1+Investment!$D$6/12)^($AF$1*12-$B345)),0)</f>
        <v>26079.36542</v>
      </c>
      <c r="AH345" s="15">
        <f>if($A345&lt;=$AF$1,F345*((1+Investment!$D$7/12)^($AF$1*12-$B345)),0)</f>
        <v>16317.56857</v>
      </c>
      <c r="AI345" s="15">
        <f t="shared" si="8"/>
        <v>102411.4176</v>
      </c>
      <c r="AJ345" s="15">
        <f t="shared" si="19"/>
        <v>93738099.73</v>
      </c>
      <c r="AK345" s="14"/>
      <c r="AL345" s="15">
        <f>if($A345&lt;=$AF$1,D345*((1+Investment!$D$5/12)^($AL$1*12-$B345)),0)</f>
        <v>109028.1143</v>
      </c>
      <c r="AM345" s="15">
        <f>if($A345&lt;=$AF$1,E345*((1+Investment!$D$6/12)^($AL$1*12-$B345)),0)</f>
        <v>54953.95236</v>
      </c>
      <c r="AN345" s="15">
        <f>if($A345&lt;=$AF$1,F345*((1+Investment!$D$7/12)^($AL$1*12-$B345)),0)</f>
        <v>39867.40621</v>
      </c>
      <c r="AO345" s="15">
        <f t="shared" si="9"/>
        <v>203849.4728</v>
      </c>
      <c r="AP345" s="15">
        <f t="shared" si="20"/>
        <v>196338096.8</v>
      </c>
      <c r="AQ345" s="14"/>
      <c r="AR345" s="15">
        <f>if($A345&lt;=$AF$1,D345*((1+Investment!$D$5/12)^($AR$1*12-$B345)),0)</f>
        <v>198071.0152</v>
      </c>
      <c r="AS345" s="15">
        <f>if($A345&lt;=$AF$1,E345*((1+Investment!$D$6/12)^($AR$1*12-$B345)),0)</f>
        <v>115797.9434</v>
      </c>
      <c r="AT345" s="15">
        <f>if($A345&lt;=$AF$1,F345*((1+Investment!$D$7/12)^($AR$1*12-$B345)),0)</f>
        <v>97404.83526</v>
      </c>
      <c r="AU345" s="15">
        <f t="shared" si="10"/>
        <v>411273.7938</v>
      </c>
      <c r="AV345" s="15">
        <f t="shared" si="21"/>
        <v>417688269.8</v>
      </c>
      <c r="AW345" s="15"/>
      <c r="AX345" s="15">
        <f>if($A345&lt;=$AF$1,D345*((1+Investment!$D$5/12)^($AX$1*12-$B345)),0)</f>
        <v>359834.9594</v>
      </c>
      <c r="AY345" s="15">
        <f>if($A345&lt;=$AF$1,E345*((1+Investment!$D$6/12)^($AX$1*12-$B345)),0)</f>
        <v>244007.2663</v>
      </c>
      <c r="AZ345" s="15">
        <f>if($A345&lt;=$AF$1,F345*((1+Investment!$D$7/12)^($AX$1*12-$B345)),0)</f>
        <v>237981.4198</v>
      </c>
      <c r="BA345" s="15">
        <f t="shared" si="11"/>
        <v>841823.6454</v>
      </c>
      <c r="BB345" s="15">
        <f t="shared" si="22"/>
        <v>902309610.2</v>
      </c>
      <c r="BC345" s="15"/>
      <c r="BD345" s="15">
        <f>if($A345&lt;=$AF$1,D345*((1+Investment!$D$5/12)^($BD$1*12-$B345)),0)</f>
        <v>653710.9828</v>
      </c>
      <c r="BE345" s="15">
        <f>if($A345&lt;=$AF$1,E345*((1+Investment!$D$6/12)^($BD$1*12-$B345)),0)</f>
        <v>514167.56</v>
      </c>
      <c r="BF345" s="15">
        <f>if($A345&lt;=$AF$1,F345*((1+Investment!$D$7/12)^($BD$1*12-$B345)),0)</f>
        <v>581440.911</v>
      </c>
      <c r="BG345" s="15">
        <f t="shared" si="12"/>
        <v>1749319.454</v>
      </c>
      <c r="BH345" s="15">
        <f t="shared" si="23"/>
        <v>1978136033</v>
      </c>
      <c r="BI345" s="15"/>
    </row>
    <row r="346">
      <c r="A346" s="24">
        <f t="shared" si="2"/>
        <v>28</v>
      </c>
      <c r="B346" s="23">
        <f t="shared" si="13"/>
        <v>344</v>
      </c>
      <c r="C346" s="15">
        <f>vlookup(A346,Budget!$B$3:$H$53,7,0)</f>
        <v>84458.13147</v>
      </c>
      <c r="D346" s="15">
        <f t="shared" ref="D346:F346" si="364">$C346*D$1</f>
        <v>50674.87888</v>
      </c>
      <c r="E346" s="15">
        <f t="shared" si="364"/>
        <v>21114.53287</v>
      </c>
      <c r="F346" s="15">
        <f t="shared" si="364"/>
        <v>12668.71972</v>
      </c>
      <c r="G346" s="14"/>
      <c r="H346" s="15">
        <f>if($A346&lt;=$H$1,D346*((1+Investment!$D$5/12)^($H$1*12-$B346)),0)</f>
        <v>0</v>
      </c>
      <c r="I346" s="15">
        <f>if($A346&lt;=$H$1,E346*((1+Investment!$D$6/12)^($H$1*12-$B346)),0)</f>
        <v>0</v>
      </c>
      <c r="J346" s="15">
        <f>if($A346&lt;=$H$1,F346*((1+Investment!$D$7/12)^($H$1*12-$B346)),0)</f>
        <v>0</v>
      </c>
      <c r="K346" s="15">
        <f t="shared" si="4"/>
        <v>0</v>
      </c>
      <c r="L346" s="15">
        <f t="shared" si="15"/>
        <v>2878143.695</v>
      </c>
      <c r="M346" s="14"/>
      <c r="N346" s="15">
        <f>if($A346&lt;=$N$1,D346*((1+Investment!$D$5/12)^($N$1*12-$B346)),0)</f>
        <v>0</v>
      </c>
      <c r="O346" s="15">
        <f>if($A346&lt;=$N$1,E346*((1+Investment!$D$6/12)^($N$1*12-$B346)),0)</f>
        <v>0</v>
      </c>
      <c r="P346" s="15">
        <f>if($A346&lt;=$N$1,F346*((1+Investment!$D$7/12)^($N$1*12-$B346)),0)</f>
        <v>0</v>
      </c>
      <c r="Q346" s="15">
        <f t="shared" si="5"/>
        <v>0</v>
      </c>
      <c r="R346" s="15">
        <f t="shared" si="16"/>
        <v>7865692.167</v>
      </c>
      <c r="S346" s="14"/>
      <c r="T346" s="15">
        <f>if($A346&lt;=$T$1,D346*((1+Investment!$D$5/12)^($T$1*12-$B346)),0)</f>
        <v>0</v>
      </c>
      <c r="U346" s="15">
        <f>if($A346&lt;=$T$1,E346*((1+Investment!$D$6/12)^($T$1*12-$B346)),0)</f>
        <v>0</v>
      </c>
      <c r="V346" s="15">
        <f>if($A346&lt;=$T$1,F346*((1+Investment!$D$7/12)^($T$1*12-$B346)),0)</f>
        <v>0</v>
      </c>
      <c r="W346" s="15">
        <f t="shared" si="6"/>
        <v>0</v>
      </c>
      <c r="X346" s="15">
        <f t="shared" si="17"/>
        <v>19126709.88</v>
      </c>
      <c r="Y346" s="14"/>
      <c r="Z346" s="15">
        <f>if($A346&lt;=$Z$1,D346*((1+Investment!$D$5/12)^($Z$1*12-$B346)),0)</f>
        <v>0</v>
      </c>
      <c r="AA346" s="15">
        <f>if($A346&lt;=$Z$1,E346*((1+Investment!$D$6/12)^($Z$1*12-$B346)),0)</f>
        <v>0</v>
      </c>
      <c r="AB346" s="15">
        <f>if($A346&lt;=$Z$1,F346*((1+Investment!$D$7/12)^($Z$1*12-$B346)),0)</f>
        <v>0</v>
      </c>
      <c r="AC346" s="15">
        <f t="shared" si="7"/>
        <v>0</v>
      </c>
      <c r="AD346" s="15">
        <f t="shared" si="18"/>
        <v>43666553.35</v>
      </c>
      <c r="AE346" s="14"/>
      <c r="AF346" s="15">
        <f>if($A346&lt;=$AF$1,D346*((1+Investment!$D$5/12)^($AF$1*12-$B346)),0)</f>
        <v>59420.28081</v>
      </c>
      <c r="AG346" s="15">
        <f>if($A346&lt;=$AF$1,E346*((1+Investment!$D$6/12)^($AF$1*12-$B346)),0)</f>
        <v>25757.39795</v>
      </c>
      <c r="AH346" s="15">
        <f>if($A346&lt;=$AF$1,F346*((1+Investment!$D$7/12)^($AF$1*12-$B346)),0)</f>
        <v>16076.42223</v>
      </c>
      <c r="AI346" s="15">
        <f t="shared" si="8"/>
        <v>101254.101</v>
      </c>
      <c r="AJ346" s="15">
        <f t="shared" si="19"/>
        <v>93839353.83</v>
      </c>
      <c r="AK346" s="14"/>
      <c r="AL346" s="15">
        <f>if($A346&lt;=$AF$1,D346*((1+Investment!$D$5/12)^($AL$1*12-$B346)),0)</f>
        <v>107948.628</v>
      </c>
      <c r="AM346" s="15">
        <f>if($A346&lt;=$AF$1,E346*((1+Investment!$D$6/12)^($AL$1*12-$B346)),0)</f>
        <v>54275.50851</v>
      </c>
      <c r="AN346" s="15">
        <f>if($A346&lt;=$AF$1,F346*((1+Investment!$D$7/12)^($AL$1*12-$B346)),0)</f>
        <v>39278.23272</v>
      </c>
      <c r="AO346" s="15">
        <f t="shared" si="9"/>
        <v>201502.3692</v>
      </c>
      <c r="AP346" s="15">
        <f t="shared" si="20"/>
        <v>196539599.2</v>
      </c>
      <c r="AQ346" s="14"/>
      <c r="AR346" s="15">
        <f>if($A346&lt;=$AF$1,D346*((1+Investment!$D$5/12)^($AR$1*12-$B346)),0)</f>
        <v>196109.9161</v>
      </c>
      <c r="AS346" s="15">
        <f>if($A346&lt;=$AF$1,E346*((1+Investment!$D$6/12)^($AR$1*12-$B346)),0)</f>
        <v>114368.3391</v>
      </c>
      <c r="AT346" s="15">
        <f>if($A346&lt;=$AF$1,F346*((1+Investment!$D$7/12)^($AR$1*12-$B346)),0)</f>
        <v>95965.35494</v>
      </c>
      <c r="AU346" s="15">
        <f t="shared" si="10"/>
        <v>406443.6101</v>
      </c>
      <c r="AV346" s="15">
        <f t="shared" si="21"/>
        <v>418094713.4</v>
      </c>
      <c r="AW346" s="15"/>
      <c r="AX346" s="15">
        <f>if($A346&lt;=$AF$1,D346*((1+Investment!$D$5/12)^($AX$1*12-$B346)),0)</f>
        <v>356272.2371</v>
      </c>
      <c r="AY346" s="15">
        <f>if($A346&lt;=$AF$1,E346*((1+Investment!$D$6/12)^($AX$1*12-$B346)),0)</f>
        <v>240994.8309</v>
      </c>
      <c r="AZ346" s="15">
        <f>if($A346&lt;=$AF$1,F346*((1+Investment!$D$7/12)^($AX$1*12-$B346)),0)</f>
        <v>234464.453</v>
      </c>
      <c r="BA346" s="15">
        <f t="shared" si="11"/>
        <v>831731.5209</v>
      </c>
      <c r="BB346" s="15">
        <f t="shared" si="22"/>
        <v>903141341.7</v>
      </c>
      <c r="BC346" s="15"/>
      <c r="BD346" s="15">
        <f>if($A346&lt;=$AF$1,D346*((1+Investment!$D$5/12)^($BD$1*12-$B346)),0)</f>
        <v>647238.5969</v>
      </c>
      <c r="BE346" s="15">
        <f>if($A346&lt;=$AF$1,E346*((1+Investment!$D$6/12)^($BD$1*12-$B346)),0)</f>
        <v>507819.8123</v>
      </c>
      <c r="BF346" s="15">
        <f>if($A346&lt;=$AF$1,F346*((1+Investment!$D$7/12)^($BD$1*12-$B346)),0)</f>
        <v>572848.1882</v>
      </c>
      <c r="BG346" s="15">
        <f t="shared" si="12"/>
        <v>1727906.597</v>
      </c>
      <c r="BH346" s="15">
        <f t="shared" si="23"/>
        <v>1979863939</v>
      </c>
      <c r="BI346" s="15"/>
    </row>
    <row r="347">
      <c r="A347" s="24">
        <f t="shared" si="2"/>
        <v>28</v>
      </c>
      <c r="B347" s="23">
        <f t="shared" si="13"/>
        <v>345</v>
      </c>
      <c r="C347" s="15">
        <f>vlookup(A347,Budget!$B$3:$H$53,7,0)</f>
        <v>84458.13147</v>
      </c>
      <c r="D347" s="15">
        <f t="shared" ref="D347:F347" si="365">$C347*D$1</f>
        <v>50674.87888</v>
      </c>
      <c r="E347" s="15">
        <f t="shared" si="365"/>
        <v>21114.53287</v>
      </c>
      <c r="F347" s="15">
        <f t="shared" si="365"/>
        <v>12668.71972</v>
      </c>
      <c r="G347" s="14"/>
      <c r="H347" s="15">
        <f>if($A347&lt;=$H$1,D347*((1+Investment!$D$5/12)^($H$1*12-$B347)),0)</f>
        <v>0</v>
      </c>
      <c r="I347" s="15">
        <f>if($A347&lt;=$H$1,E347*((1+Investment!$D$6/12)^($H$1*12-$B347)),0)</f>
        <v>0</v>
      </c>
      <c r="J347" s="15">
        <f>if($A347&lt;=$H$1,F347*((1+Investment!$D$7/12)^($H$1*12-$B347)),0)</f>
        <v>0</v>
      </c>
      <c r="K347" s="15">
        <f t="shared" si="4"/>
        <v>0</v>
      </c>
      <c r="L347" s="15">
        <f t="shared" si="15"/>
        <v>2878143.695</v>
      </c>
      <c r="M347" s="14"/>
      <c r="N347" s="15">
        <f>if($A347&lt;=$N$1,D347*((1+Investment!$D$5/12)^($N$1*12-$B347)),0)</f>
        <v>0</v>
      </c>
      <c r="O347" s="15">
        <f>if($A347&lt;=$N$1,E347*((1+Investment!$D$6/12)^($N$1*12-$B347)),0)</f>
        <v>0</v>
      </c>
      <c r="P347" s="15">
        <f>if($A347&lt;=$N$1,F347*((1+Investment!$D$7/12)^($N$1*12-$B347)),0)</f>
        <v>0</v>
      </c>
      <c r="Q347" s="15">
        <f t="shared" si="5"/>
        <v>0</v>
      </c>
      <c r="R347" s="15">
        <f t="shared" si="16"/>
        <v>7865692.167</v>
      </c>
      <c r="S347" s="14"/>
      <c r="T347" s="15">
        <f>if($A347&lt;=$T$1,D347*((1+Investment!$D$5/12)^($T$1*12-$B347)),0)</f>
        <v>0</v>
      </c>
      <c r="U347" s="15">
        <f>if($A347&lt;=$T$1,E347*((1+Investment!$D$6/12)^($T$1*12-$B347)),0)</f>
        <v>0</v>
      </c>
      <c r="V347" s="15">
        <f>if($A347&lt;=$T$1,F347*((1+Investment!$D$7/12)^($T$1*12-$B347)),0)</f>
        <v>0</v>
      </c>
      <c r="W347" s="15">
        <f t="shared" si="6"/>
        <v>0</v>
      </c>
      <c r="X347" s="15">
        <f t="shared" si="17"/>
        <v>19126709.88</v>
      </c>
      <c r="Y347" s="14"/>
      <c r="Z347" s="15">
        <f>if($A347&lt;=$Z$1,D347*((1+Investment!$D$5/12)^($Z$1*12-$B347)),0)</f>
        <v>0</v>
      </c>
      <c r="AA347" s="15">
        <f>if($A347&lt;=$Z$1,E347*((1+Investment!$D$6/12)^($Z$1*12-$B347)),0)</f>
        <v>0</v>
      </c>
      <c r="AB347" s="15">
        <f>if($A347&lt;=$Z$1,F347*((1+Investment!$D$7/12)^($Z$1*12-$B347)),0)</f>
        <v>0</v>
      </c>
      <c r="AC347" s="15">
        <f t="shared" si="7"/>
        <v>0</v>
      </c>
      <c r="AD347" s="15">
        <f t="shared" si="18"/>
        <v>43666553.35</v>
      </c>
      <c r="AE347" s="14"/>
      <c r="AF347" s="15">
        <f>if($A347&lt;=$AF$1,D347*((1+Investment!$D$5/12)^($AF$1*12-$B347)),0)</f>
        <v>58831.9612</v>
      </c>
      <c r="AG347" s="15">
        <f>if($A347&lt;=$AF$1,E347*((1+Investment!$D$6/12)^($AF$1*12-$B347)),0)</f>
        <v>25439.40538</v>
      </c>
      <c r="AH347" s="15">
        <f>if($A347&lt;=$AF$1,F347*((1+Investment!$D$7/12)^($AF$1*12-$B347)),0)</f>
        <v>15838.83964</v>
      </c>
      <c r="AI347" s="15">
        <f t="shared" si="8"/>
        <v>100110.2062</v>
      </c>
      <c r="AJ347" s="15">
        <f t="shared" si="19"/>
        <v>93939464.04</v>
      </c>
      <c r="AK347" s="14"/>
      <c r="AL347" s="15">
        <f>if($A347&lt;=$AF$1,D347*((1+Investment!$D$5/12)^($AL$1*12-$B347)),0)</f>
        <v>106879.8297</v>
      </c>
      <c r="AM347" s="15">
        <f>if($A347&lt;=$AF$1,E347*((1+Investment!$D$6/12)^($AL$1*12-$B347)),0)</f>
        <v>53605.4405</v>
      </c>
      <c r="AN347" s="15">
        <f>if($A347&lt;=$AF$1,F347*((1+Investment!$D$7/12)^($AL$1*12-$B347)),0)</f>
        <v>38697.76623</v>
      </c>
      <c r="AO347" s="15">
        <f t="shared" si="9"/>
        <v>199183.0364</v>
      </c>
      <c r="AP347" s="15">
        <f t="shared" si="20"/>
        <v>196738782.2</v>
      </c>
      <c r="AQ347" s="14"/>
      <c r="AR347" s="15">
        <f>if($A347&lt;=$AF$1,D347*((1+Investment!$D$5/12)^($AR$1*12-$B347)),0)</f>
        <v>194168.2337</v>
      </c>
      <c r="AS347" s="15">
        <f>if($A347&lt;=$AF$1,E347*((1+Investment!$D$6/12)^($AR$1*12-$B347)),0)</f>
        <v>112956.3843</v>
      </c>
      <c r="AT347" s="15">
        <f>if($A347&lt;=$AF$1,F347*((1+Investment!$D$7/12)^($AR$1*12-$B347)),0)</f>
        <v>94547.14772</v>
      </c>
      <c r="AU347" s="15">
        <f t="shared" si="10"/>
        <v>401671.7658</v>
      </c>
      <c r="AV347" s="15">
        <f t="shared" si="21"/>
        <v>418496385.2</v>
      </c>
      <c r="AW347" s="15"/>
      <c r="AX347" s="15">
        <f>if($A347&lt;=$AF$1,D347*((1+Investment!$D$5/12)^($AX$1*12-$B347)),0)</f>
        <v>352744.7892</v>
      </c>
      <c r="AY347" s="15">
        <f>if($A347&lt;=$AF$1,E347*((1+Investment!$D$6/12)^($AX$1*12-$B347)),0)</f>
        <v>238019.586</v>
      </c>
      <c r="AZ347" s="15">
        <f>if($A347&lt;=$AF$1,F347*((1+Investment!$D$7/12)^($AX$1*12-$B347)),0)</f>
        <v>230999.461</v>
      </c>
      <c r="BA347" s="15">
        <f t="shared" si="11"/>
        <v>821763.8363</v>
      </c>
      <c r="BB347" s="15">
        <f t="shared" si="22"/>
        <v>903963105.5</v>
      </c>
      <c r="BC347" s="15"/>
      <c r="BD347" s="15">
        <f>if($A347&lt;=$AF$1,D347*((1+Investment!$D$5/12)^($BD$1*12-$B347)),0)</f>
        <v>640830.2939</v>
      </c>
      <c r="BE347" s="15">
        <f>if($A347&lt;=$AF$1,E347*((1+Investment!$D$6/12)^($BD$1*12-$B347)),0)</f>
        <v>501550.4319</v>
      </c>
      <c r="BF347" s="15">
        <f>if($A347&lt;=$AF$1,F347*((1+Investment!$D$7/12)^($BD$1*12-$B347)),0)</f>
        <v>564382.4514</v>
      </c>
      <c r="BG347" s="15">
        <f t="shared" si="12"/>
        <v>1706763.177</v>
      </c>
      <c r="BH347" s="15">
        <f t="shared" si="23"/>
        <v>1981570703</v>
      </c>
      <c r="BI347" s="15"/>
    </row>
    <row r="348">
      <c r="A348" s="24">
        <f t="shared" si="2"/>
        <v>28</v>
      </c>
      <c r="B348" s="23">
        <f t="shared" si="13"/>
        <v>346</v>
      </c>
      <c r="C348" s="15">
        <f>vlookup(A348,Budget!$B$3:$H$53,7,0)</f>
        <v>84458.13147</v>
      </c>
      <c r="D348" s="15">
        <f t="shared" ref="D348:F348" si="366">$C348*D$1</f>
        <v>50674.87888</v>
      </c>
      <c r="E348" s="15">
        <f t="shared" si="366"/>
        <v>21114.53287</v>
      </c>
      <c r="F348" s="15">
        <f t="shared" si="366"/>
        <v>12668.71972</v>
      </c>
      <c r="G348" s="14"/>
      <c r="H348" s="15">
        <f>if($A348&lt;=$H$1,D348*((1+Investment!$D$5/12)^($H$1*12-$B348)),0)</f>
        <v>0</v>
      </c>
      <c r="I348" s="15">
        <f>if($A348&lt;=$H$1,E348*((1+Investment!$D$6/12)^($H$1*12-$B348)),0)</f>
        <v>0</v>
      </c>
      <c r="J348" s="15">
        <f>if($A348&lt;=$H$1,F348*((1+Investment!$D$7/12)^($H$1*12-$B348)),0)</f>
        <v>0</v>
      </c>
      <c r="K348" s="15">
        <f t="shared" si="4"/>
        <v>0</v>
      </c>
      <c r="L348" s="15">
        <f t="shared" si="15"/>
        <v>2878143.695</v>
      </c>
      <c r="M348" s="14"/>
      <c r="N348" s="15">
        <f>if($A348&lt;=$N$1,D348*((1+Investment!$D$5/12)^($N$1*12-$B348)),0)</f>
        <v>0</v>
      </c>
      <c r="O348" s="15">
        <f>if($A348&lt;=$N$1,E348*((1+Investment!$D$6/12)^($N$1*12-$B348)),0)</f>
        <v>0</v>
      </c>
      <c r="P348" s="15">
        <f>if($A348&lt;=$N$1,F348*((1+Investment!$D$7/12)^($N$1*12-$B348)),0)</f>
        <v>0</v>
      </c>
      <c r="Q348" s="15">
        <f t="shared" si="5"/>
        <v>0</v>
      </c>
      <c r="R348" s="15">
        <f t="shared" si="16"/>
        <v>7865692.167</v>
      </c>
      <c r="S348" s="14"/>
      <c r="T348" s="15">
        <f>if($A348&lt;=$T$1,D348*((1+Investment!$D$5/12)^($T$1*12-$B348)),0)</f>
        <v>0</v>
      </c>
      <c r="U348" s="15">
        <f>if($A348&lt;=$T$1,E348*((1+Investment!$D$6/12)^($T$1*12-$B348)),0)</f>
        <v>0</v>
      </c>
      <c r="V348" s="15">
        <f>if($A348&lt;=$T$1,F348*((1+Investment!$D$7/12)^($T$1*12-$B348)),0)</f>
        <v>0</v>
      </c>
      <c r="W348" s="15">
        <f t="shared" si="6"/>
        <v>0</v>
      </c>
      <c r="X348" s="15">
        <f t="shared" si="17"/>
        <v>19126709.88</v>
      </c>
      <c r="Y348" s="14"/>
      <c r="Z348" s="15">
        <f>if($A348&lt;=$Z$1,D348*((1+Investment!$D$5/12)^($Z$1*12-$B348)),0)</f>
        <v>0</v>
      </c>
      <c r="AA348" s="15">
        <f>if($A348&lt;=$Z$1,E348*((1+Investment!$D$6/12)^($Z$1*12-$B348)),0)</f>
        <v>0</v>
      </c>
      <c r="AB348" s="15">
        <f>if($A348&lt;=$Z$1,F348*((1+Investment!$D$7/12)^($Z$1*12-$B348)),0)</f>
        <v>0</v>
      </c>
      <c r="AC348" s="15">
        <f t="shared" si="7"/>
        <v>0</v>
      </c>
      <c r="AD348" s="15">
        <f t="shared" si="18"/>
        <v>43666553.35</v>
      </c>
      <c r="AE348" s="14"/>
      <c r="AF348" s="15">
        <f>if($A348&lt;=$AF$1,D348*((1+Investment!$D$5/12)^($AF$1*12-$B348)),0)</f>
        <v>58249.46653</v>
      </c>
      <c r="AG348" s="15">
        <f>if($A348&lt;=$AF$1,E348*((1+Investment!$D$6/12)^($AF$1*12-$B348)),0)</f>
        <v>25125.33865</v>
      </c>
      <c r="AH348" s="15">
        <f>if($A348&lt;=$AF$1,F348*((1+Investment!$D$7/12)^($AF$1*12-$B348)),0)</f>
        <v>15604.76812</v>
      </c>
      <c r="AI348" s="15">
        <f t="shared" si="8"/>
        <v>98979.5733</v>
      </c>
      <c r="AJ348" s="15">
        <f t="shared" si="19"/>
        <v>94038443.61</v>
      </c>
      <c r="AK348" s="14"/>
      <c r="AL348" s="15">
        <f>if($A348&lt;=$AF$1,D348*((1+Investment!$D$5/12)^($AL$1*12-$B348)),0)</f>
        <v>105821.6135</v>
      </c>
      <c r="AM348" s="15">
        <f>if($A348&lt;=$AF$1,E348*((1+Investment!$D$6/12)^($AL$1*12-$B348)),0)</f>
        <v>52943.64494</v>
      </c>
      <c r="AN348" s="15">
        <f>if($A348&lt;=$AF$1,F348*((1+Investment!$D$7/12)^($AL$1*12-$B348)),0)</f>
        <v>38125.87806</v>
      </c>
      <c r="AO348" s="15">
        <f t="shared" si="9"/>
        <v>196891.1365</v>
      </c>
      <c r="AP348" s="15">
        <f t="shared" si="20"/>
        <v>196935673.4</v>
      </c>
      <c r="AQ348" s="14"/>
      <c r="AR348" s="15">
        <f>if($A348&lt;=$AF$1,D348*((1+Investment!$D$5/12)^($AR$1*12-$B348)),0)</f>
        <v>192245.776</v>
      </c>
      <c r="AS348" s="15">
        <f>if($A348&lt;=$AF$1,E348*((1+Investment!$D$6/12)^($AR$1*12-$B348)),0)</f>
        <v>111561.8611</v>
      </c>
      <c r="AT348" s="15">
        <f>if($A348&lt;=$AF$1,F348*((1+Investment!$D$7/12)^($AR$1*12-$B348)),0)</f>
        <v>93149.89923</v>
      </c>
      <c r="AU348" s="15">
        <f t="shared" si="10"/>
        <v>396957.5362</v>
      </c>
      <c r="AV348" s="15">
        <f t="shared" si="21"/>
        <v>418893342.7</v>
      </c>
      <c r="AW348" s="15"/>
      <c r="AX348" s="15">
        <f>if($A348&lt;=$AF$1,D348*((1+Investment!$D$5/12)^($AX$1*12-$B348)),0)</f>
        <v>349252.2665</v>
      </c>
      <c r="AY348" s="15">
        <f>if($A348&lt;=$AF$1,E348*((1+Investment!$D$6/12)^($AX$1*12-$B348)),0)</f>
        <v>235081.0726</v>
      </c>
      <c r="AZ348" s="15">
        <f>if($A348&lt;=$AF$1,F348*((1+Investment!$D$7/12)^($AX$1*12-$B348)),0)</f>
        <v>227585.6759</v>
      </c>
      <c r="BA348" s="15">
        <f t="shared" si="11"/>
        <v>811919.0151</v>
      </c>
      <c r="BB348" s="15">
        <f t="shared" si="22"/>
        <v>904775024.5</v>
      </c>
      <c r="BC348" s="15"/>
      <c r="BD348" s="15">
        <f>if($A348&lt;=$AF$1,D348*((1+Investment!$D$5/12)^($BD$1*12-$B348)),0)</f>
        <v>634485.4395</v>
      </c>
      <c r="BE348" s="15">
        <f>if($A348&lt;=$AF$1,E348*((1+Investment!$D$6/12)^($BD$1*12-$B348)),0)</f>
        <v>495358.4513</v>
      </c>
      <c r="BF348" s="15">
        <f>if($A348&lt;=$AF$1,F348*((1+Investment!$D$7/12)^($BD$1*12-$B348)),0)</f>
        <v>556041.824</v>
      </c>
      <c r="BG348" s="15">
        <f t="shared" si="12"/>
        <v>1685885.715</v>
      </c>
      <c r="BH348" s="15">
        <f t="shared" si="23"/>
        <v>1983256588</v>
      </c>
      <c r="BI348" s="15"/>
    </row>
    <row r="349">
      <c r="A349" s="24">
        <f t="shared" si="2"/>
        <v>28</v>
      </c>
      <c r="B349" s="23">
        <f t="shared" si="13"/>
        <v>347</v>
      </c>
      <c r="C349" s="15">
        <f>vlookup(A349,Budget!$B$3:$H$53,7,0)</f>
        <v>84458.13147</v>
      </c>
      <c r="D349" s="15">
        <f t="shared" ref="D349:F349" si="367">$C349*D$1</f>
        <v>50674.87888</v>
      </c>
      <c r="E349" s="15">
        <f t="shared" si="367"/>
        <v>21114.53287</v>
      </c>
      <c r="F349" s="15">
        <f t="shared" si="367"/>
        <v>12668.71972</v>
      </c>
      <c r="G349" s="14"/>
      <c r="H349" s="15">
        <f>if($A349&lt;=$H$1,D349*((1+Investment!$D$5/12)^($H$1*12-$B349)),0)</f>
        <v>0</v>
      </c>
      <c r="I349" s="15">
        <f>if($A349&lt;=$H$1,E349*((1+Investment!$D$6/12)^($H$1*12-$B349)),0)</f>
        <v>0</v>
      </c>
      <c r="J349" s="15">
        <f>if($A349&lt;=$H$1,F349*((1+Investment!$D$7/12)^($H$1*12-$B349)),0)</f>
        <v>0</v>
      </c>
      <c r="K349" s="15">
        <f t="shared" si="4"/>
        <v>0</v>
      </c>
      <c r="L349" s="15">
        <f t="shared" si="15"/>
        <v>2878143.695</v>
      </c>
      <c r="M349" s="14"/>
      <c r="N349" s="15">
        <f>if($A349&lt;=$N$1,D349*((1+Investment!$D$5/12)^($N$1*12-$B349)),0)</f>
        <v>0</v>
      </c>
      <c r="O349" s="15">
        <f>if($A349&lt;=$N$1,E349*((1+Investment!$D$6/12)^($N$1*12-$B349)),0)</f>
        <v>0</v>
      </c>
      <c r="P349" s="15">
        <f>if($A349&lt;=$N$1,F349*((1+Investment!$D$7/12)^($N$1*12-$B349)),0)</f>
        <v>0</v>
      </c>
      <c r="Q349" s="15">
        <f t="shared" si="5"/>
        <v>0</v>
      </c>
      <c r="R349" s="15">
        <f t="shared" si="16"/>
        <v>7865692.167</v>
      </c>
      <c r="S349" s="14"/>
      <c r="T349" s="15">
        <f>if($A349&lt;=$T$1,D349*((1+Investment!$D$5/12)^($T$1*12-$B349)),0)</f>
        <v>0</v>
      </c>
      <c r="U349" s="15">
        <f>if($A349&lt;=$T$1,E349*((1+Investment!$D$6/12)^($T$1*12-$B349)),0)</f>
        <v>0</v>
      </c>
      <c r="V349" s="15">
        <f>if($A349&lt;=$T$1,F349*((1+Investment!$D$7/12)^($T$1*12-$B349)),0)</f>
        <v>0</v>
      </c>
      <c r="W349" s="15">
        <f t="shared" si="6"/>
        <v>0</v>
      </c>
      <c r="X349" s="15">
        <f t="shared" si="17"/>
        <v>19126709.88</v>
      </c>
      <c r="Y349" s="14"/>
      <c r="Z349" s="15">
        <f>if($A349&lt;=$Z$1,D349*((1+Investment!$D$5/12)^($Z$1*12-$B349)),0)</f>
        <v>0</v>
      </c>
      <c r="AA349" s="15">
        <f>if($A349&lt;=$Z$1,E349*((1+Investment!$D$6/12)^($Z$1*12-$B349)),0)</f>
        <v>0</v>
      </c>
      <c r="AB349" s="15">
        <f>if($A349&lt;=$Z$1,F349*((1+Investment!$D$7/12)^($Z$1*12-$B349)),0)</f>
        <v>0</v>
      </c>
      <c r="AC349" s="15">
        <f t="shared" si="7"/>
        <v>0</v>
      </c>
      <c r="AD349" s="15">
        <f t="shared" si="18"/>
        <v>43666553.35</v>
      </c>
      <c r="AE349" s="14"/>
      <c r="AF349" s="15">
        <f>if($A349&lt;=$AF$1,D349*((1+Investment!$D$5/12)^($AF$1*12-$B349)),0)</f>
        <v>57672.73914</v>
      </c>
      <c r="AG349" s="15">
        <f>if($A349&lt;=$AF$1,E349*((1+Investment!$D$6/12)^($AF$1*12-$B349)),0)</f>
        <v>24815.14928</v>
      </c>
      <c r="AH349" s="15">
        <f>if($A349&lt;=$AF$1,F349*((1+Investment!$D$7/12)^($AF$1*12-$B349)),0)</f>
        <v>15374.15578</v>
      </c>
      <c r="AI349" s="15">
        <f t="shared" si="8"/>
        <v>97862.0442</v>
      </c>
      <c r="AJ349" s="15">
        <f t="shared" si="19"/>
        <v>94136305.66</v>
      </c>
      <c r="AK349" s="14"/>
      <c r="AL349" s="15">
        <f>if($A349&lt;=$AF$1,D349*((1+Investment!$D$5/12)^($AL$1*12-$B349)),0)</f>
        <v>104773.8748</v>
      </c>
      <c r="AM349" s="15">
        <f>if($A349&lt;=$AF$1,E349*((1+Investment!$D$6/12)^($AL$1*12-$B349)),0)</f>
        <v>52290.01969</v>
      </c>
      <c r="AN349" s="15">
        <f>if($A349&lt;=$AF$1,F349*((1+Investment!$D$7/12)^($AL$1*12-$B349)),0)</f>
        <v>37562.44144</v>
      </c>
      <c r="AO349" s="15">
        <f t="shared" si="9"/>
        <v>194626.3359</v>
      </c>
      <c r="AP349" s="15">
        <f t="shared" si="20"/>
        <v>197130299.7</v>
      </c>
      <c r="AQ349" s="14"/>
      <c r="AR349" s="15">
        <f>if($A349&lt;=$AF$1,D349*((1+Investment!$D$5/12)^($AR$1*12-$B349)),0)</f>
        <v>190342.3524</v>
      </c>
      <c r="AS349" s="15">
        <f>if($A349&lt;=$AF$1,E349*((1+Investment!$D$6/12)^($AR$1*12-$B349)),0)</f>
        <v>110184.5541</v>
      </c>
      <c r="AT349" s="15">
        <f>if($A349&lt;=$AF$1,F349*((1+Investment!$D$7/12)^($AR$1*12-$B349)),0)</f>
        <v>91773.29974</v>
      </c>
      <c r="AU349" s="15">
        <f t="shared" si="10"/>
        <v>392300.2063</v>
      </c>
      <c r="AV349" s="15">
        <f t="shared" si="21"/>
        <v>419285642.9</v>
      </c>
      <c r="AW349" s="15"/>
      <c r="AX349" s="15">
        <f>if($A349&lt;=$AF$1,D349*((1+Investment!$D$5/12)^($AX$1*12-$B349)),0)</f>
        <v>345794.3233</v>
      </c>
      <c r="AY349" s="15">
        <f>if($A349&lt;=$AF$1,E349*((1+Investment!$D$6/12)^($AX$1*12-$B349)),0)</f>
        <v>232178.8372</v>
      </c>
      <c r="AZ349" s="15">
        <f>if($A349&lt;=$AF$1,F349*((1+Investment!$D$7/12)^($AX$1*12-$B349)),0)</f>
        <v>224222.3408</v>
      </c>
      <c r="BA349" s="15">
        <f t="shared" si="11"/>
        <v>802195.5012</v>
      </c>
      <c r="BB349" s="15">
        <f t="shared" si="22"/>
        <v>905577220</v>
      </c>
      <c r="BC349" s="15"/>
      <c r="BD349" s="15">
        <f>if($A349&lt;=$AF$1,D349*((1+Investment!$D$5/12)^($BD$1*12-$B349)),0)</f>
        <v>628203.4055</v>
      </c>
      <c r="BE349" s="15">
        <f>if($A349&lt;=$AF$1,E349*((1+Investment!$D$6/12)^($BD$1*12-$B349)),0)</f>
        <v>489242.9149</v>
      </c>
      <c r="BF349" s="15">
        <f>if($A349&lt;=$AF$1,F349*((1+Investment!$D$7/12)^($BD$1*12-$B349)),0)</f>
        <v>547824.4572</v>
      </c>
      <c r="BG349" s="15">
        <f t="shared" si="12"/>
        <v>1665270.778</v>
      </c>
      <c r="BH349" s="15">
        <f t="shared" si="23"/>
        <v>1984921859</v>
      </c>
      <c r="BI349" s="15"/>
    </row>
    <row r="350">
      <c r="A350" s="24">
        <f t="shared" si="2"/>
        <v>28</v>
      </c>
      <c r="B350" s="23">
        <f t="shared" si="13"/>
        <v>348</v>
      </c>
      <c r="C350" s="15">
        <f>vlookup(A350,Budget!$B$3:$H$53,7,0)</f>
        <v>84458.13147</v>
      </c>
      <c r="D350" s="15">
        <f t="shared" ref="D350:F350" si="368">$C350*D$1</f>
        <v>50674.87888</v>
      </c>
      <c r="E350" s="15">
        <f t="shared" si="368"/>
        <v>21114.53287</v>
      </c>
      <c r="F350" s="15">
        <f t="shared" si="368"/>
        <v>12668.71972</v>
      </c>
      <c r="G350" s="14"/>
      <c r="H350" s="15">
        <f>if($A350&lt;=$H$1,D350*((1+Investment!$D$5/12)^($H$1*12-$B350)),0)</f>
        <v>0</v>
      </c>
      <c r="I350" s="15">
        <f>if($A350&lt;=$H$1,E350*((1+Investment!$D$6/12)^($H$1*12-$B350)),0)</f>
        <v>0</v>
      </c>
      <c r="J350" s="15">
        <f>if($A350&lt;=$H$1,F350*((1+Investment!$D$7/12)^($H$1*12-$B350)),0)</f>
        <v>0</v>
      </c>
      <c r="K350" s="15">
        <f t="shared" si="4"/>
        <v>0</v>
      </c>
      <c r="L350" s="15">
        <f t="shared" si="15"/>
        <v>2878143.695</v>
      </c>
      <c r="M350" s="14"/>
      <c r="N350" s="15">
        <f>if($A350&lt;=$N$1,D350*((1+Investment!$D$5/12)^($N$1*12-$B350)),0)</f>
        <v>0</v>
      </c>
      <c r="O350" s="15">
        <f>if($A350&lt;=$N$1,E350*((1+Investment!$D$6/12)^($N$1*12-$B350)),0)</f>
        <v>0</v>
      </c>
      <c r="P350" s="15">
        <f>if($A350&lt;=$N$1,F350*((1+Investment!$D$7/12)^($N$1*12-$B350)),0)</f>
        <v>0</v>
      </c>
      <c r="Q350" s="15">
        <f t="shared" si="5"/>
        <v>0</v>
      </c>
      <c r="R350" s="15">
        <f t="shared" si="16"/>
        <v>7865692.167</v>
      </c>
      <c r="S350" s="14"/>
      <c r="T350" s="15">
        <f>if($A350&lt;=$T$1,D350*((1+Investment!$D$5/12)^($T$1*12-$B350)),0)</f>
        <v>0</v>
      </c>
      <c r="U350" s="15">
        <f>if($A350&lt;=$T$1,E350*((1+Investment!$D$6/12)^($T$1*12-$B350)),0)</f>
        <v>0</v>
      </c>
      <c r="V350" s="15">
        <f>if($A350&lt;=$T$1,F350*((1+Investment!$D$7/12)^($T$1*12-$B350)),0)</f>
        <v>0</v>
      </c>
      <c r="W350" s="15">
        <f t="shared" si="6"/>
        <v>0</v>
      </c>
      <c r="X350" s="15">
        <f t="shared" si="17"/>
        <v>19126709.88</v>
      </c>
      <c r="Y350" s="14"/>
      <c r="Z350" s="15">
        <f>if($A350&lt;=$Z$1,D350*((1+Investment!$D$5/12)^($Z$1*12-$B350)),0)</f>
        <v>0</v>
      </c>
      <c r="AA350" s="15">
        <f>if($A350&lt;=$Z$1,E350*((1+Investment!$D$6/12)^($Z$1*12-$B350)),0)</f>
        <v>0</v>
      </c>
      <c r="AB350" s="15">
        <f>if($A350&lt;=$Z$1,F350*((1+Investment!$D$7/12)^($Z$1*12-$B350)),0)</f>
        <v>0</v>
      </c>
      <c r="AC350" s="15">
        <f t="shared" si="7"/>
        <v>0</v>
      </c>
      <c r="AD350" s="15">
        <f t="shared" si="18"/>
        <v>43666553.35</v>
      </c>
      <c r="AE350" s="14"/>
      <c r="AF350" s="15">
        <f>if($A350&lt;=$AF$1,D350*((1+Investment!$D$5/12)^($AF$1*12-$B350)),0)</f>
        <v>57101.72192</v>
      </c>
      <c r="AG350" s="15">
        <f>if($A350&lt;=$AF$1,E350*((1+Investment!$D$6/12)^($AF$1*12-$B350)),0)</f>
        <v>24508.78942</v>
      </c>
      <c r="AH350" s="15">
        <f>if($A350&lt;=$AF$1,F350*((1+Investment!$D$7/12)^($AF$1*12-$B350)),0)</f>
        <v>15146.95151</v>
      </c>
      <c r="AI350" s="15">
        <f t="shared" si="8"/>
        <v>96757.46285</v>
      </c>
      <c r="AJ350" s="15">
        <f t="shared" si="19"/>
        <v>94233063.12</v>
      </c>
      <c r="AK350" s="14"/>
      <c r="AL350" s="15">
        <f>if($A350&lt;=$AF$1,D350*((1+Investment!$D$5/12)^($AL$1*12-$B350)),0)</f>
        <v>103736.5097</v>
      </c>
      <c r="AM350" s="15">
        <f>if($A350&lt;=$AF$1,E350*((1+Investment!$D$6/12)^($AL$1*12-$B350)),0)</f>
        <v>51644.46389</v>
      </c>
      <c r="AN350" s="15">
        <f>if($A350&lt;=$AF$1,F350*((1+Investment!$D$7/12)^($AL$1*12-$B350)),0)</f>
        <v>37007.33146</v>
      </c>
      <c r="AO350" s="15">
        <f t="shared" si="9"/>
        <v>192388.3051</v>
      </c>
      <c r="AP350" s="15">
        <f t="shared" si="20"/>
        <v>197322688</v>
      </c>
      <c r="AQ350" s="14"/>
      <c r="AR350" s="15">
        <f>if($A350&lt;=$AF$1,D350*((1+Investment!$D$5/12)^($AR$1*12-$B350)),0)</f>
        <v>188457.7747</v>
      </c>
      <c r="AS350" s="15">
        <f>if($A350&lt;=$AF$1,E350*((1+Investment!$D$6/12)^($AR$1*12-$B350)),0)</f>
        <v>108824.251</v>
      </c>
      <c r="AT350" s="15">
        <f>if($A350&lt;=$AF$1,F350*((1+Investment!$D$7/12)^($AR$1*12-$B350)),0)</f>
        <v>90417.04408</v>
      </c>
      <c r="AU350" s="15">
        <f t="shared" si="10"/>
        <v>387699.0698</v>
      </c>
      <c r="AV350" s="15">
        <f t="shared" si="21"/>
        <v>419673342</v>
      </c>
      <c r="AW350" s="15"/>
      <c r="AX350" s="15">
        <f>if($A350&lt;=$AF$1,D350*((1+Investment!$D$5/12)^($AX$1*12-$B350)),0)</f>
        <v>342370.6171</v>
      </c>
      <c r="AY350" s="15">
        <f>if($A350&lt;=$AF$1,E350*((1+Investment!$D$6/12)^($AX$1*12-$B350)),0)</f>
        <v>229312.4318</v>
      </c>
      <c r="AZ350" s="15">
        <f>if($A350&lt;=$AF$1,F350*((1+Investment!$D$7/12)^($AX$1*12-$B350)),0)</f>
        <v>220908.7101</v>
      </c>
      <c r="BA350" s="15">
        <f t="shared" si="11"/>
        <v>792591.759</v>
      </c>
      <c r="BB350" s="15">
        <f t="shared" si="22"/>
        <v>906369811.8</v>
      </c>
      <c r="BC350" s="15"/>
      <c r="BD350" s="15">
        <f>if($A350&lt;=$AF$1,D350*((1+Investment!$D$5/12)^($BD$1*12-$B350)),0)</f>
        <v>621983.5698</v>
      </c>
      <c r="BE350" s="15">
        <f>if($A350&lt;=$AF$1,E350*((1+Investment!$D$6/12)^($BD$1*12-$B350)),0)</f>
        <v>483202.8789</v>
      </c>
      <c r="BF350" s="15">
        <f>if($A350&lt;=$AF$1,F350*((1+Investment!$D$7/12)^($BD$1*12-$B350)),0)</f>
        <v>539728.5293</v>
      </c>
      <c r="BG350" s="15">
        <f t="shared" si="12"/>
        <v>1644914.978</v>
      </c>
      <c r="BH350" s="15">
        <f t="shared" si="23"/>
        <v>1986566774</v>
      </c>
      <c r="BI350" s="15"/>
    </row>
    <row r="351">
      <c r="A351" s="24">
        <f t="shared" si="2"/>
        <v>29</v>
      </c>
      <c r="B351" s="23">
        <f t="shared" si="13"/>
        <v>349</v>
      </c>
      <c r="C351" s="15">
        <f>vlookup(A351,Budget!$B$3:$H$53,7,0)</f>
        <v>89759.61936</v>
      </c>
      <c r="D351" s="15">
        <f t="shared" ref="D351:F351" si="369">$C351*D$1</f>
        <v>53855.77161</v>
      </c>
      <c r="E351" s="15">
        <f t="shared" si="369"/>
        <v>22439.90484</v>
      </c>
      <c r="F351" s="15">
        <f t="shared" si="369"/>
        <v>13463.9429</v>
      </c>
      <c r="G351" s="14"/>
      <c r="H351" s="15">
        <f>if($A351&lt;=$H$1,D351*((1+Investment!$D$5/12)^($H$1*12-$B351)),0)</f>
        <v>0</v>
      </c>
      <c r="I351" s="15">
        <f>if($A351&lt;=$H$1,E351*((1+Investment!$D$6/12)^($H$1*12-$B351)),0)</f>
        <v>0</v>
      </c>
      <c r="J351" s="15">
        <f>if($A351&lt;=$H$1,F351*((1+Investment!$D$7/12)^($H$1*12-$B351)),0)</f>
        <v>0</v>
      </c>
      <c r="K351" s="15">
        <f t="shared" si="4"/>
        <v>0</v>
      </c>
      <c r="L351" s="15">
        <f t="shared" si="15"/>
        <v>2878143.695</v>
      </c>
      <c r="M351" s="14"/>
      <c r="N351" s="15">
        <f>if($A351&lt;=$N$1,D351*((1+Investment!$D$5/12)^($N$1*12-$B351)),0)</f>
        <v>0</v>
      </c>
      <c r="O351" s="15">
        <f>if($A351&lt;=$N$1,E351*((1+Investment!$D$6/12)^($N$1*12-$B351)),0)</f>
        <v>0</v>
      </c>
      <c r="P351" s="15">
        <f>if($A351&lt;=$N$1,F351*((1+Investment!$D$7/12)^($N$1*12-$B351)),0)</f>
        <v>0</v>
      </c>
      <c r="Q351" s="15">
        <f t="shared" si="5"/>
        <v>0</v>
      </c>
      <c r="R351" s="15">
        <f t="shared" si="16"/>
        <v>7865692.167</v>
      </c>
      <c r="S351" s="14"/>
      <c r="T351" s="15">
        <f>if($A351&lt;=$T$1,D351*((1+Investment!$D$5/12)^($T$1*12-$B351)),0)</f>
        <v>0</v>
      </c>
      <c r="U351" s="15">
        <f>if($A351&lt;=$T$1,E351*((1+Investment!$D$6/12)^($T$1*12-$B351)),0)</f>
        <v>0</v>
      </c>
      <c r="V351" s="15">
        <f>if($A351&lt;=$T$1,F351*((1+Investment!$D$7/12)^($T$1*12-$B351)),0)</f>
        <v>0</v>
      </c>
      <c r="W351" s="15">
        <f t="shared" si="6"/>
        <v>0</v>
      </c>
      <c r="X351" s="15">
        <f t="shared" si="17"/>
        <v>19126709.88</v>
      </c>
      <c r="Y351" s="14"/>
      <c r="Z351" s="15">
        <f>if($A351&lt;=$Z$1,D351*((1+Investment!$D$5/12)^($Z$1*12-$B351)),0)</f>
        <v>0</v>
      </c>
      <c r="AA351" s="15">
        <f>if($A351&lt;=$Z$1,E351*((1+Investment!$D$6/12)^($Z$1*12-$B351)),0)</f>
        <v>0</v>
      </c>
      <c r="AB351" s="15">
        <f>if($A351&lt;=$Z$1,F351*((1+Investment!$D$7/12)^($Z$1*12-$B351)),0)</f>
        <v>0</v>
      </c>
      <c r="AC351" s="15">
        <f t="shared" si="7"/>
        <v>0</v>
      </c>
      <c r="AD351" s="15">
        <f t="shared" si="18"/>
        <v>43666553.35</v>
      </c>
      <c r="AE351" s="14"/>
      <c r="AF351" s="15">
        <f>if($A351&lt;=$AF$1,D351*((1+Investment!$D$5/12)^($AF$1*12-$B351)),0)</f>
        <v>60085.17968</v>
      </c>
      <c r="AG351" s="15">
        <f>if($A351&lt;=$AF$1,E351*((1+Investment!$D$6/12)^($AF$1*12-$B351)),0)</f>
        <v>25725.65029</v>
      </c>
      <c r="AH351" s="15">
        <f>if($A351&lt;=$AF$1,F351*((1+Investment!$D$7/12)^($AF$1*12-$B351)),0)</f>
        <v>15859.83724</v>
      </c>
      <c r="AI351" s="15">
        <f t="shared" si="8"/>
        <v>101670.6672</v>
      </c>
      <c r="AJ351" s="15">
        <f t="shared" si="19"/>
        <v>94334733.79</v>
      </c>
      <c r="AK351" s="14"/>
      <c r="AL351" s="15">
        <f>if($A351&lt;=$AF$1,D351*((1+Investment!$D$5/12)^($AL$1*12-$B351)),0)</f>
        <v>109156.5475</v>
      </c>
      <c r="AM351" s="15">
        <f>if($A351&lt;=$AF$1,E351*((1+Investment!$D$6/12)^($AL$1*12-$B351)),0)</f>
        <v>54208.61043</v>
      </c>
      <c r="AN351" s="15">
        <f>if($A351&lt;=$AF$1,F351*((1+Investment!$D$7/12)^($AL$1*12-$B351)),0)</f>
        <v>38749.06798</v>
      </c>
      <c r="AO351" s="15">
        <f t="shared" si="9"/>
        <v>202114.226</v>
      </c>
      <c r="AP351" s="15">
        <f t="shared" si="20"/>
        <v>197524802.2</v>
      </c>
      <c r="AQ351" s="14"/>
      <c r="AR351" s="15">
        <f>if($A351&lt;=$AF$1,D351*((1+Investment!$D$5/12)^($AR$1*12-$B351)),0)</f>
        <v>198304.3396</v>
      </c>
      <c r="AS351" s="15">
        <f>if($A351&lt;=$AF$1,E351*((1+Investment!$D$6/12)^($AR$1*12-$B351)),0)</f>
        <v>114227.3727</v>
      </c>
      <c r="AT351" s="15">
        <f>if($A351&lt;=$AF$1,F351*((1+Investment!$D$7/12)^($AR$1*12-$B351)),0)</f>
        <v>94672.48917</v>
      </c>
      <c r="AU351" s="15">
        <f t="shared" si="10"/>
        <v>407204.2015</v>
      </c>
      <c r="AV351" s="15">
        <f t="shared" si="21"/>
        <v>420080546.2</v>
      </c>
      <c r="AW351" s="15"/>
      <c r="AX351" s="15">
        <f>if($A351&lt;=$AF$1,D351*((1+Investment!$D$5/12)^($AX$1*12-$B351)),0)</f>
        <v>360258.839</v>
      </c>
      <c r="AY351" s="15">
        <f>if($A351&lt;=$AF$1,E351*((1+Investment!$D$6/12)^($AX$1*12-$B351)),0)</f>
        <v>240697.7892</v>
      </c>
      <c r="AZ351" s="15">
        <f>if($A351&lt;=$AF$1,F351*((1+Investment!$D$7/12)^($AX$1*12-$B351)),0)</f>
        <v>231305.6977</v>
      </c>
      <c r="BA351" s="15">
        <f t="shared" si="11"/>
        <v>832262.3259</v>
      </c>
      <c r="BB351" s="15">
        <f t="shared" si="22"/>
        <v>907202074.1</v>
      </c>
      <c r="BC351" s="15"/>
      <c r="BD351" s="15">
        <f>if($A351&lt;=$AF$1,D351*((1+Investment!$D$5/12)^($BD$1*12-$B351)),0)</f>
        <v>654481.0434</v>
      </c>
      <c r="BE351" s="15">
        <f>if($A351&lt;=$AF$1,E351*((1+Investment!$D$6/12)^($BD$1*12-$B351)),0)</f>
        <v>507193.8916</v>
      </c>
      <c r="BF351" s="15">
        <f>if($A351&lt;=$AF$1,F351*((1+Investment!$D$7/12)^($BD$1*12-$B351)),0)</f>
        <v>565130.655</v>
      </c>
      <c r="BG351" s="15">
        <f t="shared" si="12"/>
        <v>1726805.59</v>
      </c>
      <c r="BH351" s="15">
        <f t="shared" si="23"/>
        <v>1988293580</v>
      </c>
      <c r="BI351" s="15"/>
    </row>
    <row r="352">
      <c r="A352" s="24">
        <f t="shared" si="2"/>
        <v>29</v>
      </c>
      <c r="B352" s="23">
        <f t="shared" si="13"/>
        <v>350</v>
      </c>
      <c r="C352" s="15">
        <f>vlookup(A352,Budget!$B$3:$H$53,7,0)</f>
        <v>89759.61936</v>
      </c>
      <c r="D352" s="15">
        <f t="shared" ref="D352:F352" si="370">$C352*D$1</f>
        <v>53855.77161</v>
      </c>
      <c r="E352" s="15">
        <f t="shared" si="370"/>
        <v>22439.90484</v>
      </c>
      <c r="F352" s="15">
        <f t="shared" si="370"/>
        <v>13463.9429</v>
      </c>
      <c r="G352" s="14"/>
      <c r="H352" s="15">
        <f>if($A352&lt;=$H$1,D352*((1+Investment!$D$5/12)^($H$1*12-$B352)),0)</f>
        <v>0</v>
      </c>
      <c r="I352" s="15">
        <f>if($A352&lt;=$H$1,E352*((1+Investment!$D$6/12)^($H$1*12-$B352)),0)</f>
        <v>0</v>
      </c>
      <c r="J352" s="15">
        <f>if($A352&lt;=$H$1,F352*((1+Investment!$D$7/12)^($H$1*12-$B352)),0)</f>
        <v>0</v>
      </c>
      <c r="K352" s="15">
        <f t="shared" si="4"/>
        <v>0</v>
      </c>
      <c r="L352" s="15">
        <f t="shared" si="15"/>
        <v>2878143.695</v>
      </c>
      <c r="M352" s="14"/>
      <c r="N352" s="15">
        <f>if($A352&lt;=$N$1,D352*((1+Investment!$D$5/12)^($N$1*12-$B352)),0)</f>
        <v>0</v>
      </c>
      <c r="O352" s="15">
        <f>if($A352&lt;=$N$1,E352*((1+Investment!$D$6/12)^($N$1*12-$B352)),0)</f>
        <v>0</v>
      </c>
      <c r="P352" s="15">
        <f>if($A352&lt;=$N$1,F352*((1+Investment!$D$7/12)^($N$1*12-$B352)),0)</f>
        <v>0</v>
      </c>
      <c r="Q352" s="15">
        <f t="shared" si="5"/>
        <v>0</v>
      </c>
      <c r="R352" s="15">
        <f t="shared" si="16"/>
        <v>7865692.167</v>
      </c>
      <c r="S352" s="14"/>
      <c r="T352" s="15">
        <f>if($A352&lt;=$T$1,D352*((1+Investment!$D$5/12)^($T$1*12-$B352)),0)</f>
        <v>0</v>
      </c>
      <c r="U352" s="15">
        <f>if($A352&lt;=$T$1,E352*((1+Investment!$D$6/12)^($T$1*12-$B352)),0)</f>
        <v>0</v>
      </c>
      <c r="V352" s="15">
        <f>if($A352&lt;=$T$1,F352*((1+Investment!$D$7/12)^($T$1*12-$B352)),0)</f>
        <v>0</v>
      </c>
      <c r="W352" s="15">
        <f t="shared" si="6"/>
        <v>0</v>
      </c>
      <c r="X352" s="15">
        <f t="shared" si="17"/>
        <v>19126709.88</v>
      </c>
      <c r="Y352" s="14"/>
      <c r="Z352" s="15">
        <f>if($A352&lt;=$Z$1,D352*((1+Investment!$D$5/12)^($Z$1*12-$B352)),0)</f>
        <v>0</v>
      </c>
      <c r="AA352" s="15">
        <f>if($A352&lt;=$Z$1,E352*((1+Investment!$D$6/12)^($Z$1*12-$B352)),0)</f>
        <v>0</v>
      </c>
      <c r="AB352" s="15">
        <f>if($A352&lt;=$Z$1,F352*((1+Investment!$D$7/12)^($Z$1*12-$B352)),0)</f>
        <v>0</v>
      </c>
      <c r="AC352" s="15">
        <f t="shared" si="7"/>
        <v>0</v>
      </c>
      <c r="AD352" s="15">
        <f t="shared" si="18"/>
        <v>43666553.35</v>
      </c>
      <c r="AE352" s="14"/>
      <c r="AF352" s="15">
        <f>if($A352&lt;=$AF$1,D352*((1+Investment!$D$5/12)^($AF$1*12-$B352)),0)</f>
        <v>59490.27691</v>
      </c>
      <c r="AG352" s="15">
        <f>if($A352&lt;=$AF$1,E352*((1+Investment!$D$6/12)^($AF$1*12-$B352)),0)</f>
        <v>25408.04967</v>
      </c>
      <c r="AH352" s="15">
        <f>if($A352&lt;=$AF$1,F352*((1+Investment!$D$7/12)^($AF$1*12-$B352)),0)</f>
        <v>15625.45541</v>
      </c>
      <c r="AI352" s="15">
        <f t="shared" si="8"/>
        <v>100523.782</v>
      </c>
      <c r="AJ352" s="15">
        <f t="shared" si="19"/>
        <v>94435257.57</v>
      </c>
      <c r="AK352" s="14"/>
      <c r="AL352" s="15">
        <f>if($A352&lt;=$AF$1,D352*((1+Investment!$D$5/12)^($AL$1*12-$B352)),0)</f>
        <v>108075.7897</v>
      </c>
      <c r="AM352" s="15">
        <f>if($A352&lt;=$AF$1,E352*((1+Investment!$D$6/12)^($AL$1*12-$B352)),0)</f>
        <v>53539.36833</v>
      </c>
      <c r="AN352" s="15">
        <f>if($A352&lt;=$AF$1,F352*((1+Investment!$D$7/12)^($AL$1*12-$B352)),0)</f>
        <v>38176.42165</v>
      </c>
      <c r="AO352" s="15">
        <f t="shared" si="9"/>
        <v>199791.5796</v>
      </c>
      <c r="AP352" s="15">
        <f t="shared" si="20"/>
        <v>197724593.8</v>
      </c>
      <c r="AQ352" s="14"/>
      <c r="AR352" s="15">
        <f>if($A352&lt;=$AF$1,D352*((1+Investment!$D$5/12)^($AR$1*12-$B352)),0)</f>
        <v>196340.9303</v>
      </c>
      <c r="AS352" s="15">
        <f>if($A352&lt;=$AF$1,E352*((1+Investment!$D$6/12)^($AR$1*12-$B352)),0)</f>
        <v>112817.1583</v>
      </c>
      <c r="AT352" s="15">
        <f>if($A352&lt;=$AF$1,F352*((1+Investment!$D$7/12)^($AR$1*12-$B352)),0)</f>
        <v>93273.38834</v>
      </c>
      <c r="AU352" s="15">
        <f t="shared" si="10"/>
        <v>402431.4769</v>
      </c>
      <c r="AV352" s="15">
        <f t="shared" si="21"/>
        <v>420482977.6</v>
      </c>
      <c r="AW352" s="15"/>
      <c r="AX352" s="15">
        <f>if($A352&lt;=$AF$1,D352*((1+Investment!$D$5/12)^($AX$1*12-$B352)),0)</f>
        <v>356691.9198</v>
      </c>
      <c r="AY352" s="15">
        <f>if($A352&lt;=$AF$1,E352*((1+Investment!$D$6/12)^($AX$1*12-$B352)),0)</f>
        <v>237726.2115</v>
      </c>
      <c r="AZ352" s="15">
        <f>if($A352&lt;=$AF$1,F352*((1+Investment!$D$7/12)^($AX$1*12-$B352)),0)</f>
        <v>227887.3869</v>
      </c>
      <c r="BA352" s="15">
        <f t="shared" si="11"/>
        <v>822305.5183</v>
      </c>
      <c r="BB352" s="15">
        <f t="shared" si="22"/>
        <v>908024379.7</v>
      </c>
      <c r="BC352" s="15"/>
      <c r="BD352" s="15">
        <f>if($A352&lt;=$AF$1,D352*((1+Investment!$D$5/12)^($BD$1*12-$B352)),0)</f>
        <v>648001.0331</v>
      </c>
      <c r="BE352" s="15">
        <f>if($A352&lt;=$AF$1,E352*((1+Investment!$D$6/12)^($BD$1*12-$B352)),0)</f>
        <v>500932.2386</v>
      </c>
      <c r="BF352" s="15">
        <f>if($A352&lt;=$AF$1,F352*((1+Investment!$D$7/12)^($BD$1*12-$B352)),0)</f>
        <v>556778.9704</v>
      </c>
      <c r="BG352" s="15">
        <f t="shared" si="12"/>
        <v>1705712.242</v>
      </c>
      <c r="BH352" s="15">
        <f t="shared" si="23"/>
        <v>1989999292</v>
      </c>
      <c r="BI352" s="15"/>
    </row>
    <row r="353">
      <c r="A353" s="24">
        <f t="shared" si="2"/>
        <v>29</v>
      </c>
      <c r="B353" s="23">
        <f t="shared" si="13"/>
        <v>351</v>
      </c>
      <c r="C353" s="15">
        <f>vlookup(A353,Budget!$B$3:$H$53,7,0)</f>
        <v>89759.61936</v>
      </c>
      <c r="D353" s="15">
        <f t="shared" ref="D353:F353" si="371">$C353*D$1</f>
        <v>53855.77161</v>
      </c>
      <c r="E353" s="15">
        <f t="shared" si="371"/>
        <v>22439.90484</v>
      </c>
      <c r="F353" s="15">
        <f t="shared" si="371"/>
        <v>13463.9429</v>
      </c>
      <c r="G353" s="14"/>
      <c r="H353" s="15">
        <f>if($A353&lt;=$H$1,D353*((1+Investment!$D$5/12)^($H$1*12-$B353)),0)</f>
        <v>0</v>
      </c>
      <c r="I353" s="15">
        <f>if($A353&lt;=$H$1,E353*((1+Investment!$D$6/12)^($H$1*12-$B353)),0)</f>
        <v>0</v>
      </c>
      <c r="J353" s="15">
        <f>if($A353&lt;=$H$1,F353*((1+Investment!$D$7/12)^($H$1*12-$B353)),0)</f>
        <v>0</v>
      </c>
      <c r="K353" s="15">
        <f t="shared" si="4"/>
        <v>0</v>
      </c>
      <c r="L353" s="15">
        <f t="shared" si="15"/>
        <v>2878143.695</v>
      </c>
      <c r="M353" s="14"/>
      <c r="N353" s="15">
        <f>if($A353&lt;=$N$1,D353*((1+Investment!$D$5/12)^($N$1*12-$B353)),0)</f>
        <v>0</v>
      </c>
      <c r="O353" s="15">
        <f>if($A353&lt;=$N$1,E353*((1+Investment!$D$6/12)^($N$1*12-$B353)),0)</f>
        <v>0</v>
      </c>
      <c r="P353" s="15">
        <f>if($A353&lt;=$N$1,F353*((1+Investment!$D$7/12)^($N$1*12-$B353)),0)</f>
        <v>0</v>
      </c>
      <c r="Q353" s="15">
        <f t="shared" si="5"/>
        <v>0</v>
      </c>
      <c r="R353" s="15">
        <f t="shared" si="16"/>
        <v>7865692.167</v>
      </c>
      <c r="S353" s="14"/>
      <c r="T353" s="15">
        <f>if($A353&lt;=$T$1,D353*((1+Investment!$D$5/12)^($T$1*12-$B353)),0)</f>
        <v>0</v>
      </c>
      <c r="U353" s="15">
        <f>if($A353&lt;=$T$1,E353*((1+Investment!$D$6/12)^($T$1*12-$B353)),0)</f>
        <v>0</v>
      </c>
      <c r="V353" s="15">
        <f>if($A353&lt;=$T$1,F353*((1+Investment!$D$7/12)^($T$1*12-$B353)),0)</f>
        <v>0</v>
      </c>
      <c r="W353" s="15">
        <f t="shared" si="6"/>
        <v>0</v>
      </c>
      <c r="X353" s="15">
        <f t="shared" si="17"/>
        <v>19126709.88</v>
      </c>
      <c r="Y353" s="14"/>
      <c r="Z353" s="15">
        <f>if($A353&lt;=$Z$1,D353*((1+Investment!$D$5/12)^($Z$1*12-$B353)),0)</f>
        <v>0</v>
      </c>
      <c r="AA353" s="15">
        <f>if($A353&lt;=$Z$1,E353*((1+Investment!$D$6/12)^($Z$1*12-$B353)),0)</f>
        <v>0</v>
      </c>
      <c r="AB353" s="15">
        <f>if($A353&lt;=$Z$1,F353*((1+Investment!$D$7/12)^($Z$1*12-$B353)),0)</f>
        <v>0</v>
      </c>
      <c r="AC353" s="15">
        <f t="shared" si="7"/>
        <v>0</v>
      </c>
      <c r="AD353" s="15">
        <f t="shared" si="18"/>
        <v>43666553.35</v>
      </c>
      <c r="AE353" s="14"/>
      <c r="AF353" s="15">
        <f>if($A353&lt;=$AF$1,D353*((1+Investment!$D$5/12)^($AF$1*12-$B353)),0)</f>
        <v>58901.26426</v>
      </c>
      <c r="AG353" s="15">
        <f>if($A353&lt;=$AF$1,E353*((1+Investment!$D$6/12)^($AF$1*12-$B353)),0)</f>
        <v>25094.37004</v>
      </c>
      <c r="AH353" s="15">
        <f>if($A353&lt;=$AF$1,F353*((1+Investment!$D$7/12)^($AF$1*12-$B353)),0)</f>
        <v>15394.53735</v>
      </c>
      <c r="AI353" s="15">
        <f t="shared" si="8"/>
        <v>99390.17165</v>
      </c>
      <c r="AJ353" s="15">
        <f t="shared" si="19"/>
        <v>94534647.74</v>
      </c>
      <c r="AK353" s="14"/>
      <c r="AL353" s="15">
        <f>if($A353&lt;=$AF$1,D353*((1+Investment!$D$5/12)^($AL$1*12-$B353)),0)</f>
        <v>107005.7323</v>
      </c>
      <c r="AM353" s="15">
        <f>if($A353&lt;=$AF$1,E353*((1+Investment!$D$6/12)^($AL$1*12-$B353)),0)</f>
        <v>52878.38847</v>
      </c>
      <c r="AN353" s="15">
        <f>if($A353&lt;=$AF$1,F353*((1+Investment!$D$7/12)^($AL$1*12-$B353)),0)</f>
        <v>37612.23808</v>
      </c>
      <c r="AO353" s="15">
        <f t="shared" si="9"/>
        <v>197496.3589</v>
      </c>
      <c r="AP353" s="15">
        <f t="shared" si="20"/>
        <v>197922090.2</v>
      </c>
      <c r="AQ353" s="14"/>
      <c r="AR353" s="15">
        <f>if($A353&lt;=$AF$1,D353*((1+Investment!$D$5/12)^($AR$1*12-$B353)),0)</f>
        <v>194396.9607</v>
      </c>
      <c r="AS353" s="15">
        <f>if($A353&lt;=$AF$1,E353*((1+Investment!$D$6/12)^($AR$1*12-$B353)),0)</f>
        <v>111424.3538</v>
      </c>
      <c r="AT353" s="15">
        <f>if($A353&lt;=$AF$1,F353*((1+Investment!$D$7/12)^($AR$1*12-$B353)),0)</f>
        <v>91894.96388</v>
      </c>
      <c r="AU353" s="15">
        <f t="shared" si="10"/>
        <v>397716.2784</v>
      </c>
      <c r="AV353" s="15">
        <f t="shared" si="21"/>
        <v>420880693.9</v>
      </c>
      <c r="AW353" s="15"/>
      <c r="AX353" s="15">
        <f>if($A353&lt;=$AF$1,D353*((1+Investment!$D$5/12)^($AX$1*12-$B353)),0)</f>
        <v>353160.3166</v>
      </c>
      <c r="AY353" s="15">
        <f>if($A353&lt;=$AF$1,E353*((1+Investment!$D$6/12)^($AX$1*12-$B353)),0)</f>
        <v>234791.32</v>
      </c>
      <c r="AZ353" s="15">
        <f>if($A353&lt;=$AF$1,F353*((1+Investment!$D$7/12)^($AX$1*12-$B353)),0)</f>
        <v>224519.593</v>
      </c>
      <c r="BA353" s="15">
        <f t="shared" si="11"/>
        <v>812471.2297</v>
      </c>
      <c r="BB353" s="15">
        <f t="shared" si="22"/>
        <v>908836850.9</v>
      </c>
      <c r="BC353" s="15"/>
      <c r="BD353" s="15">
        <f>if($A353&lt;=$AF$1,D353*((1+Investment!$D$5/12)^($BD$1*12-$B353)),0)</f>
        <v>641585.1813</v>
      </c>
      <c r="BE353" s="15">
        <f>if($A353&lt;=$AF$1,E353*((1+Investment!$D$6/12)^($BD$1*12-$B353)),0)</f>
        <v>494747.89</v>
      </c>
      <c r="BF353" s="15">
        <f>if($A353&lt;=$AF$1,F353*((1+Investment!$D$7/12)^($BD$1*12-$B353)),0)</f>
        <v>548550.7098</v>
      </c>
      <c r="BG353" s="15">
        <f t="shared" si="12"/>
        <v>1684883.781</v>
      </c>
      <c r="BH353" s="15">
        <f t="shared" si="23"/>
        <v>1991684176</v>
      </c>
      <c r="BI353" s="15"/>
    </row>
    <row r="354">
      <c r="A354" s="24">
        <f t="shared" si="2"/>
        <v>29</v>
      </c>
      <c r="B354" s="23">
        <f t="shared" si="13"/>
        <v>352</v>
      </c>
      <c r="C354" s="15">
        <f>vlookup(A354,Budget!$B$3:$H$53,7,0)</f>
        <v>89759.61936</v>
      </c>
      <c r="D354" s="15">
        <f t="shared" ref="D354:F354" si="372">$C354*D$1</f>
        <v>53855.77161</v>
      </c>
      <c r="E354" s="15">
        <f t="shared" si="372"/>
        <v>22439.90484</v>
      </c>
      <c r="F354" s="15">
        <f t="shared" si="372"/>
        <v>13463.9429</v>
      </c>
      <c r="G354" s="14"/>
      <c r="H354" s="15">
        <f>if($A354&lt;=$H$1,D354*((1+Investment!$D$5/12)^($H$1*12-$B354)),0)</f>
        <v>0</v>
      </c>
      <c r="I354" s="15">
        <f>if($A354&lt;=$H$1,E354*((1+Investment!$D$6/12)^($H$1*12-$B354)),0)</f>
        <v>0</v>
      </c>
      <c r="J354" s="15">
        <f>if($A354&lt;=$H$1,F354*((1+Investment!$D$7/12)^($H$1*12-$B354)),0)</f>
        <v>0</v>
      </c>
      <c r="K354" s="15">
        <f t="shared" si="4"/>
        <v>0</v>
      </c>
      <c r="L354" s="15">
        <f t="shared" si="15"/>
        <v>2878143.695</v>
      </c>
      <c r="M354" s="14"/>
      <c r="N354" s="15">
        <f>if($A354&lt;=$N$1,D354*((1+Investment!$D$5/12)^($N$1*12-$B354)),0)</f>
        <v>0</v>
      </c>
      <c r="O354" s="15">
        <f>if($A354&lt;=$N$1,E354*((1+Investment!$D$6/12)^($N$1*12-$B354)),0)</f>
        <v>0</v>
      </c>
      <c r="P354" s="15">
        <f>if($A354&lt;=$N$1,F354*((1+Investment!$D$7/12)^($N$1*12-$B354)),0)</f>
        <v>0</v>
      </c>
      <c r="Q354" s="15">
        <f t="shared" si="5"/>
        <v>0</v>
      </c>
      <c r="R354" s="15">
        <f t="shared" si="16"/>
        <v>7865692.167</v>
      </c>
      <c r="S354" s="14"/>
      <c r="T354" s="15">
        <f>if($A354&lt;=$T$1,D354*((1+Investment!$D$5/12)^($T$1*12-$B354)),0)</f>
        <v>0</v>
      </c>
      <c r="U354" s="15">
        <f>if($A354&lt;=$T$1,E354*((1+Investment!$D$6/12)^($T$1*12-$B354)),0)</f>
        <v>0</v>
      </c>
      <c r="V354" s="15">
        <f>if($A354&lt;=$T$1,F354*((1+Investment!$D$7/12)^($T$1*12-$B354)),0)</f>
        <v>0</v>
      </c>
      <c r="W354" s="15">
        <f t="shared" si="6"/>
        <v>0</v>
      </c>
      <c r="X354" s="15">
        <f t="shared" si="17"/>
        <v>19126709.88</v>
      </c>
      <c r="Y354" s="14"/>
      <c r="Z354" s="15">
        <f>if($A354&lt;=$Z$1,D354*((1+Investment!$D$5/12)^($Z$1*12-$B354)),0)</f>
        <v>0</v>
      </c>
      <c r="AA354" s="15">
        <f>if($A354&lt;=$Z$1,E354*((1+Investment!$D$6/12)^($Z$1*12-$B354)),0)</f>
        <v>0</v>
      </c>
      <c r="AB354" s="15">
        <f>if($A354&lt;=$Z$1,F354*((1+Investment!$D$7/12)^($Z$1*12-$B354)),0)</f>
        <v>0</v>
      </c>
      <c r="AC354" s="15">
        <f t="shared" si="7"/>
        <v>0</v>
      </c>
      <c r="AD354" s="15">
        <f t="shared" si="18"/>
        <v>43666553.35</v>
      </c>
      <c r="AE354" s="14"/>
      <c r="AF354" s="15">
        <f>if($A354&lt;=$AF$1,D354*((1+Investment!$D$5/12)^($AF$1*12-$B354)),0)</f>
        <v>58318.08343</v>
      </c>
      <c r="AG354" s="15">
        <f>if($A354&lt;=$AF$1,E354*((1+Investment!$D$6/12)^($AF$1*12-$B354)),0)</f>
        <v>24784.56301</v>
      </c>
      <c r="AH354" s="15">
        <f>if($A354&lt;=$AF$1,F354*((1+Investment!$D$7/12)^($AF$1*12-$B354)),0)</f>
        <v>15167.03187</v>
      </c>
      <c r="AI354" s="15">
        <f t="shared" si="8"/>
        <v>98269.6783</v>
      </c>
      <c r="AJ354" s="15">
        <f t="shared" si="19"/>
        <v>94632917.42</v>
      </c>
      <c r="AK354" s="14"/>
      <c r="AL354" s="15">
        <f>if($A354&lt;=$AF$1,D354*((1+Investment!$D$5/12)^($AL$1*12-$B354)),0)</f>
        <v>105946.2696</v>
      </c>
      <c r="AM354" s="15">
        <f>if($A354&lt;=$AF$1,E354*((1+Investment!$D$6/12)^($AL$1*12-$B354)),0)</f>
        <v>52225.56886</v>
      </c>
      <c r="AN354" s="15">
        <f>if($A354&lt;=$AF$1,F354*((1+Investment!$D$7/12)^($AL$1*12-$B354)),0)</f>
        <v>37056.3922</v>
      </c>
      <c r="AO354" s="15">
        <f t="shared" si="9"/>
        <v>195228.2307</v>
      </c>
      <c r="AP354" s="15">
        <f t="shared" si="20"/>
        <v>198117318.4</v>
      </c>
      <c r="AQ354" s="14"/>
      <c r="AR354" s="15">
        <f>if($A354&lt;=$AF$1,D354*((1+Investment!$D$5/12)^($AR$1*12-$B354)),0)</f>
        <v>192472.2383</v>
      </c>
      <c r="AS354" s="15">
        <f>if($A354&lt;=$AF$1,E354*((1+Investment!$D$6/12)^($AR$1*12-$B354)),0)</f>
        <v>110048.7445</v>
      </c>
      <c r="AT354" s="15">
        <f>if($A354&lt;=$AF$1,F354*((1+Investment!$D$7/12)^($AR$1*12-$B354)),0)</f>
        <v>90536.91023</v>
      </c>
      <c r="AU354" s="15">
        <f t="shared" si="10"/>
        <v>393057.893</v>
      </c>
      <c r="AV354" s="15">
        <f t="shared" si="21"/>
        <v>421273751.8</v>
      </c>
      <c r="AW354" s="15"/>
      <c r="AX354" s="15">
        <f>if($A354&lt;=$AF$1,D354*((1+Investment!$D$5/12)^($AX$1*12-$B354)),0)</f>
        <v>349663.6798</v>
      </c>
      <c r="AY354" s="15">
        <f>if($A354&lt;=$AF$1,E354*((1+Investment!$D$6/12)^($AX$1*12-$B354)),0)</f>
        <v>231892.6617</v>
      </c>
      <c r="AZ354" s="15">
        <f>if($A354&lt;=$AF$1,F354*((1+Investment!$D$7/12)^($AX$1*12-$B354)),0)</f>
        <v>221201.5695</v>
      </c>
      <c r="BA354" s="15">
        <f t="shared" si="11"/>
        <v>802757.9111</v>
      </c>
      <c r="BB354" s="15">
        <f t="shared" si="22"/>
        <v>909639608.8</v>
      </c>
      <c r="BC354" s="15"/>
      <c r="BD354" s="15">
        <f>if($A354&lt;=$AF$1,D354*((1+Investment!$D$5/12)^($BD$1*12-$B354)),0)</f>
        <v>635232.8527</v>
      </c>
      <c r="BE354" s="15">
        <f>if($A354&lt;=$AF$1,E354*((1+Investment!$D$6/12)^($BD$1*12-$B354)),0)</f>
        <v>488639.8913</v>
      </c>
      <c r="BF354" s="15">
        <f>if($A354&lt;=$AF$1,F354*((1+Investment!$D$7/12)^($BD$1*12-$B354)),0)</f>
        <v>540444.049</v>
      </c>
      <c r="BG354" s="15">
        <f t="shared" si="12"/>
        <v>1664316.793</v>
      </c>
      <c r="BH354" s="15">
        <f t="shared" si="23"/>
        <v>1993348493</v>
      </c>
      <c r="BI354" s="15"/>
    </row>
    <row r="355">
      <c r="A355" s="24">
        <f t="shared" si="2"/>
        <v>29</v>
      </c>
      <c r="B355" s="23">
        <f t="shared" si="13"/>
        <v>353</v>
      </c>
      <c r="C355" s="15">
        <f>vlookup(A355,Budget!$B$3:$H$53,7,0)</f>
        <v>89759.61936</v>
      </c>
      <c r="D355" s="15">
        <f t="shared" ref="D355:F355" si="373">$C355*D$1</f>
        <v>53855.77161</v>
      </c>
      <c r="E355" s="15">
        <f t="shared" si="373"/>
        <v>22439.90484</v>
      </c>
      <c r="F355" s="15">
        <f t="shared" si="373"/>
        <v>13463.9429</v>
      </c>
      <c r="G355" s="14"/>
      <c r="H355" s="15">
        <f>if($A355&lt;=$H$1,D355*((1+Investment!$D$5/12)^($H$1*12-$B355)),0)</f>
        <v>0</v>
      </c>
      <c r="I355" s="15">
        <f>if($A355&lt;=$H$1,E355*((1+Investment!$D$6/12)^($H$1*12-$B355)),0)</f>
        <v>0</v>
      </c>
      <c r="J355" s="15">
        <f>if($A355&lt;=$H$1,F355*((1+Investment!$D$7/12)^($H$1*12-$B355)),0)</f>
        <v>0</v>
      </c>
      <c r="K355" s="15">
        <f t="shared" si="4"/>
        <v>0</v>
      </c>
      <c r="L355" s="15">
        <f t="shared" si="15"/>
        <v>2878143.695</v>
      </c>
      <c r="M355" s="14"/>
      <c r="N355" s="15">
        <f>if($A355&lt;=$N$1,D355*((1+Investment!$D$5/12)^($N$1*12-$B355)),0)</f>
        <v>0</v>
      </c>
      <c r="O355" s="15">
        <f>if($A355&lt;=$N$1,E355*((1+Investment!$D$6/12)^($N$1*12-$B355)),0)</f>
        <v>0</v>
      </c>
      <c r="P355" s="15">
        <f>if($A355&lt;=$N$1,F355*((1+Investment!$D$7/12)^($N$1*12-$B355)),0)</f>
        <v>0</v>
      </c>
      <c r="Q355" s="15">
        <f t="shared" si="5"/>
        <v>0</v>
      </c>
      <c r="R355" s="15">
        <f t="shared" si="16"/>
        <v>7865692.167</v>
      </c>
      <c r="S355" s="14"/>
      <c r="T355" s="15">
        <f>if($A355&lt;=$T$1,D355*((1+Investment!$D$5/12)^($T$1*12-$B355)),0)</f>
        <v>0</v>
      </c>
      <c r="U355" s="15">
        <f>if($A355&lt;=$T$1,E355*((1+Investment!$D$6/12)^($T$1*12-$B355)),0)</f>
        <v>0</v>
      </c>
      <c r="V355" s="15">
        <f>if($A355&lt;=$T$1,F355*((1+Investment!$D$7/12)^($T$1*12-$B355)),0)</f>
        <v>0</v>
      </c>
      <c r="W355" s="15">
        <f t="shared" si="6"/>
        <v>0</v>
      </c>
      <c r="X355" s="15">
        <f t="shared" si="17"/>
        <v>19126709.88</v>
      </c>
      <c r="Y355" s="14"/>
      <c r="Z355" s="15">
        <f>if($A355&lt;=$Z$1,D355*((1+Investment!$D$5/12)^($Z$1*12-$B355)),0)</f>
        <v>0</v>
      </c>
      <c r="AA355" s="15">
        <f>if($A355&lt;=$Z$1,E355*((1+Investment!$D$6/12)^($Z$1*12-$B355)),0)</f>
        <v>0</v>
      </c>
      <c r="AB355" s="15">
        <f>if($A355&lt;=$Z$1,F355*((1+Investment!$D$7/12)^($Z$1*12-$B355)),0)</f>
        <v>0</v>
      </c>
      <c r="AC355" s="15">
        <f t="shared" si="7"/>
        <v>0</v>
      </c>
      <c r="AD355" s="15">
        <f t="shared" si="18"/>
        <v>43666553.35</v>
      </c>
      <c r="AE355" s="14"/>
      <c r="AF355" s="15">
        <f>if($A355&lt;=$AF$1,D355*((1+Investment!$D$5/12)^($AF$1*12-$B355)),0)</f>
        <v>57740.67666</v>
      </c>
      <c r="AG355" s="15">
        <f>if($A355&lt;=$AF$1,E355*((1+Investment!$D$6/12)^($AF$1*12-$B355)),0)</f>
        <v>24478.58075</v>
      </c>
      <c r="AH355" s="15">
        <f>if($A355&lt;=$AF$1,F355*((1+Investment!$D$7/12)^($AF$1*12-$B355)),0)</f>
        <v>14942.88854</v>
      </c>
      <c r="AI355" s="15">
        <f t="shared" si="8"/>
        <v>97162.14595</v>
      </c>
      <c r="AJ355" s="15">
        <f t="shared" si="19"/>
        <v>94730079.56</v>
      </c>
      <c r="AK355" s="14"/>
      <c r="AL355" s="15">
        <f>if($A355&lt;=$AF$1,D355*((1+Investment!$D$5/12)^($AL$1*12-$B355)),0)</f>
        <v>104897.2967</v>
      </c>
      <c r="AM355" s="15">
        <f>if($A355&lt;=$AF$1,E355*((1+Investment!$D$6/12)^($AL$1*12-$B355)),0)</f>
        <v>51580.80875</v>
      </c>
      <c r="AN355" s="15">
        <f>if($A355&lt;=$AF$1,F355*((1+Investment!$D$7/12)^($AL$1*12-$B355)),0)</f>
        <v>36508.76078</v>
      </c>
      <c r="AO355" s="15">
        <f t="shared" si="9"/>
        <v>192986.8662</v>
      </c>
      <c r="AP355" s="15">
        <f t="shared" si="20"/>
        <v>198310305.3</v>
      </c>
      <c r="AQ355" s="14"/>
      <c r="AR355" s="15">
        <f>if($A355&lt;=$AF$1,D355*((1+Investment!$D$5/12)^($AR$1*12-$B355)),0)</f>
        <v>190566.5725</v>
      </c>
      <c r="AS355" s="15">
        <f>if($A355&lt;=$AF$1,E355*((1+Investment!$D$6/12)^($AR$1*12-$B355)),0)</f>
        <v>108690.1181</v>
      </c>
      <c r="AT355" s="15">
        <f>if($A355&lt;=$AF$1,F355*((1+Investment!$D$7/12)^($AR$1*12-$B355)),0)</f>
        <v>89198.92634</v>
      </c>
      <c r="AU355" s="15">
        <f t="shared" si="10"/>
        <v>388455.6169</v>
      </c>
      <c r="AV355" s="15">
        <f t="shared" si="21"/>
        <v>421662207.4</v>
      </c>
      <c r="AW355" s="15"/>
      <c r="AX355" s="15">
        <f>if($A355&lt;=$AF$1,D355*((1+Investment!$D$5/12)^($AX$1*12-$B355)),0)</f>
        <v>346201.6632</v>
      </c>
      <c r="AY355" s="15">
        <f>if($A355&lt;=$AF$1,E355*((1+Investment!$D$6/12)^($AX$1*12-$B355)),0)</f>
        <v>229029.7894</v>
      </c>
      <c r="AZ355" s="15">
        <f>if($A355&lt;=$AF$1,F355*((1+Investment!$D$7/12)^($AX$1*12-$B355)),0)</f>
        <v>217932.5808</v>
      </c>
      <c r="BA355" s="15">
        <f t="shared" si="11"/>
        <v>793164.0334</v>
      </c>
      <c r="BB355" s="15">
        <f t="shared" si="22"/>
        <v>910432772.8</v>
      </c>
      <c r="BC355" s="15"/>
      <c r="BD355" s="15">
        <f>if($A355&lt;=$AF$1,D355*((1+Investment!$D$5/12)^($BD$1*12-$B355)),0)</f>
        <v>628943.4186</v>
      </c>
      <c r="BE355" s="15">
        <f>if($A355&lt;=$AF$1,E355*((1+Investment!$D$6/12)^($BD$1*12-$B355)),0)</f>
        <v>482607.3001</v>
      </c>
      <c r="BF355" s="15">
        <f>if($A355&lt;=$AF$1,F355*((1+Investment!$D$7/12)^($BD$1*12-$B355)),0)</f>
        <v>532457.1912</v>
      </c>
      <c r="BG355" s="15">
        <f t="shared" si="12"/>
        <v>1644007.91</v>
      </c>
      <c r="BH355" s="15">
        <f t="shared" si="23"/>
        <v>1994992500</v>
      </c>
      <c r="BI355" s="15"/>
    </row>
    <row r="356">
      <c r="A356" s="24">
        <f t="shared" si="2"/>
        <v>29</v>
      </c>
      <c r="B356" s="23">
        <f t="shared" si="13"/>
        <v>354</v>
      </c>
      <c r="C356" s="15">
        <f>vlookup(A356,Budget!$B$3:$H$53,7,0)</f>
        <v>89759.61936</v>
      </c>
      <c r="D356" s="15">
        <f t="shared" ref="D356:F356" si="374">$C356*D$1</f>
        <v>53855.77161</v>
      </c>
      <c r="E356" s="15">
        <f t="shared" si="374"/>
        <v>22439.90484</v>
      </c>
      <c r="F356" s="15">
        <f t="shared" si="374"/>
        <v>13463.9429</v>
      </c>
      <c r="G356" s="14"/>
      <c r="H356" s="15">
        <f>if($A356&lt;=$H$1,D356*((1+Investment!$D$5/12)^($H$1*12-$B356)),0)</f>
        <v>0</v>
      </c>
      <c r="I356" s="15">
        <f>if($A356&lt;=$H$1,E356*((1+Investment!$D$6/12)^($H$1*12-$B356)),0)</f>
        <v>0</v>
      </c>
      <c r="J356" s="15">
        <f>if($A356&lt;=$H$1,F356*((1+Investment!$D$7/12)^($H$1*12-$B356)),0)</f>
        <v>0</v>
      </c>
      <c r="K356" s="15">
        <f t="shared" si="4"/>
        <v>0</v>
      </c>
      <c r="L356" s="15">
        <f t="shared" si="15"/>
        <v>2878143.695</v>
      </c>
      <c r="M356" s="14"/>
      <c r="N356" s="15">
        <f>if($A356&lt;=$N$1,D356*((1+Investment!$D$5/12)^($N$1*12-$B356)),0)</f>
        <v>0</v>
      </c>
      <c r="O356" s="15">
        <f>if($A356&lt;=$N$1,E356*((1+Investment!$D$6/12)^($N$1*12-$B356)),0)</f>
        <v>0</v>
      </c>
      <c r="P356" s="15">
        <f>if($A356&lt;=$N$1,F356*((1+Investment!$D$7/12)^($N$1*12-$B356)),0)</f>
        <v>0</v>
      </c>
      <c r="Q356" s="15">
        <f t="shared" si="5"/>
        <v>0</v>
      </c>
      <c r="R356" s="15">
        <f t="shared" si="16"/>
        <v>7865692.167</v>
      </c>
      <c r="S356" s="14"/>
      <c r="T356" s="15">
        <f>if($A356&lt;=$T$1,D356*((1+Investment!$D$5/12)^($T$1*12-$B356)),0)</f>
        <v>0</v>
      </c>
      <c r="U356" s="15">
        <f>if($A356&lt;=$T$1,E356*((1+Investment!$D$6/12)^($T$1*12-$B356)),0)</f>
        <v>0</v>
      </c>
      <c r="V356" s="15">
        <f>if($A356&lt;=$T$1,F356*((1+Investment!$D$7/12)^($T$1*12-$B356)),0)</f>
        <v>0</v>
      </c>
      <c r="W356" s="15">
        <f t="shared" si="6"/>
        <v>0</v>
      </c>
      <c r="X356" s="15">
        <f t="shared" si="17"/>
        <v>19126709.88</v>
      </c>
      <c r="Y356" s="14"/>
      <c r="Z356" s="15">
        <f>if($A356&lt;=$Z$1,D356*((1+Investment!$D$5/12)^($Z$1*12-$B356)),0)</f>
        <v>0</v>
      </c>
      <c r="AA356" s="15">
        <f>if($A356&lt;=$Z$1,E356*((1+Investment!$D$6/12)^($Z$1*12-$B356)),0)</f>
        <v>0</v>
      </c>
      <c r="AB356" s="15">
        <f>if($A356&lt;=$Z$1,F356*((1+Investment!$D$7/12)^($Z$1*12-$B356)),0)</f>
        <v>0</v>
      </c>
      <c r="AC356" s="15">
        <f t="shared" si="7"/>
        <v>0</v>
      </c>
      <c r="AD356" s="15">
        <f t="shared" si="18"/>
        <v>43666553.35</v>
      </c>
      <c r="AE356" s="14"/>
      <c r="AF356" s="15">
        <f>if($A356&lt;=$AF$1,D356*((1+Investment!$D$5/12)^($AF$1*12-$B356)),0)</f>
        <v>57168.9868</v>
      </c>
      <c r="AG356" s="15">
        <f>if($A356&lt;=$AF$1,E356*((1+Investment!$D$6/12)^($AF$1*12-$B356)),0)</f>
        <v>24176.37605</v>
      </c>
      <c r="AH356" s="15">
        <f>if($A356&lt;=$AF$1,F356*((1+Investment!$D$7/12)^($AF$1*12-$B356)),0)</f>
        <v>14722.05767</v>
      </c>
      <c r="AI356" s="15">
        <f t="shared" si="8"/>
        <v>96067.42052</v>
      </c>
      <c r="AJ356" s="15">
        <f t="shared" si="19"/>
        <v>94826146.98</v>
      </c>
      <c r="AK356" s="14"/>
      <c r="AL356" s="15">
        <f>if($A356&lt;=$AF$1,D356*((1+Investment!$D$5/12)^($AL$1*12-$B356)),0)</f>
        <v>103858.7096</v>
      </c>
      <c r="AM356" s="15">
        <f>if($A356&lt;=$AF$1,E356*((1+Investment!$D$6/12)^($AL$1*12-$B356)),0)</f>
        <v>50944.00864</v>
      </c>
      <c r="AN356" s="15">
        <f>if($A356&lt;=$AF$1,F356*((1+Investment!$D$7/12)^($AL$1*12-$B356)),0)</f>
        <v>35969.22245</v>
      </c>
      <c r="AO356" s="15">
        <f t="shared" si="9"/>
        <v>190771.9407</v>
      </c>
      <c r="AP356" s="15">
        <f t="shared" si="20"/>
        <v>198501077.2</v>
      </c>
      <c r="AQ356" s="14"/>
      <c r="AR356" s="15">
        <f>if($A356&lt;=$AF$1,D356*((1+Investment!$D$5/12)^($AR$1*12-$B356)),0)</f>
        <v>188679.7748</v>
      </c>
      <c r="AS356" s="15">
        <f>if($A356&lt;=$AF$1,E356*((1+Investment!$D$6/12)^($AR$1*12-$B356)),0)</f>
        <v>107348.2648</v>
      </c>
      <c r="AT356" s="15">
        <f>if($A356&lt;=$AF$1,F356*((1+Investment!$D$7/12)^($AR$1*12-$B356)),0)</f>
        <v>87880.7156</v>
      </c>
      <c r="AU356" s="15">
        <f t="shared" si="10"/>
        <v>383908.7551</v>
      </c>
      <c r="AV356" s="15">
        <f t="shared" si="21"/>
        <v>422046116.2</v>
      </c>
      <c r="AW356" s="15"/>
      <c r="AX356" s="15">
        <f>if($A356&lt;=$AF$1,D356*((1+Investment!$D$5/12)^($AX$1*12-$B356)),0)</f>
        <v>342773.924</v>
      </c>
      <c r="AY356" s="15">
        <f>if($A356&lt;=$AF$1,E356*((1+Investment!$D$6/12)^($AX$1*12-$B356)),0)</f>
        <v>226202.2611</v>
      </c>
      <c r="AZ356" s="15">
        <f>if($A356&lt;=$AF$1,F356*((1+Investment!$D$7/12)^($AX$1*12-$B356)),0)</f>
        <v>214711.9023</v>
      </c>
      <c r="BA356" s="15">
        <f t="shared" si="11"/>
        <v>783688.0873</v>
      </c>
      <c r="BB356" s="15">
        <f t="shared" si="22"/>
        <v>911216460.9</v>
      </c>
      <c r="BC356" s="15"/>
      <c r="BD356" s="15">
        <f>if($A356&lt;=$AF$1,D356*((1+Investment!$D$5/12)^($BD$1*12-$B356)),0)</f>
        <v>622716.256</v>
      </c>
      <c r="BE356" s="15">
        <f>if($A356&lt;=$AF$1,E356*((1+Investment!$D$6/12)^($BD$1*12-$B356)),0)</f>
        <v>476649.1853</v>
      </c>
      <c r="BF356" s="15">
        <f>if($A356&lt;=$AF$1,F356*((1+Investment!$D$7/12)^($BD$1*12-$B356)),0)</f>
        <v>524588.3657</v>
      </c>
      <c r="BG356" s="15">
        <f t="shared" si="12"/>
        <v>1623953.807</v>
      </c>
      <c r="BH356" s="15">
        <f t="shared" si="23"/>
        <v>1996616454</v>
      </c>
      <c r="BI356" s="15"/>
    </row>
    <row r="357">
      <c r="A357" s="24">
        <f t="shared" si="2"/>
        <v>29</v>
      </c>
      <c r="B357" s="23">
        <f t="shared" si="13"/>
        <v>355</v>
      </c>
      <c r="C357" s="15">
        <f>vlookup(A357,Budget!$B$3:$H$53,7,0)</f>
        <v>89759.61936</v>
      </c>
      <c r="D357" s="15">
        <f t="shared" ref="D357:F357" si="375">$C357*D$1</f>
        <v>53855.77161</v>
      </c>
      <c r="E357" s="15">
        <f t="shared" si="375"/>
        <v>22439.90484</v>
      </c>
      <c r="F357" s="15">
        <f t="shared" si="375"/>
        <v>13463.9429</v>
      </c>
      <c r="G357" s="14"/>
      <c r="H357" s="15">
        <f>if($A357&lt;=$H$1,D357*((1+Investment!$D$5/12)^($H$1*12-$B357)),0)</f>
        <v>0</v>
      </c>
      <c r="I357" s="15">
        <f>if($A357&lt;=$H$1,E357*((1+Investment!$D$6/12)^($H$1*12-$B357)),0)</f>
        <v>0</v>
      </c>
      <c r="J357" s="15">
        <f>if($A357&lt;=$H$1,F357*((1+Investment!$D$7/12)^($H$1*12-$B357)),0)</f>
        <v>0</v>
      </c>
      <c r="K357" s="15">
        <f t="shared" si="4"/>
        <v>0</v>
      </c>
      <c r="L357" s="15">
        <f t="shared" si="15"/>
        <v>2878143.695</v>
      </c>
      <c r="M357" s="14"/>
      <c r="N357" s="15">
        <f>if($A357&lt;=$N$1,D357*((1+Investment!$D$5/12)^($N$1*12-$B357)),0)</f>
        <v>0</v>
      </c>
      <c r="O357" s="15">
        <f>if($A357&lt;=$N$1,E357*((1+Investment!$D$6/12)^($N$1*12-$B357)),0)</f>
        <v>0</v>
      </c>
      <c r="P357" s="15">
        <f>if($A357&lt;=$N$1,F357*((1+Investment!$D$7/12)^($N$1*12-$B357)),0)</f>
        <v>0</v>
      </c>
      <c r="Q357" s="15">
        <f t="shared" si="5"/>
        <v>0</v>
      </c>
      <c r="R357" s="15">
        <f t="shared" si="16"/>
        <v>7865692.167</v>
      </c>
      <c r="S357" s="14"/>
      <c r="T357" s="15">
        <f>if($A357&lt;=$T$1,D357*((1+Investment!$D$5/12)^($T$1*12-$B357)),0)</f>
        <v>0</v>
      </c>
      <c r="U357" s="15">
        <f>if($A357&lt;=$T$1,E357*((1+Investment!$D$6/12)^($T$1*12-$B357)),0)</f>
        <v>0</v>
      </c>
      <c r="V357" s="15">
        <f>if($A357&lt;=$T$1,F357*((1+Investment!$D$7/12)^($T$1*12-$B357)),0)</f>
        <v>0</v>
      </c>
      <c r="W357" s="15">
        <f t="shared" si="6"/>
        <v>0</v>
      </c>
      <c r="X357" s="15">
        <f t="shared" si="17"/>
        <v>19126709.88</v>
      </c>
      <c r="Y357" s="14"/>
      <c r="Z357" s="15">
        <f>if($A357&lt;=$Z$1,D357*((1+Investment!$D$5/12)^($Z$1*12-$B357)),0)</f>
        <v>0</v>
      </c>
      <c r="AA357" s="15">
        <f>if($A357&lt;=$Z$1,E357*((1+Investment!$D$6/12)^($Z$1*12-$B357)),0)</f>
        <v>0</v>
      </c>
      <c r="AB357" s="15">
        <f>if($A357&lt;=$Z$1,F357*((1+Investment!$D$7/12)^($Z$1*12-$B357)),0)</f>
        <v>0</v>
      </c>
      <c r="AC357" s="15">
        <f t="shared" si="7"/>
        <v>0</v>
      </c>
      <c r="AD357" s="15">
        <f t="shared" si="18"/>
        <v>43666553.35</v>
      </c>
      <c r="AE357" s="14"/>
      <c r="AF357" s="15">
        <f>if($A357&lt;=$AF$1,D357*((1+Investment!$D$5/12)^($AF$1*12-$B357)),0)</f>
        <v>56602.95722</v>
      </c>
      <c r="AG357" s="15">
        <f>if($A357&lt;=$AF$1,E357*((1+Investment!$D$6/12)^($AF$1*12-$B357)),0)</f>
        <v>23877.90227</v>
      </c>
      <c r="AH357" s="15">
        <f>if($A357&lt;=$AF$1,F357*((1+Investment!$D$7/12)^($AF$1*12-$B357)),0)</f>
        <v>14504.49032</v>
      </c>
      <c r="AI357" s="15">
        <f t="shared" si="8"/>
        <v>94985.34981</v>
      </c>
      <c r="AJ357" s="15">
        <f t="shared" si="19"/>
        <v>94921132.33</v>
      </c>
      <c r="AK357" s="14"/>
      <c r="AL357" s="15">
        <f>if($A357&lt;=$AF$1,D357*((1+Investment!$D$5/12)^($AL$1*12-$B357)),0)</f>
        <v>102830.4055</v>
      </c>
      <c r="AM357" s="15">
        <f>if($A357&lt;=$AF$1,E357*((1+Investment!$D$6/12)^($AL$1*12-$B357)),0)</f>
        <v>50315.07026</v>
      </c>
      <c r="AN357" s="15">
        <f>if($A357&lt;=$AF$1,F357*((1+Investment!$D$7/12)^($AL$1*12-$B357)),0)</f>
        <v>35437.65758</v>
      </c>
      <c r="AO357" s="15">
        <f t="shared" si="9"/>
        <v>188583.1334</v>
      </c>
      <c r="AP357" s="15">
        <f t="shared" si="20"/>
        <v>198689660.3</v>
      </c>
      <c r="AQ357" s="14"/>
      <c r="AR357" s="15">
        <f>if($A357&lt;=$AF$1,D357*((1+Investment!$D$5/12)^($AR$1*12-$B357)),0)</f>
        <v>186811.6582</v>
      </c>
      <c r="AS357" s="15">
        <f>if($A357&lt;=$AF$1,E357*((1+Investment!$D$6/12)^($AR$1*12-$B357)),0)</f>
        <v>106022.9775</v>
      </c>
      <c r="AT357" s="15">
        <f>if($A357&lt;=$AF$1,F357*((1+Investment!$D$7/12)^($AR$1*12-$B357)),0)</f>
        <v>86581.98581</v>
      </c>
      <c r="AU357" s="15">
        <f t="shared" si="10"/>
        <v>379416.6216</v>
      </c>
      <c r="AV357" s="15">
        <f t="shared" si="21"/>
        <v>422425532.8</v>
      </c>
      <c r="AW357" s="15"/>
      <c r="AX357" s="15">
        <f>if($A357&lt;=$AF$1,D357*((1+Investment!$D$5/12)^($AX$1*12-$B357)),0)</f>
        <v>339380.1227</v>
      </c>
      <c r="AY357" s="15">
        <f>if($A357&lt;=$AF$1,E357*((1+Investment!$D$6/12)^($AX$1*12-$B357)),0)</f>
        <v>223409.6406</v>
      </c>
      <c r="AZ357" s="15">
        <f>if($A357&lt;=$AF$1,F357*((1+Investment!$D$7/12)^($AX$1*12-$B357)),0)</f>
        <v>211538.82</v>
      </c>
      <c r="BA357" s="15">
        <f t="shared" si="11"/>
        <v>774328.5833</v>
      </c>
      <c r="BB357" s="15">
        <f t="shared" si="22"/>
        <v>911990789.5</v>
      </c>
      <c r="BC357" s="15"/>
      <c r="BD357" s="15">
        <f>if($A357&lt;=$AF$1,D357*((1+Investment!$D$5/12)^($BD$1*12-$B357)),0)</f>
        <v>616550.7485</v>
      </c>
      <c r="BE357" s="15">
        <f>if($A357&lt;=$AF$1,E357*((1+Investment!$D$6/12)^($BD$1*12-$B357)),0)</f>
        <v>470764.6274</v>
      </c>
      <c r="BF357" s="15">
        <f>if($A357&lt;=$AF$1,F357*((1+Investment!$D$7/12)^($BD$1*12-$B357)),0)</f>
        <v>516835.8283</v>
      </c>
      <c r="BG357" s="15">
        <f t="shared" si="12"/>
        <v>1604151.204</v>
      </c>
      <c r="BH357" s="15">
        <f t="shared" si="23"/>
        <v>1998220605</v>
      </c>
      <c r="BI357" s="15"/>
    </row>
    <row r="358">
      <c r="A358" s="24">
        <f t="shared" si="2"/>
        <v>29</v>
      </c>
      <c r="B358" s="23">
        <f t="shared" si="13"/>
        <v>356</v>
      </c>
      <c r="C358" s="15">
        <f>vlookup(A358,Budget!$B$3:$H$53,7,0)</f>
        <v>89759.61936</v>
      </c>
      <c r="D358" s="15">
        <f t="shared" ref="D358:F358" si="376">$C358*D$1</f>
        <v>53855.77161</v>
      </c>
      <c r="E358" s="15">
        <f t="shared" si="376"/>
        <v>22439.90484</v>
      </c>
      <c r="F358" s="15">
        <f t="shared" si="376"/>
        <v>13463.9429</v>
      </c>
      <c r="G358" s="14"/>
      <c r="H358" s="15">
        <f>if($A358&lt;=$H$1,D358*((1+Investment!$D$5/12)^($H$1*12-$B358)),0)</f>
        <v>0</v>
      </c>
      <c r="I358" s="15">
        <f>if($A358&lt;=$H$1,E358*((1+Investment!$D$6/12)^($H$1*12-$B358)),0)</f>
        <v>0</v>
      </c>
      <c r="J358" s="15">
        <f>if($A358&lt;=$H$1,F358*((1+Investment!$D$7/12)^($H$1*12-$B358)),0)</f>
        <v>0</v>
      </c>
      <c r="K358" s="15">
        <f t="shared" si="4"/>
        <v>0</v>
      </c>
      <c r="L358" s="15">
        <f t="shared" si="15"/>
        <v>2878143.695</v>
      </c>
      <c r="M358" s="14"/>
      <c r="N358" s="15">
        <f>if($A358&lt;=$N$1,D358*((1+Investment!$D$5/12)^($N$1*12-$B358)),0)</f>
        <v>0</v>
      </c>
      <c r="O358" s="15">
        <f>if($A358&lt;=$N$1,E358*((1+Investment!$D$6/12)^($N$1*12-$B358)),0)</f>
        <v>0</v>
      </c>
      <c r="P358" s="15">
        <f>if($A358&lt;=$N$1,F358*((1+Investment!$D$7/12)^($N$1*12-$B358)),0)</f>
        <v>0</v>
      </c>
      <c r="Q358" s="15">
        <f t="shared" si="5"/>
        <v>0</v>
      </c>
      <c r="R358" s="15">
        <f t="shared" si="16"/>
        <v>7865692.167</v>
      </c>
      <c r="S358" s="14"/>
      <c r="T358" s="15">
        <f>if($A358&lt;=$T$1,D358*((1+Investment!$D$5/12)^($T$1*12-$B358)),0)</f>
        <v>0</v>
      </c>
      <c r="U358" s="15">
        <f>if($A358&lt;=$T$1,E358*((1+Investment!$D$6/12)^($T$1*12-$B358)),0)</f>
        <v>0</v>
      </c>
      <c r="V358" s="15">
        <f>if($A358&lt;=$T$1,F358*((1+Investment!$D$7/12)^($T$1*12-$B358)),0)</f>
        <v>0</v>
      </c>
      <c r="W358" s="15">
        <f t="shared" si="6"/>
        <v>0</v>
      </c>
      <c r="X358" s="15">
        <f t="shared" si="17"/>
        <v>19126709.88</v>
      </c>
      <c r="Y358" s="14"/>
      <c r="Z358" s="15">
        <f>if($A358&lt;=$Z$1,D358*((1+Investment!$D$5/12)^($Z$1*12-$B358)),0)</f>
        <v>0</v>
      </c>
      <c r="AA358" s="15">
        <f>if($A358&lt;=$Z$1,E358*((1+Investment!$D$6/12)^($Z$1*12-$B358)),0)</f>
        <v>0</v>
      </c>
      <c r="AB358" s="15">
        <f>if($A358&lt;=$Z$1,F358*((1+Investment!$D$7/12)^($Z$1*12-$B358)),0)</f>
        <v>0</v>
      </c>
      <c r="AC358" s="15">
        <f t="shared" si="7"/>
        <v>0</v>
      </c>
      <c r="AD358" s="15">
        <f t="shared" si="18"/>
        <v>43666553.35</v>
      </c>
      <c r="AE358" s="14"/>
      <c r="AF358" s="15">
        <f>if($A358&lt;=$AF$1,D358*((1+Investment!$D$5/12)^($AF$1*12-$B358)),0)</f>
        <v>56042.5319</v>
      </c>
      <c r="AG358" s="15">
        <f>if($A358&lt;=$AF$1,E358*((1+Investment!$D$6/12)^($AF$1*12-$B358)),0)</f>
        <v>23583.11335</v>
      </c>
      <c r="AH358" s="15">
        <f>if($A358&lt;=$AF$1,F358*((1+Investment!$D$7/12)^($AF$1*12-$B358)),0)</f>
        <v>14290.13825</v>
      </c>
      <c r="AI358" s="15">
        <f t="shared" si="8"/>
        <v>93915.7835</v>
      </c>
      <c r="AJ358" s="15">
        <f t="shared" si="19"/>
        <v>95015048.12</v>
      </c>
      <c r="AK358" s="14"/>
      <c r="AL358" s="15">
        <f>if($A358&lt;=$AF$1,D358*((1+Investment!$D$5/12)^($AL$1*12-$B358)),0)</f>
        <v>101812.2827</v>
      </c>
      <c r="AM358" s="15">
        <f>if($A358&lt;=$AF$1,E358*((1+Investment!$D$6/12)^($AL$1*12-$B358)),0)</f>
        <v>49693.89656</v>
      </c>
      <c r="AN358" s="15">
        <f>if($A358&lt;=$AF$1,F358*((1+Investment!$D$7/12)^($AL$1*12-$B358)),0)</f>
        <v>34913.94836</v>
      </c>
      <c r="AO358" s="15">
        <f t="shared" si="9"/>
        <v>186420.1276</v>
      </c>
      <c r="AP358" s="15">
        <f t="shared" si="20"/>
        <v>198876080.5</v>
      </c>
      <c r="AQ358" s="14"/>
      <c r="AR358" s="15">
        <f>if($A358&lt;=$AF$1,D358*((1+Investment!$D$5/12)^($AR$1*12-$B358)),0)</f>
        <v>184962.0378</v>
      </c>
      <c r="AS358" s="15">
        <f>if($A358&lt;=$AF$1,E358*((1+Investment!$D$6/12)^($AR$1*12-$B358)),0)</f>
        <v>104714.0519</v>
      </c>
      <c r="AT358" s="15">
        <f>if($A358&lt;=$AF$1,F358*((1+Investment!$D$7/12)^($AR$1*12-$B358)),0)</f>
        <v>85302.44908</v>
      </c>
      <c r="AU358" s="15">
        <f t="shared" si="10"/>
        <v>374978.5388</v>
      </c>
      <c r="AV358" s="15">
        <f t="shared" si="21"/>
        <v>422800511.3</v>
      </c>
      <c r="AW358" s="15"/>
      <c r="AX358" s="15">
        <f>if($A358&lt;=$AF$1,D358*((1+Investment!$D$5/12)^($AX$1*12-$B358)),0)</f>
        <v>336019.9235</v>
      </c>
      <c r="AY358" s="15">
        <f>if($A358&lt;=$AF$1,E358*((1+Investment!$D$6/12)^($AX$1*12-$B358)),0)</f>
        <v>220651.4969</v>
      </c>
      <c r="AZ358" s="15">
        <f>if($A358&lt;=$AF$1,F358*((1+Investment!$D$7/12)^($AX$1*12-$B358)),0)</f>
        <v>208412.6305</v>
      </c>
      <c r="BA358" s="15">
        <f t="shared" si="11"/>
        <v>765084.0509</v>
      </c>
      <c r="BB358" s="15">
        <f t="shared" si="22"/>
        <v>912755873.5</v>
      </c>
      <c r="BC358" s="15"/>
      <c r="BD358" s="15">
        <f>if($A358&lt;=$AF$1,D358*((1+Investment!$D$5/12)^($BD$1*12-$B358)),0)</f>
        <v>610446.2857</v>
      </c>
      <c r="BE358" s="15">
        <f>if($A358&lt;=$AF$1,E358*((1+Investment!$D$6/12)^($BD$1*12-$B358)),0)</f>
        <v>464952.7184</v>
      </c>
      <c r="BF358" s="15">
        <f>if($A358&lt;=$AF$1,F358*((1+Investment!$D$7/12)^($BD$1*12-$B358)),0)</f>
        <v>509197.8603</v>
      </c>
      <c r="BG358" s="15">
        <f t="shared" si="12"/>
        <v>1584596.864</v>
      </c>
      <c r="BH358" s="15">
        <f t="shared" si="23"/>
        <v>1999805202</v>
      </c>
      <c r="BI358" s="15"/>
    </row>
    <row r="359">
      <c r="A359" s="24">
        <f t="shared" si="2"/>
        <v>29</v>
      </c>
      <c r="B359" s="23">
        <f t="shared" si="13"/>
        <v>357</v>
      </c>
      <c r="C359" s="15">
        <f>vlookup(A359,Budget!$B$3:$H$53,7,0)</f>
        <v>89759.61936</v>
      </c>
      <c r="D359" s="15">
        <f t="shared" ref="D359:F359" si="377">$C359*D$1</f>
        <v>53855.77161</v>
      </c>
      <c r="E359" s="15">
        <f t="shared" si="377"/>
        <v>22439.90484</v>
      </c>
      <c r="F359" s="15">
        <f t="shared" si="377"/>
        <v>13463.9429</v>
      </c>
      <c r="G359" s="14"/>
      <c r="H359" s="15">
        <f>if($A359&lt;=$H$1,D359*((1+Investment!$D$5/12)^($H$1*12-$B359)),0)</f>
        <v>0</v>
      </c>
      <c r="I359" s="15">
        <f>if($A359&lt;=$H$1,E359*((1+Investment!$D$6/12)^($H$1*12-$B359)),0)</f>
        <v>0</v>
      </c>
      <c r="J359" s="15">
        <f>if($A359&lt;=$H$1,F359*((1+Investment!$D$7/12)^($H$1*12-$B359)),0)</f>
        <v>0</v>
      </c>
      <c r="K359" s="15">
        <f t="shared" si="4"/>
        <v>0</v>
      </c>
      <c r="L359" s="15">
        <f t="shared" si="15"/>
        <v>2878143.695</v>
      </c>
      <c r="M359" s="14"/>
      <c r="N359" s="15">
        <f>if($A359&lt;=$N$1,D359*((1+Investment!$D$5/12)^($N$1*12-$B359)),0)</f>
        <v>0</v>
      </c>
      <c r="O359" s="15">
        <f>if($A359&lt;=$N$1,E359*((1+Investment!$D$6/12)^($N$1*12-$B359)),0)</f>
        <v>0</v>
      </c>
      <c r="P359" s="15">
        <f>if($A359&lt;=$N$1,F359*((1+Investment!$D$7/12)^($N$1*12-$B359)),0)</f>
        <v>0</v>
      </c>
      <c r="Q359" s="15">
        <f t="shared" si="5"/>
        <v>0</v>
      </c>
      <c r="R359" s="15">
        <f t="shared" si="16"/>
        <v>7865692.167</v>
      </c>
      <c r="S359" s="14"/>
      <c r="T359" s="15">
        <f>if($A359&lt;=$T$1,D359*((1+Investment!$D$5/12)^($T$1*12-$B359)),0)</f>
        <v>0</v>
      </c>
      <c r="U359" s="15">
        <f>if($A359&lt;=$T$1,E359*((1+Investment!$D$6/12)^($T$1*12-$B359)),0)</f>
        <v>0</v>
      </c>
      <c r="V359" s="15">
        <f>if($A359&lt;=$T$1,F359*((1+Investment!$D$7/12)^($T$1*12-$B359)),0)</f>
        <v>0</v>
      </c>
      <c r="W359" s="15">
        <f t="shared" si="6"/>
        <v>0</v>
      </c>
      <c r="X359" s="15">
        <f t="shared" si="17"/>
        <v>19126709.88</v>
      </c>
      <c r="Y359" s="14"/>
      <c r="Z359" s="15">
        <f>if($A359&lt;=$Z$1,D359*((1+Investment!$D$5/12)^($Z$1*12-$B359)),0)</f>
        <v>0</v>
      </c>
      <c r="AA359" s="15">
        <f>if($A359&lt;=$Z$1,E359*((1+Investment!$D$6/12)^($Z$1*12-$B359)),0)</f>
        <v>0</v>
      </c>
      <c r="AB359" s="15">
        <f>if($A359&lt;=$Z$1,F359*((1+Investment!$D$7/12)^($Z$1*12-$B359)),0)</f>
        <v>0</v>
      </c>
      <c r="AC359" s="15">
        <f t="shared" si="7"/>
        <v>0</v>
      </c>
      <c r="AD359" s="15">
        <f t="shared" si="18"/>
        <v>43666553.35</v>
      </c>
      <c r="AE359" s="14"/>
      <c r="AF359" s="15">
        <f>if($A359&lt;=$AF$1,D359*((1+Investment!$D$5/12)^($AF$1*12-$B359)),0)</f>
        <v>55487.65535</v>
      </c>
      <c r="AG359" s="15">
        <f>if($A359&lt;=$AF$1,E359*((1+Investment!$D$6/12)^($AF$1*12-$B359)),0)</f>
        <v>23291.9638</v>
      </c>
      <c r="AH359" s="15">
        <f>if($A359&lt;=$AF$1,F359*((1+Investment!$D$7/12)^($AF$1*12-$B359)),0)</f>
        <v>14078.95394</v>
      </c>
      <c r="AI359" s="15">
        <f t="shared" si="8"/>
        <v>92858.57309</v>
      </c>
      <c r="AJ359" s="15">
        <f t="shared" si="19"/>
        <v>95107906.69</v>
      </c>
      <c r="AK359" s="14"/>
      <c r="AL359" s="15">
        <f>if($A359&lt;=$AF$1,D359*((1+Investment!$D$5/12)^($AL$1*12-$B359)),0)</f>
        <v>100804.2403</v>
      </c>
      <c r="AM359" s="15">
        <f>if($A359&lt;=$AF$1,E359*((1+Investment!$D$6/12)^($AL$1*12-$B359)),0)</f>
        <v>49080.39166</v>
      </c>
      <c r="AN359" s="15">
        <f>if($A359&lt;=$AF$1,F359*((1+Investment!$D$7/12)^($AL$1*12-$B359)),0)</f>
        <v>34397.97868</v>
      </c>
      <c r="AO359" s="15">
        <f t="shared" si="9"/>
        <v>184282.6106</v>
      </c>
      <c r="AP359" s="15">
        <f t="shared" si="20"/>
        <v>199060363.1</v>
      </c>
      <c r="AQ359" s="14"/>
      <c r="AR359" s="15">
        <f>if($A359&lt;=$AF$1,D359*((1+Investment!$D$5/12)^($AR$1*12-$B359)),0)</f>
        <v>183130.7305</v>
      </c>
      <c r="AS359" s="15">
        <f>if($A359&lt;=$AF$1,E359*((1+Investment!$D$6/12)^($AR$1*12-$B359)),0)</f>
        <v>103421.2858</v>
      </c>
      <c r="AT359" s="15">
        <f>if($A359&lt;=$AF$1,F359*((1+Investment!$D$7/12)^($AR$1*12-$B359)),0)</f>
        <v>84041.82175</v>
      </c>
      <c r="AU359" s="15">
        <f t="shared" si="10"/>
        <v>370593.8381</v>
      </c>
      <c r="AV359" s="15">
        <f t="shared" si="21"/>
        <v>423171105.2</v>
      </c>
      <c r="AW359" s="15"/>
      <c r="AX359" s="15">
        <f>if($A359&lt;=$AF$1,D359*((1+Investment!$D$5/12)^($AX$1*12-$B359)),0)</f>
        <v>332692.9936</v>
      </c>
      <c r="AY359" s="15">
        <f>if($A359&lt;=$AF$1,E359*((1+Investment!$D$6/12)^($AX$1*12-$B359)),0)</f>
        <v>217927.4043</v>
      </c>
      <c r="AZ359" s="15">
        <f>if($A359&lt;=$AF$1,F359*((1+Investment!$D$7/12)^($AX$1*12-$B359)),0)</f>
        <v>205332.6409</v>
      </c>
      <c r="BA359" s="15">
        <f t="shared" si="11"/>
        <v>755953.0388</v>
      </c>
      <c r="BB359" s="15">
        <f t="shared" si="22"/>
        <v>913511826.6</v>
      </c>
      <c r="BC359" s="15"/>
      <c r="BD359" s="15">
        <f>if($A359&lt;=$AF$1,D359*((1+Investment!$D$5/12)^($BD$1*12-$B359)),0)</f>
        <v>604402.263</v>
      </c>
      <c r="BE359" s="15">
        <f>if($A359&lt;=$AF$1,E359*((1+Investment!$D$6/12)^($BD$1*12-$B359)),0)</f>
        <v>459212.5614</v>
      </c>
      <c r="BF359" s="15">
        <f>if($A359&lt;=$AF$1,F359*((1+Investment!$D$7/12)^($BD$1*12-$B359)),0)</f>
        <v>501672.7688</v>
      </c>
      <c r="BG359" s="15">
        <f t="shared" si="12"/>
        <v>1565287.593</v>
      </c>
      <c r="BH359" s="15">
        <f t="shared" si="23"/>
        <v>2001370490</v>
      </c>
      <c r="BI359" s="15"/>
    </row>
    <row r="360">
      <c r="A360" s="24">
        <f t="shared" si="2"/>
        <v>29</v>
      </c>
      <c r="B360" s="23">
        <f t="shared" si="13"/>
        <v>358</v>
      </c>
      <c r="C360" s="15">
        <f>vlookup(A360,Budget!$B$3:$H$53,7,0)</f>
        <v>89759.61936</v>
      </c>
      <c r="D360" s="15">
        <f t="shared" ref="D360:F360" si="378">$C360*D$1</f>
        <v>53855.77161</v>
      </c>
      <c r="E360" s="15">
        <f t="shared" si="378"/>
        <v>22439.90484</v>
      </c>
      <c r="F360" s="15">
        <f t="shared" si="378"/>
        <v>13463.9429</v>
      </c>
      <c r="G360" s="14"/>
      <c r="H360" s="15">
        <f>if($A360&lt;=$H$1,D360*((1+Investment!$D$5/12)^($H$1*12-$B360)),0)</f>
        <v>0</v>
      </c>
      <c r="I360" s="15">
        <f>if($A360&lt;=$H$1,E360*((1+Investment!$D$6/12)^($H$1*12-$B360)),0)</f>
        <v>0</v>
      </c>
      <c r="J360" s="15">
        <f>if($A360&lt;=$H$1,F360*((1+Investment!$D$7/12)^($H$1*12-$B360)),0)</f>
        <v>0</v>
      </c>
      <c r="K360" s="15">
        <f t="shared" si="4"/>
        <v>0</v>
      </c>
      <c r="L360" s="15">
        <f t="shared" si="15"/>
        <v>2878143.695</v>
      </c>
      <c r="M360" s="14"/>
      <c r="N360" s="15">
        <f>if($A360&lt;=$N$1,D360*((1+Investment!$D$5/12)^($N$1*12-$B360)),0)</f>
        <v>0</v>
      </c>
      <c r="O360" s="15">
        <f>if($A360&lt;=$N$1,E360*((1+Investment!$D$6/12)^($N$1*12-$B360)),0)</f>
        <v>0</v>
      </c>
      <c r="P360" s="15">
        <f>if($A360&lt;=$N$1,F360*((1+Investment!$D$7/12)^($N$1*12-$B360)),0)</f>
        <v>0</v>
      </c>
      <c r="Q360" s="15">
        <f t="shared" si="5"/>
        <v>0</v>
      </c>
      <c r="R360" s="15">
        <f t="shared" si="16"/>
        <v>7865692.167</v>
      </c>
      <c r="S360" s="14"/>
      <c r="T360" s="15">
        <f>if($A360&lt;=$T$1,D360*((1+Investment!$D$5/12)^($T$1*12-$B360)),0)</f>
        <v>0</v>
      </c>
      <c r="U360" s="15">
        <f>if($A360&lt;=$T$1,E360*((1+Investment!$D$6/12)^($T$1*12-$B360)),0)</f>
        <v>0</v>
      </c>
      <c r="V360" s="15">
        <f>if($A360&lt;=$T$1,F360*((1+Investment!$D$7/12)^($T$1*12-$B360)),0)</f>
        <v>0</v>
      </c>
      <c r="W360" s="15">
        <f t="shared" si="6"/>
        <v>0</v>
      </c>
      <c r="X360" s="15">
        <f t="shared" si="17"/>
        <v>19126709.88</v>
      </c>
      <c r="Y360" s="14"/>
      <c r="Z360" s="15">
        <f>if($A360&lt;=$Z$1,D360*((1+Investment!$D$5/12)^($Z$1*12-$B360)),0)</f>
        <v>0</v>
      </c>
      <c r="AA360" s="15">
        <f>if($A360&lt;=$Z$1,E360*((1+Investment!$D$6/12)^($Z$1*12-$B360)),0)</f>
        <v>0</v>
      </c>
      <c r="AB360" s="15">
        <f>if($A360&lt;=$Z$1,F360*((1+Investment!$D$7/12)^($Z$1*12-$B360)),0)</f>
        <v>0</v>
      </c>
      <c r="AC360" s="15">
        <f t="shared" si="7"/>
        <v>0</v>
      </c>
      <c r="AD360" s="15">
        <f t="shared" si="18"/>
        <v>43666553.35</v>
      </c>
      <c r="AE360" s="14"/>
      <c r="AF360" s="15">
        <f>if($A360&lt;=$AF$1,D360*((1+Investment!$D$5/12)^($AF$1*12-$B360)),0)</f>
        <v>54938.27262</v>
      </c>
      <c r="AG360" s="15">
        <f>if($A360&lt;=$AF$1,E360*((1+Investment!$D$6/12)^($AF$1*12-$B360)),0)</f>
        <v>23004.4087</v>
      </c>
      <c r="AH360" s="15">
        <f>if($A360&lt;=$AF$1,F360*((1+Investment!$D$7/12)^($AF$1*12-$B360)),0)</f>
        <v>13870.89058</v>
      </c>
      <c r="AI360" s="15">
        <f t="shared" si="8"/>
        <v>91813.5719</v>
      </c>
      <c r="AJ360" s="15">
        <f t="shared" si="19"/>
        <v>95199720.26</v>
      </c>
      <c r="AK360" s="14"/>
      <c r="AL360" s="15">
        <f>if($A360&lt;=$AF$1,D360*((1+Investment!$D$5/12)^($AL$1*12-$B360)),0)</f>
        <v>99806.1785</v>
      </c>
      <c r="AM360" s="15">
        <f>if($A360&lt;=$AF$1,E360*((1+Investment!$D$6/12)^($AL$1*12-$B360)),0)</f>
        <v>48474.4609</v>
      </c>
      <c r="AN360" s="15">
        <f>if($A360&lt;=$AF$1,F360*((1+Investment!$D$7/12)^($AL$1*12-$B360)),0)</f>
        <v>33889.63417</v>
      </c>
      <c r="AO360" s="15">
        <f t="shared" si="9"/>
        <v>182170.2736</v>
      </c>
      <c r="AP360" s="15">
        <f t="shared" si="20"/>
        <v>199242533.4</v>
      </c>
      <c r="AQ360" s="14"/>
      <c r="AR360" s="15">
        <f>if($A360&lt;=$AF$1,D360*((1+Investment!$D$5/12)^($AR$1*12-$B360)),0)</f>
        <v>181317.555</v>
      </c>
      <c r="AS360" s="15">
        <f>if($A360&lt;=$AF$1,E360*((1+Investment!$D$6/12)^($AR$1*12-$B360)),0)</f>
        <v>102144.4798</v>
      </c>
      <c r="AT360" s="15">
        <f>if($A360&lt;=$AF$1,F360*((1+Investment!$D$7/12)^($AR$1*12-$B360)),0)</f>
        <v>82799.82439</v>
      </c>
      <c r="AU360" s="15">
        <f t="shared" si="10"/>
        <v>366261.8592</v>
      </c>
      <c r="AV360" s="15">
        <f t="shared" si="21"/>
        <v>423537367</v>
      </c>
      <c r="AW360" s="15"/>
      <c r="AX360" s="15">
        <f>if($A360&lt;=$AF$1,D360*((1+Investment!$D$5/12)^($AX$1*12-$B360)),0)</f>
        <v>329399.0035</v>
      </c>
      <c r="AY360" s="15">
        <f>if($A360&lt;=$AF$1,E360*((1+Investment!$D$6/12)^($AX$1*12-$B360)),0)</f>
        <v>215236.9426</v>
      </c>
      <c r="AZ360" s="15">
        <f>if($A360&lt;=$AF$1,F360*((1+Investment!$D$7/12)^($AX$1*12-$B360)),0)</f>
        <v>202298.1684</v>
      </c>
      <c r="BA360" s="15">
        <f t="shared" si="11"/>
        <v>746934.1144</v>
      </c>
      <c r="BB360" s="15">
        <f t="shared" si="22"/>
        <v>914258760.7</v>
      </c>
      <c r="BC360" s="15"/>
      <c r="BD360" s="15">
        <f>if($A360&lt;=$AF$1,D360*((1+Investment!$D$5/12)^($BD$1*12-$B360)),0)</f>
        <v>598418.0822</v>
      </c>
      <c r="BE360" s="15">
        <f>if($A360&lt;=$AF$1,E360*((1+Investment!$D$6/12)^($BD$1*12-$B360)),0)</f>
        <v>453543.2705</v>
      </c>
      <c r="BF360" s="15">
        <f>if($A360&lt;=$AF$1,F360*((1+Investment!$D$7/12)^($BD$1*12-$B360)),0)</f>
        <v>494258.8855</v>
      </c>
      <c r="BG360" s="15">
        <f t="shared" si="12"/>
        <v>1546220.238</v>
      </c>
      <c r="BH360" s="15">
        <f t="shared" si="23"/>
        <v>2002916710</v>
      </c>
      <c r="BI360" s="15"/>
    </row>
    <row r="361">
      <c r="A361" s="24">
        <f t="shared" si="2"/>
        <v>29</v>
      </c>
      <c r="B361" s="23">
        <f t="shared" si="13"/>
        <v>359</v>
      </c>
      <c r="C361" s="15">
        <f>vlookup(A361,Budget!$B$3:$H$53,7,0)</f>
        <v>89759.61936</v>
      </c>
      <c r="D361" s="15">
        <f t="shared" ref="D361:F361" si="379">$C361*D$1</f>
        <v>53855.77161</v>
      </c>
      <c r="E361" s="15">
        <f t="shared" si="379"/>
        <v>22439.90484</v>
      </c>
      <c r="F361" s="15">
        <f t="shared" si="379"/>
        <v>13463.9429</v>
      </c>
      <c r="G361" s="14"/>
      <c r="H361" s="15">
        <f>if($A361&lt;=$H$1,D361*((1+Investment!$D$5/12)^($H$1*12-$B361)),0)</f>
        <v>0</v>
      </c>
      <c r="I361" s="15">
        <f>if($A361&lt;=$H$1,E361*((1+Investment!$D$6/12)^($H$1*12-$B361)),0)</f>
        <v>0</v>
      </c>
      <c r="J361" s="15">
        <f>if($A361&lt;=$H$1,F361*((1+Investment!$D$7/12)^($H$1*12-$B361)),0)</f>
        <v>0</v>
      </c>
      <c r="K361" s="15">
        <f t="shared" si="4"/>
        <v>0</v>
      </c>
      <c r="L361" s="15">
        <f t="shared" si="15"/>
        <v>2878143.695</v>
      </c>
      <c r="M361" s="14"/>
      <c r="N361" s="15">
        <f>if($A361&lt;=$N$1,D361*((1+Investment!$D$5/12)^($N$1*12-$B361)),0)</f>
        <v>0</v>
      </c>
      <c r="O361" s="15">
        <f>if($A361&lt;=$N$1,E361*((1+Investment!$D$6/12)^($N$1*12-$B361)),0)</f>
        <v>0</v>
      </c>
      <c r="P361" s="15">
        <f>if($A361&lt;=$N$1,F361*((1+Investment!$D$7/12)^($N$1*12-$B361)),0)</f>
        <v>0</v>
      </c>
      <c r="Q361" s="15">
        <f t="shared" si="5"/>
        <v>0</v>
      </c>
      <c r="R361" s="15">
        <f t="shared" si="16"/>
        <v>7865692.167</v>
      </c>
      <c r="S361" s="14"/>
      <c r="T361" s="15">
        <f>if($A361&lt;=$T$1,D361*((1+Investment!$D$5/12)^($T$1*12-$B361)),0)</f>
        <v>0</v>
      </c>
      <c r="U361" s="15">
        <f>if($A361&lt;=$T$1,E361*((1+Investment!$D$6/12)^($T$1*12-$B361)),0)</f>
        <v>0</v>
      </c>
      <c r="V361" s="15">
        <f>if($A361&lt;=$T$1,F361*((1+Investment!$D$7/12)^($T$1*12-$B361)),0)</f>
        <v>0</v>
      </c>
      <c r="W361" s="15">
        <f t="shared" si="6"/>
        <v>0</v>
      </c>
      <c r="X361" s="15">
        <f t="shared" si="17"/>
        <v>19126709.88</v>
      </c>
      <c r="Y361" s="14"/>
      <c r="Z361" s="15">
        <f>if($A361&lt;=$Z$1,D361*((1+Investment!$D$5/12)^($Z$1*12-$B361)),0)</f>
        <v>0</v>
      </c>
      <c r="AA361" s="15">
        <f>if($A361&lt;=$Z$1,E361*((1+Investment!$D$6/12)^($Z$1*12-$B361)),0)</f>
        <v>0</v>
      </c>
      <c r="AB361" s="15">
        <f>if($A361&lt;=$Z$1,F361*((1+Investment!$D$7/12)^($Z$1*12-$B361)),0)</f>
        <v>0</v>
      </c>
      <c r="AC361" s="15">
        <f t="shared" si="7"/>
        <v>0</v>
      </c>
      <c r="AD361" s="15">
        <f t="shared" si="18"/>
        <v>43666553.35</v>
      </c>
      <c r="AE361" s="14"/>
      <c r="AF361" s="15">
        <f>if($A361&lt;=$AF$1,D361*((1+Investment!$D$5/12)^($AF$1*12-$B361)),0)</f>
        <v>54394.32933</v>
      </c>
      <c r="AG361" s="15">
        <f>if($A361&lt;=$AF$1,E361*((1+Investment!$D$6/12)^($AF$1*12-$B361)),0)</f>
        <v>22720.40365</v>
      </c>
      <c r="AH361" s="15">
        <f>if($A361&lt;=$AF$1,F361*((1+Investment!$D$7/12)^($AF$1*12-$B361)),0)</f>
        <v>13665.90205</v>
      </c>
      <c r="AI361" s="15">
        <f t="shared" si="8"/>
        <v>90780.63503</v>
      </c>
      <c r="AJ361" s="15">
        <f t="shared" si="19"/>
        <v>95290500.9</v>
      </c>
      <c r="AK361" s="14"/>
      <c r="AL361" s="15">
        <f>if($A361&lt;=$AF$1,D361*((1+Investment!$D$5/12)^($AL$1*12-$B361)),0)</f>
        <v>98817.99852</v>
      </c>
      <c r="AM361" s="15">
        <f>if($A361&lt;=$AF$1,E361*((1+Investment!$D$6/12)^($AL$1*12-$B361)),0)</f>
        <v>47876.01077</v>
      </c>
      <c r="AN361" s="15">
        <f>if($A361&lt;=$AF$1,F361*((1+Investment!$D$7/12)^($AL$1*12-$B361)),0)</f>
        <v>33388.80213</v>
      </c>
      <c r="AO361" s="15">
        <f t="shared" si="9"/>
        <v>180082.8114</v>
      </c>
      <c r="AP361" s="15">
        <f t="shared" si="20"/>
        <v>199422616.2</v>
      </c>
      <c r="AQ361" s="14"/>
      <c r="AR361" s="15">
        <f>if($A361&lt;=$AF$1,D361*((1+Investment!$D$5/12)^($AR$1*12-$B361)),0)</f>
        <v>179522.3317</v>
      </c>
      <c r="AS361" s="15">
        <f>if($A361&lt;=$AF$1,E361*((1+Investment!$D$6/12)^($AR$1*12-$B361)),0)</f>
        <v>100883.4369</v>
      </c>
      <c r="AT361" s="15">
        <f>if($A361&lt;=$AF$1,F361*((1+Investment!$D$7/12)^($AR$1*12-$B361)),0)</f>
        <v>81576.18166</v>
      </c>
      <c r="AU361" s="15">
        <f t="shared" si="10"/>
        <v>361981.9502</v>
      </c>
      <c r="AV361" s="15">
        <f t="shared" si="21"/>
        <v>423899349</v>
      </c>
      <c r="AW361" s="15"/>
      <c r="AX361" s="15">
        <f>if($A361&lt;=$AF$1,D361*((1+Investment!$D$5/12)^($AX$1*12-$B361)),0)</f>
        <v>326137.6272</v>
      </c>
      <c r="AY361" s="15">
        <f>if($A361&lt;=$AF$1,E361*((1+Investment!$D$6/12)^($AX$1*12-$B361)),0)</f>
        <v>212579.6964</v>
      </c>
      <c r="AZ361" s="15">
        <f>if($A361&lt;=$AF$1,F361*((1+Investment!$D$7/12)^($AX$1*12-$B361)),0)</f>
        <v>199308.5403</v>
      </c>
      <c r="BA361" s="15">
        <f t="shared" si="11"/>
        <v>738025.8639</v>
      </c>
      <c r="BB361" s="15">
        <f t="shared" si="22"/>
        <v>914996786.6</v>
      </c>
      <c r="BC361" s="15"/>
      <c r="BD361" s="15">
        <f>if($A361&lt;=$AF$1,D361*((1+Investment!$D$5/12)^($BD$1*12-$B361)),0)</f>
        <v>592493.1507</v>
      </c>
      <c r="BE361" s="15">
        <f>if($A361&lt;=$AF$1,E361*((1+Investment!$D$6/12)^($BD$1*12-$B361)),0)</f>
        <v>447943.9709</v>
      </c>
      <c r="BF361" s="15">
        <f>if($A361&lt;=$AF$1,F361*((1+Investment!$D$7/12)^($BD$1*12-$B361)),0)</f>
        <v>486954.567</v>
      </c>
      <c r="BG361" s="15">
        <f t="shared" si="12"/>
        <v>1527391.689</v>
      </c>
      <c r="BH361" s="15">
        <f t="shared" si="23"/>
        <v>2004444102</v>
      </c>
      <c r="BI361" s="15"/>
    </row>
    <row r="362">
      <c r="A362" s="24">
        <f t="shared" si="2"/>
        <v>29</v>
      </c>
      <c r="B362" s="23">
        <f t="shared" si="13"/>
        <v>360</v>
      </c>
      <c r="C362" s="15">
        <f>vlookup(A362,Budget!$B$3:$H$53,7,0)</f>
        <v>89759.61936</v>
      </c>
      <c r="D362" s="15">
        <f t="shared" ref="D362:F362" si="380">$C362*D$1</f>
        <v>53855.77161</v>
      </c>
      <c r="E362" s="15">
        <f t="shared" si="380"/>
        <v>22439.90484</v>
      </c>
      <c r="F362" s="15">
        <f t="shared" si="380"/>
        <v>13463.9429</v>
      </c>
      <c r="G362" s="14"/>
      <c r="H362" s="15">
        <f>if($A362&lt;=$H$1,D362*((1+Investment!$D$5/12)^($H$1*12-$B362)),0)</f>
        <v>0</v>
      </c>
      <c r="I362" s="15">
        <f>if($A362&lt;=$H$1,E362*((1+Investment!$D$6/12)^($H$1*12-$B362)),0)</f>
        <v>0</v>
      </c>
      <c r="J362" s="15">
        <f>if($A362&lt;=$H$1,F362*((1+Investment!$D$7/12)^($H$1*12-$B362)),0)</f>
        <v>0</v>
      </c>
      <c r="K362" s="15">
        <f t="shared" si="4"/>
        <v>0</v>
      </c>
      <c r="L362" s="15">
        <f t="shared" si="15"/>
        <v>2878143.695</v>
      </c>
      <c r="M362" s="14"/>
      <c r="N362" s="15">
        <f>if($A362&lt;=$N$1,D362*((1+Investment!$D$5/12)^($N$1*12-$B362)),0)</f>
        <v>0</v>
      </c>
      <c r="O362" s="15">
        <f>if($A362&lt;=$N$1,E362*((1+Investment!$D$6/12)^($N$1*12-$B362)),0)</f>
        <v>0</v>
      </c>
      <c r="P362" s="15">
        <f>if($A362&lt;=$N$1,F362*((1+Investment!$D$7/12)^($N$1*12-$B362)),0)</f>
        <v>0</v>
      </c>
      <c r="Q362" s="15">
        <f t="shared" si="5"/>
        <v>0</v>
      </c>
      <c r="R362" s="15">
        <f t="shared" si="16"/>
        <v>7865692.167</v>
      </c>
      <c r="S362" s="14"/>
      <c r="T362" s="15">
        <f>if($A362&lt;=$T$1,D362*((1+Investment!$D$5/12)^($T$1*12-$B362)),0)</f>
        <v>0</v>
      </c>
      <c r="U362" s="15">
        <f>if($A362&lt;=$T$1,E362*((1+Investment!$D$6/12)^($T$1*12-$B362)),0)</f>
        <v>0</v>
      </c>
      <c r="V362" s="15">
        <f>if($A362&lt;=$T$1,F362*((1+Investment!$D$7/12)^($T$1*12-$B362)),0)</f>
        <v>0</v>
      </c>
      <c r="W362" s="15">
        <f t="shared" si="6"/>
        <v>0</v>
      </c>
      <c r="X362" s="15">
        <f t="shared" si="17"/>
        <v>19126709.88</v>
      </c>
      <c r="Y362" s="14"/>
      <c r="Z362" s="15">
        <f>if($A362&lt;=$Z$1,D362*((1+Investment!$D$5/12)^($Z$1*12-$B362)),0)</f>
        <v>0</v>
      </c>
      <c r="AA362" s="15">
        <f>if($A362&lt;=$Z$1,E362*((1+Investment!$D$6/12)^($Z$1*12-$B362)),0)</f>
        <v>0</v>
      </c>
      <c r="AB362" s="15">
        <f>if($A362&lt;=$Z$1,F362*((1+Investment!$D$7/12)^($Z$1*12-$B362)),0)</f>
        <v>0</v>
      </c>
      <c r="AC362" s="15">
        <f t="shared" si="7"/>
        <v>0</v>
      </c>
      <c r="AD362" s="15">
        <f t="shared" si="18"/>
        <v>43666553.35</v>
      </c>
      <c r="AE362" s="14"/>
      <c r="AF362" s="15">
        <f>if($A362&lt;=$AF$1,D362*((1+Investment!$D$5/12)^($AF$1*12-$B362)),0)</f>
        <v>53855.77161</v>
      </c>
      <c r="AG362" s="15">
        <f>if($A362&lt;=$AF$1,E362*((1+Investment!$D$6/12)^($AF$1*12-$B362)),0)</f>
        <v>22439.90484</v>
      </c>
      <c r="AH362" s="15">
        <f>if($A362&lt;=$AF$1,F362*((1+Investment!$D$7/12)^($AF$1*12-$B362)),0)</f>
        <v>13463.9429</v>
      </c>
      <c r="AI362" s="15">
        <f t="shared" si="8"/>
        <v>89759.61936</v>
      </c>
      <c r="AJ362" s="15">
        <f t="shared" si="19"/>
        <v>95380260.52</v>
      </c>
      <c r="AK362" s="14"/>
      <c r="AL362" s="15">
        <f>if($A362&lt;=$AF$1,D362*((1+Investment!$D$5/12)^($AL$1*12-$B362)),0)</f>
        <v>97839.60249</v>
      </c>
      <c r="AM362" s="15">
        <f>if($A362&lt;=$AF$1,E362*((1+Investment!$D$6/12)^($AL$1*12-$B362)),0)</f>
        <v>47284.9489</v>
      </c>
      <c r="AN362" s="15">
        <f>if($A362&lt;=$AF$1,F362*((1+Investment!$D$7/12)^($AL$1*12-$B362)),0)</f>
        <v>32895.37156</v>
      </c>
      <c r="AO362" s="15">
        <f t="shared" si="9"/>
        <v>178019.923</v>
      </c>
      <c r="AP362" s="15">
        <f t="shared" si="20"/>
        <v>199600636.1</v>
      </c>
      <c r="AQ362" s="14"/>
      <c r="AR362" s="15">
        <f>if($A362&lt;=$AF$1,D362*((1+Investment!$D$5/12)^($AR$1*12-$B362)),0)</f>
        <v>177744.8828</v>
      </c>
      <c r="AS362" s="15">
        <f>if($A362&lt;=$AF$1,E362*((1+Investment!$D$6/12)^($AR$1*12-$B362)),0)</f>
        <v>99637.96232</v>
      </c>
      <c r="AT362" s="15">
        <f>if($A362&lt;=$AF$1,F362*((1+Investment!$D$7/12)^($AR$1*12-$B362)),0)</f>
        <v>80370.62233</v>
      </c>
      <c r="AU362" s="15">
        <f t="shared" si="10"/>
        <v>357753.4675</v>
      </c>
      <c r="AV362" s="15">
        <f t="shared" si="21"/>
        <v>424257102.5</v>
      </c>
      <c r="AW362" s="15"/>
      <c r="AX362" s="15">
        <f>if($A362&lt;=$AF$1,D362*((1+Investment!$D$5/12)^($AX$1*12-$B362)),0)</f>
        <v>322908.5418</v>
      </c>
      <c r="AY362" s="15">
        <f>if($A362&lt;=$AF$1,E362*((1+Investment!$D$6/12)^($AX$1*12-$B362)),0)</f>
        <v>209955.2557</v>
      </c>
      <c r="AZ362" s="15">
        <f>if($A362&lt;=$AF$1,F362*((1+Investment!$D$7/12)^($AX$1*12-$B362)),0)</f>
        <v>196363.0939</v>
      </c>
      <c r="BA362" s="15">
        <f t="shared" si="11"/>
        <v>729226.8913</v>
      </c>
      <c r="BB362" s="15">
        <f t="shared" si="22"/>
        <v>915726013.5</v>
      </c>
      <c r="BC362" s="15"/>
      <c r="BD362" s="15">
        <f>if($A362&lt;=$AF$1,D362*((1+Investment!$D$5/12)^($BD$1*12-$B362)),0)</f>
        <v>586626.8819</v>
      </c>
      <c r="BE362" s="15">
        <f>if($A362&lt;=$AF$1,E362*((1+Investment!$D$6/12)^($BD$1*12-$B362)),0)</f>
        <v>442413.7984</v>
      </c>
      <c r="BF362" s="15">
        <f>if($A362&lt;=$AF$1,F362*((1+Investment!$D$7/12)^($BD$1*12-$B362)),0)</f>
        <v>479758.1941</v>
      </c>
      <c r="BG362" s="15">
        <f t="shared" si="12"/>
        <v>1508798.874</v>
      </c>
      <c r="BH362" s="15">
        <f t="shared" si="23"/>
        <v>2005952901</v>
      </c>
      <c r="BI362" s="15"/>
    </row>
    <row r="363">
      <c r="A363" s="24">
        <f t="shared" si="2"/>
        <v>30</v>
      </c>
      <c r="B363" s="23">
        <f t="shared" si="13"/>
        <v>361</v>
      </c>
      <c r="C363" s="15">
        <f>vlookup(A363,Budget!$B$3:$H$53,7,0)</f>
        <v>95379.19652</v>
      </c>
      <c r="D363" s="15">
        <f t="shared" ref="D363:F363" si="381">$C363*D$1</f>
        <v>57227.51791</v>
      </c>
      <c r="E363" s="15">
        <f t="shared" si="381"/>
        <v>23844.79913</v>
      </c>
      <c r="F363" s="15">
        <f t="shared" si="381"/>
        <v>14306.87948</v>
      </c>
      <c r="G363" s="14"/>
      <c r="H363" s="15">
        <f>if($A363&lt;=$H$1,D363*((1+Investment!$D$5/12)^($H$1*12-$B363)),0)</f>
        <v>0</v>
      </c>
      <c r="I363" s="15">
        <f>if($A363&lt;=$H$1,E363*((1+Investment!$D$6/12)^($H$1*12-$B363)),0)</f>
        <v>0</v>
      </c>
      <c r="J363" s="15">
        <f>if($A363&lt;=$H$1,F363*((1+Investment!$D$7/12)^($H$1*12-$B363)),0)</f>
        <v>0</v>
      </c>
      <c r="K363" s="15">
        <f t="shared" si="4"/>
        <v>0</v>
      </c>
      <c r="L363" s="15">
        <f t="shared" si="15"/>
        <v>2878143.695</v>
      </c>
      <c r="M363" s="14"/>
      <c r="N363" s="15">
        <f>if($A363&lt;=$N$1,D363*((1+Investment!$D$5/12)^($N$1*12-$B363)),0)</f>
        <v>0</v>
      </c>
      <c r="O363" s="15">
        <f>if($A363&lt;=$N$1,E363*((1+Investment!$D$6/12)^($N$1*12-$B363)),0)</f>
        <v>0</v>
      </c>
      <c r="P363" s="15">
        <f>if($A363&lt;=$N$1,F363*((1+Investment!$D$7/12)^($N$1*12-$B363)),0)</f>
        <v>0</v>
      </c>
      <c r="Q363" s="15">
        <f t="shared" si="5"/>
        <v>0</v>
      </c>
      <c r="R363" s="15">
        <f t="shared" si="16"/>
        <v>7865692.167</v>
      </c>
      <c r="S363" s="14"/>
      <c r="T363" s="15">
        <f>if($A363&lt;=$T$1,D363*((1+Investment!$D$5/12)^($T$1*12-$B363)),0)</f>
        <v>0</v>
      </c>
      <c r="U363" s="15">
        <f>if($A363&lt;=$T$1,E363*((1+Investment!$D$6/12)^($T$1*12-$B363)),0)</f>
        <v>0</v>
      </c>
      <c r="V363" s="15">
        <f>if($A363&lt;=$T$1,F363*((1+Investment!$D$7/12)^($T$1*12-$B363)),0)</f>
        <v>0</v>
      </c>
      <c r="W363" s="15">
        <f t="shared" si="6"/>
        <v>0</v>
      </c>
      <c r="X363" s="15">
        <f t="shared" si="17"/>
        <v>19126709.88</v>
      </c>
      <c r="Y363" s="14"/>
      <c r="Z363" s="15">
        <f>if($A363&lt;=$Z$1,D363*((1+Investment!$D$5/12)^($Z$1*12-$B363)),0)</f>
        <v>0</v>
      </c>
      <c r="AA363" s="15">
        <f>if($A363&lt;=$Z$1,E363*((1+Investment!$D$6/12)^($Z$1*12-$B363)),0)</f>
        <v>0</v>
      </c>
      <c r="AB363" s="15">
        <f>if($A363&lt;=$Z$1,F363*((1+Investment!$D$7/12)^($Z$1*12-$B363)),0)</f>
        <v>0</v>
      </c>
      <c r="AC363" s="15">
        <f t="shared" si="7"/>
        <v>0</v>
      </c>
      <c r="AD363" s="15">
        <f t="shared" si="18"/>
        <v>43666553.35</v>
      </c>
      <c r="AE363" s="14"/>
      <c r="AF363" s="15">
        <f>if($A363&lt;=$AF$1,D363*((1+Investment!$D$5/12)^($AF$1*12-$B363)),0)</f>
        <v>56660.90882</v>
      </c>
      <c r="AG363" s="15">
        <f>if($A363&lt;=$AF$1,E363*((1+Investment!$D$6/12)^($AF$1*12-$B363)),0)</f>
        <v>23550.41889</v>
      </c>
      <c r="AH363" s="15">
        <f>if($A363&lt;=$AF$1,F363*((1+Investment!$D$7/12)^($AF$1*12-$B363)),0)</f>
        <v>14095.44776</v>
      </c>
      <c r="AI363" s="15">
        <f t="shared" si="8"/>
        <v>94306.77548</v>
      </c>
      <c r="AJ363" s="15">
        <f t="shared" si="19"/>
        <v>95474567.29</v>
      </c>
      <c r="AK363" s="14"/>
      <c r="AL363" s="15">
        <f>if($A363&lt;=$AF$1,D363*((1+Investment!$D$5/12)^($AL$1*12-$B363)),0)</f>
        <v>102935.686</v>
      </c>
      <c r="AM363" s="15">
        <f>if($A363&lt;=$AF$1,E363*((1+Investment!$D$6/12)^($AL$1*12-$B363)),0)</f>
        <v>49625.00341</v>
      </c>
      <c r="AN363" s="15">
        <f>if($A363&lt;=$AF$1,F363*((1+Investment!$D$7/12)^($AL$1*12-$B363)),0)</f>
        <v>34438.27672</v>
      </c>
      <c r="AO363" s="15">
        <f t="shared" si="9"/>
        <v>186998.9661</v>
      </c>
      <c r="AP363" s="15">
        <f t="shared" si="20"/>
        <v>199787635.1</v>
      </c>
      <c r="AQ363" s="14"/>
      <c r="AR363" s="15">
        <f>if($A363&lt;=$AF$1,D363*((1+Investment!$D$5/12)^($AR$1*12-$B363)),0)</f>
        <v>187002.9209</v>
      </c>
      <c r="AS363" s="15">
        <f>if($A363&lt;=$AF$1,E363*((1+Investment!$D$6/12)^($AR$1*12-$B363)),0)</f>
        <v>104568.8815</v>
      </c>
      <c r="AT363" s="15">
        <f>if($A363&lt;=$AF$1,F363*((1+Investment!$D$7/12)^($AR$1*12-$B363)),0)</f>
        <v>84140.27872</v>
      </c>
      <c r="AU363" s="15">
        <f t="shared" si="10"/>
        <v>375712.0812</v>
      </c>
      <c r="AV363" s="15">
        <f t="shared" si="21"/>
        <v>424632814.5</v>
      </c>
      <c r="AW363" s="15"/>
      <c r="AX363" s="15">
        <f>if($A363&lt;=$AF$1,D363*((1+Investment!$D$5/12)^($AX$1*12-$B363)),0)</f>
        <v>339727.589</v>
      </c>
      <c r="AY363" s="15">
        <f>if($A363&lt;=$AF$1,E363*((1+Investment!$D$6/12)^($AX$1*12-$B363)),0)</f>
        <v>220345.5966</v>
      </c>
      <c r="AZ363" s="15">
        <f>if($A363&lt;=$AF$1,F363*((1+Investment!$D$7/12)^($AX$1*12-$B363)),0)</f>
        <v>205573.1929</v>
      </c>
      <c r="BA363" s="15">
        <f t="shared" si="11"/>
        <v>765646.3786</v>
      </c>
      <c r="BB363" s="15">
        <f t="shared" si="22"/>
        <v>916491659.8</v>
      </c>
      <c r="BC363" s="15"/>
      <c r="BD363" s="15">
        <f>if($A363&lt;=$AF$1,D363*((1+Investment!$D$5/12)^($BD$1*12-$B363)),0)</f>
        <v>617181.9894</v>
      </c>
      <c r="BE363" s="15">
        <f>if($A363&lt;=$AF$1,E363*((1+Investment!$D$6/12)^($BD$1*12-$B363)),0)</f>
        <v>464308.1311</v>
      </c>
      <c r="BF363" s="15">
        <f>if($A363&lt;=$AF$1,F363*((1+Investment!$D$7/12)^($BD$1*12-$B363)),0)</f>
        <v>502260.4902</v>
      </c>
      <c r="BG363" s="15">
        <f t="shared" si="12"/>
        <v>1583750.611</v>
      </c>
      <c r="BH363" s="15">
        <f t="shared" si="23"/>
        <v>2007536651</v>
      </c>
      <c r="BI363" s="15"/>
    </row>
    <row r="364">
      <c r="A364" s="24">
        <f t="shared" si="2"/>
        <v>30</v>
      </c>
      <c r="B364" s="23">
        <f t="shared" si="13"/>
        <v>362</v>
      </c>
      <c r="C364" s="15">
        <f>vlookup(A364,Budget!$B$3:$H$53,7,0)</f>
        <v>95379.19652</v>
      </c>
      <c r="D364" s="15">
        <f t="shared" ref="D364:F364" si="382">$C364*D$1</f>
        <v>57227.51791</v>
      </c>
      <c r="E364" s="15">
        <f t="shared" si="382"/>
        <v>23844.79913</v>
      </c>
      <c r="F364" s="15">
        <f t="shared" si="382"/>
        <v>14306.87948</v>
      </c>
      <c r="G364" s="14"/>
      <c r="H364" s="15">
        <f>if($A364&lt;=$H$1,D364*((1+Investment!$D$5/12)^($H$1*12-$B364)),0)</f>
        <v>0</v>
      </c>
      <c r="I364" s="15">
        <f>if($A364&lt;=$H$1,E364*((1+Investment!$D$6/12)^($H$1*12-$B364)),0)</f>
        <v>0</v>
      </c>
      <c r="J364" s="15">
        <f>if($A364&lt;=$H$1,F364*((1+Investment!$D$7/12)^($H$1*12-$B364)),0)</f>
        <v>0</v>
      </c>
      <c r="K364" s="15">
        <f t="shared" si="4"/>
        <v>0</v>
      </c>
      <c r="L364" s="15">
        <f t="shared" si="15"/>
        <v>2878143.695</v>
      </c>
      <c r="M364" s="14"/>
      <c r="N364" s="15">
        <f>if($A364&lt;=$N$1,D364*((1+Investment!$D$5/12)^($N$1*12-$B364)),0)</f>
        <v>0</v>
      </c>
      <c r="O364" s="15">
        <f>if($A364&lt;=$N$1,E364*((1+Investment!$D$6/12)^($N$1*12-$B364)),0)</f>
        <v>0</v>
      </c>
      <c r="P364" s="15">
        <f>if($A364&lt;=$N$1,F364*((1+Investment!$D$7/12)^($N$1*12-$B364)),0)</f>
        <v>0</v>
      </c>
      <c r="Q364" s="15">
        <f t="shared" si="5"/>
        <v>0</v>
      </c>
      <c r="R364" s="15">
        <f t="shared" si="16"/>
        <v>7865692.167</v>
      </c>
      <c r="S364" s="14"/>
      <c r="T364" s="15">
        <f>if($A364&lt;=$T$1,D364*((1+Investment!$D$5/12)^($T$1*12-$B364)),0)</f>
        <v>0</v>
      </c>
      <c r="U364" s="15">
        <f>if($A364&lt;=$T$1,E364*((1+Investment!$D$6/12)^($T$1*12-$B364)),0)</f>
        <v>0</v>
      </c>
      <c r="V364" s="15">
        <f>if($A364&lt;=$T$1,F364*((1+Investment!$D$7/12)^($T$1*12-$B364)),0)</f>
        <v>0</v>
      </c>
      <c r="W364" s="15">
        <f t="shared" si="6"/>
        <v>0</v>
      </c>
      <c r="X364" s="15">
        <f t="shared" si="17"/>
        <v>19126709.88</v>
      </c>
      <c r="Y364" s="14"/>
      <c r="Z364" s="15">
        <f>if($A364&lt;=$Z$1,D364*((1+Investment!$D$5/12)^($Z$1*12-$B364)),0)</f>
        <v>0</v>
      </c>
      <c r="AA364" s="15">
        <f>if($A364&lt;=$Z$1,E364*((1+Investment!$D$6/12)^($Z$1*12-$B364)),0)</f>
        <v>0</v>
      </c>
      <c r="AB364" s="15">
        <f>if($A364&lt;=$Z$1,F364*((1+Investment!$D$7/12)^($Z$1*12-$B364)),0)</f>
        <v>0</v>
      </c>
      <c r="AC364" s="15">
        <f t="shared" si="7"/>
        <v>0</v>
      </c>
      <c r="AD364" s="15">
        <f t="shared" si="18"/>
        <v>43666553.35</v>
      </c>
      <c r="AE364" s="14"/>
      <c r="AF364" s="15">
        <f>if($A364&lt;=$AF$1,D364*((1+Investment!$D$5/12)^($AF$1*12-$B364)),0)</f>
        <v>56099.90973</v>
      </c>
      <c r="AG364" s="15">
        <f>if($A364&lt;=$AF$1,E364*((1+Investment!$D$6/12)^($AF$1*12-$B364)),0)</f>
        <v>23259.67298</v>
      </c>
      <c r="AH364" s="15">
        <f>if($A364&lt;=$AF$1,F364*((1+Investment!$D$7/12)^($AF$1*12-$B364)),0)</f>
        <v>13887.14065</v>
      </c>
      <c r="AI364" s="15">
        <f t="shared" si="8"/>
        <v>93246.72336</v>
      </c>
      <c r="AJ364" s="15">
        <f t="shared" si="19"/>
        <v>95567814.02</v>
      </c>
      <c r="AK364" s="14"/>
      <c r="AL364" s="15">
        <f>if($A364&lt;=$AF$1,D364*((1+Investment!$D$5/12)^($AL$1*12-$B364)),0)</f>
        <v>101916.5208</v>
      </c>
      <c r="AM364" s="15">
        <f>if($A364&lt;=$AF$1,E364*((1+Investment!$D$6/12)^($AL$1*12-$B364)),0)</f>
        <v>49012.34904</v>
      </c>
      <c r="AN364" s="15">
        <f>if($A364&lt;=$AF$1,F364*((1+Investment!$D$7/12)^($AL$1*12-$B364)),0)</f>
        <v>33929.33667</v>
      </c>
      <c r="AO364" s="15">
        <f t="shared" si="9"/>
        <v>184858.2065</v>
      </c>
      <c r="AP364" s="15">
        <f t="shared" si="20"/>
        <v>199972493.3</v>
      </c>
      <c r="AQ364" s="14"/>
      <c r="AR364" s="15">
        <f>if($A364&lt;=$AF$1,D364*((1+Investment!$D$5/12)^($AR$1*12-$B364)),0)</f>
        <v>185151.4068</v>
      </c>
      <c r="AS364" s="15">
        <f>if($A364&lt;=$AF$1,E364*((1+Investment!$D$6/12)^($AR$1*12-$B364)),0)</f>
        <v>103277.9077</v>
      </c>
      <c r="AT364" s="15">
        <f>if($A364&lt;=$AF$1,F364*((1+Investment!$D$7/12)^($AR$1*12-$B364)),0)</f>
        <v>82896.82632</v>
      </c>
      <c r="AU364" s="15">
        <f t="shared" si="10"/>
        <v>371326.1408</v>
      </c>
      <c r="AV364" s="15">
        <f t="shared" si="21"/>
        <v>425004140.7</v>
      </c>
      <c r="AW364" s="15"/>
      <c r="AX364" s="15">
        <f>if($A364&lt;=$AF$1,D364*((1+Investment!$D$5/12)^($AX$1*12-$B364)),0)</f>
        <v>336363.9496</v>
      </c>
      <c r="AY364" s="15">
        <f>if($A364&lt;=$AF$1,E364*((1+Investment!$D$6/12)^($AX$1*12-$B364)),0)</f>
        <v>217625.2806</v>
      </c>
      <c r="AZ364" s="15">
        <f>if($A364&lt;=$AF$1,F364*((1+Investment!$D$7/12)^($AX$1*12-$B364)),0)</f>
        <v>202535.1654</v>
      </c>
      <c r="BA364" s="15">
        <f t="shared" si="11"/>
        <v>756524.3956</v>
      </c>
      <c r="BB364" s="15">
        <f t="shared" si="22"/>
        <v>917248184.2</v>
      </c>
      <c r="BC364" s="15"/>
      <c r="BD364" s="15">
        <f>if($A364&lt;=$AF$1,D364*((1+Investment!$D$5/12)^($BD$1*12-$B364)),0)</f>
        <v>611071.2767</v>
      </c>
      <c r="BE364" s="15">
        <f>if($A364&lt;=$AF$1,E364*((1+Investment!$D$6/12)^($BD$1*12-$B364)),0)</f>
        <v>458575.9319</v>
      </c>
      <c r="BF364" s="15">
        <f>if($A364&lt;=$AF$1,F364*((1+Investment!$D$7/12)^($BD$1*12-$B364)),0)</f>
        <v>494837.9214</v>
      </c>
      <c r="BG364" s="15">
        <f t="shared" si="12"/>
        <v>1564485.13</v>
      </c>
      <c r="BH364" s="15">
        <f t="shared" si="23"/>
        <v>2009101136</v>
      </c>
      <c r="BI364" s="15"/>
    </row>
    <row r="365">
      <c r="A365" s="24">
        <f t="shared" si="2"/>
        <v>30</v>
      </c>
      <c r="B365" s="23">
        <f t="shared" si="13"/>
        <v>363</v>
      </c>
      <c r="C365" s="15">
        <f>vlookup(A365,Budget!$B$3:$H$53,7,0)</f>
        <v>95379.19652</v>
      </c>
      <c r="D365" s="15">
        <f t="shared" ref="D365:F365" si="383">$C365*D$1</f>
        <v>57227.51791</v>
      </c>
      <c r="E365" s="15">
        <f t="shared" si="383"/>
        <v>23844.79913</v>
      </c>
      <c r="F365" s="15">
        <f t="shared" si="383"/>
        <v>14306.87948</v>
      </c>
      <c r="G365" s="14"/>
      <c r="H365" s="15">
        <f>if($A365&lt;=$H$1,D365*((1+Investment!$D$5/12)^($H$1*12-$B365)),0)</f>
        <v>0</v>
      </c>
      <c r="I365" s="15">
        <f>if($A365&lt;=$H$1,E365*((1+Investment!$D$6/12)^($H$1*12-$B365)),0)</f>
        <v>0</v>
      </c>
      <c r="J365" s="15">
        <f>if($A365&lt;=$H$1,F365*((1+Investment!$D$7/12)^($H$1*12-$B365)),0)</f>
        <v>0</v>
      </c>
      <c r="K365" s="15">
        <f t="shared" si="4"/>
        <v>0</v>
      </c>
      <c r="L365" s="15">
        <f t="shared" si="15"/>
        <v>2878143.695</v>
      </c>
      <c r="M365" s="14"/>
      <c r="N365" s="15">
        <f>if($A365&lt;=$N$1,D365*((1+Investment!$D$5/12)^($N$1*12-$B365)),0)</f>
        <v>0</v>
      </c>
      <c r="O365" s="15">
        <f>if($A365&lt;=$N$1,E365*((1+Investment!$D$6/12)^($N$1*12-$B365)),0)</f>
        <v>0</v>
      </c>
      <c r="P365" s="15">
        <f>if($A365&lt;=$N$1,F365*((1+Investment!$D$7/12)^($N$1*12-$B365)),0)</f>
        <v>0</v>
      </c>
      <c r="Q365" s="15">
        <f t="shared" si="5"/>
        <v>0</v>
      </c>
      <c r="R365" s="15">
        <f t="shared" si="16"/>
        <v>7865692.167</v>
      </c>
      <c r="S365" s="14"/>
      <c r="T365" s="15">
        <f>if($A365&lt;=$T$1,D365*((1+Investment!$D$5/12)^($T$1*12-$B365)),0)</f>
        <v>0</v>
      </c>
      <c r="U365" s="15">
        <f>if($A365&lt;=$T$1,E365*((1+Investment!$D$6/12)^($T$1*12-$B365)),0)</f>
        <v>0</v>
      </c>
      <c r="V365" s="15">
        <f>if($A365&lt;=$T$1,F365*((1+Investment!$D$7/12)^($T$1*12-$B365)),0)</f>
        <v>0</v>
      </c>
      <c r="W365" s="15">
        <f t="shared" si="6"/>
        <v>0</v>
      </c>
      <c r="X365" s="15">
        <f t="shared" si="17"/>
        <v>19126709.88</v>
      </c>
      <c r="Y365" s="14"/>
      <c r="Z365" s="15">
        <f>if($A365&lt;=$Z$1,D365*((1+Investment!$D$5/12)^($Z$1*12-$B365)),0)</f>
        <v>0</v>
      </c>
      <c r="AA365" s="15">
        <f>if($A365&lt;=$Z$1,E365*((1+Investment!$D$6/12)^($Z$1*12-$B365)),0)</f>
        <v>0</v>
      </c>
      <c r="AB365" s="15">
        <f>if($A365&lt;=$Z$1,F365*((1+Investment!$D$7/12)^($Z$1*12-$B365)),0)</f>
        <v>0</v>
      </c>
      <c r="AC365" s="15">
        <f t="shared" si="7"/>
        <v>0</v>
      </c>
      <c r="AD365" s="15">
        <f t="shared" si="18"/>
        <v>43666553.35</v>
      </c>
      <c r="AE365" s="14"/>
      <c r="AF365" s="15">
        <f>if($A365&lt;=$AF$1,D365*((1+Investment!$D$5/12)^($AF$1*12-$B365)),0)</f>
        <v>55544.46508</v>
      </c>
      <c r="AG365" s="15">
        <f>if($A365&lt;=$AF$1,E365*((1+Investment!$D$6/12)^($AF$1*12-$B365)),0)</f>
        <v>22972.51652</v>
      </c>
      <c r="AH365" s="15">
        <f>if($A365&lt;=$AF$1,F365*((1+Investment!$D$7/12)^($AF$1*12-$B365)),0)</f>
        <v>13681.91197</v>
      </c>
      <c r="AI365" s="15">
        <f t="shared" si="8"/>
        <v>92198.89357</v>
      </c>
      <c r="AJ365" s="15">
        <f t="shared" si="19"/>
        <v>95660012.91</v>
      </c>
      <c r="AK365" s="14"/>
      <c r="AL365" s="15">
        <f>if($A365&lt;=$AF$1,D365*((1+Investment!$D$5/12)^($AL$1*12-$B365)),0)</f>
        <v>100907.4463</v>
      </c>
      <c r="AM365" s="15">
        <f>if($A365&lt;=$AF$1,E365*((1+Investment!$D$6/12)^($AL$1*12-$B365)),0)</f>
        <v>48407.25831</v>
      </c>
      <c r="AN365" s="15">
        <f>if($A365&lt;=$AF$1,F365*((1+Investment!$D$7/12)^($AL$1*12-$B365)),0)</f>
        <v>33427.9179</v>
      </c>
      <c r="AO365" s="15">
        <f t="shared" si="9"/>
        <v>182742.6225</v>
      </c>
      <c r="AP365" s="15">
        <f t="shared" si="20"/>
        <v>200155235.9</v>
      </c>
      <c r="AQ365" s="14"/>
      <c r="AR365" s="15">
        <f>if($A365&lt;=$AF$1,D365*((1+Investment!$D$5/12)^($AR$1*12-$B365)),0)</f>
        <v>183318.2246</v>
      </c>
      <c r="AS365" s="15">
        <f>if($A365&lt;=$AF$1,E365*((1+Investment!$D$6/12)^($AR$1*12-$B365)),0)</f>
        <v>102002.8718</v>
      </c>
      <c r="AT365" s="15">
        <f>if($A365&lt;=$AF$1,F365*((1+Investment!$D$7/12)^($AR$1*12-$B365)),0)</f>
        <v>81671.75007</v>
      </c>
      <c r="AU365" s="15">
        <f t="shared" si="10"/>
        <v>366992.8464</v>
      </c>
      <c r="AV365" s="15">
        <f t="shared" si="21"/>
        <v>425371133.5</v>
      </c>
      <c r="AW365" s="15"/>
      <c r="AX365" s="15">
        <f>if($A365&lt;=$AF$1,D365*((1+Investment!$D$5/12)^($AX$1*12-$B365)),0)</f>
        <v>333033.6134</v>
      </c>
      <c r="AY365" s="15">
        <f>if($A365&lt;=$AF$1,E365*((1+Investment!$D$6/12)^($AX$1*12-$B365)),0)</f>
        <v>214938.5487</v>
      </c>
      <c r="AZ365" s="15">
        <f>if($A365&lt;=$AF$1,F365*((1+Investment!$D$7/12)^($AX$1*12-$B365)),0)</f>
        <v>199542.0349</v>
      </c>
      <c r="BA365" s="15">
        <f t="shared" si="11"/>
        <v>747514.1971</v>
      </c>
      <c r="BB365" s="15">
        <f t="shared" si="22"/>
        <v>917995698.4</v>
      </c>
      <c r="BC365" s="15"/>
      <c r="BD365" s="15">
        <f>if($A365&lt;=$AF$1,D365*((1+Investment!$D$5/12)^($BD$1*12-$B365)),0)</f>
        <v>605021.066</v>
      </c>
      <c r="BE365" s="15">
        <f>if($A365&lt;=$AF$1,E365*((1+Investment!$D$6/12)^($BD$1*12-$B365)),0)</f>
        <v>452914.5006</v>
      </c>
      <c r="BF365" s="15">
        <f>if($A365&lt;=$AF$1,F365*((1+Investment!$D$7/12)^($BD$1*12-$B365)),0)</f>
        <v>487525.0457</v>
      </c>
      <c r="BG365" s="15">
        <f t="shared" si="12"/>
        <v>1545460.612</v>
      </c>
      <c r="BH365" s="15">
        <f t="shared" si="23"/>
        <v>2010646597</v>
      </c>
      <c r="BI365" s="15"/>
    </row>
    <row r="366">
      <c r="A366" s="24">
        <f t="shared" si="2"/>
        <v>30</v>
      </c>
      <c r="B366" s="23">
        <f t="shared" si="13"/>
        <v>364</v>
      </c>
      <c r="C366" s="15">
        <f>vlookup(A366,Budget!$B$3:$H$53,7,0)</f>
        <v>95379.19652</v>
      </c>
      <c r="D366" s="15">
        <f t="shared" ref="D366:F366" si="384">$C366*D$1</f>
        <v>57227.51791</v>
      </c>
      <c r="E366" s="15">
        <f t="shared" si="384"/>
        <v>23844.79913</v>
      </c>
      <c r="F366" s="15">
        <f t="shared" si="384"/>
        <v>14306.87948</v>
      </c>
      <c r="G366" s="14"/>
      <c r="H366" s="15">
        <f>if($A366&lt;=$H$1,D366*((1+Investment!$D$5/12)^($H$1*12-$B366)),0)</f>
        <v>0</v>
      </c>
      <c r="I366" s="15">
        <f>if($A366&lt;=$H$1,E366*((1+Investment!$D$6/12)^($H$1*12-$B366)),0)</f>
        <v>0</v>
      </c>
      <c r="J366" s="15">
        <f>if($A366&lt;=$H$1,F366*((1+Investment!$D$7/12)^($H$1*12-$B366)),0)</f>
        <v>0</v>
      </c>
      <c r="K366" s="15">
        <f t="shared" si="4"/>
        <v>0</v>
      </c>
      <c r="L366" s="15">
        <f t="shared" si="15"/>
        <v>2878143.695</v>
      </c>
      <c r="M366" s="14"/>
      <c r="N366" s="15">
        <f>if($A366&lt;=$N$1,D366*((1+Investment!$D$5/12)^($N$1*12-$B366)),0)</f>
        <v>0</v>
      </c>
      <c r="O366" s="15">
        <f>if($A366&lt;=$N$1,E366*((1+Investment!$D$6/12)^($N$1*12-$B366)),0)</f>
        <v>0</v>
      </c>
      <c r="P366" s="15">
        <f>if($A366&lt;=$N$1,F366*((1+Investment!$D$7/12)^($N$1*12-$B366)),0)</f>
        <v>0</v>
      </c>
      <c r="Q366" s="15">
        <f t="shared" si="5"/>
        <v>0</v>
      </c>
      <c r="R366" s="15">
        <f t="shared" si="16"/>
        <v>7865692.167</v>
      </c>
      <c r="S366" s="14"/>
      <c r="T366" s="15">
        <f>if($A366&lt;=$T$1,D366*((1+Investment!$D$5/12)^($T$1*12-$B366)),0)</f>
        <v>0</v>
      </c>
      <c r="U366" s="15">
        <f>if($A366&lt;=$T$1,E366*((1+Investment!$D$6/12)^($T$1*12-$B366)),0)</f>
        <v>0</v>
      </c>
      <c r="V366" s="15">
        <f>if($A366&lt;=$T$1,F366*((1+Investment!$D$7/12)^($T$1*12-$B366)),0)</f>
        <v>0</v>
      </c>
      <c r="W366" s="15">
        <f t="shared" si="6"/>
        <v>0</v>
      </c>
      <c r="X366" s="15">
        <f t="shared" si="17"/>
        <v>19126709.88</v>
      </c>
      <c r="Y366" s="14"/>
      <c r="Z366" s="15">
        <f>if($A366&lt;=$Z$1,D366*((1+Investment!$D$5/12)^($Z$1*12-$B366)),0)</f>
        <v>0</v>
      </c>
      <c r="AA366" s="15">
        <f>if($A366&lt;=$Z$1,E366*((1+Investment!$D$6/12)^($Z$1*12-$B366)),0)</f>
        <v>0</v>
      </c>
      <c r="AB366" s="15">
        <f>if($A366&lt;=$Z$1,F366*((1+Investment!$D$7/12)^($Z$1*12-$B366)),0)</f>
        <v>0</v>
      </c>
      <c r="AC366" s="15">
        <f t="shared" si="7"/>
        <v>0</v>
      </c>
      <c r="AD366" s="15">
        <f t="shared" si="18"/>
        <v>43666553.35</v>
      </c>
      <c r="AE366" s="14"/>
      <c r="AF366" s="15">
        <f>if($A366&lt;=$AF$1,D366*((1+Investment!$D$5/12)^($AF$1*12-$B366)),0)</f>
        <v>54994.51988</v>
      </c>
      <c r="AG366" s="15">
        <f>if($A366&lt;=$AF$1,E366*((1+Investment!$D$6/12)^($AF$1*12-$B366)),0)</f>
        <v>22688.90521</v>
      </c>
      <c r="AH366" s="15">
        <f>if($A366&lt;=$AF$1,F366*((1+Investment!$D$7/12)^($AF$1*12-$B366)),0)</f>
        <v>13479.71623</v>
      </c>
      <c r="AI366" s="15">
        <f t="shared" si="8"/>
        <v>91163.14131</v>
      </c>
      <c r="AJ366" s="15">
        <f t="shared" si="19"/>
        <v>95751176.05</v>
      </c>
      <c r="AK366" s="14"/>
      <c r="AL366" s="15">
        <f>if($A366&lt;=$AF$1,D366*((1+Investment!$D$5/12)^($AL$1*12-$B366)),0)</f>
        <v>99908.3627</v>
      </c>
      <c r="AM366" s="15">
        <f>if($A366&lt;=$AF$1,E366*((1+Investment!$D$6/12)^($AL$1*12-$B366)),0)</f>
        <v>47809.63784</v>
      </c>
      <c r="AN366" s="15">
        <f>if($A366&lt;=$AF$1,F366*((1+Investment!$D$7/12)^($AL$1*12-$B366)),0)</f>
        <v>32933.90926</v>
      </c>
      <c r="AO366" s="15">
        <f t="shared" si="9"/>
        <v>180651.9098</v>
      </c>
      <c r="AP366" s="15">
        <f t="shared" si="20"/>
        <v>200335887.8</v>
      </c>
      <c r="AQ366" s="14"/>
      <c r="AR366" s="15">
        <f>if($A366&lt;=$AF$1,D366*((1+Investment!$D$5/12)^($AR$1*12-$B366)),0)</f>
        <v>181503.1927</v>
      </c>
      <c r="AS366" s="15">
        <f>if($A366&lt;=$AF$1,E366*((1+Investment!$D$6/12)^($AR$1*12-$B366)),0)</f>
        <v>100743.5771</v>
      </c>
      <c r="AT366" s="15">
        <f>if($A366&lt;=$AF$1,F366*((1+Investment!$D$7/12)^($AR$1*12-$B366)),0)</f>
        <v>80464.7784</v>
      </c>
      <c r="AU366" s="15">
        <f t="shared" si="10"/>
        <v>362711.5481</v>
      </c>
      <c r="AV366" s="15">
        <f t="shared" si="21"/>
        <v>425733845.1</v>
      </c>
      <c r="AW366" s="15"/>
      <c r="AX366" s="15">
        <f>if($A366&lt;=$AF$1,D366*((1+Investment!$D$5/12)^($AX$1*12-$B366)),0)</f>
        <v>329736.2509</v>
      </c>
      <c r="AY366" s="15">
        <f>if($A366&lt;=$AF$1,E366*((1+Investment!$D$6/12)^($AX$1*12-$B366)),0)</f>
        <v>212284.9864</v>
      </c>
      <c r="AZ366" s="15">
        <f>if($A366&lt;=$AF$1,F366*((1+Investment!$D$7/12)^($AX$1*12-$B366)),0)</f>
        <v>196593.1378</v>
      </c>
      <c r="BA366" s="15">
        <f t="shared" si="11"/>
        <v>738614.3751</v>
      </c>
      <c r="BB366" s="15">
        <f t="shared" si="22"/>
        <v>918734312.8</v>
      </c>
      <c r="BC366" s="15"/>
      <c r="BD366" s="15">
        <f>if($A366&lt;=$AF$1,D366*((1+Investment!$D$5/12)^($BD$1*12-$B366)),0)</f>
        <v>599030.7584</v>
      </c>
      <c r="BE366" s="15">
        <f>if($A366&lt;=$AF$1,E366*((1+Investment!$D$6/12)^($BD$1*12-$B366)),0)</f>
        <v>447322.9636</v>
      </c>
      <c r="BF366" s="15">
        <f>if($A366&lt;=$AF$1,F366*((1+Investment!$D$7/12)^($BD$1*12-$B366)),0)</f>
        <v>480320.2421</v>
      </c>
      <c r="BG366" s="15">
        <f t="shared" si="12"/>
        <v>1526673.964</v>
      </c>
      <c r="BH366" s="15">
        <f t="shared" si="23"/>
        <v>2012173271</v>
      </c>
      <c r="BI366" s="15"/>
    </row>
    <row r="367">
      <c r="A367" s="24">
        <f t="shared" si="2"/>
        <v>30</v>
      </c>
      <c r="B367" s="23">
        <f t="shared" si="13"/>
        <v>365</v>
      </c>
      <c r="C367" s="15">
        <f>vlookup(A367,Budget!$B$3:$H$53,7,0)</f>
        <v>95379.19652</v>
      </c>
      <c r="D367" s="15">
        <f t="shared" ref="D367:F367" si="385">$C367*D$1</f>
        <v>57227.51791</v>
      </c>
      <c r="E367" s="15">
        <f t="shared" si="385"/>
        <v>23844.79913</v>
      </c>
      <c r="F367" s="15">
        <f t="shared" si="385"/>
        <v>14306.87948</v>
      </c>
      <c r="G367" s="14"/>
      <c r="H367" s="15">
        <f>if($A367&lt;=$H$1,D367*((1+Investment!$D$5/12)^($H$1*12-$B367)),0)</f>
        <v>0</v>
      </c>
      <c r="I367" s="15">
        <f>if($A367&lt;=$H$1,E367*((1+Investment!$D$6/12)^($H$1*12-$B367)),0)</f>
        <v>0</v>
      </c>
      <c r="J367" s="15">
        <f>if($A367&lt;=$H$1,F367*((1+Investment!$D$7/12)^($H$1*12-$B367)),0)</f>
        <v>0</v>
      </c>
      <c r="K367" s="15">
        <f t="shared" si="4"/>
        <v>0</v>
      </c>
      <c r="L367" s="15">
        <f t="shared" si="15"/>
        <v>2878143.695</v>
      </c>
      <c r="M367" s="14"/>
      <c r="N367" s="15">
        <f>if($A367&lt;=$N$1,D367*((1+Investment!$D$5/12)^($N$1*12-$B367)),0)</f>
        <v>0</v>
      </c>
      <c r="O367" s="15">
        <f>if($A367&lt;=$N$1,E367*((1+Investment!$D$6/12)^($N$1*12-$B367)),0)</f>
        <v>0</v>
      </c>
      <c r="P367" s="15">
        <f>if($A367&lt;=$N$1,F367*((1+Investment!$D$7/12)^($N$1*12-$B367)),0)</f>
        <v>0</v>
      </c>
      <c r="Q367" s="15">
        <f t="shared" si="5"/>
        <v>0</v>
      </c>
      <c r="R367" s="15">
        <f t="shared" si="16"/>
        <v>7865692.167</v>
      </c>
      <c r="S367" s="14"/>
      <c r="T367" s="15">
        <f>if($A367&lt;=$T$1,D367*((1+Investment!$D$5/12)^($T$1*12-$B367)),0)</f>
        <v>0</v>
      </c>
      <c r="U367" s="15">
        <f>if($A367&lt;=$T$1,E367*((1+Investment!$D$6/12)^($T$1*12-$B367)),0)</f>
        <v>0</v>
      </c>
      <c r="V367" s="15">
        <f>if($A367&lt;=$T$1,F367*((1+Investment!$D$7/12)^($T$1*12-$B367)),0)</f>
        <v>0</v>
      </c>
      <c r="W367" s="15">
        <f t="shared" si="6"/>
        <v>0</v>
      </c>
      <c r="X367" s="15">
        <f t="shared" si="17"/>
        <v>19126709.88</v>
      </c>
      <c r="Y367" s="14"/>
      <c r="Z367" s="15">
        <f>if($A367&lt;=$Z$1,D367*((1+Investment!$D$5/12)^($Z$1*12-$B367)),0)</f>
        <v>0</v>
      </c>
      <c r="AA367" s="15">
        <f>if($A367&lt;=$Z$1,E367*((1+Investment!$D$6/12)^($Z$1*12-$B367)),0)</f>
        <v>0</v>
      </c>
      <c r="AB367" s="15">
        <f>if($A367&lt;=$Z$1,F367*((1+Investment!$D$7/12)^($Z$1*12-$B367)),0)</f>
        <v>0</v>
      </c>
      <c r="AC367" s="15">
        <f t="shared" si="7"/>
        <v>0</v>
      </c>
      <c r="AD367" s="15">
        <f t="shared" si="18"/>
        <v>43666553.35</v>
      </c>
      <c r="AE367" s="14"/>
      <c r="AF367" s="15">
        <f>if($A367&lt;=$AF$1,D367*((1+Investment!$D$5/12)^($AF$1*12-$B367)),0)</f>
        <v>54450.01968</v>
      </c>
      <c r="AG367" s="15">
        <f>if($A367&lt;=$AF$1,E367*((1+Investment!$D$6/12)^($AF$1*12-$B367)),0)</f>
        <v>22408.79527</v>
      </c>
      <c r="AH367" s="15">
        <f>if($A367&lt;=$AF$1,F367*((1+Investment!$D$7/12)^($AF$1*12-$B367)),0)</f>
        <v>13280.5086</v>
      </c>
      <c r="AI367" s="15">
        <f t="shared" si="8"/>
        <v>90139.32355</v>
      </c>
      <c r="AJ367" s="15">
        <f t="shared" si="19"/>
        <v>95841315.37</v>
      </c>
      <c r="AK367" s="14"/>
      <c r="AL367" s="15">
        <f>if($A367&lt;=$AF$1,D367*((1+Investment!$D$5/12)^($AL$1*12-$B367)),0)</f>
        <v>98919.17099</v>
      </c>
      <c r="AM367" s="15">
        <f>if($A367&lt;=$AF$1,E367*((1+Investment!$D$6/12)^($AL$1*12-$B367)),0)</f>
        <v>47219.3954</v>
      </c>
      <c r="AN367" s="15">
        <f>if($A367&lt;=$AF$1,F367*((1+Investment!$D$7/12)^($AL$1*12-$B367)),0)</f>
        <v>32447.20124</v>
      </c>
      <c r="AO367" s="15">
        <f t="shared" si="9"/>
        <v>178585.7676</v>
      </c>
      <c r="AP367" s="15">
        <f t="shared" si="20"/>
        <v>200514473.6</v>
      </c>
      <c r="AQ367" s="14"/>
      <c r="AR367" s="15">
        <f>if($A367&lt;=$AF$1,D367*((1+Investment!$D$5/12)^($AR$1*12-$B367)),0)</f>
        <v>179706.1314</v>
      </c>
      <c r="AS367" s="15">
        <f>if($A367&lt;=$AF$1,E367*((1+Investment!$D$6/12)^($AR$1*12-$B367)),0)</f>
        <v>99499.8292</v>
      </c>
      <c r="AT367" s="15">
        <f>if($A367&lt;=$AF$1,F367*((1+Investment!$D$7/12)^($AR$1*12-$B367)),0)</f>
        <v>79275.64374</v>
      </c>
      <c r="AU367" s="15">
        <f t="shared" si="10"/>
        <v>358481.6043</v>
      </c>
      <c r="AV367" s="15">
        <f t="shared" si="21"/>
        <v>426092326.7</v>
      </c>
      <c r="AW367" s="15"/>
      <c r="AX367" s="15">
        <f>if($A367&lt;=$AF$1,D367*((1+Investment!$D$5/12)^($AX$1*12-$B367)),0)</f>
        <v>326471.5356</v>
      </c>
      <c r="AY367" s="15">
        <f>if($A367&lt;=$AF$1,E367*((1+Investment!$D$6/12)^($AX$1*12-$B367)),0)</f>
        <v>209664.1841</v>
      </c>
      <c r="AZ367" s="15">
        <f>if($A367&lt;=$AF$1,F367*((1+Investment!$D$7/12)^($AX$1*12-$B367)),0)</f>
        <v>193687.8205</v>
      </c>
      <c r="BA367" s="15">
        <f t="shared" si="11"/>
        <v>729823.5402</v>
      </c>
      <c r="BB367" s="15">
        <f t="shared" si="22"/>
        <v>919464136.3</v>
      </c>
      <c r="BC367" s="15"/>
      <c r="BD367" s="15">
        <f>if($A367&lt;=$AF$1,D367*((1+Investment!$D$5/12)^($BD$1*12-$B367)),0)</f>
        <v>593099.7608</v>
      </c>
      <c r="BE367" s="15">
        <f>if($A367&lt;=$AF$1,E367*((1+Investment!$D$6/12)^($BD$1*12-$B367)),0)</f>
        <v>441800.4579</v>
      </c>
      <c r="BF367" s="15">
        <f>if($A367&lt;=$AF$1,F367*((1+Investment!$D$7/12)^($BD$1*12-$B367)),0)</f>
        <v>473221.9134</v>
      </c>
      <c r="BG367" s="15">
        <f t="shared" si="12"/>
        <v>1508122.132</v>
      </c>
      <c r="BH367" s="15">
        <f t="shared" si="23"/>
        <v>2013681393</v>
      </c>
      <c r="BI367" s="15"/>
    </row>
    <row r="368">
      <c r="A368" s="24">
        <f t="shared" si="2"/>
        <v>30</v>
      </c>
      <c r="B368" s="23">
        <f t="shared" si="13"/>
        <v>366</v>
      </c>
      <c r="C368" s="15">
        <f>vlookup(A368,Budget!$B$3:$H$53,7,0)</f>
        <v>95379.19652</v>
      </c>
      <c r="D368" s="15">
        <f t="shared" ref="D368:F368" si="386">$C368*D$1</f>
        <v>57227.51791</v>
      </c>
      <c r="E368" s="15">
        <f t="shared" si="386"/>
        <v>23844.79913</v>
      </c>
      <c r="F368" s="15">
        <f t="shared" si="386"/>
        <v>14306.87948</v>
      </c>
      <c r="G368" s="14"/>
      <c r="H368" s="15">
        <f>if($A368&lt;=$H$1,D368*((1+Investment!$D$5/12)^($H$1*12-$B368)),0)</f>
        <v>0</v>
      </c>
      <c r="I368" s="15">
        <f>if($A368&lt;=$H$1,E368*((1+Investment!$D$6/12)^($H$1*12-$B368)),0)</f>
        <v>0</v>
      </c>
      <c r="J368" s="15">
        <f>if($A368&lt;=$H$1,F368*((1+Investment!$D$7/12)^($H$1*12-$B368)),0)</f>
        <v>0</v>
      </c>
      <c r="K368" s="15">
        <f t="shared" si="4"/>
        <v>0</v>
      </c>
      <c r="L368" s="15">
        <f t="shared" si="15"/>
        <v>2878143.695</v>
      </c>
      <c r="M368" s="14"/>
      <c r="N368" s="15">
        <f>if($A368&lt;=$N$1,D368*((1+Investment!$D$5/12)^($N$1*12-$B368)),0)</f>
        <v>0</v>
      </c>
      <c r="O368" s="15">
        <f>if($A368&lt;=$N$1,E368*((1+Investment!$D$6/12)^($N$1*12-$B368)),0)</f>
        <v>0</v>
      </c>
      <c r="P368" s="15">
        <f>if($A368&lt;=$N$1,F368*((1+Investment!$D$7/12)^($N$1*12-$B368)),0)</f>
        <v>0</v>
      </c>
      <c r="Q368" s="15">
        <f t="shared" si="5"/>
        <v>0</v>
      </c>
      <c r="R368" s="15">
        <f t="shared" si="16"/>
        <v>7865692.167</v>
      </c>
      <c r="S368" s="14"/>
      <c r="T368" s="15">
        <f>if($A368&lt;=$T$1,D368*((1+Investment!$D$5/12)^($T$1*12-$B368)),0)</f>
        <v>0</v>
      </c>
      <c r="U368" s="15">
        <f>if($A368&lt;=$T$1,E368*((1+Investment!$D$6/12)^($T$1*12-$B368)),0)</f>
        <v>0</v>
      </c>
      <c r="V368" s="15">
        <f>if($A368&lt;=$T$1,F368*((1+Investment!$D$7/12)^($T$1*12-$B368)),0)</f>
        <v>0</v>
      </c>
      <c r="W368" s="15">
        <f t="shared" si="6"/>
        <v>0</v>
      </c>
      <c r="X368" s="15">
        <f t="shared" si="17"/>
        <v>19126709.88</v>
      </c>
      <c r="Y368" s="14"/>
      <c r="Z368" s="15">
        <f>if($A368&lt;=$Z$1,D368*((1+Investment!$D$5/12)^($Z$1*12-$B368)),0)</f>
        <v>0</v>
      </c>
      <c r="AA368" s="15">
        <f>if($A368&lt;=$Z$1,E368*((1+Investment!$D$6/12)^($Z$1*12-$B368)),0)</f>
        <v>0</v>
      </c>
      <c r="AB368" s="15">
        <f>if($A368&lt;=$Z$1,F368*((1+Investment!$D$7/12)^($Z$1*12-$B368)),0)</f>
        <v>0</v>
      </c>
      <c r="AC368" s="15">
        <f t="shared" si="7"/>
        <v>0</v>
      </c>
      <c r="AD368" s="15">
        <f t="shared" si="18"/>
        <v>43666553.35</v>
      </c>
      <c r="AE368" s="14"/>
      <c r="AF368" s="15">
        <f>if($A368&lt;=$AF$1,D368*((1+Investment!$D$5/12)^($AF$1*12-$B368)),0)</f>
        <v>53910.91057</v>
      </c>
      <c r="AG368" s="15">
        <f>if($A368&lt;=$AF$1,E368*((1+Investment!$D$6/12)^($AF$1*12-$B368)),0)</f>
        <v>22132.14348</v>
      </c>
      <c r="AH368" s="15">
        <f>if($A368&lt;=$AF$1,F368*((1+Investment!$D$7/12)^($AF$1*12-$B368)),0)</f>
        <v>13084.24493</v>
      </c>
      <c r="AI368" s="15">
        <f t="shared" si="8"/>
        <v>89127.29898</v>
      </c>
      <c r="AJ368" s="15">
        <f t="shared" si="19"/>
        <v>95930442.67</v>
      </c>
      <c r="AK368" s="14"/>
      <c r="AL368" s="15">
        <f>if($A368&lt;=$AF$1,D368*((1+Investment!$D$5/12)^($AL$1*12-$B368)),0)</f>
        <v>97939.77326</v>
      </c>
      <c r="AM368" s="15">
        <f>if($A368&lt;=$AF$1,E368*((1+Investment!$D$6/12)^($AL$1*12-$B368)),0)</f>
        <v>46636.4399</v>
      </c>
      <c r="AN368" s="15">
        <f>if($A368&lt;=$AF$1,F368*((1+Investment!$D$7/12)^($AL$1*12-$B368)),0)</f>
        <v>31967.68595</v>
      </c>
      <c r="AO368" s="15">
        <f t="shared" si="9"/>
        <v>176543.8991</v>
      </c>
      <c r="AP368" s="15">
        <f t="shared" si="20"/>
        <v>200691017.5</v>
      </c>
      <c r="AQ368" s="14"/>
      <c r="AR368" s="15">
        <f>if($A368&lt;=$AF$1,D368*((1+Investment!$D$5/12)^($AR$1*12-$B368)),0)</f>
        <v>177926.8627</v>
      </c>
      <c r="AS368" s="15">
        <f>if($A368&lt;=$AF$1,E368*((1+Investment!$D$6/12)^($AR$1*12-$B368)),0)</f>
        <v>98271.43624</v>
      </c>
      <c r="AT368" s="15">
        <f>if($A368&lt;=$AF$1,F368*((1+Investment!$D$7/12)^($AR$1*12-$B368)),0)</f>
        <v>78104.0825</v>
      </c>
      <c r="AU368" s="15">
        <f t="shared" si="10"/>
        <v>354302.3815</v>
      </c>
      <c r="AV368" s="15">
        <f t="shared" si="21"/>
        <v>426446629.1</v>
      </c>
      <c r="AW368" s="15"/>
      <c r="AX368" s="15">
        <f>if($A368&lt;=$AF$1,D368*((1+Investment!$D$5/12)^($AX$1*12-$B368)),0)</f>
        <v>323239.1441</v>
      </c>
      <c r="AY368" s="15">
        <f>if($A368&lt;=$AF$1,E368*((1+Investment!$D$6/12)^($AX$1*12-$B368)),0)</f>
        <v>207075.7374</v>
      </c>
      <c r="AZ368" s="15">
        <f>if($A368&lt;=$AF$1,F368*((1+Investment!$D$7/12)^($AX$1*12-$B368)),0)</f>
        <v>190825.4389</v>
      </c>
      <c r="BA368" s="15">
        <f t="shared" si="11"/>
        <v>721140.3204</v>
      </c>
      <c r="BB368" s="15">
        <f t="shared" si="22"/>
        <v>920185276.7</v>
      </c>
      <c r="BC368" s="15"/>
      <c r="BD368" s="15">
        <f>if($A368&lt;=$AF$1,D368*((1+Investment!$D$5/12)^($BD$1*12-$B368)),0)</f>
        <v>587227.486</v>
      </c>
      <c r="BE368" s="15">
        <f>if($A368&lt;=$AF$1,E368*((1+Investment!$D$6/12)^($BD$1*12-$B368)),0)</f>
        <v>436346.1312</v>
      </c>
      <c r="BF368" s="15">
        <f>if($A368&lt;=$AF$1,F368*((1+Investment!$D$7/12)^($BD$1*12-$B368)),0)</f>
        <v>466228.4861</v>
      </c>
      <c r="BG368" s="15">
        <f t="shared" si="12"/>
        <v>1489802.103</v>
      </c>
      <c r="BH368" s="15">
        <f t="shared" si="23"/>
        <v>2015171195</v>
      </c>
      <c r="BI368" s="15"/>
    </row>
    <row r="369">
      <c r="A369" s="24">
        <f t="shared" si="2"/>
        <v>30</v>
      </c>
      <c r="B369" s="23">
        <f t="shared" si="13"/>
        <v>367</v>
      </c>
      <c r="C369" s="15">
        <f>vlookup(A369,Budget!$B$3:$H$53,7,0)</f>
        <v>95379.19652</v>
      </c>
      <c r="D369" s="15">
        <f t="shared" ref="D369:F369" si="387">$C369*D$1</f>
        <v>57227.51791</v>
      </c>
      <c r="E369" s="15">
        <f t="shared" si="387"/>
        <v>23844.79913</v>
      </c>
      <c r="F369" s="15">
        <f t="shared" si="387"/>
        <v>14306.87948</v>
      </c>
      <c r="G369" s="14"/>
      <c r="H369" s="15">
        <f>if($A369&lt;=$H$1,D369*((1+Investment!$D$5/12)^($H$1*12-$B369)),0)</f>
        <v>0</v>
      </c>
      <c r="I369" s="15">
        <f>if($A369&lt;=$H$1,E369*((1+Investment!$D$6/12)^($H$1*12-$B369)),0)</f>
        <v>0</v>
      </c>
      <c r="J369" s="15">
        <f>if($A369&lt;=$H$1,F369*((1+Investment!$D$7/12)^($H$1*12-$B369)),0)</f>
        <v>0</v>
      </c>
      <c r="K369" s="15">
        <f t="shared" si="4"/>
        <v>0</v>
      </c>
      <c r="L369" s="15">
        <f t="shared" si="15"/>
        <v>2878143.695</v>
      </c>
      <c r="M369" s="14"/>
      <c r="N369" s="15">
        <f>if($A369&lt;=$N$1,D369*((1+Investment!$D$5/12)^($N$1*12-$B369)),0)</f>
        <v>0</v>
      </c>
      <c r="O369" s="15">
        <f>if($A369&lt;=$N$1,E369*((1+Investment!$D$6/12)^($N$1*12-$B369)),0)</f>
        <v>0</v>
      </c>
      <c r="P369" s="15">
        <f>if($A369&lt;=$N$1,F369*((1+Investment!$D$7/12)^($N$1*12-$B369)),0)</f>
        <v>0</v>
      </c>
      <c r="Q369" s="15">
        <f t="shared" si="5"/>
        <v>0</v>
      </c>
      <c r="R369" s="15">
        <f t="shared" si="16"/>
        <v>7865692.167</v>
      </c>
      <c r="S369" s="14"/>
      <c r="T369" s="15">
        <f>if($A369&lt;=$T$1,D369*((1+Investment!$D$5/12)^($T$1*12-$B369)),0)</f>
        <v>0</v>
      </c>
      <c r="U369" s="15">
        <f>if($A369&lt;=$T$1,E369*((1+Investment!$D$6/12)^($T$1*12-$B369)),0)</f>
        <v>0</v>
      </c>
      <c r="V369" s="15">
        <f>if($A369&lt;=$T$1,F369*((1+Investment!$D$7/12)^($T$1*12-$B369)),0)</f>
        <v>0</v>
      </c>
      <c r="W369" s="15">
        <f t="shared" si="6"/>
        <v>0</v>
      </c>
      <c r="X369" s="15">
        <f t="shared" si="17"/>
        <v>19126709.88</v>
      </c>
      <c r="Y369" s="14"/>
      <c r="Z369" s="15">
        <f>if($A369&lt;=$Z$1,D369*((1+Investment!$D$5/12)^($Z$1*12-$B369)),0)</f>
        <v>0</v>
      </c>
      <c r="AA369" s="15">
        <f>if($A369&lt;=$Z$1,E369*((1+Investment!$D$6/12)^($Z$1*12-$B369)),0)</f>
        <v>0</v>
      </c>
      <c r="AB369" s="15">
        <f>if($A369&lt;=$Z$1,F369*((1+Investment!$D$7/12)^($Z$1*12-$B369)),0)</f>
        <v>0</v>
      </c>
      <c r="AC369" s="15">
        <f t="shared" si="7"/>
        <v>0</v>
      </c>
      <c r="AD369" s="15">
        <f t="shared" si="18"/>
        <v>43666553.35</v>
      </c>
      <c r="AE369" s="14"/>
      <c r="AF369" s="15">
        <f>if($A369&lt;=$AF$1,D369*((1+Investment!$D$5/12)^($AF$1*12-$B369)),0)</f>
        <v>53377.13918</v>
      </c>
      <c r="AG369" s="15">
        <f>if($A369&lt;=$AF$1,E369*((1+Investment!$D$6/12)^($AF$1*12-$B369)),0)</f>
        <v>21858.90714</v>
      </c>
      <c r="AH369" s="15">
        <f>if($A369&lt;=$AF$1,F369*((1+Investment!$D$7/12)^($AF$1*12-$B369)),0)</f>
        <v>12890.8817</v>
      </c>
      <c r="AI369" s="15">
        <f t="shared" si="8"/>
        <v>88126.92802</v>
      </c>
      <c r="AJ369" s="15">
        <f t="shared" si="19"/>
        <v>96018569.6</v>
      </c>
      <c r="AK369" s="14"/>
      <c r="AL369" s="15">
        <f>if($A369&lt;=$AF$1,D369*((1+Investment!$D$5/12)^($AL$1*12-$B369)),0)</f>
        <v>96970.07253</v>
      </c>
      <c r="AM369" s="15">
        <f>if($A369&lt;=$AF$1,E369*((1+Investment!$D$6/12)^($AL$1*12-$B369)),0)</f>
        <v>46060.68138</v>
      </c>
      <c r="AN369" s="15">
        <f>if($A369&lt;=$AF$1,F369*((1+Investment!$D$7/12)^($AL$1*12-$B369)),0)</f>
        <v>31495.2571</v>
      </c>
      <c r="AO369" s="15">
        <f t="shared" si="9"/>
        <v>174526.011</v>
      </c>
      <c r="AP369" s="15">
        <f t="shared" si="20"/>
        <v>200865543.5</v>
      </c>
      <c r="AQ369" s="14"/>
      <c r="AR369" s="15">
        <f>if($A369&lt;=$AF$1,D369*((1+Investment!$D$5/12)^($AR$1*12-$B369)),0)</f>
        <v>176165.2106</v>
      </c>
      <c r="AS369" s="15">
        <f>if($A369&lt;=$AF$1,E369*((1+Investment!$D$6/12)^($AR$1*12-$B369)),0)</f>
        <v>97058.20864</v>
      </c>
      <c r="AT369" s="15">
        <f>if($A369&lt;=$AF$1,F369*((1+Investment!$D$7/12)^($AR$1*12-$B369)),0)</f>
        <v>76949.83498</v>
      </c>
      <c r="AU369" s="15">
        <f t="shared" si="10"/>
        <v>350173.2542</v>
      </c>
      <c r="AV369" s="15">
        <f t="shared" si="21"/>
        <v>426796802.3</v>
      </c>
      <c r="AW369" s="15"/>
      <c r="AX369" s="15">
        <f>if($A369&lt;=$AF$1,D369*((1+Investment!$D$5/12)^($AX$1*12-$B369)),0)</f>
        <v>320038.7565</v>
      </c>
      <c r="AY369" s="15">
        <f>if($A369&lt;=$AF$1,E369*((1+Investment!$D$6/12)^($AX$1*12-$B369)),0)</f>
        <v>204519.2468</v>
      </c>
      <c r="AZ369" s="15">
        <f>if($A369&lt;=$AF$1,F369*((1+Investment!$D$7/12)^($AX$1*12-$B369)),0)</f>
        <v>188005.3586</v>
      </c>
      <c r="BA369" s="15">
        <f t="shared" si="11"/>
        <v>712563.3619</v>
      </c>
      <c r="BB369" s="15">
        <f t="shared" si="22"/>
        <v>920897840</v>
      </c>
      <c r="BC369" s="15"/>
      <c r="BD369" s="15">
        <f>if($A369&lt;=$AF$1,D369*((1+Investment!$D$5/12)^($BD$1*12-$B369)),0)</f>
        <v>581413.3524</v>
      </c>
      <c r="BE369" s="15">
        <f>if($A369&lt;=$AF$1,E369*((1+Investment!$D$6/12)^($BD$1*12-$B369)),0)</f>
        <v>430959.142</v>
      </c>
      <c r="BF369" s="15">
        <f>if($A369&lt;=$AF$1,F369*((1+Investment!$D$7/12)^($BD$1*12-$B369)),0)</f>
        <v>459338.41</v>
      </c>
      <c r="BG369" s="15">
        <f t="shared" si="12"/>
        <v>1471710.904</v>
      </c>
      <c r="BH369" s="15">
        <f t="shared" si="23"/>
        <v>2016642906</v>
      </c>
      <c r="BI369" s="15"/>
    </row>
    <row r="370">
      <c r="A370" s="24">
        <f t="shared" si="2"/>
        <v>30</v>
      </c>
      <c r="B370" s="23">
        <f t="shared" si="13"/>
        <v>368</v>
      </c>
      <c r="C370" s="15">
        <f>vlookup(A370,Budget!$B$3:$H$53,7,0)</f>
        <v>95379.19652</v>
      </c>
      <c r="D370" s="15">
        <f t="shared" ref="D370:F370" si="388">$C370*D$1</f>
        <v>57227.51791</v>
      </c>
      <c r="E370" s="15">
        <f t="shared" si="388"/>
        <v>23844.79913</v>
      </c>
      <c r="F370" s="15">
        <f t="shared" si="388"/>
        <v>14306.87948</v>
      </c>
      <c r="G370" s="14"/>
      <c r="H370" s="15">
        <f>if($A370&lt;=$H$1,D370*((1+Investment!$D$5/12)^($H$1*12-$B370)),0)</f>
        <v>0</v>
      </c>
      <c r="I370" s="15">
        <f>if($A370&lt;=$H$1,E370*((1+Investment!$D$6/12)^($H$1*12-$B370)),0)</f>
        <v>0</v>
      </c>
      <c r="J370" s="15">
        <f>if($A370&lt;=$H$1,F370*((1+Investment!$D$7/12)^($H$1*12-$B370)),0)</f>
        <v>0</v>
      </c>
      <c r="K370" s="15">
        <f t="shared" si="4"/>
        <v>0</v>
      </c>
      <c r="L370" s="15">
        <f t="shared" si="15"/>
        <v>2878143.695</v>
      </c>
      <c r="M370" s="14"/>
      <c r="N370" s="15">
        <f>if($A370&lt;=$N$1,D370*((1+Investment!$D$5/12)^($N$1*12-$B370)),0)</f>
        <v>0</v>
      </c>
      <c r="O370" s="15">
        <f>if($A370&lt;=$N$1,E370*((1+Investment!$D$6/12)^($N$1*12-$B370)),0)</f>
        <v>0</v>
      </c>
      <c r="P370" s="15">
        <f>if($A370&lt;=$N$1,F370*((1+Investment!$D$7/12)^($N$1*12-$B370)),0)</f>
        <v>0</v>
      </c>
      <c r="Q370" s="15">
        <f t="shared" si="5"/>
        <v>0</v>
      </c>
      <c r="R370" s="15">
        <f t="shared" si="16"/>
        <v>7865692.167</v>
      </c>
      <c r="S370" s="14"/>
      <c r="T370" s="15">
        <f>if($A370&lt;=$T$1,D370*((1+Investment!$D$5/12)^($T$1*12-$B370)),0)</f>
        <v>0</v>
      </c>
      <c r="U370" s="15">
        <f>if($A370&lt;=$T$1,E370*((1+Investment!$D$6/12)^($T$1*12-$B370)),0)</f>
        <v>0</v>
      </c>
      <c r="V370" s="15">
        <f>if($A370&lt;=$T$1,F370*((1+Investment!$D$7/12)^($T$1*12-$B370)),0)</f>
        <v>0</v>
      </c>
      <c r="W370" s="15">
        <f t="shared" si="6"/>
        <v>0</v>
      </c>
      <c r="X370" s="15">
        <f t="shared" si="17"/>
        <v>19126709.88</v>
      </c>
      <c r="Y370" s="14"/>
      <c r="Z370" s="15">
        <f>if($A370&lt;=$Z$1,D370*((1+Investment!$D$5/12)^($Z$1*12-$B370)),0)</f>
        <v>0</v>
      </c>
      <c r="AA370" s="15">
        <f>if($A370&lt;=$Z$1,E370*((1+Investment!$D$6/12)^($Z$1*12-$B370)),0)</f>
        <v>0</v>
      </c>
      <c r="AB370" s="15">
        <f>if($A370&lt;=$Z$1,F370*((1+Investment!$D$7/12)^($Z$1*12-$B370)),0)</f>
        <v>0</v>
      </c>
      <c r="AC370" s="15">
        <f t="shared" si="7"/>
        <v>0</v>
      </c>
      <c r="AD370" s="15">
        <f t="shared" si="18"/>
        <v>43666553.35</v>
      </c>
      <c r="AE370" s="14"/>
      <c r="AF370" s="15">
        <f>if($A370&lt;=$AF$1,D370*((1+Investment!$D$5/12)^($AF$1*12-$B370)),0)</f>
        <v>52848.65266</v>
      </c>
      <c r="AG370" s="15">
        <f>if($A370&lt;=$AF$1,E370*((1+Investment!$D$6/12)^($AF$1*12-$B370)),0)</f>
        <v>21589.04409</v>
      </c>
      <c r="AH370" s="15">
        <f>if($A370&lt;=$AF$1,F370*((1+Investment!$D$7/12)^($AF$1*12-$B370)),0)</f>
        <v>12700.37606</v>
      </c>
      <c r="AI370" s="15">
        <f t="shared" si="8"/>
        <v>87138.0728</v>
      </c>
      <c r="AJ370" s="15">
        <f t="shared" si="19"/>
        <v>96105707.67</v>
      </c>
      <c r="AK370" s="14"/>
      <c r="AL370" s="15">
        <f>if($A370&lt;=$AF$1,D370*((1+Investment!$D$5/12)^($AL$1*12-$B370)),0)</f>
        <v>96009.9728</v>
      </c>
      <c r="AM370" s="15">
        <f>if($A370&lt;=$AF$1,E370*((1+Investment!$D$6/12)^($AL$1*12-$B370)),0)</f>
        <v>45492.03099</v>
      </c>
      <c r="AN370" s="15">
        <f>if($A370&lt;=$AF$1,F370*((1+Investment!$D$7/12)^($AL$1*12-$B370)),0)</f>
        <v>31029.80995</v>
      </c>
      <c r="AO370" s="15">
        <f t="shared" si="9"/>
        <v>172531.8137</v>
      </c>
      <c r="AP370" s="15">
        <f t="shared" si="20"/>
        <v>201038075.3</v>
      </c>
      <c r="AQ370" s="14"/>
      <c r="AR370" s="15">
        <f>if($A370&lt;=$AF$1,D370*((1+Investment!$D$5/12)^($AR$1*12-$B370)),0)</f>
        <v>174421.0006</v>
      </c>
      <c r="AS370" s="15">
        <f>if($A370&lt;=$AF$1,E370*((1+Investment!$D$6/12)^($AR$1*12-$B370)),0)</f>
        <v>95859.95915</v>
      </c>
      <c r="AT370" s="15">
        <f>if($A370&lt;=$AF$1,F370*((1+Investment!$D$7/12)^($AR$1*12-$B370)),0)</f>
        <v>75812.6453</v>
      </c>
      <c r="AU370" s="15">
        <f t="shared" si="10"/>
        <v>346093.6051</v>
      </c>
      <c r="AV370" s="15">
        <f t="shared" si="21"/>
        <v>427142895.9</v>
      </c>
      <c r="AW370" s="15"/>
      <c r="AX370" s="15">
        <f>if($A370&lt;=$AF$1,D370*((1+Investment!$D$5/12)^($AX$1*12-$B370)),0)</f>
        <v>316870.056</v>
      </c>
      <c r="AY370" s="15">
        <f>if($A370&lt;=$AF$1,E370*((1+Investment!$D$6/12)^($AX$1*12-$B370)),0)</f>
        <v>201994.3178</v>
      </c>
      <c r="AZ370" s="15">
        <f>if($A370&lt;=$AF$1,F370*((1+Investment!$D$7/12)^($AX$1*12-$B370)),0)</f>
        <v>185226.9542</v>
      </c>
      <c r="BA370" s="15">
        <f t="shared" si="11"/>
        <v>704091.3281</v>
      </c>
      <c r="BB370" s="15">
        <f t="shared" si="22"/>
        <v>921601931.4</v>
      </c>
      <c r="BC370" s="15"/>
      <c r="BD370" s="15">
        <f>if($A370&lt;=$AF$1,D370*((1+Investment!$D$5/12)^($BD$1*12-$B370)),0)</f>
        <v>575656.7846</v>
      </c>
      <c r="BE370" s="15">
        <f>if($A370&lt;=$AF$1,E370*((1+Investment!$D$6/12)^($BD$1*12-$B370)),0)</f>
        <v>425638.6587</v>
      </c>
      <c r="BF370" s="15">
        <f>if($A370&lt;=$AF$1,F370*((1+Investment!$D$7/12)^($BD$1*12-$B370)),0)</f>
        <v>452550.1576</v>
      </c>
      <c r="BG370" s="15">
        <f t="shared" si="12"/>
        <v>1453845.601</v>
      </c>
      <c r="BH370" s="15">
        <f t="shared" si="23"/>
        <v>2018096752</v>
      </c>
      <c r="BI370" s="15"/>
    </row>
    <row r="371">
      <c r="A371" s="24">
        <f t="shared" si="2"/>
        <v>30</v>
      </c>
      <c r="B371" s="23">
        <f t="shared" si="13"/>
        <v>369</v>
      </c>
      <c r="C371" s="15">
        <f>vlookup(A371,Budget!$B$3:$H$53,7,0)</f>
        <v>95379.19652</v>
      </c>
      <c r="D371" s="15">
        <f t="shared" ref="D371:F371" si="389">$C371*D$1</f>
        <v>57227.51791</v>
      </c>
      <c r="E371" s="15">
        <f t="shared" si="389"/>
        <v>23844.79913</v>
      </c>
      <c r="F371" s="15">
        <f t="shared" si="389"/>
        <v>14306.87948</v>
      </c>
      <c r="G371" s="14"/>
      <c r="H371" s="15">
        <f>if($A371&lt;=$H$1,D371*((1+Investment!$D$5/12)^($H$1*12-$B371)),0)</f>
        <v>0</v>
      </c>
      <c r="I371" s="15">
        <f>if($A371&lt;=$H$1,E371*((1+Investment!$D$6/12)^($H$1*12-$B371)),0)</f>
        <v>0</v>
      </c>
      <c r="J371" s="15">
        <f>if($A371&lt;=$H$1,F371*((1+Investment!$D$7/12)^($H$1*12-$B371)),0)</f>
        <v>0</v>
      </c>
      <c r="K371" s="15">
        <f t="shared" si="4"/>
        <v>0</v>
      </c>
      <c r="L371" s="15">
        <f t="shared" si="15"/>
        <v>2878143.695</v>
      </c>
      <c r="M371" s="14"/>
      <c r="N371" s="15">
        <f>if($A371&lt;=$N$1,D371*((1+Investment!$D$5/12)^($N$1*12-$B371)),0)</f>
        <v>0</v>
      </c>
      <c r="O371" s="15">
        <f>if($A371&lt;=$N$1,E371*((1+Investment!$D$6/12)^($N$1*12-$B371)),0)</f>
        <v>0</v>
      </c>
      <c r="P371" s="15">
        <f>if($A371&lt;=$N$1,F371*((1+Investment!$D$7/12)^($N$1*12-$B371)),0)</f>
        <v>0</v>
      </c>
      <c r="Q371" s="15">
        <f t="shared" si="5"/>
        <v>0</v>
      </c>
      <c r="R371" s="15">
        <f t="shared" si="16"/>
        <v>7865692.167</v>
      </c>
      <c r="S371" s="14"/>
      <c r="T371" s="15">
        <f>if($A371&lt;=$T$1,D371*((1+Investment!$D$5/12)^($T$1*12-$B371)),0)</f>
        <v>0</v>
      </c>
      <c r="U371" s="15">
        <f>if($A371&lt;=$T$1,E371*((1+Investment!$D$6/12)^($T$1*12-$B371)),0)</f>
        <v>0</v>
      </c>
      <c r="V371" s="15">
        <f>if($A371&lt;=$T$1,F371*((1+Investment!$D$7/12)^($T$1*12-$B371)),0)</f>
        <v>0</v>
      </c>
      <c r="W371" s="15">
        <f t="shared" si="6"/>
        <v>0</v>
      </c>
      <c r="X371" s="15">
        <f t="shared" si="17"/>
        <v>19126709.88</v>
      </c>
      <c r="Y371" s="14"/>
      <c r="Z371" s="15">
        <f>if($A371&lt;=$Z$1,D371*((1+Investment!$D$5/12)^($Z$1*12-$B371)),0)</f>
        <v>0</v>
      </c>
      <c r="AA371" s="15">
        <f>if($A371&lt;=$Z$1,E371*((1+Investment!$D$6/12)^($Z$1*12-$B371)),0)</f>
        <v>0</v>
      </c>
      <c r="AB371" s="15">
        <f>if($A371&lt;=$Z$1,F371*((1+Investment!$D$7/12)^($Z$1*12-$B371)),0)</f>
        <v>0</v>
      </c>
      <c r="AC371" s="15">
        <f t="shared" si="7"/>
        <v>0</v>
      </c>
      <c r="AD371" s="15">
        <f t="shared" si="18"/>
        <v>43666553.35</v>
      </c>
      <c r="AE371" s="14"/>
      <c r="AF371" s="15">
        <f>if($A371&lt;=$AF$1,D371*((1+Investment!$D$5/12)^($AF$1*12-$B371)),0)</f>
        <v>52325.39867</v>
      </c>
      <c r="AG371" s="15">
        <f>if($A371&lt;=$AF$1,E371*((1+Investment!$D$6/12)^($AF$1*12-$B371)),0)</f>
        <v>21322.51268</v>
      </c>
      <c r="AH371" s="15">
        <f>if($A371&lt;=$AF$1,F371*((1+Investment!$D$7/12)^($AF$1*12-$B371)),0)</f>
        <v>12512.68577</v>
      </c>
      <c r="AI371" s="15">
        <f t="shared" si="8"/>
        <v>86160.59712</v>
      </c>
      <c r="AJ371" s="15">
        <f t="shared" si="19"/>
        <v>96191868.27</v>
      </c>
      <c r="AK371" s="14"/>
      <c r="AL371" s="15">
        <f>if($A371&lt;=$AF$1,D371*((1+Investment!$D$5/12)^($AL$1*12-$B371)),0)</f>
        <v>95059.37901</v>
      </c>
      <c r="AM371" s="15">
        <f>if($A371&lt;=$AF$1,E371*((1+Investment!$D$6/12)^($AL$1*12-$B371)),0)</f>
        <v>44930.40098</v>
      </c>
      <c r="AN371" s="15">
        <f>if($A371&lt;=$AF$1,F371*((1+Investment!$D$7/12)^($AL$1*12-$B371)),0)</f>
        <v>30571.24133</v>
      </c>
      <c r="AO371" s="15">
        <f t="shared" si="9"/>
        <v>170561.0213</v>
      </c>
      <c r="AP371" s="15">
        <f t="shared" si="20"/>
        <v>201208636.3</v>
      </c>
      <c r="AQ371" s="14"/>
      <c r="AR371" s="15">
        <f>if($A371&lt;=$AF$1,D371*((1+Investment!$D$5/12)^($AR$1*12-$B371)),0)</f>
        <v>172694.06</v>
      </c>
      <c r="AS371" s="15">
        <f>if($A371&lt;=$AF$1,E371*((1+Investment!$D$6/12)^($AR$1*12-$B371)),0)</f>
        <v>94676.50286</v>
      </c>
      <c r="AT371" s="15">
        <f>if($A371&lt;=$AF$1,F371*((1+Investment!$D$7/12)^($AR$1*12-$B371)),0)</f>
        <v>74692.26138</v>
      </c>
      <c r="AU371" s="15">
        <f t="shared" si="10"/>
        <v>342062.8243</v>
      </c>
      <c r="AV371" s="15">
        <f t="shared" si="21"/>
        <v>427484958.7</v>
      </c>
      <c r="AW371" s="15"/>
      <c r="AX371" s="15">
        <f>if($A371&lt;=$AF$1,D371*((1+Investment!$D$5/12)^($AX$1*12-$B371)),0)</f>
        <v>313732.7287</v>
      </c>
      <c r="AY371" s="15">
        <f>if($A371&lt;=$AF$1,E371*((1+Investment!$D$6/12)^($AX$1*12-$B371)),0)</f>
        <v>199500.5608</v>
      </c>
      <c r="AZ371" s="15">
        <f>if($A371&lt;=$AF$1,F371*((1+Investment!$D$7/12)^($AX$1*12-$B371)),0)</f>
        <v>182489.6101</v>
      </c>
      <c r="BA371" s="15">
        <f t="shared" si="11"/>
        <v>695722.8996</v>
      </c>
      <c r="BB371" s="15">
        <f t="shared" si="22"/>
        <v>922297654.3</v>
      </c>
      <c r="BC371" s="15"/>
      <c r="BD371" s="15">
        <f>if($A371&lt;=$AF$1,D371*((1+Investment!$D$5/12)^($BD$1*12-$B371)),0)</f>
        <v>569957.2125</v>
      </c>
      <c r="BE371" s="15">
        <f>if($A371&lt;=$AF$1,E371*((1+Investment!$D$6/12)^($BD$1*12-$B371)),0)</f>
        <v>420383.8605</v>
      </c>
      <c r="BF371" s="15">
        <f>if($A371&lt;=$AF$1,F371*((1+Investment!$D$7/12)^($BD$1*12-$B371)),0)</f>
        <v>445862.2242</v>
      </c>
      <c r="BG371" s="15">
        <f t="shared" si="12"/>
        <v>1436203.297</v>
      </c>
      <c r="BH371" s="15">
        <f t="shared" si="23"/>
        <v>2019532955</v>
      </c>
      <c r="BI371" s="15"/>
    </row>
    <row r="372">
      <c r="A372" s="24">
        <f t="shared" si="2"/>
        <v>30</v>
      </c>
      <c r="B372" s="23">
        <f t="shared" si="13"/>
        <v>370</v>
      </c>
      <c r="C372" s="15">
        <f>vlookup(A372,Budget!$B$3:$H$53,7,0)</f>
        <v>95379.19652</v>
      </c>
      <c r="D372" s="15">
        <f t="shared" ref="D372:F372" si="390">$C372*D$1</f>
        <v>57227.51791</v>
      </c>
      <c r="E372" s="15">
        <f t="shared" si="390"/>
        <v>23844.79913</v>
      </c>
      <c r="F372" s="15">
        <f t="shared" si="390"/>
        <v>14306.87948</v>
      </c>
      <c r="G372" s="14"/>
      <c r="H372" s="15">
        <f>if($A372&lt;=$H$1,D372*((1+Investment!$D$5/12)^($H$1*12-$B372)),0)</f>
        <v>0</v>
      </c>
      <c r="I372" s="15">
        <f>if($A372&lt;=$H$1,E372*((1+Investment!$D$6/12)^($H$1*12-$B372)),0)</f>
        <v>0</v>
      </c>
      <c r="J372" s="15">
        <f>if($A372&lt;=$H$1,F372*((1+Investment!$D$7/12)^($H$1*12-$B372)),0)</f>
        <v>0</v>
      </c>
      <c r="K372" s="15">
        <f t="shared" si="4"/>
        <v>0</v>
      </c>
      <c r="L372" s="15">
        <f t="shared" si="15"/>
        <v>2878143.695</v>
      </c>
      <c r="M372" s="14"/>
      <c r="N372" s="15">
        <f>if($A372&lt;=$N$1,D372*((1+Investment!$D$5/12)^($N$1*12-$B372)),0)</f>
        <v>0</v>
      </c>
      <c r="O372" s="15">
        <f>if($A372&lt;=$N$1,E372*((1+Investment!$D$6/12)^($N$1*12-$B372)),0)</f>
        <v>0</v>
      </c>
      <c r="P372" s="15">
        <f>if($A372&lt;=$N$1,F372*((1+Investment!$D$7/12)^($N$1*12-$B372)),0)</f>
        <v>0</v>
      </c>
      <c r="Q372" s="15">
        <f t="shared" si="5"/>
        <v>0</v>
      </c>
      <c r="R372" s="15">
        <f t="shared" si="16"/>
        <v>7865692.167</v>
      </c>
      <c r="S372" s="14"/>
      <c r="T372" s="15">
        <f>if($A372&lt;=$T$1,D372*((1+Investment!$D$5/12)^($T$1*12-$B372)),0)</f>
        <v>0</v>
      </c>
      <c r="U372" s="15">
        <f>if($A372&lt;=$T$1,E372*((1+Investment!$D$6/12)^($T$1*12-$B372)),0)</f>
        <v>0</v>
      </c>
      <c r="V372" s="15">
        <f>if($A372&lt;=$T$1,F372*((1+Investment!$D$7/12)^($T$1*12-$B372)),0)</f>
        <v>0</v>
      </c>
      <c r="W372" s="15">
        <f t="shared" si="6"/>
        <v>0</v>
      </c>
      <c r="X372" s="15">
        <f t="shared" si="17"/>
        <v>19126709.88</v>
      </c>
      <c r="Y372" s="14"/>
      <c r="Z372" s="15">
        <f>if($A372&lt;=$Z$1,D372*((1+Investment!$D$5/12)^($Z$1*12-$B372)),0)</f>
        <v>0</v>
      </c>
      <c r="AA372" s="15">
        <f>if($A372&lt;=$Z$1,E372*((1+Investment!$D$6/12)^($Z$1*12-$B372)),0)</f>
        <v>0</v>
      </c>
      <c r="AB372" s="15">
        <f>if($A372&lt;=$Z$1,F372*((1+Investment!$D$7/12)^($Z$1*12-$B372)),0)</f>
        <v>0</v>
      </c>
      <c r="AC372" s="15">
        <f t="shared" si="7"/>
        <v>0</v>
      </c>
      <c r="AD372" s="15">
        <f t="shared" si="18"/>
        <v>43666553.35</v>
      </c>
      <c r="AE372" s="14"/>
      <c r="AF372" s="15">
        <f>if($A372&lt;=$AF$1,D372*((1+Investment!$D$5/12)^($AF$1*12-$B372)),0)</f>
        <v>51807.32541</v>
      </c>
      <c r="AG372" s="15">
        <f>if($A372&lt;=$AF$1,E372*((1+Investment!$D$6/12)^($AF$1*12-$B372)),0)</f>
        <v>21059.27178</v>
      </c>
      <c r="AH372" s="15">
        <f>if($A372&lt;=$AF$1,F372*((1+Investment!$D$7/12)^($AF$1*12-$B372)),0)</f>
        <v>12327.76923</v>
      </c>
      <c r="AI372" s="15">
        <f t="shared" si="8"/>
        <v>85194.36643</v>
      </c>
      <c r="AJ372" s="15">
        <f t="shared" si="19"/>
        <v>96277062.64</v>
      </c>
      <c r="AK372" s="14"/>
      <c r="AL372" s="15">
        <f>if($A372&lt;=$AF$1,D372*((1+Investment!$D$5/12)^($AL$1*12-$B372)),0)</f>
        <v>94118.19704</v>
      </c>
      <c r="AM372" s="15">
        <f>if($A372&lt;=$AF$1,E372*((1+Investment!$D$6/12)^($AL$1*12-$B372)),0)</f>
        <v>44375.70467</v>
      </c>
      <c r="AN372" s="15">
        <f>if($A372&lt;=$AF$1,F372*((1+Investment!$D$7/12)^($AL$1*12-$B372)),0)</f>
        <v>30119.44958</v>
      </c>
      <c r="AO372" s="15">
        <f t="shared" si="9"/>
        <v>168613.3513</v>
      </c>
      <c r="AP372" s="15">
        <f t="shared" si="20"/>
        <v>201377249.7</v>
      </c>
      <c r="AQ372" s="14"/>
      <c r="AR372" s="15">
        <f>if($A372&lt;=$AF$1,D372*((1+Investment!$D$5/12)^($AR$1*12-$B372)),0)</f>
        <v>170984.2178</v>
      </c>
      <c r="AS372" s="15">
        <f>if($A372&lt;=$AF$1,E372*((1+Investment!$D$6/12)^($AR$1*12-$B372)),0)</f>
        <v>93507.65715</v>
      </c>
      <c r="AT372" s="15">
        <f>if($A372&lt;=$AF$1,F372*((1+Investment!$D$7/12)^($AR$1*12-$B372)),0)</f>
        <v>73588.43485</v>
      </c>
      <c r="AU372" s="15">
        <f t="shared" si="10"/>
        <v>338080.3098</v>
      </c>
      <c r="AV372" s="15">
        <f t="shared" si="21"/>
        <v>427823039.1</v>
      </c>
      <c r="AW372" s="15"/>
      <c r="AX372" s="15">
        <f>if($A372&lt;=$AF$1,D372*((1+Investment!$D$5/12)^($AX$1*12-$B372)),0)</f>
        <v>310626.4641</v>
      </c>
      <c r="AY372" s="15">
        <f>if($A372&lt;=$AF$1,E372*((1+Investment!$D$6/12)^($AX$1*12-$B372)),0)</f>
        <v>197037.5909</v>
      </c>
      <c r="AZ372" s="15">
        <f>if($A372&lt;=$AF$1,F372*((1+Investment!$D$7/12)^($AX$1*12-$B372)),0)</f>
        <v>179792.7193</v>
      </c>
      <c r="BA372" s="15">
        <f t="shared" si="11"/>
        <v>687456.7743</v>
      </c>
      <c r="BB372" s="15">
        <f t="shared" si="22"/>
        <v>922985111</v>
      </c>
      <c r="BC372" s="15"/>
      <c r="BD372" s="15">
        <f>if($A372&lt;=$AF$1,D372*((1+Investment!$D$5/12)^($BD$1*12-$B372)),0)</f>
        <v>564314.0717</v>
      </c>
      <c r="BE372" s="15">
        <f>if($A372&lt;=$AF$1,E372*((1+Investment!$D$6/12)^($BD$1*12-$B372)),0)</f>
        <v>415193.9363</v>
      </c>
      <c r="BF372" s="15">
        <f>if($A372&lt;=$AF$1,F372*((1+Investment!$D$7/12)^($BD$1*12-$B372)),0)</f>
        <v>439273.1273</v>
      </c>
      <c r="BG372" s="15">
        <f t="shared" si="12"/>
        <v>1418781.135</v>
      </c>
      <c r="BH372" s="15">
        <f t="shared" si="23"/>
        <v>2020951736</v>
      </c>
      <c r="BI372" s="15"/>
    </row>
    <row r="373">
      <c r="A373" s="24">
        <f t="shared" si="2"/>
        <v>30</v>
      </c>
      <c r="B373" s="23">
        <f t="shared" si="13"/>
        <v>371</v>
      </c>
      <c r="C373" s="15">
        <f>vlookup(A373,Budget!$B$3:$H$53,7,0)</f>
        <v>95379.19652</v>
      </c>
      <c r="D373" s="15">
        <f t="shared" ref="D373:F373" si="391">$C373*D$1</f>
        <v>57227.51791</v>
      </c>
      <c r="E373" s="15">
        <f t="shared" si="391"/>
        <v>23844.79913</v>
      </c>
      <c r="F373" s="15">
        <f t="shared" si="391"/>
        <v>14306.87948</v>
      </c>
      <c r="G373" s="14"/>
      <c r="H373" s="15">
        <f>if($A373&lt;=$H$1,D373*((1+Investment!$D$5/12)^($H$1*12-$B373)),0)</f>
        <v>0</v>
      </c>
      <c r="I373" s="15">
        <f>if($A373&lt;=$H$1,E373*((1+Investment!$D$6/12)^($H$1*12-$B373)),0)</f>
        <v>0</v>
      </c>
      <c r="J373" s="15">
        <f>if($A373&lt;=$H$1,F373*((1+Investment!$D$7/12)^($H$1*12-$B373)),0)</f>
        <v>0</v>
      </c>
      <c r="K373" s="15">
        <f t="shared" si="4"/>
        <v>0</v>
      </c>
      <c r="L373" s="15">
        <f t="shared" si="15"/>
        <v>2878143.695</v>
      </c>
      <c r="M373" s="14"/>
      <c r="N373" s="15">
        <f>if($A373&lt;=$N$1,D373*((1+Investment!$D$5/12)^($N$1*12-$B373)),0)</f>
        <v>0</v>
      </c>
      <c r="O373" s="15">
        <f>if($A373&lt;=$N$1,E373*((1+Investment!$D$6/12)^($N$1*12-$B373)),0)</f>
        <v>0</v>
      </c>
      <c r="P373" s="15">
        <f>if($A373&lt;=$N$1,F373*((1+Investment!$D$7/12)^($N$1*12-$B373)),0)</f>
        <v>0</v>
      </c>
      <c r="Q373" s="15">
        <f t="shared" si="5"/>
        <v>0</v>
      </c>
      <c r="R373" s="15">
        <f t="shared" si="16"/>
        <v>7865692.167</v>
      </c>
      <c r="S373" s="14"/>
      <c r="T373" s="15">
        <f>if($A373&lt;=$T$1,D373*((1+Investment!$D$5/12)^($T$1*12-$B373)),0)</f>
        <v>0</v>
      </c>
      <c r="U373" s="15">
        <f>if($A373&lt;=$T$1,E373*((1+Investment!$D$6/12)^($T$1*12-$B373)),0)</f>
        <v>0</v>
      </c>
      <c r="V373" s="15">
        <f>if($A373&lt;=$T$1,F373*((1+Investment!$D$7/12)^($T$1*12-$B373)),0)</f>
        <v>0</v>
      </c>
      <c r="W373" s="15">
        <f t="shared" si="6"/>
        <v>0</v>
      </c>
      <c r="X373" s="15">
        <f t="shared" si="17"/>
        <v>19126709.88</v>
      </c>
      <c r="Y373" s="14"/>
      <c r="Z373" s="15">
        <f>if($A373&lt;=$Z$1,D373*((1+Investment!$D$5/12)^($Z$1*12-$B373)),0)</f>
        <v>0</v>
      </c>
      <c r="AA373" s="15">
        <f>if($A373&lt;=$Z$1,E373*((1+Investment!$D$6/12)^($Z$1*12-$B373)),0)</f>
        <v>0</v>
      </c>
      <c r="AB373" s="15">
        <f>if($A373&lt;=$Z$1,F373*((1+Investment!$D$7/12)^($Z$1*12-$B373)),0)</f>
        <v>0</v>
      </c>
      <c r="AC373" s="15">
        <f t="shared" si="7"/>
        <v>0</v>
      </c>
      <c r="AD373" s="15">
        <f t="shared" si="18"/>
        <v>43666553.35</v>
      </c>
      <c r="AE373" s="14"/>
      <c r="AF373" s="15">
        <f>if($A373&lt;=$AF$1,D373*((1+Investment!$D$5/12)^($AF$1*12-$B373)),0)</f>
        <v>51294.3816</v>
      </c>
      <c r="AG373" s="15">
        <f>if($A373&lt;=$AF$1,E373*((1+Investment!$D$6/12)^($AF$1*12-$B373)),0)</f>
        <v>20799.28077</v>
      </c>
      <c r="AH373" s="15">
        <f>if($A373&lt;=$AF$1,F373*((1+Investment!$D$7/12)^($AF$1*12-$B373)),0)</f>
        <v>12145.58545</v>
      </c>
      <c r="AI373" s="15">
        <f t="shared" si="8"/>
        <v>84239.24782</v>
      </c>
      <c r="AJ373" s="15">
        <f t="shared" si="19"/>
        <v>96361301.89</v>
      </c>
      <c r="AK373" s="14"/>
      <c r="AL373" s="15">
        <f>if($A373&lt;=$AF$1,D373*((1+Investment!$D$5/12)^($AL$1*12-$B373)),0)</f>
        <v>93186.33371</v>
      </c>
      <c r="AM373" s="15">
        <f>if($A373&lt;=$AF$1,E373*((1+Investment!$D$6/12)^($AL$1*12-$B373)),0)</f>
        <v>43827.85647</v>
      </c>
      <c r="AN373" s="15">
        <f>if($A373&lt;=$AF$1,F373*((1+Investment!$D$7/12)^($AL$1*12-$B373)),0)</f>
        <v>29674.33456</v>
      </c>
      <c r="AO373" s="15">
        <f t="shared" si="9"/>
        <v>166688.5247</v>
      </c>
      <c r="AP373" s="15">
        <f t="shared" si="20"/>
        <v>201543938.2</v>
      </c>
      <c r="AQ373" s="14"/>
      <c r="AR373" s="15">
        <f>if($A373&lt;=$AF$1,D373*((1+Investment!$D$5/12)^($AR$1*12-$B373)),0)</f>
        <v>169291.3048</v>
      </c>
      <c r="AS373" s="15">
        <f>if($A373&lt;=$AF$1,E373*((1+Investment!$D$6/12)^($AR$1*12-$B373)),0)</f>
        <v>92353.24163</v>
      </c>
      <c r="AT373" s="15">
        <f>if($A373&lt;=$AF$1,F373*((1+Investment!$D$7/12)^($AR$1*12-$B373)),0)</f>
        <v>72500.92104</v>
      </c>
      <c r="AU373" s="15">
        <f t="shared" si="10"/>
        <v>334145.4675</v>
      </c>
      <c r="AV373" s="15">
        <f t="shared" si="21"/>
        <v>428157184.5</v>
      </c>
      <c r="AW373" s="15"/>
      <c r="AX373" s="15">
        <f>if($A373&lt;=$AF$1,D373*((1+Investment!$D$5/12)^($AX$1*12-$B373)),0)</f>
        <v>307550.9545</v>
      </c>
      <c r="AY373" s="15">
        <f>if($A373&lt;=$AF$1,E373*((1+Investment!$D$6/12)^($AX$1*12-$B373)),0)</f>
        <v>194605.0281</v>
      </c>
      <c r="AZ373" s="15">
        <f>if($A373&lt;=$AF$1,F373*((1+Investment!$D$7/12)^($AX$1*12-$B373)),0)</f>
        <v>177135.684</v>
      </c>
      <c r="BA373" s="15">
        <f t="shared" si="11"/>
        <v>679291.6666</v>
      </c>
      <c r="BB373" s="15">
        <f t="shared" si="22"/>
        <v>923664402.7</v>
      </c>
      <c r="BC373" s="15"/>
      <c r="BD373" s="15">
        <f>if($A373&lt;=$AF$1,D373*((1+Investment!$D$5/12)^($BD$1*12-$B373)),0)</f>
        <v>558726.8037</v>
      </c>
      <c r="BE373" s="15">
        <f>if($A373&lt;=$AF$1,E373*((1+Investment!$D$6/12)^($BD$1*12-$B373)),0)</f>
        <v>410068.0852</v>
      </c>
      <c r="BF373" s="15">
        <f>if($A373&lt;=$AF$1,F373*((1+Investment!$D$7/12)^($BD$1*12-$B373)),0)</f>
        <v>432781.4062</v>
      </c>
      <c r="BG373" s="15">
        <f t="shared" si="12"/>
        <v>1401576.295</v>
      </c>
      <c r="BH373" s="15">
        <f t="shared" si="23"/>
        <v>2022353312</v>
      </c>
      <c r="BI373" s="15"/>
    </row>
    <row r="374">
      <c r="A374" s="24">
        <f t="shared" si="2"/>
        <v>30</v>
      </c>
      <c r="B374" s="23">
        <f t="shared" si="13"/>
        <v>372</v>
      </c>
      <c r="C374" s="15">
        <f>vlookup(A374,Budget!$B$3:$H$53,7,0)</f>
        <v>95379.19652</v>
      </c>
      <c r="D374" s="15">
        <f t="shared" ref="D374:F374" si="392">$C374*D$1</f>
        <v>57227.51791</v>
      </c>
      <c r="E374" s="15">
        <f t="shared" si="392"/>
        <v>23844.79913</v>
      </c>
      <c r="F374" s="15">
        <f t="shared" si="392"/>
        <v>14306.87948</v>
      </c>
      <c r="G374" s="14"/>
      <c r="H374" s="15">
        <f>if($A374&lt;=$H$1,D374*((1+Investment!$D$5/12)^($H$1*12-$B374)),0)</f>
        <v>0</v>
      </c>
      <c r="I374" s="15">
        <f>if($A374&lt;=$H$1,E374*((1+Investment!$D$6/12)^($H$1*12-$B374)),0)</f>
        <v>0</v>
      </c>
      <c r="J374" s="15">
        <f>if($A374&lt;=$H$1,F374*((1+Investment!$D$7/12)^($H$1*12-$B374)),0)</f>
        <v>0</v>
      </c>
      <c r="K374" s="15">
        <f t="shared" si="4"/>
        <v>0</v>
      </c>
      <c r="L374" s="15">
        <f t="shared" si="15"/>
        <v>2878143.695</v>
      </c>
      <c r="M374" s="14"/>
      <c r="N374" s="15">
        <f>if($A374&lt;=$N$1,D374*((1+Investment!$D$5/12)^($N$1*12-$B374)),0)</f>
        <v>0</v>
      </c>
      <c r="O374" s="15">
        <f>if($A374&lt;=$N$1,E374*((1+Investment!$D$6/12)^($N$1*12-$B374)),0)</f>
        <v>0</v>
      </c>
      <c r="P374" s="15">
        <f>if($A374&lt;=$N$1,F374*((1+Investment!$D$7/12)^($N$1*12-$B374)),0)</f>
        <v>0</v>
      </c>
      <c r="Q374" s="15">
        <f t="shared" si="5"/>
        <v>0</v>
      </c>
      <c r="R374" s="15">
        <f t="shared" si="16"/>
        <v>7865692.167</v>
      </c>
      <c r="S374" s="14"/>
      <c r="T374" s="15">
        <f>if($A374&lt;=$T$1,D374*((1+Investment!$D$5/12)^($T$1*12-$B374)),0)</f>
        <v>0</v>
      </c>
      <c r="U374" s="15">
        <f>if($A374&lt;=$T$1,E374*((1+Investment!$D$6/12)^($T$1*12-$B374)),0)</f>
        <v>0</v>
      </c>
      <c r="V374" s="15">
        <f>if($A374&lt;=$T$1,F374*((1+Investment!$D$7/12)^($T$1*12-$B374)),0)</f>
        <v>0</v>
      </c>
      <c r="W374" s="15">
        <f t="shared" si="6"/>
        <v>0</v>
      </c>
      <c r="X374" s="15">
        <f t="shared" si="17"/>
        <v>19126709.88</v>
      </c>
      <c r="Y374" s="14"/>
      <c r="Z374" s="15">
        <f>if($A374&lt;=$Z$1,D374*((1+Investment!$D$5/12)^($Z$1*12-$B374)),0)</f>
        <v>0</v>
      </c>
      <c r="AA374" s="15">
        <f>if($A374&lt;=$Z$1,E374*((1+Investment!$D$6/12)^($Z$1*12-$B374)),0)</f>
        <v>0</v>
      </c>
      <c r="AB374" s="15">
        <f>if($A374&lt;=$Z$1,F374*((1+Investment!$D$7/12)^($Z$1*12-$B374)),0)</f>
        <v>0</v>
      </c>
      <c r="AC374" s="15">
        <f t="shared" si="7"/>
        <v>0</v>
      </c>
      <c r="AD374" s="15">
        <f t="shared" si="18"/>
        <v>43666553.35</v>
      </c>
      <c r="AE374" s="14"/>
      <c r="AF374" s="15">
        <f>if($A374&lt;=$AF$1,D374*((1+Investment!$D$5/12)^($AF$1*12-$B374)),0)</f>
        <v>50786.51643</v>
      </c>
      <c r="AG374" s="15">
        <f>if($A374&lt;=$AF$1,E374*((1+Investment!$D$6/12)^($AF$1*12-$B374)),0)</f>
        <v>20542.49953</v>
      </c>
      <c r="AH374" s="15">
        <f>if($A374&lt;=$AF$1,F374*((1+Investment!$D$7/12)^($AF$1*12-$B374)),0)</f>
        <v>11966.09404</v>
      </c>
      <c r="AI374" s="15">
        <f t="shared" si="8"/>
        <v>83295.11</v>
      </c>
      <c r="AJ374" s="15">
        <f t="shared" si="19"/>
        <v>96444597</v>
      </c>
      <c r="AK374" s="14"/>
      <c r="AL374" s="15">
        <f>if($A374&lt;=$AF$1,D374*((1+Investment!$D$5/12)^($AL$1*12-$B374)),0)</f>
        <v>92263.69674</v>
      </c>
      <c r="AM374" s="15">
        <f>if($A374&lt;=$AF$1,E374*((1+Investment!$D$6/12)^($AL$1*12-$B374)),0)</f>
        <v>43286.77182</v>
      </c>
      <c r="AN374" s="15">
        <f>if($A374&lt;=$AF$1,F374*((1+Investment!$D$7/12)^($AL$1*12-$B374)),0)</f>
        <v>29235.7976</v>
      </c>
      <c r="AO374" s="15">
        <f t="shared" si="9"/>
        <v>164786.2662</v>
      </c>
      <c r="AP374" s="15">
        <f t="shared" si="20"/>
        <v>201708724.5</v>
      </c>
      <c r="AQ374" s="14"/>
      <c r="AR374" s="15">
        <f>if($A374&lt;=$AF$1,D374*((1+Investment!$D$5/12)^($AR$1*12-$B374)),0)</f>
        <v>167615.1533</v>
      </c>
      <c r="AS374" s="15">
        <f>if($A374&lt;=$AF$1,E374*((1+Investment!$D$6/12)^($AR$1*12-$B374)),0)</f>
        <v>91213.07815</v>
      </c>
      <c r="AT374" s="15">
        <f>if($A374&lt;=$AF$1,F374*((1+Investment!$D$7/12)^($AR$1*12-$B374)),0)</f>
        <v>71429.47886</v>
      </c>
      <c r="AU374" s="15">
        <f t="shared" si="10"/>
        <v>330257.7103</v>
      </c>
      <c r="AV374" s="15">
        <f t="shared" si="21"/>
        <v>428487442.2</v>
      </c>
      <c r="AW374" s="15"/>
      <c r="AX374" s="15">
        <f>if($A374&lt;=$AF$1,D374*((1+Investment!$D$5/12)^($AX$1*12-$B374)),0)</f>
        <v>304505.8956</v>
      </c>
      <c r="AY374" s="15">
        <f>if($A374&lt;=$AF$1,E374*((1+Investment!$D$6/12)^($AX$1*12-$B374)),0)</f>
        <v>192202.4969</v>
      </c>
      <c r="AZ374" s="15">
        <f>if($A374&lt;=$AF$1,F374*((1+Investment!$D$7/12)^($AX$1*12-$B374)),0)</f>
        <v>174517.9153</v>
      </c>
      <c r="BA374" s="15">
        <f t="shared" si="11"/>
        <v>671226.3077</v>
      </c>
      <c r="BB374" s="15">
        <f t="shared" si="22"/>
        <v>924335629</v>
      </c>
      <c r="BC374" s="15"/>
      <c r="BD374" s="15">
        <f>if($A374&lt;=$AF$1,D374*((1+Investment!$D$5/12)^($BD$1*12-$B374)),0)</f>
        <v>553194.8552</v>
      </c>
      <c r="BE374" s="15">
        <f>if($A374&lt;=$AF$1,E374*((1+Investment!$D$6/12)^($BD$1*12-$B374)),0)</f>
        <v>405005.5163</v>
      </c>
      <c r="BF374" s="15">
        <f>if($A374&lt;=$AF$1,F374*((1+Investment!$D$7/12)^($BD$1*12-$B374)),0)</f>
        <v>426385.6219</v>
      </c>
      <c r="BG374" s="15">
        <f t="shared" si="12"/>
        <v>1384585.993</v>
      </c>
      <c r="BH374" s="15">
        <f t="shared" si="23"/>
        <v>2023737898</v>
      </c>
      <c r="BI374" s="15"/>
    </row>
    <row r="375">
      <c r="A375" s="24">
        <f t="shared" si="2"/>
        <v>31</v>
      </c>
      <c r="B375" s="23">
        <f t="shared" si="13"/>
        <v>373</v>
      </c>
      <c r="C375" s="15">
        <f>vlookup(A375,Budget!$B$3:$H$53,7,0)</f>
        <v>99350.36438</v>
      </c>
      <c r="D375" s="15">
        <f t="shared" ref="D375:F375" si="393">$C375*D$1</f>
        <v>59610.21863</v>
      </c>
      <c r="E375" s="15">
        <f t="shared" si="393"/>
        <v>24837.59109</v>
      </c>
      <c r="F375" s="15">
        <f t="shared" si="393"/>
        <v>14902.55466</v>
      </c>
      <c r="G375" s="14"/>
      <c r="H375" s="15">
        <f>if($A375&lt;=$H$1,D375*((1+Investment!$D$5/12)^($H$1*12-$B375)),0)</f>
        <v>0</v>
      </c>
      <c r="I375" s="15">
        <f>if($A375&lt;=$H$1,E375*((1+Investment!$D$6/12)^($H$1*12-$B375)),0)</f>
        <v>0</v>
      </c>
      <c r="J375" s="15">
        <f>if($A375&lt;=$H$1,F375*((1+Investment!$D$7/12)^($H$1*12-$B375)),0)</f>
        <v>0</v>
      </c>
      <c r="K375" s="15">
        <f t="shared" si="4"/>
        <v>0</v>
      </c>
      <c r="L375" s="15">
        <f t="shared" si="15"/>
        <v>2878143.695</v>
      </c>
      <c r="M375" s="14"/>
      <c r="N375" s="15">
        <f>if($A375&lt;=$N$1,D375*((1+Investment!$D$5/12)^($N$1*12-$B375)),0)</f>
        <v>0</v>
      </c>
      <c r="O375" s="15">
        <f>if($A375&lt;=$N$1,E375*((1+Investment!$D$6/12)^($N$1*12-$B375)),0)</f>
        <v>0</v>
      </c>
      <c r="P375" s="15">
        <f>if($A375&lt;=$N$1,F375*((1+Investment!$D$7/12)^($N$1*12-$B375)),0)</f>
        <v>0</v>
      </c>
      <c r="Q375" s="15">
        <f t="shared" si="5"/>
        <v>0</v>
      </c>
      <c r="R375" s="15">
        <f t="shared" si="16"/>
        <v>7865692.167</v>
      </c>
      <c r="S375" s="14"/>
      <c r="T375" s="15">
        <f>if($A375&lt;=$T$1,D375*((1+Investment!$D$5/12)^($T$1*12-$B375)),0)</f>
        <v>0</v>
      </c>
      <c r="U375" s="15">
        <f>if($A375&lt;=$T$1,E375*((1+Investment!$D$6/12)^($T$1*12-$B375)),0)</f>
        <v>0</v>
      </c>
      <c r="V375" s="15">
        <f>if($A375&lt;=$T$1,F375*((1+Investment!$D$7/12)^($T$1*12-$B375)),0)</f>
        <v>0</v>
      </c>
      <c r="W375" s="15">
        <f t="shared" si="6"/>
        <v>0</v>
      </c>
      <c r="X375" s="15">
        <f t="shared" si="17"/>
        <v>19126709.88</v>
      </c>
      <c r="Y375" s="14"/>
      <c r="Z375" s="15">
        <f>if($A375&lt;=$Z$1,D375*((1+Investment!$D$5/12)^($Z$1*12-$B375)),0)</f>
        <v>0</v>
      </c>
      <c r="AA375" s="15">
        <f>if($A375&lt;=$Z$1,E375*((1+Investment!$D$6/12)^($Z$1*12-$B375)),0)</f>
        <v>0</v>
      </c>
      <c r="AB375" s="15">
        <f>if($A375&lt;=$Z$1,F375*((1+Investment!$D$7/12)^($Z$1*12-$B375)),0)</f>
        <v>0</v>
      </c>
      <c r="AC375" s="15">
        <f t="shared" si="7"/>
        <v>0</v>
      </c>
      <c r="AD375" s="15">
        <f t="shared" si="18"/>
        <v>43666553.35</v>
      </c>
      <c r="AE375" s="14"/>
      <c r="AF375" s="15">
        <f>if($A375&lt;=$AF$1,D375*((1+Investment!$D$5/12)^($AF$1*12-$B375)),0)</f>
        <v>0</v>
      </c>
      <c r="AG375" s="15">
        <f>if($A375&lt;=$AF$1,E375*((1+Investment!$D$6/12)^($AF$1*12-$B375)),0)</f>
        <v>0</v>
      </c>
      <c r="AH375" s="15">
        <f>if($A375&lt;=$AF$1,F375*((1+Investment!$D$7/12)^($AF$1*12-$B375)),0)</f>
        <v>0</v>
      </c>
      <c r="AI375" s="15">
        <f t="shared" si="8"/>
        <v>0</v>
      </c>
      <c r="AJ375" s="15">
        <f t="shared" si="19"/>
        <v>96444597</v>
      </c>
      <c r="AK375" s="14"/>
      <c r="AL375" s="15">
        <f>if($A375&lt;=$AF$1,D375*((1+Investment!$D$5/12)^($AL$1*12-$B375)),0)</f>
        <v>0</v>
      </c>
      <c r="AM375" s="15">
        <f>if($A375&lt;=$AF$1,E375*((1+Investment!$D$6/12)^($AL$1*12-$B375)),0)</f>
        <v>0</v>
      </c>
      <c r="AN375" s="15">
        <f>if($A375&lt;=$AF$1,F375*((1+Investment!$D$7/12)^($AL$1*12-$B375)),0)</f>
        <v>0</v>
      </c>
      <c r="AO375" s="15">
        <f t="shared" si="9"/>
        <v>0</v>
      </c>
      <c r="AP375" s="15">
        <f t="shared" si="20"/>
        <v>201708724.5</v>
      </c>
      <c r="AQ375" s="14"/>
      <c r="AR375" s="15">
        <f>if($A375&lt;=$AF$1,D375*((1+Investment!$D$5/12)^($AR$1*12-$B375)),0)</f>
        <v>0</v>
      </c>
      <c r="AS375" s="15">
        <f>if($A375&lt;=$AF$1,E375*((1+Investment!$D$6/12)^($AR$1*12-$B375)),0)</f>
        <v>0</v>
      </c>
      <c r="AT375" s="15">
        <f>if($A375&lt;=$AF$1,F375*((1+Investment!$D$7/12)^($AR$1*12-$B375)),0)</f>
        <v>0</v>
      </c>
      <c r="AU375" s="15">
        <f t="shared" si="10"/>
        <v>0</v>
      </c>
      <c r="AV375" s="15">
        <f t="shared" si="21"/>
        <v>428487442.2</v>
      </c>
      <c r="AW375" s="15"/>
      <c r="AX375" s="15">
        <f>if($A375&lt;=$AF$1,D375*((1+Investment!$D$5/12)^($AX$1*12-$B375)),0)</f>
        <v>0</v>
      </c>
      <c r="AY375" s="15">
        <f>if($A375&lt;=$AF$1,E375*((1+Investment!$D$6/12)^($AX$1*12-$B375)),0)</f>
        <v>0</v>
      </c>
      <c r="AZ375" s="15">
        <f>if($A375&lt;=$AF$1,F375*((1+Investment!$D$7/12)^($AX$1*12-$B375)),0)</f>
        <v>0</v>
      </c>
      <c r="BA375" s="15">
        <f t="shared" si="11"/>
        <v>0</v>
      </c>
      <c r="BB375" s="15">
        <f t="shared" si="22"/>
        <v>924335629</v>
      </c>
      <c r="BC375" s="15"/>
      <c r="BD375" s="15">
        <f>if($A375&lt;=$AF$1,D375*((1+Investment!$D$5/12)^($BD$1*12-$B375)),0)</f>
        <v>0</v>
      </c>
      <c r="BE375" s="15">
        <f>if($A375&lt;=$AF$1,E375*((1+Investment!$D$6/12)^($BD$1*12-$B375)),0)</f>
        <v>0</v>
      </c>
      <c r="BF375" s="15">
        <f>if($A375&lt;=$AF$1,F375*((1+Investment!$D$7/12)^($BD$1*12-$B375)),0)</f>
        <v>0</v>
      </c>
      <c r="BG375" s="15">
        <f t="shared" si="12"/>
        <v>0</v>
      </c>
      <c r="BH375" s="15">
        <f t="shared" si="23"/>
        <v>2023737898</v>
      </c>
      <c r="BI375" s="15"/>
    </row>
    <row r="376">
      <c r="A376" s="24">
        <f t="shared" si="2"/>
        <v>31</v>
      </c>
      <c r="B376" s="23">
        <f t="shared" si="13"/>
        <v>374</v>
      </c>
      <c r="C376" s="15">
        <f>vlookup(A376,Budget!$B$3:$H$53,7,0)</f>
        <v>99350.36438</v>
      </c>
      <c r="D376" s="15">
        <f t="shared" ref="D376:F376" si="394">$C376*D$1</f>
        <v>59610.21863</v>
      </c>
      <c r="E376" s="15">
        <f t="shared" si="394"/>
        <v>24837.59109</v>
      </c>
      <c r="F376" s="15">
        <f t="shared" si="394"/>
        <v>14902.55466</v>
      </c>
      <c r="G376" s="14"/>
      <c r="H376" s="15">
        <f>if($A376&lt;=$H$1,D376*((1+Investment!$D$5/12)^($H$1*12-$B376)),0)</f>
        <v>0</v>
      </c>
      <c r="I376" s="15">
        <f>if($A376&lt;=$H$1,E376*((1+Investment!$D$6/12)^($H$1*12-$B376)),0)</f>
        <v>0</v>
      </c>
      <c r="J376" s="15">
        <f>if($A376&lt;=$H$1,F376*((1+Investment!$D$7/12)^($H$1*12-$B376)),0)</f>
        <v>0</v>
      </c>
      <c r="K376" s="15">
        <f t="shared" si="4"/>
        <v>0</v>
      </c>
      <c r="L376" s="15">
        <f t="shared" si="15"/>
        <v>2878143.695</v>
      </c>
      <c r="M376" s="14"/>
      <c r="N376" s="15">
        <f>if($A376&lt;=$N$1,D376*((1+Investment!$D$5/12)^($N$1*12-$B376)),0)</f>
        <v>0</v>
      </c>
      <c r="O376" s="15">
        <f>if($A376&lt;=$N$1,E376*((1+Investment!$D$6/12)^($N$1*12-$B376)),0)</f>
        <v>0</v>
      </c>
      <c r="P376" s="15">
        <f>if($A376&lt;=$N$1,F376*((1+Investment!$D$7/12)^($N$1*12-$B376)),0)</f>
        <v>0</v>
      </c>
      <c r="Q376" s="15">
        <f t="shared" si="5"/>
        <v>0</v>
      </c>
      <c r="R376" s="15">
        <f t="shared" si="16"/>
        <v>7865692.167</v>
      </c>
      <c r="S376" s="14"/>
      <c r="T376" s="15">
        <f>if($A376&lt;=$T$1,D376*((1+Investment!$D$5/12)^($T$1*12-$B376)),0)</f>
        <v>0</v>
      </c>
      <c r="U376" s="15">
        <f>if($A376&lt;=$T$1,E376*((1+Investment!$D$6/12)^($T$1*12-$B376)),0)</f>
        <v>0</v>
      </c>
      <c r="V376" s="15">
        <f>if($A376&lt;=$T$1,F376*((1+Investment!$D$7/12)^($T$1*12-$B376)),0)</f>
        <v>0</v>
      </c>
      <c r="W376" s="15">
        <f t="shared" si="6"/>
        <v>0</v>
      </c>
      <c r="X376" s="15">
        <f t="shared" si="17"/>
        <v>19126709.88</v>
      </c>
      <c r="Y376" s="14"/>
      <c r="Z376" s="15">
        <f>if($A376&lt;=$Z$1,D376*((1+Investment!$D$5/12)^($Z$1*12-$B376)),0)</f>
        <v>0</v>
      </c>
      <c r="AA376" s="15">
        <f>if($A376&lt;=$Z$1,E376*((1+Investment!$D$6/12)^($Z$1*12-$B376)),0)</f>
        <v>0</v>
      </c>
      <c r="AB376" s="15">
        <f>if($A376&lt;=$Z$1,F376*((1+Investment!$D$7/12)^($Z$1*12-$B376)),0)</f>
        <v>0</v>
      </c>
      <c r="AC376" s="15">
        <f t="shared" si="7"/>
        <v>0</v>
      </c>
      <c r="AD376" s="15">
        <f t="shared" si="18"/>
        <v>43666553.35</v>
      </c>
      <c r="AE376" s="14"/>
      <c r="AF376" s="15">
        <f>if($A376&lt;=$AF$1,D376*((1+Investment!$D$5/12)^($AF$1*12-$B376)),0)</f>
        <v>0</v>
      </c>
      <c r="AG376" s="15">
        <f>if($A376&lt;=$AF$1,E376*((1+Investment!$D$6/12)^($AF$1*12-$B376)),0)</f>
        <v>0</v>
      </c>
      <c r="AH376" s="15">
        <f>if($A376&lt;=$AF$1,F376*((1+Investment!$D$7/12)^($AF$1*12-$B376)),0)</f>
        <v>0</v>
      </c>
      <c r="AI376" s="15">
        <f t="shared" si="8"/>
        <v>0</v>
      </c>
      <c r="AJ376" s="15">
        <f t="shared" si="19"/>
        <v>96444597</v>
      </c>
      <c r="AK376" s="14"/>
      <c r="AL376" s="15">
        <f>if($A376&lt;=$AF$1,D376*((1+Investment!$D$5/12)^($AL$1*12-$B376)),0)</f>
        <v>0</v>
      </c>
      <c r="AM376" s="15">
        <f>if($A376&lt;=$AF$1,E376*((1+Investment!$D$6/12)^($AL$1*12-$B376)),0)</f>
        <v>0</v>
      </c>
      <c r="AN376" s="15">
        <f>if($A376&lt;=$AF$1,F376*((1+Investment!$D$7/12)^($AL$1*12-$B376)),0)</f>
        <v>0</v>
      </c>
      <c r="AO376" s="15">
        <f t="shared" si="9"/>
        <v>0</v>
      </c>
      <c r="AP376" s="15">
        <f t="shared" si="20"/>
        <v>201708724.5</v>
      </c>
      <c r="AQ376" s="14"/>
      <c r="AR376" s="15">
        <f>if($A376&lt;=$AF$1,D376*((1+Investment!$D$5/12)^($AR$1*12-$B376)),0)</f>
        <v>0</v>
      </c>
      <c r="AS376" s="15">
        <f>if($A376&lt;=$AF$1,E376*((1+Investment!$D$6/12)^($AR$1*12-$B376)),0)</f>
        <v>0</v>
      </c>
      <c r="AT376" s="15">
        <f>if($A376&lt;=$AF$1,F376*((1+Investment!$D$7/12)^($AR$1*12-$B376)),0)</f>
        <v>0</v>
      </c>
      <c r="AU376" s="15">
        <f t="shared" si="10"/>
        <v>0</v>
      </c>
      <c r="AV376" s="15">
        <f t="shared" si="21"/>
        <v>428487442.2</v>
      </c>
      <c r="AW376" s="15"/>
      <c r="AX376" s="15">
        <f>if($A376&lt;=$AF$1,D376*((1+Investment!$D$5/12)^($AX$1*12-$B376)),0)</f>
        <v>0</v>
      </c>
      <c r="AY376" s="15">
        <f>if($A376&lt;=$AF$1,E376*((1+Investment!$D$6/12)^($AX$1*12-$B376)),0)</f>
        <v>0</v>
      </c>
      <c r="AZ376" s="15">
        <f>if($A376&lt;=$AF$1,F376*((1+Investment!$D$7/12)^($AX$1*12-$B376)),0)</f>
        <v>0</v>
      </c>
      <c r="BA376" s="15">
        <f t="shared" si="11"/>
        <v>0</v>
      </c>
      <c r="BB376" s="15">
        <f t="shared" si="22"/>
        <v>924335629</v>
      </c>
      <c r="BC376" s="15"/>
      <c r="BD376" s="15">
        <f>if($A376&lt;=$AF$1,D376*((1+Investment!$D$5/12)^($BD$1*12-$B376)),0)</f>
        <v>0</v>
      </c>
      <c r="BE376" s="15">
        <f>if($A376&lt;=$AF$1,E376*((1+Investment!$D$6/12)^($BD$1*12-$B376)),0)</f>
        <v>0</v>
      </c>
      <c r="BF376" s="15">
        <f>if($A376&lt;=$AF$1,F376*((1+Investment!$D$7/12)^($BD$1*12-$B376)),0)</f>
        <v>0</v>
      </c>
      <c r="BG376" s="15">
        <f t="shared" si="12"/>
        <v>0</v>
      </c>
      <c r="BH376" s="15">
        <f t="shared" si="23"/>
        <v>2023737898</v>
      </c>
      <c r="BI376" s="15"/>
    </row>
    <row r="377">
      <c r="A377" s="24">
        <f t="shared" si="2"/>
        <v>31</v>
      </c>
      <c r="B377" s="23">
        <f t="shared" si="13"/>
        <v>375</v>
      </c>
      <c r="C377" s="15">
        <f>vlookup(A377,Budget!$B$3:$H$53,7,0)</f>
        <v>99350.36438</v>
      </c>
      <c r="D377" s="15">
        <f t="shared" ref="D377:F377" si="395">$C377*D$1</f>
        <v>59610.21863</v>
      </c>
      <c r="E377" s="15">
        <f t="shared" si="395"/>
        <v>24837.59109</v>
      </c>
      <c r="F377" s="15">
        <f t="shared" si="395"/>
        <v>14902.55466</v>
      </c>
      <c r="G377" s="14"/>
      <c r="H377" s="15">
        <f>if($A377&lt;=$H$1,D377*((1+Investment!$D$5/12)^($H$1*12-$B377)),0)</f>
        <v>0</v>
      </c>
      <c r="I377" s="15">
        <f>if($A377&lt;=$H$1,E377*((1+Investment!$D$6/12)^($H$1*12-$B377)),0)</f>
        <v>0</v>
      </c>
      <c r="J377" s="15">
        <f>if($A377&lt;=$H$1,F377*((1+Investment!$D$7/12)^($H$1*12-$B377)),0)</f>
        <v>0</v>
      </c>
      <c r="K377" s="15">
        <f t="shared" si="4"/>
        <v>0</v>
      </c>
      <c r="L377" s="15">
        <f t="shared" si="15"/>
        <v>2878143.695</v>
      </c>
      <c r="M377" s="14"/>
      <c r="N377" s="15">
        <f>if($A377&lt;=$N$1,D377*((1+Investment!$D$5/12)^($N$1*12-$B377)),0)</f>
        <v>0</v>
      </c>
      <c r="O377" s="15">
        <f>if($A377&lt;=$N$1,E377*((1+Investment!$D$6/12)^($N$1*12-$B377)),0)</f>
        <v>0</v>
      </c>
      <c r="P377" s="15">
        <f>if($A377&lt;=$N$1,F377*((1+Investment!$D$7/12)^($N$1*12-$B377)),0)</f>
        <v>0</v>
      </c>
      <c r="Q377" s="15">
        <f t="shared" si="5"/>
        <v>0</v>
      </c>
      <c r="R377" s="15">
        <f t="shared" si="16"/>
        <v>7865692.167</v>
      </c>
      <c r="S377" s="14"/>
      <c r="T377" s="15">
        <f>if($A377&lt;=$T$1,D377*((1+Investment!$D$5/12)^($T$1*12-$B377)),0)</f>
        <v>0</v>
      </c>
      <c r="U377" s="15">
        <f>if($A377&lt;=$T$1,E377*((1+Investment!$D$6/12)^($T$1*12-$B377)),0)</f>
        <v>0</v>
      </c>
      <c r="V377" s="15">
        <f>if($A377&lt;=$T$1,F377*((1+Investment!$D$7/12)^($T$1*12-$B377)),0)</f>
        <v>0</v>
      </c>
      <c r="W377" s="15">
        <f t="shared" si="6"/>
        <v>0</v>
      </c>
      <c r="X377" s="15">
        <f t="shared" si="17"/>
        <v>19126709.88</v>
      </c>
      <c r="Y377" s="14"/>
      <c r="Z377" s="15">
        <f>if($A377&lt;=$Z$1,D377*((1+Investment!$D$5/12)^($Z$1*12-$B377)),0)</f>
        <v>0</v>
      </c>
      <c r="AA377" s="15">
        <f>if($A377&lt;=$Z$1,E377*((1+Investment!$D$6/12)^($Z$1*12-$B377)),0)</f>
        <v>0</v>
      </c>
      <c r="AB377" s="15">
        <f>if($A377&lt;=$Z$1,F377*((1+Investment!$D$7/12)^($Z$1*12-$B377)),0)</f>
        <v>0</v>
      </c>
      <c r="AC377" s="15">
        <f t="shared" si="7"/>
        <v>0</v>
      </c>
      <c r="AD377" s="15">
        <f t="shared" si="18"/>
        <v>43666553.35</v>
      </c>
      <c r="AE377" s="14"/>
      <c r="AF377" s="15">
        <f>if($A377&lt;=$AF$1,D377*((1+Investment!$D$5/12)^($AF$1*12-$B377)),0)</f>
        <v>0</v>
      </c>
      <c r="AG377" s="15">
        <f>if($A377&lt;=$AF$1,E377*((1+Investment!$D$6/12)^($AF$1*12-$B377)),0)</f>
        <v>0</v>
      </c>
      <c r="AH377" s="15">
        <f>if($A377&lt;=$AF$1,F377*((1+Investment!$D$7/12)^($AF$1*12-$B377)),0)</f>
        <v>0</v>
      </c>
      <c r="AI377" s="15">
        <f t="shared" si="8"/>
        <v>0</v>
      </c>
      <c r="AJ377" s="15">
        <f t="shared" si="19"/>
        <v>96444597</v>
      </c>
      <c r="AK377" s="14"/>
      <c r="AL377" s="15">
        <f>if($A377&lt;=$AF$1,D377*((1+Investment!$D$5/12)^($AL$1*12-$B377)),0)</f>
        <v>0</v>
      </c>
      <c r="AM377" s="15">
        <f>if($A377&lt;=$AF$1,E377*((1+Investment!$D$6/12)^($AL$1*12-$B377)),0)</f>
        <v>0</v>
      </c>
      <c r="AN377" s="15">
        <f>if($A377&lt;=$AF$1,F377*((1+Investment!$D$7/12)^($AL$1*12-$B377)),0)</f>
        <v>0</v>
      </c>
      <c r="AO377" s="15">
        <f t="shared" si="9"/>
        <v>0</v>
      </c>
      <c r="AP377" s="15">
        <f t="shared" si="20"/>
        <v>201708724.5</v>
      </c>
      <c r="AQ377" s="14"/>
      <c r="AR377" s="15">
        <f>if($A377&lt;=$AF$1,D377*((1+Investment!$D$5/12)^($AR$1*12-$B377)),0)</f>
        <v>0</v>
      </c>
      <c r="AS377" s="15">
        <f>if($A377&lt;=$AF$1,E377*((1+Investment!$D$6/12)^($AR$1*12-$B377)),0)</f>
        <v>0</v>
      </c>
      <c r="AT377" s="15">
        <f>if($A377&lt;=$AF$1,F377*((1+Investment!$D$7/12)^($AR$1*12-$B377)),0)</f>
        <v>0</v>
      </c>
      <c r="AU377" s="15">
        <f t="shared" si="10"/>
        <v>0</v>
      </c>
      <c r="AV377" s="15">
        <f t="shared" si="21"/>
        <v>428487442.2</v>
      </c>
      <c r="AW377" s="15"/>
      <c r="AX377" s="15">
        <f>if($A377&lt;=$AF$1,D377*((1+Investment!$D$5/12)^($AX$1*12-$B377)),0)</f>
        <v>0</v>
      </c>
      <c r="AY377" s="15">
        <f>if($A377&lt;=$AF$1,E377*((1+Investment!$D$6/12)^($AX$1*12-$B377)),0)</f>
        <v>0</v>
      </c>
      <c r="AZ377" s="15">
        <f>if($A377&lt;=$AF$1,F377*((1+Investment!$D$7/12)^($AX$1*12-$B377)),0)</f>
        <v>0</v>
      </c>
      <c r="BA377" s="15">
        <f t="shared" si="11"/>
        <v>0</v>
      </c>
      <c r="BB377" s="15">
        <f t="shared" si="22"/>
        <v>924335629</v>
      </c>
      <c r="BC377" s="15"/>
      <c r="BD377" s="15">
        <f>if($A377&lt;=$AF$1,D377*((1+Investment!$D$5/12)^($BD$1*12-$B377)),0)</f>
        <v>0</v>
      </c>
      <c r="BE377" s="15">
        <f>if($A377&lt;=$AF$1,E377*((1+Investment!$D$6/12)^($BD$1*12-$B377)),0)</f>
        <v>0</v>
      </c>
      <c r="BF377" s="15">
        <f>if($A377&lt;=$AF$1,F377*((1+Investment!$D$7/12)^($BD$1*12-$B377)),0)</f>
        <v>0</v>
      </c>
      <c r="BG377" s="15">
        <f t="shared" si="12"/>
        <v>0</v>
      </c>
      <c r="BH377" s="15">
        <f t="shared" si="23"/>
        <v>2023737898</v>
      </c>
      <c r="BI377" s="15"/>
    </row>
    <row r="378">
      <c r="A378" s="24">
        <f t="shared" si="2"/>
        <v>31</v>
      </c>
      <c r="B378" s="23">
        <f t="shared" si="13"/>
        <v>376</v>
      </c>
      <c r="C378" s="15">
        <f>vlookup(A378,Budget!$B$3:$H$53,7,0)</f>
        <v>99350.36438</v>
      </c>
      <c r="D378" s="15">
        <f t="shared" ref="D378:F378" si="396">$C378*D$1</f>
        <v>59610.21863</v>
      </c>
      <c r="E378" s="15">
        <f t="shared" si="396"/>
        <v>24837.59109</v>
      </c>
      <c r="F378" s="15">
        <f t="shared" si="396"/>
        <v>14902.55466</v>
      </c>
      <c r="G378" s="14"/>
      <c r="H378" s="15">
        <f>if($A378&lt;=$H$1,D378*((1+Investment!$D$5/12)^($H$1*12-$B378)),0)</f>
        <v>0</v>
      </c>
      <c r="I378" s="15">
        <f>if($A378&lt;=$H$1,E378*((1+Investment!$D$6/12)^($H$1*12-$B378)),0)</f>
        <v>0</v>
      </c>
      <c r="J378" s="15">
        <f>if($A378&lt;=$H$1,F378*((1+Investment!$D$7/12)^($H$1*12-$B378)),0)</f>
        <v>0</v>
      </c>
      <c r="K378" s="15">
        <f t="shared" si="4"/>
        <v>0</v>
      </c>
      <c r="L378" s="15">
        <f t="shared" si="15"/>
        <v>2878143.695</v>
      </c>
      <c r="M378" s="14"/>
      <c r="N378" s="15">
        <f>if($A378&lt;=$N$1,D378*((1+Investment!$D$5/12)^($N$1*12-$B378)),0)</f>
        <v>0</v>
      </c>
      <c r="O378" s="15">
        <f>if($A378&lt;=$N$1,E378*((1+Investment!$D$6/12)^($N$1*12-$B378)),0)</f>
        <v>0</v>
      </c>
      <c r="P378" s="15">
        <f>if($A378&lt;=$N$1,F378*((1+Investment!$D$7/12)^($N$1*12-$B378)),0)</f>
        <v>0</v>
      </c>
      <c r="Q378" s="15">
        <f t="shared" si="5"/>
        <v>0</v>
      </c>
      <c r="R378" s="15">
        <f t="shared" si="16"/>
        <v>7865692.167</v>
      </c>
      <c r="S378" s="14"/>
      <c r="T378" s="15">
        <f>if($A378&lt;=$T$1,D378*((1+Investment!$D$5/12)^($T$1*12-$B378)),0)</f>
        <v>0</v>
      </c>
      <c r="U378" s="15">
        <f>if($A378&lt;=$T$1,E378*((1+Investment!$D$6/12)^($T$1*12-$B378)),0)</f>
        <v>0</v>
      </c>
      <c r="V378" s="15">
        <f>if($A378&lt;=$T$1,F378*((1+Investment!$D$7/12)^($T$1*12-$B378)),0)</f>
        <v>0</v>
      </c>
      <c r="W378" s="15">
        <f t="shared" si="6"/>
        <v>0</v>
      </c>
      <c r="X378" s="15">
        <f t="shared" si="17"/>
        <v>19126709.88</v>
      </c>
      <c r="Y378" s="14"/>
      <c r="Z378" s="15">
        <f>if($A378&lt;=$Z$1,D378*((1+Investment!$D$5/12)^($Z$1*12-$B378)),0)</f>
        <v>0</v>
      </c>
      <c r="AA378" s="15">
        <f>if($A378&lt;=$Z$1,E378*((1+Investment!$D$6/12)^($Z$1*12-$B378)),0)</f>
        <v>0</v>
      </c>
      <c r="AB378" s="15">
        <f>if($A378&lt;=$Z$1,F378*((1+Investment!$D$7/12)^($Z$1*12-$B378)),0)</f>
        <v>0</v>
      </c>
      <c r="AC378" s="15">
        <f t="shared" si="7"/>
        <v>0</v>
      </c>
      <c r="AD378" s="15">
        <f t="shared" si="18"/>
        <v>43666553.35</v>
      </c>
      <c r="AE378" s="14"/>
      <c r="AF378" s="15">
        <f>if($A378&lt;=$AF$1,D378*((1+Investment!$D$5/12)^($AF$1*12-$B378)),0)</f>
        <v>0</v>
      </c>
      <c r="AG378" s="15">
        <f>if($A378&lt;=$AF$1,E378*((1+Investment!$D$6/12)^($AF$1*12-$B378)),0)</f>
        <v>0</v>
      </c>
      <c r="AH378" s="15">
        <f>if($A378&lt;=$AF$1,F378*((1+Investment!$D$7/12)^($AF$1*12-$B378)),0)</f>
        <v>0</v>
      </c>
      <c r="AI378" s="15">
        <f t="shared" si="8"/>
        <v>0</v>
      </c>
      <c r="AJ378" s="15">
        <f t="shared" si="19"/>
        <v>96444597</v>
      </c>
      <c r="AK378" s="14"/>
      <c r="AL378" s="15">
        <f>if($A378&lt;=$AF$1,D378*((1+Investment!$D$5/12)^($AL$1*12-$B378)),0)</f>
        <v>0</v>
      </c>
      <c r="AM378" s="15">
        <f>if($A378&lt;=$AF$1,E378*((1+Investment!$D$6/12)^($AL$1*12-$B378)),0)</f>
        <v>0</v>
      </c>
      <c r="AN378" s="15">
        <f>if($A378&lt;=$AF$1,F378*((1+Investment!$D$7/12)^($AL$1*12-$B378)),0)</f>
        <v>0</v>
      </c>
      <c r="AO378" s="15">
        <f t="shared" si="9"/>
        <v>0</v>
      </c>
      <c r="AP378" s="15">
        <f t="shared" si="20"/>
        <v>201708724.5</v>
      </c>
      <c r="AQ378" s="14"/>
      <c r="AR378" s="15">
        <f>if($A378&lt;=$AF$1,D378*((1+Investment!$D$5/12)^($AR$1*12-$B378)),0)</f>
        <v>0</v>
      </c>
      <c r="AS378" s="15">
        <f>if($A378&lt;=$AF$1,E378*((1+Investment!$D$6/12)^($AR$1*12-$B378)),0)</f>
        <v>0</v>
      </c>
      <c r="AT378" s="15">
        <f>if($A378&lt;=$AF$1,F378*((1+Investment!$D$7/12)^($AR$1*12-$B378)),0)</f>
        <v>0</v>
      </c>
      <c r="AU378" s="15">
        <f t="shared" si="10"/>
        <v>0</v>
      </c>
      <c r="AV378" s="15">
        <f t="shared" si="21"/>
        <v>428487442.2</v>
      </c>
      <c r="AW378" s="15"/>
      <c r="AX378" s="15">
        <f>if($A378&lt;=$AF$1,D378*((1+Investment!$D$5/12)^($AX$1*12-$B378)),0)</f>
        <v>0</v>
      </c>
      <c r="AY378" s="15">
        <f>if($A378&lt;=$AF$1,E378*((1+Investment!$D$6/12)^($AX$1*12-$B378)),0)</f>
        <v>0</v>
      </c>
      <c r="AZ378" s="15">
        <f>if($A378&lt;=$AF$1,F378*((1+Investment!$D$7/12)^($AX$1*12-$B378)),0)</f>
        <v>0</v>
      </c>
      <c r="BA378" s="15">
        <f t="shared" si="11"/>
        <v>0</v>
      </c>
      <c r="BB378" s="15">
        <f t="shared" si="22"/>
        <v>924335629</v>
      </c>
      <c r="BC378" s="15"/>
      <c r="BD378" s="15">
        <f>if($A378&lt;=$AF$1,D378*((1+Investment!$D$5/12)^($BD$1*12-$B378)),0)</f>
        <v>0</v>
      </c>
      <c r="BE378" s="15">
        <f>if($A378&lt;=$AF$1,E378*((1+Investment!$D$6/12)^($BD$1*12-$B378)),0)</f>
        <v>0</v>
      </c>
      <c r="BF378" s="15">
        <f>if($A378&lt;=$AF$1,F378*((1+Investment!$D$7/12)^($BD$1*12-$B378)),0)</f>
        <v>0</v>
      </c>
      <c r="BG378" s="15">
        <f t="shared" si="12"/>
        <v>0</v>
      </c>
      <c r="BH378" s="15">
        <f t="shared" si="23"/>
        <v>2023737898</v>
      </c>
      <c r="BI378" s="15"/>
    </row>
    <row r="379">
      <c r="A379" s="24">
        <f t="shared" si="2"/>
        <v>31</v>
      </c>
      <c r="B379" s="23">
        <f t="shared" si="13"/>
        <v>377</v>
      </c>
      <c r="C379" s="15">
        <f>vlookup(A379,Budget!$B$3:$H$53,7,0)</f>
        <v>99350.36438</v>
      </c>
      <c r="D379" s="15">
        <f t="shared" ref="D379:F379" si="397">$C379*D$1</f>
        <v>59610.21863</v>
      </c>
      <c r="E379" s="15">
        <f t="shared" si="397"/>
        <v>24837.59109</v>
      </c>
      <c r="F379" s="15">
        <f t="shared" si="397"/>
        <v>14902.55466</v>
      </c>
      <c r="G379" s="14"/>
      <c r="H379" s="15">
        <f>if($A379&lt;=$H$1,D379*((1+Investment!$D$5/12)^($H$1*12-$B379)),0)</f>
        <v>0</v>
      </c>
      <c r="I379" s="15">
        <f>if($A379&lt;=$H$1,E379*((1+Investment!$D$6/12)^($H$1*12-$B379)),0)</f>
        <v>0</v>
      </c>
      <c r="J379" s="15">
        <f>if($A379&lt;=$H$1,F379*((1+Investment!$D$7/12)^($H$1*12-$B379)),0)</f>
        <v>0</v>
      </c>
      <c r="K379" s="15">
        <f t="shared" si="4"/>
        <v>0</v>
      </c>
      <c r="L379" s="15">
        <f t="shared" si="15"/>
        <v>2878143.695</v>
      </c>
      <c r="M379" s="14"/>
      <c r="N379" s="15">
        <f>if($A379&lt;=$N$1,D379*((1+Investment!$D$5/12)^($N$1*12-$B379)),0)</f>
        <v>0</v>
      </c>
      <c r="O379" s="15">
        <f>if($A379&lt;=$N$1,E379*((1+Investment!$D$6/12)^($N$1*12-$B379)),0)</f>
        <v>0</v>
      </c>
      <c r="P379" s="15">
        <f>if($A379&lt;=$N$1,F379*((1+Investment!$D$7/12)^($N$1*12-$B379)),0)</f>
        <v>0</v>
      </c>
      <c r="Q379" s="15">
        <f t="shared" si="5"/>
        <v>0</v>
      </c>
      <c r="R379" s="15">
        <f t="shared" si="16"/>
        <v>7865692.167</v>
      </c>
      <c r="S379" s="14"/>
      <c r="T379" s="15">
        <f>if($A379&lt;=$T$1,D379*((1+Investment!$D$5/12)^($T$1*12-$B379)),0)</f>
        <v>0</v>
      </c>
      <c r="U379" s="15">
        <f>if($A379&lt;=$T$1,E379*((1+Investment!$D$6/12)^($T$1*12-$B379)),0)</f>
        <v>0</v>
      </c>
      <c r="V379" s="15">
        <f>if($A379&lt;=$T$1,F379*((1+Investment!$D$7/12)^($T$1*12-$B379)),0)</f>
        <v>0</v>
      </c>
      <c r="W379" s="15">
        <f t="shared" si="6"/>
        <v>0</v>
      </c>
      <c r="X379" s="15">
        <f t="shared" si="17"/>
        <v>19126709.88</v>
      </c>
      <c r="Y379" s="14"/>
      <c r="Z379" s="15">
        <f>if($A379&lt;=$Z$1,D379*((1+Investment!$D$5/12)^($Z$1*12-$B379)),0)</f>
        <v>0</v>
      </c>
      <c r="AA379" s="15">
        <f>if($A379&lt;=$Z$1,E379*((1+Investment!$D$6/12)^($Z$1*12-$B379)),0)</f>
        <v>0</v>
      </c>
      <c r="AB379" s="15">
        <f>if($A379&lt;=$Z$1,F379*((1+Investment!$D$7/12)^($Z$1*12-$B379)),0)</f>
        <v>0</v>
      </c>
      <c r="AC379" s="15">
        <f t="shared" si="7"/>
        <v>0</v>
      </c>
      <c r="AD379" s="15">
        <f t="shared" si="18"/>
        <v>43666553.35</v>
      </c>
      <c r="AE379" s="14"/>
      <c r="AF379" s="15">
        <f>if($A379&lt;=$AF$1,D379*((1+Investment!$D$5/12)^($AF$1*12-$B379)),0)</f>
        <v>0</v>
      </c>
      <c r="AG379" s="15">
        <f>if($A379&lt;=$AF$1,E379*((1+Investment!$D$6/12)^($AF$1*12-$B379)),0)</f>
        <v>0</v>
      </c>
      <c r="AH379" s="15">
        <f>if($A379&lt;=$AF$1,F379*((1+Investment!$D$7/12)^($AF$1*12-$B379)),0)</f>
        <v>0</v>
      </c>
      <c r="AI379" s="15">
        <f t="shared" si="8"/>
        <v>0</v>
      </c>
      <c r="AJ379" s="15">
        <f t="shared" si="19"/>
        <v>96444597</v>
      </c>
      <c r="AK379" s="14"/>
      <c r="AL379" s="15">
        <f>if($A379&lt;=$AF$1,D379*((1+Investment!$D$5/12)^($AL$1*12-$B379)),0)</f>
        <v>0</v>
      </c>
      <c r="AM379" s="15">
        <f>if($A379&lt;=$AF$1,E379*((1+Investment!$D$6/12)^($AL$1*12-$B379)),0)</f>
        <v>0</v>
      </c>
      <c r="AN379" s="15">
        <f>if($A379&lt;=$AF$1,F379*((1+Investment!$D$7/12)^($AL$1*12-$B379)),0)</f>
        <v>0</v>
      </c>
      <c r="AO379" s="15">
        <f t="shared" si="9"/>
        <v>0</v>
      </c>
      <c r="AP379" s="15">
        <f t="shared" si="20"/>
        <v>201708724.5</v>
      </c>
      <c r="AQ379" s="14"/>
      <c r="AR379" s="15">
        <f>if($A379&lt;=$AF$1,D379*((1+Investment!$D$5/12)^($AR$1*12-$B379)),0)</f>
        <v>0</v>
      </c>
      <c r="AS379" s="15">
        <f>if($A379&lt;=$AF$1,E379*((1+Investment!$D$6/12)^($AR$1*12-$B379)),0)</f>
        <v>0</v>
      </c>
      <c r="AT379" s="15">
        <f>if($A379&lt;=$AF$1,F379*((1+Investment!$D$7/12)^($AR$1*12-$B379)),0)</f>
        <v>0</v>
      </c>
      <c r="AU379" s="15">
        <f t="shared" si="10"/>
        <v>0</v>
      </c>
      <c r="AV379" s="15">
        <f t="shared" si="21"/>
        <v>428487442.2</v>
      </c>
      <c r="AW379" s="15"/>
      <c r="AX379" s="15">
        <f>if($A379&lt;=$AF$1,D379*((1+Investment!$D$5/12)^($AX$1*12-$B379)),0)</f>
        <v>0</v>
      </c>
      <c r="AY379" s="15">
        <f>if($A379&lt;=$AF$1,E379*((1+Investment!$D$6/12)^($AX$1*12-$B379)),0)</f>
        <v>0</v>
      </c>
      <c r="AZ379" s="15">
        <f>if($A379&lt;=$AF$1,F379*((1+Investment!$D$7/12)^($AX$1*12-$B379)),0)</f>
        <v>0</v>
      </c>
      <c r="BA379" s="15">
        <f t="shared" si="11"/>
        <v>0</v>
      </c>
      <c r="BB379" s="15">
        <f t="shared" si="22"/>
        <v>924335629</v>
      </c>
      <c r="BC379" s="15"/>
      <c r="BD379" s="15">
        <f>if($A379&lt;=$AF$1,D379*((1+Investment!$D$5/12)^($BD$1*12-$B379)),0)</f>
        <v>0</v>
      </c>
      <c r="BE379" s="15">
        <f>if($A379&lt;=$AF$1,E379*((1+Investment!$D$6/12)^($BD$1*12-$B379)),0)</f>
        <v>0</v>
      </c>
      <c r="BF379" s="15">
        <f>if($A379&lt;=$AF$1,F379*((1+Investment!$D$7/12)^($BD$1*12-$B379)),0)</f>
        <v>0</v>
      </c>
      <c r="BG379" s="15">
        <f t="shared" si="12"/>
        <v>0</v>
      </c>
      <c r="BH379" s="15">
        <f t="shared" si="23"/>
        <v>2023737898</v>
      </c>
      <c r="BI379" s="15"/>
    </row>
    <row r="380">
      <c r="A380" s="24">
        <f t="shared" si="2"/>
        <v>31</v>
      </c>
      <c r="B380" s="23">
        <f t="shared" si="13"/>
        <v>378</v>
      </c>
      <c r="C380" s="15">
        <f>vlookup(A380,Budget!$B$3:$H$53,7,0)</f>
        <v>99350.36438</v>
      </c>
      <c r="D380" s="15">
        <f t="shared" ref="D380:F380" si="398">$C380*D$1</f>
        <v>59610.21863</v>
      </c>
      <c r="E380" s="15">
        <f t="shared" si="398"/>
        <v>24837.59109</v>
      </c>
      <c r="F380" s="15">
        <f t="shared" si="398"/>
        <v>14902.55466</v>
      </c>
      <c r="G380" s="14"/>
      <c r="H380" s="15">
        <f>if($A380&lt;=$H$1,D380*((1+Investment!$D$5/12)^($H$1*12-$B380)),0)</f>
        <v>0</v>
      </c>
      <c r="I380" s="15">
        <f>if($A380&lt;=$H$1,E380*((1+Investment!$D$6/12)^($H$1*12-$B380)),0)</f>
        <v>0</v>
      </c>
      <c r="J380" s="15">
        <f>if($A380&lt;=$H$1,F380*((1+Investment!$D$7/12)^($H$1*12-$B380)),0)</f>
        <v>0</v>
      </c>
      <c r="K380" s="15">
        <f t="shared" si="4"/>
        <v>0</v>
      </c>
      <c r="L380" s="15">
        <f t="shared" si="15"/>
        <v>2878143.695</v>
      </c>
      <c r="M380" s="14"/>
      <c r="N380" s="15">
        <f>if($A380&lt;=$N$1,D380*((1+Investment!$D$5/12)^($N$1*12-$B380)),0)</f>
        <v>0</v>
      </c>
      <c r="O380" s="15">
        <f>if($A380&lt;=$N$1,E380*((1+Investment!$D$6/12)^($N$1*12-$B380)),0)</f>
        <v>0</v>
      </c>
      <c r="P380" s="15">
        <f>if($A380&lt;=$N$1,F380*((1+Investment!$D$7/12)^($N$1*12-$B380)),0)</f>
        <v>0</v>
      </c>
      <c r="Q380" s="15">
        <f t="shared" si="5"/>
        <v>0</v>
      </c>
      <c r="R380" s="15">
        <f t="shared" si="16"/>
        <v>7865692.167</v>
      </c>
      <c r="S380" s="14"/>
      <c r="T380" s="15">
        <f>if($A380&lt;=$T$1,D380*((1+Investment!$D$5/12)^($T$1*12-$B380)),0)</f>
        <v>0</v>
      </c>
      <c r="U380" s="15">
        <f>if($A380&lt;=$T$1,E380*((1+Investment!$D$6/12)^($T$1*12-$B380)),0)</f>
        <v>0</v>
      </c>
      <c r="V380" s="15">
        <f>if($A380&lt;=$T$1,F380*((1+Investment!$D$7/12)^($T$1*12-$B380)),0)</f>
        <v>0</v>
      </c>
      <c r="W380" s="15">
        <f t="shared" si="6"/>
        <v>0</v>
      </c>
      <c r="X380" s="15">
        <f t="shared" si="17"/>
        <v>19126709.88</v>
      </c>
      <c r="Y380" s="14"/>
      <c r="Z380" s="15">
        <f>if($A380&lt;=$Z$1,D380*((1+Investment!$D$5/12)^($Z$1*12-$B380)),0)</f>
        <v>0</v>
      </c>
      <c r="AA380" s="15">
        <f>if($A380&lt;=$Z$1,E380*((1+Investment!$D$6/12)^($Z$1*12-$B380)),0)</f>
        <v>0</v>
      </c>
      <c r="AB380" s="15">
        <f>if($A380&lt;=$Z$1,F380*((1+Investment!$D$7/12)^($Z$1*12-$B380)),0)</f>
        <v>0</v>
      </c>
      <c r="AC380" s="15">
        <f t="shared" si="7"/>
        <v>0</v>
      </c>
      <c r="AD380" s="15">
        <f t="shared" si="18"/>
        <v>43666553.35</v>
      </c>
      <c r="AE380" s="14"/>
      <c r="AF380" s="15">
        <f>if($A380&lt;=$AF$1,D380*((1+Investment!$D$5/12)^($AF$1*12-$B380)),0)</f>
        <v>0</v>
      </c>
      <c r="AG380" s="15">
        <f>if($A380&lt;=$AF$1,E380*((1+Investment!$D$6/12)^($AF$1*12-$B380)),0)</f>
        <v>0</v>
      </c>
      <c r="AH380" s="15">
        <f>if($A380&lt;=$AF$1,F380*((1+Investment!$D$7/12)^($AF$1*12-$B380)),0)</f>
        <v>0</v>
      </c>
      <c r="AI380" s="15">
        <f t="shared" si="8"/>
        <v>0</v>
      </c>
      <c r="AJ380" s="15">
        <f t="shared" si="19"/>
        <v>96444597</v>
      </c>
      <c r="AK380" s="14"/>
      <c r="AL380" s="15">
        <f>if($A380&lt;=$AF$1,D380*((1+Investment!$D$5/12)^($AL$1*12-$B380)),0)</f>
        <v>0</v>
      </c>
      <c r="AM380" s="15">
        <f>if($A380&lt;=$AF$1,E380*((1+Investment!$D$6/12)^($AL$1*12-$B380)),0)</f>
        <v>0</v>
      </c>
      <c r="AN380" s="15">
        <f>if($A380&lt;=$AF$1,F380*((1+Investment!$D$7/12)^($AL$1*12-$B380)),0)</f>
        <v>0</v>
      </c>
      <c r="AO380" s="15">
        <f t="shared" si="9"/>
        <v>0</v>
      </c>
      <c r="AP380" s="15">
        <f t="shared" si="20"/>
        <v>201708724.5</v>
      </c>
      <c r="AQ380" s="14"/>
      <c r="AR380" s="15">
        <f>if($A380&lt;=$AF$1,D380*((1+Investment!$D$5/12)^($AR$1*12-$B380)),0)</f>
        <v>0</v>
      </c>
      <c r="AS380" s="15">
        <f>if($A380&lt;=$AF$1,E380*((1+Investment!$D$6/12)^($AR$1*12-$B380)),0)</f>
        <v>0</v>
      </c>
      <c r="AT380" s="15">
        <f>if($A380&lt;=$AF$1,F380*((1+Investment!$D$7/12)^($AR$1*12-$B380)),0)</f>
        <v>0</v>
      </c>
      <c r="AU380" s="15">
        <f t="shared" si="10"/>
        <v>0</v>
      </c>
      <c r="AV380" s="15">
        <f t="shared" si="21"/>
        <v>428487442.2</v>
      </c>
      <c r="AW380" s="15"/>
      <c r="AX380" s="15">
        <f>if($A380&lt;=$AF$1,D380*((1+Investment!$D$5/12)^($AX$1*12-$B380)),0)</f>
        <v>0</v>
      </c>
      <c r="AY380" s="15">
        <f>if($A380&lt;=$AF$1,E380*((1+Investment!$D$6/12)^($AX$1*12-$B380)),0)</f>
        <v>0</v>
      </c>
      <c r="AZ380" s="15">
        <f>if($A380&lt;=$AF$1,F380*((1+Investment!$D$7/12)^($AX$1*12-$B380)),0)</f>
        <v>0</v>
      </c>
      <c r="BA380" s="15">
        <f t="shared" si="11"/>
        <v>0</v>
      </c>
      <c r="BB380" s="15">
        <f t="shared" si="22"/>
        <v>924335629</v>
      </c>
      <c r="BC380" s="15"/>
      <c r="BD380" s="15">
        <f>if($A380&lt;=$AF$1,D380*((1+Investment!$D$5/12)^($BD$1*12-$B380)),0)</f>
        <v>0</v>
      </c>
      <c r="BE380" s="15">
        <f>if($A380&lt;=$AF$1,E380*((1+Investment!$D$6/12)^($BD$1*12-$B380)),0)</f>
        <v>0</v>
      </c>
      <c r="BF380" s="15">
        <f>if($A380&lt;=$AF$1,F380*((1+Investment!$D$7/12)^($BD$1*12-$B380)),0)</f>
        <v>0</v>
      </c>
      <c r="BG380" s="15">
        <f t="shared" si="12"/>
        <v>0</v>
      </c>
      <c r="BH380" s="15">
        <f t="shared" si="23"/>
        <v>2023737898</v>
      </c>
      <c r="BI380" s="15"/>
    </row>
    <row r="381">
      <c r="A381" s="24">
        <f t="shared" si="2"/>
        <v>31</v>
      </c>
      <c r="B381" s="23">
        <f t="shared" si="13"/>
        <v>379</v>
      </c>
      <c r="C381" s="15">
        <f>vlookup(A381,Budget!$B$3:$H$53,7,0)</f>
        <v>99350.36438</v>
      </c>
      <c r="D381" s="15">
        <f t="shared" ref="D381:F381" si="399">$C381*D$1</f>
        <v>59610.21863</v>
      </c>
      <c r="E381" s="15">
        <f t="shared" si="399"/>
        <v>24837.59109</v>
      </c>
      <c r="F381" s="15">
        <f t="shared" si="399"/>
        <v>14902.55466</v>
      </c>
      <c r="G381" s="14"/>
      <c r="H381" s="15">
        <f>if($A381&lt;=$H$1,D381*((1+Investment!$D$5/12)^($H$1*12-$B381)),0)</f>
        <v>0</v>
      </c>
      <c r="I381" s="15">
        <f>if($A381&lt;=$H$1,E381*((1+Investment!$D$6/12)^($H$1*12-$B381)),0)</f>
        <v>0</v>
      </c>
      <c r="J381" s="15">
        <f>if($A381&lt;=$H$1,F381*((1+Investment!$D$7/12)^($H$1*12-$B381)),0)</f>
        <v>0</v>
      </c>
      <c r="K381" s="15">
        <f t="shared" si="4"/>
        <v>0</v>
      </c>
      <c r="L381" s="15">
        <f t="shared" si="15"/>
        <v>2878143.695</v>
      </c>
      <c r="M381" s="14"/>
      <c r="N381" s="15">
        <f>if($A381&lt;=$N$1,D381*((1+Investment!$D$5/12)^($N$1*12-$B381)),0)</f>
        <v>0</v>
      </c>
      <c r="O381" s="15">
        <f>if($A381&lt;=$N$1,E381*((1+Investment!$D$6/12)^($N$1*12-$B381)),0)</f>
        <v>0</v>
      </c>
      <c r="P381" s="15">
        <f>if($A381&lt;=$N$1,F381*((1+Investment!$D$7/12)^($N$1*12-$B381)),0)</f>
        <v>0</v>
      </c>
      <c r="Q381" s="15">
        <f t="shared" si="5"/>
        <v>0</v>
      </c>
      <c r="R381" s="15">
        <f t="shared" si="16"/>
        <v>7865692.167</v>
      </c>
      <c r="S381" s="14"/>
      <c r="T381" s="15">
        <f>if($A381&lt;=$T$1,D381*((1+Investment!$D$5/12)^($T$1*12-$B381)),0)</f>
        <v>0</v>
      </c>
      <c r="U381" s="15">
        <f>if($A381&lt;=$T$1,E381*((1+Investment!$D$6/12)^($T$1*12-$B381)),0)</f>
        <v>0</v>
      </c>
      <c r="V381" s="15">
        <f>if($A381&lt;=$T$1,F381*((1+Investment!$D$7/12)^($T$1*12-$B381)),0)</f>
        <v>0</v>
      </c>
      <c r="W381" s="15">
        <f t="shared" si="6"/>
        <v>0</v>
      </c>
      <c r="X381" s="15">
        <f t="shared" si="17"/>
        <v>19126709.88</v>
      </c>
      <c r="Y381" s="14"/>
      <c r="Z381" s="15">
        <f>if($A381&lt;=$Z$1,D381*((1+Investment!$D$5/12)^($Z$1*12-$B381)),0)</f>
        <v>0</v>
      </c>
      <c r="AA381" s="15">
        <f>if($A381&lt;=$Z$1,E381*((1+Investment!$D$6/12)^($Z$1*12-$B381)),0)</f>
        <v>0</v>
      </c>
      <c r="AB381" s="15">
        <f>if($A381&lt;=$Z$1,F381*((1+Investment!$D$7/12)^($Z$1*12-$B381)),0)</f>
        <v>0</v>
      </c>
      <c r="AC381" s="15">
        <f t="shared" si="7"/>
        <v>0</v>
      </c>
      <c r="AD381" s="15">
        <f t="shared" si="18"/>
        <v>43666553.35</v>
      </c>
      <c r="AE381" s="14"/>
      <c r="AF381" s="15">
        <f>if($A381&lt;=$AF$1,D381*((1+Investment!$D$5/12)^($AF$1*12-$B381)),0)</f>
        <v>0</v>
      </c>
      <c r="AG381" s="15">
        <f>if($A381&lt;=$AF$1,E381*((1+Investment!$D$6/12)^($AF$1*12-$B381)),0)</f>
        <v>0</v>
      </c>
      <c r="AH381" s="15">
        <f>if($A381&lt;=$AF$1,F381*((1+Investment!$D$7/12)^($AF$1*12-$B381)),0)</f>
        <v>0</v>
      </c>
      <c r="AI381" s="15">
        <f t="shared" si="8"/>
        <v>0</v>
      </c>
      <c r="AJ381" s="15">
        <f t="shared" si="19"/>
        <v>96444597</v>
      </c>
      <c r="AK381" s="14"/>
      <c r="AL381" s="15">
        <f>if($A381&lt;=$AF$1,D381*((1+Investment!$D$5/12)^($AL$1*12-$B381)),0)</f>
        <v>0</v>
      </c>
      <c r="AM381" s="15">
        <f>if($A381&lt;=$AF$1,E381*((1+Investment!$D$6/12)^($AL$1*12-$B381)),0)</f>
        <v>0</v>
      </c>
      <c r="AN381" s="15">
        <f>if($A381&lt;=$AF$1,F381*((1+Investment!$D$7/12)^($AL$1*12-$B381)),0)</f>
        <v>0</v>
      </c>
      <c r="AO381" s="15">
        <f t="shared" si="9"/>
        <v>0</v>
      </c>
      <c r="AP381" s="15">
        <f t="shared" si="20"/>
        <v>201708724.5</v>
      </c>
      <c r="AQ381" s="14"/>
      <c r="AR381" s="15">
        <f>if($A381&lt;=$AF$1,D381*((1+Investment!$D$5/12)^($AR$1*12-$B381)),0)</f>
        <v>0</v>
      </c>
      <c r="AS381" s="15">
        <f>if($A381&lt;=$AF$1,E381*((1+Investment!$D$6/12)^($AR$1*12-$B381)),0)</f>
        <v>0</v>
      </c>
      <c r="AT381" s="15">
        <f>if($A381&lt;=$AF$1,F381*((1+Investment!$D$7/12)^($AR$1*12-$B381)),0)</f>
        <v>0</v>
      </c>
      <c r="AU381" s="15">
        <f t="shared" si="10"/>
        <v>0</v>
      </c>
      <c r="AV381" s="15">
        <f t="shared" si="21"/>
        <v>428487442.2</v>
      </c>
      <c r="AW381" s="15"/>
      <c r="AX381" s="15">
        <f>if($A381&lt;=$AF$1,D381*((1+Investment!$D$5/12)^($AX$1*12-$B381)),0)</f>
        <v>0</v>
      </c>
      <c r="AY381" s="15">
        <f>if($A381&lt;=$AF$1,E381*((1+Investment!$D$6/12)^($AX$1*12-$B381)),0)</f>
        <v>0</v>
      </c>
      <c r="AZ381" s="15">
        <f>if($A381&lt;=$AF$1,F381*((1+Investment!$D$7/12)^($AX$1*12-$B381)),0)</f>
        <v>0</v>
      </c>
      <c r="BA381" s="15">
        <f t="shared" si="11"/>
        <v>0</v>
      </c>
      <c r="BB381" s="15">
        <f t="shared" si="22"/>
        <v>924335629</v>
      </c>
      <c r="BC381" s="15"/>
      <c r="BD381" s="15">
        <f>if($A381&lt;=$AF$1,D381*((1+Investment!$D$5/12)^($BD$1*12-$B381)),0)</f>
        <v>0</v>
      </c>
      <c r="BE381" s="15">
        <f>if($A381&lt;=$AF$1,E381*((1+Investment!$D$6/12)^($BD$1*12-$B381)),0)</f>
        <v>0</v>
      </c>
      <c r="BF381" s="15">
        <f>if($A381&lt;=$AF$1,F381*((1+Investment!$D$7/12)^($BD$1*12-$B381)),0)</f>
        <v>0</v>
      </c>
      <c r="BG381" s="15">
        <f t="shared" si="12"/>
        <v>0</v>
      </c>
      <c r="BH381" s="15">
        <f t="shared" si="23"/>
        <v>2023737898</v>
      </c>
      <c r="BI381" s="15"/>
    </row>
    <row r="382">
      <c r="A382" s="24">
        <f t="shared" si="2"/>
        <v>31</v>
      </c>
      <c r="B382" s="23">
        <f t="shared" si="13"/>
        <v>380</v>
      </c>
      <c r="C382" s="15">
        <f>vlookup(A382,Budget!$B$3:$H$53,7,0)</f>
        <v>99350.36438</v>
      </c>
      <c r="D382" s="15">
        <f t="shared" ref="D382:F382" si="400">$C382*D$1</f>
        <v>59610.21863</v>
      </c>
      <c r="E382" s="15">
        <f t="shared" si="400"/>
        <v>24837.59109</v>
      </c>
      <c r="F382" s="15">
        <f t="shared" si="400"/>
        <v>14902.55466</v>
      </c>
      <c r="G382" s="14"/>
      <c r="H382" s="15">
        <f>if($A382&lt;=$H$1,D382*((1+Investment!$D$5/12)^($H$1*12-$B382)),0)</f>
        <v>0</v>
      </c>
      <c r="I382" s="15">
        <f>if($A382&lt;=$H$1,E382*((1+Investment!$D$6/12)^($H$1*12-$B382)),0)</f>
        <v>0</v>
      </c>
      <c r="J382" s="15">
        <f>if($A382&lt;=$H$1,F382*((1+Investment!$D$7/12)^($H$1*12-$B382)),0)</f>
        <v>0</v>
      </c>
      <c r="K382" s="15">
        <f t="shared" si="4"/>
        <v>0</v>
      </c>
      <c r="L382" s="15">
        <f t="shared" si="15"/>
        <v>2878143.695</v>
      </c>
      <c r="M382" s="14"/>
      <c r="N382" s="15">
        <f>if($A382&lt;=$N$1,D382*((1+Investment!$D$5/12)^($N$1*12-$B382)),0)</f>
        <v>0</v>
      </c>
      <c r="O382" s="15">
        <f>if($A382&lt;=$N$1,E382*((1+Investment!$D$6/12)^($N$1*12-$B382)),0)</f>
        <v>0</v>
      </c>
      <c r="P382" s="15">
        <f>if($A382&lt;=$N$1,F382*((1+Investment!$D$7/12)^($N$1*12-$B382)),0)</f>
        <v>0</v>
      </c>
      <c r="Q382" s="15">
        <f t="shared" si="5"/>
        <v>0</v>
      </c>
      <c r="R382" s="15">
        <f t="shared" si="16"/>
        <v>7865692.167</v>
      </c>
      <c r="S382" s="14"/>
      <c r="T382" s="15">
        <f>if($A382&lt;=$T$1,D382*((1+Investment!$D$5/12)^($T$1*12-$B382)),0)</f>
        <v>0</v>
      </c>
      <c r="U382" s="15">
        <f>if($A382&lt;=$T$1,E382*((1+Investment!$D$6/12)^($T$1*12-$B382)),0)</f>
        <v>0</v>
      </c>
      <c r="V382" s="15">
        <f>if($A382&lt;=$T$1,F382*((1+Investment!$D$7/12)^($T$1*12-$B382)),0)</f>
        <v>0</v>
      </c>
      <c r="W382" s="15">
        <f t="shared" si="6"/>
        <v>0</v>
      </c>
      <c r="X382" s="15">
        <f t="shared" si="17"/>
        <v>19126709.88</v>
      </c>
      <c r="Y382" s="14"/>
      <c r="Z382" s="15">
        <f>if($A382&lt;=$Z$1,D382*((1+Investment!$D$5/12)^($Z$1*12-$B382)),0)</f>
        <v>0</v>
      </c>
      <c r="AA382" s="15">
        <f>if($A382&lt;=$Z$1,E382*((1+Investment!$D$6/12)^($Z$1*12-$B382)),0)</f>
        <v>0</v>
      </c>
      <c r="AB382" s="15">
        <f>if($A382&lt;=$Z$1,F382*((1+Investment!$D$7/12)^($Z$1*12-$B382)),0)</f>
        <v>0</v>
      </c>
      <c r="AC382" s="15">
        <f t="shared" si="7"/>
        <v>0</v>
      </c>
      <c r="AD382" s="15">
        <f t="shared" si="18"/>
        <v>43666553.35</v>
      </c>
      <c r="AE382" s="14"/>
      <c r="AF382" s="15">
        <f>if($A382&lt;=$AF$1,D382*((1+Investment!$D$5/12)^($AF$1*12-$B382)),0)</f>
        <v>0</v>
      </c>
      <c r="AG382" s="15">
        <f>if($A382&lt;=$AF$1,E382*((1+Investment!$D$6/12)^($AF$1*12-$B382)),0)</f>
        <v>0</v>
      </c>
      <c r="AH382" s="15">
        <f>if($A382&lt;=$AF$1,F382*((1+Investment!$D$7/12)^($AF$1*12-$B382)),0)</f>
        <v>0</v>
      </c>
      <c r="AI382" s="15">
        <f t="shared" si="8"/>
        <v>0</v>
      </c>
      <c r="AJ382" s="15">
        <f t="shared" si="19"/>
        <v>96444597</v>
      </c>
      <c r="AK382" s="14"/>
      <c r="AL382" s="15">
        <f>if($A382&lt;=$AF$1,D382*((1+Investment!$D$5/12)^($AL$1*12-$B382)),0)</f>
        <v>0</v>
      </c>
      <c r="AM382" s="15">
        <f>if($A382&lt;=$AF$1,E382*((1+Investment!$D$6/12)^($AL$1*12-$B382)),0)</f>
        <v>0</v>
      </c>
      <c r="AN382" s="15">
        <f>if($A382&lt;=$AF$1,F382*((1+Investment!$D$7/12)^($AL$1*12-$B382)),0)</f>
        <v>0</v>
      </c>
      <c r="AO382" s="15">
        <f t="shared" si="9"/>
        <v>0</v>
      </c>
      <c r="AP382" s="15">
        <f t="shared" si="20"/>
        <v>201708724.5</v>
      </c>
      <c r="AQ382" s="14"/>
      <c r="AR382" s="15">
        <f>if($A382&lt;=$AF$1,D382*((1+Investment!$D$5/12)^($AR$1*12-$B382)),0)</f>
        <v>0</v>
      </c>
      <c r="AS382" s="15">
        <f>if($A382&lt;=$AF$1,E382*((1+Investment!$D$6/12)^($AR$1*12-$B382)),0)</f>
        <v>0</v>
      </c>
      <c r="AT382" s="15">
        <f>if($A382&lt;=$AF$1,F382*((1+Investment!$D$7/12)^($AR$1*12-$B382)),0)</f>
        <v>0</v>
      </c>
      <c r="AU382" s="15">
        <f t="shared" si="10"/>
        <v>0</v>
      </c>
      <c r="AV382" s="15">
        <f t="shared" si="21"/>
        <v>428487442.2</v>
      </c>
      <c r="AW382" s="15"/>
      <c r="AX382" s="15">
        <f>if($A382&lt;=$AF$1,D382*((1+Investment!$D$5/12)^($AX$1*12-$B382)),0)</f>
        <v>0</v>
      </c>
      <c r="AY382" s="15">
        <f>if($A382&lt;=$AF$1,E382*((1+Investment!$D$6/12)^($AX$1*12-$B382)),0)</f>
        <v>0</v>
      </c>
      <c r="AZ382" s="15">
        <f>if($A382&lt;=$AF$1,F382*((1+Investment!$D$7/12)^($AX$1*12-$B382)),0)</f>
        <v>0</v>
      </c>
      <c r="BA382" s="15">
        <f t="shared" si="11"/>
        <v>0</v>
      </c>
      <c r="BB382" s="15">
        <f t="shared" si="22"/>
        <v>924335629</v>
      </c>
      <c r="BC382" s="15"/>
      <c r="BD382" s="15">
        <f>if($A382&lt;=$AF$1,D382*((1+Investment!$D$5/12)^($BD$1*12-$B382)),0)</f>
        <v>0</v>
      </c>
      <c r="BE382" s="15">
        <f>if($A382&lt;=$AF$1,E382*((1+Investment!$D$6/12)^($BD$1*12-$B382)),0)</f>
        <v>0</v>
      </c>
      <c r="BF382" s="15">
        <f>if($A382&lt;=$AF$1,F382*((1+Investment!$D$7/12)^($BD$1*12-$B382)),0)</f>
        <v>0</v>
      </c>
      <c r="BG382" s="15">
        <f t="shared" si="12"/>
        <v>0</v>
      </c>
      <c r="BH382" s="15">
        <f t="shared" si="23"/>
        <v>2023737898</v>
      </c>
      <c r="BI382" s="15"/>
    </row>
    <row r="383">
      <c r="A383" s="24">
        <f t="shared" si="2"/>
        <v>31</v>
      </c>
      <c r="B383" s="23">
        <f t="shared" si="13"/>
        <v>381</v>
      </c>
      <c r="C383" s="15">
        <f>vlookup(A383,Budget!$B$3:$H$53,7,0)</f>
        <v>99350.36438</v>
      </c>
      <c r="D383" s="15">
        <f t="shared" ref="D383:F383" si="401">$C383*D$1</f>
        <v>59610.21863</v>
      </c>
      <c r="E383" s="15">
        <f t="shared" si="401"/>
        <v>24837.59109</v>
      </c>
      <c r="F383" s="15">
        <f t="shared" si="401"/>
        <v>14902.55466</v>
      </c>
      <c r="G383" s="14"/>
      <c r="H383" s="15">
        <f>if($A383&lt;=$H$1,D383*((1+Investment!$D$5/12)^($H$1*12-$B383)),0)</f>
        <v>0</v>
      </c>
      <c r="I383" s="15">
        <f>if($A383&lt;=$H$1,E383*((1+Investment!$D$6/12)^($H$1*12-$B383)),0)</f>
        <v>0</v>
      </c>
      <c r="J383" s="15">
        <f>if($A383&lt;=$H$1,F383*((1+Investment!$D$7/12)^($H$1*12-$B383)),0)</f>
        <v>0</v>
      </c>
      <c r="K383" s="15">
        <f t="shared" si="4"/>
        <v>0</v>
      </c>
      <c r="L383" s="15">
        <f t="shared" si="15"/>
        <v>2878143.695</v>
      </c>
      <c r="M383" s="14"/>
      <c r="N383" s="15">
        <f>if($A383&lt;=$N$1,D383*((1+Investment!$D$5/12)^($N$1*12-$B383)),0)</f>
        <v>0</v>
      </c>
      <c r="O383" s="15">
        <f>if($A383&lt;=$N$1,E383*((1+Investment!$D$6/12)^($N$1*12-$B383)),0)</f>
        <v>0</v>
      </c>
      <c r="P383" s="15">
        <f>if($A383&lt;=$N$1,F383*((1+Investment!$D$7/12)^($N$1*12-$B383)),0)</f>
        <v>0</v>
      </c>
      <c r="Q383" s="15">
        <f t="shared" si="5"/>
        <v>0</v>
      </c>
      <c r="R383" s="15">
        <f t="shared" si="16"/>
        <v>7865692.167</v>
      </c>
      <c r="S383" s="14"/>
      <c r="T383" s="15">
        <f>if($A383&lt;=$T$1,D383*((1+Investment!$D$5/12)^($T$1*12-$B383)),0)</f>
        <v>0</v>
      </c>
      <c r="U383" s="15">
        <f>if($A383&lt;=$T$1,E383*((1+Investment!$D$6/12)^($T$1*12-$B383)),0)</f>
        <v>0</v>
      </c>
      <c r="V383" s="15">
        <f>if($A383&lt;=$T$1,F383*((1+Investment!$D$7/12)^($T$1*12-$B383)),0)</f>
        <v>0</v>
      </c>
      <c r="W383" s="15">
        <f t="shared" si="6"/>
        <v>0</v>
      </c>
      <c r="X383" s="15">
        <f t="shared" si="17"/>
        <v>19126709.88</v>
      </c>
      <c r="Y383" s="14"/>
      <c r="Z383" s="15">
        <f>if($A383&lt;=$Z$1,D383*((1+Investment!$D$5/12)^($Z$1*12-$B383)),0)</f>
        <v>0</v>
      </c>
      <c r="AA383" s="15">
        <f>if($A383&lt;=$Z$1,E383*((1+Investment!$D$6/12)^($Z$1*12-$B383)),0)</f>
        <v>0</v>
      </c>
      <c r="AB383" s="15">
        <f>if($A383&lt;=$Z$1,F383*((1+Investment!$D$7/12)^($Z$1*12-$B383)),0)</f>
        <v>0</v>
      </c>
      <c r="AC383" s="15">
        <f t="shared" si="7"/>
        <v>0</v>
      </c>
      <c r="AD383" s="15">
        <f t="shared" si="18"/>
        <v>43666553.35</v>
      </c>
      <c r="AE383" s="14"/>
      <c r="AF383" s="15">
        <f>if($A383&lt;=$AF$1,D383*((1+Investment!$D$5/12)^($AF$1*12-$B383)),0)</f>
        <v>0</v>
      </c>
      <c r="AG383" s="15">
        <f>if($A383&lt;=$AF$1,E383*((1+Investment!$D$6/12)^($AF$1*12-$B383)),0)</f>
        <v>0</v>
      </c>
      <c r="AH383" s="15">
        <f>if($A383&lt;=$AF$1,F383*((1+Investment!$D$7/12)^($AF$1*12-$B383)),0)</f>
        <v>0</v>
      </c>
      <c r="AI383" s="15">
        <f t="shared" si="8"/>
        <v>0</v>
      </c>
      <c r="AJ383" s="15">
        <f t="shared" si="19"/>
        <v>96444597</v>
      </c>
      <c r="AK383" s="14"/>
      <c r="AL383" s="15">
        <f>if($A383&lt;=$AF$1,D383*((1+Investment!$D$5/12)^($AL$1*12-$B383)),0)</f>
        <v>0</v>
      </c>
      <c r="AM383" s="15">
        <f>if($A383&lt;=$AF$1,E383*((1+Investment!$D$6/12)^($AL$1*12-$B383)),0)</f>
        <v>0</v>
      </c>
      <c r="AN383" s="15">
        <f>if($A383&lt;=$AF$1,F383*((1+Investment!$D$7/12)^($AL$1*12-$B383)),0)</f>
        <v>0</v>
      </c>
      <c r="AO383" s="15">
        <f t="shared" si="9"/>
        <v>0</v>
      </c>
      <c r="AP383" s="15">
        <f t="shared" si="20"/>
        <v>201708724.5</v>
      </c>
      <c r="AQ383" s="14"/>
      <c r="AR383" s="15">
        <f>if($A383&lt;=$AF$1,D383*((1+Investment!$D$5/12)^($AR$1*12-$B383)),0)</f>
        <v>0</v>
      </c>
      <c r="AS383" s="15">
        <f>if($A383&lt;=$AF$1,E383*((1+Investment!$D$6/12)^($AR$1*12-$B383)),0)</f>
        <v>0</v>
      </c>
      <c r="AT383" s="15">
        <f>if($A383&lt;=$AF$1,F383*((1+Investment!$D$7/12)^($AR$1*12-$B383)),0)</f>
        <v>0</v>
      </c>
      <c r="AU383" s="15">
        <f t="shared" si="10"/>
        <v>0</v>
      </c>
      <c r="AV383" s="15">
        <f t="shared" si="21"/>
        <v>428487442.2</v>
      </c>
      <c r="AW383" s="15"/>
      <c r="AX383" s="15">
        <f>if($A383&lt;=$AF$1,D383*((1+Investment!$D$5/12)^($AX$1*12-$B383)),0)</f>
        <v>0</v>
      </c>
      <c r="AY383" s="15">
        <f>if($A383&lt;=$AF$1,E383*((1+Investment!$D$6/12)^($AX$1*12-$B383)),0)</f>
        <v>0</v>
      </c>
      <c r="AZ383" s="15">
        <f>if($A383&lt;=$AF$1,F383*((1+Investment!$D$7/12)^($AX$1*12-$B383)),0)</f>
        <v>0</v>
      </c>
      <c r="BA383" s="15">
        <f t="shared" si="11"/>
        <v>0</v>
      </c>
      <c r="BB383" s="15">
        <f t="shared" si="22"/>
        <v>924335629</v>
      </c>
      <c r="BC383" s="15"/>
      <c r="BD383" s="15">
        <f>if($A383&lt;=$AF$1,D383*((1+Investment!$D$5/12)^($BD$1*12-$B383)),0)</f>
        <v>0</v>
      </c>
      <c r="BE383" s="15">
        <f>if($A383&lt;=$AF$1,E383*((1+Investment!$D$6/12)^($BD$1*12-$B383)),0)</f>
        <v>0</v>
      </c>
      <c r="BF383" s="15">
        <f>if($A383&lt;=$AF$1,F383*((1+Investment!$D$7/12)^($BD$1*12-$B383)),0)</f>
        <v>0</v>
      </c>
      <c r="BG383" s="15">
        <f t="shared" si="12"/>
        <v>0</v>
      </c>
      <c r="BH383" s="15">
        <f t="shared" si="23"/>
        <v>2023737898</v>
      </c>
      <c r="BI383" s="15"/>
    </row>
    <row r="384">
      <c r="A384" s="24">
        <f t="shared" si="2"/>
        <v>31</v>
      </c>
      <c r="B384" s="23">
        <f t="shared" si="13"/>
        <v>382</v>
      </c>
      <c r="C384" s="15">
        <f>vlookup(A384,Budget!$B$3:$H$53,7,0)</f>
        <v>99350.36438</v>
      </c>
      <c r="D384" s="15">
        <f t="shared" ref="D384:F384" si="402">$C384*D$1</f>
        <v>59610.21863</v>
      </c>
      <c r="E384" s="15">
        <f t="shared" si="402"/>
        <v>24837.59109</v>
      </c>
      <c r="F384" s="15">
        <f t="shared" si="402"/>
        <v>14902.55466</v>
      </c>
      <c r="G384" s="14"/>
      <c r="H384" s="15">
        <f>if($A384&lt;=$H$1,D384*((1+Investment!$D$5/12)^($H$1*12-$B384)),0)</f>
        <v>0</v>
      </c>
      <c r="I384" s="15">
        <f>if($A384&lt;=$H$1,E384*((1+Investment!$D$6/12)^($H$1*12-$B384)),0)</f>
        <v>0</v>
      </c>
      <c r="J384" s="15">
        <f>if($A384&lt;=$H$1,F384*((1+Investment!$D$7/12)^($H$1*12-$B384)),0)</f>
        <v>0</v>
      </c>
      <c r="K384" s="15">
        <f t="shared" si="4"/>
        <v>0</v>
      </c>
      <c r="L384" s="15">
        <f t="shared" si="15"/>
        <v>2878143.695</v>
      </c>
      <c r="M384" s="14"/>
      <c r="N384" s="15">
        <f>if($A384&lt;=$N$1,D384*((1+Investment!$D$5/12)^($N$1*12-$B384)),0)</f>
        <v>0</v>
      </c>
      <c r="O384" s="15">
        <f>if($A384&lt;=$N$1,E384*((1+Investment!$D$6/12)^($N$1*12-$B384)),0)</f>
        <v>0</v>
      </c>
      <c r="P384" s="15">
        <f>if($A384&lt;=$N$1,F384*((1+Investment!$D$7/12)^($N$1*12-$B384)),0)</f>
        <v>0</v>
      </c>
      <c r="Q384" s="15">
        <f t="shared" si="5"/>
        <v>0</v>
      </c>
      <c r="R384" s="15">
        <f t="shared" si="16"/>
        <v>7865692.167</v>
      </c>
      <c r="S384" s="14"/>
      <c r="T384" s="15">
        <f>if($A384&lt;=$T$1,D384*((1+Investment!$D$5/12)^($T$1*12-$B384)),0)</f>
        <v>0</v>
      </c>
      <c r="U384" s="15">
        <f>if($A384&lt;=$T$1,E384*((1+Investment!$D$6/12)^($T$1*12-$B384)),0)</f>
        <v>0</v>
      </c>
      <c r="V384" s="15">
        <f>if($A384&lt;=$T$1,F384*((1+Investment!$D$7/12)^($T$1*12-$B384)),0)</f>
        <v>0</v>
      </c>
      <c r="W384" s="15">
        <f t="shared" si="6"/>
        <v>0</v>
      </c>
      <c r="X384" s="15">
        <f t="shared" si="17"/>
        <v>19126709.88</v>
      </c>
      <c r="Y384" s="14"/>
      <c r="Z384" s="15">
        <f>if($A384&lt;=$Z$1,D384*((1+Investment!$D$5/12)^($Z$1*12-$B384)),0)</f>
        <v>0</v>
      </c>
      <c r="AA384" s="15">
        <f>if($A384&lt;=$Z$1,E384*((1+Investment!$D$6/12)^($Z$1*12-$B384)),0)</f>
        <v>0</v>
      </c>
      <c r="AB384" s="15">
        <f>if($A384&lt;=$Z$1,F384*((1+Investment!$D$7/12)^($Z$1*12-$B384)),0)</f>
        <v>0</v>
      </c>
      <c r="AC384" s="15">
        <f t="shared" si="7"/>
        <v>0</v>
      </c>
      <c r="AD384" s="15">
        <f t="shared" si="18"/>
        <v>43666553.35</v>
      </c>
      <c r="AE384" s="14"/>
      <c r="AF384" s="15">
        <f>if($A384&lt;=$AF$1,D384*((1+Investment!$D$5/12)^($AF$1*12-$B384)),0)</f>
        <v>0</v>
      </c>
      <c r="AG384" s="15">
        <f>if($A384&lt;=$AF$1,E384*((1+Investment!$D$6/12)^($AF$1*12-$B384)),0)</f>
        <v>0</v>
      </c>
      <c r="AH384" s="15">
        <f>if($A384&lt;=$AF$1,F384*((1+Investment!$D$7/12)^($AF$1*12-$B384)),0)</f>
        <v>0</v>
      </c>
      <c r="AI384" s="15">
        <f t="shared" si="8"/>
        <v>0</v>
      </c>
      <c r="AJ384" s="15">
        <f t="shared" si="19"/>
        <v>96444597</v>
      </c>
      <c r="AK384" s="14"/>
      <c r="AL384" s="15">
        <f>if($A384&lt;=$AF$1,D384*((1+Investment!$D$5/12)^($AL$1*12-$B384)),0)</f>
        <v>0</v>
      </c>
      <c r="AM384" s="15">
        <f>if($A384&lt;=$AF$1,E384*((1+Investment!$D$6/12)^($AL$1*12-$B384)),0)</f>
        <v>0</v>
      </c>
      <c r="AN384" s="15">
        <f>if($A384&lt;=$AF$1,F384*((1+Investment!$D$7/12)^($AL$1*12-$B384)),0)</f>
        <v>0</v>
      </c>
      <c r="AO384" s="15">
        <f t="shared" si="9"/>
        <v>0</v>
      </c>
      <c r="AP384" s="15">
        <f t="shared" si="20"/>
        <v>201708724.5</v>
      </c>
      <c r="AQ384" s="14"/>
      <c r="AR384" s="15">
        <f>if($A384&lt;=$AF$1,D384*((1+Investment!$D$5/12)^($AR$1*12-$B384)),0)</f>
        <v>0</v>
      </c>
      <c r="AS384" s="15">
        <f>if($A384&lt;=$AF$1,E384*((1+Investment!$D$6/12)^($AR$1*12-$B384)),0)</f>
        <v>0</v>
      </c>
      <c r="AT384" s="15">
        <f>if($A384&lt;=$AF$1,F384*((1+Investment!$D$7/12)^($AR$1*12-$B384)),0)</f>
        <v>0</v>
      </c>
      <c r="AU384" s="15">
        <f t="shared" si="10"/>
        <v>0</v>
      </c>
      <c r="AV384" s="15">
        <f t="shared" si="21"/>
        <v>428487442.2</v>
      </c>
      <c r="AW384" s="15"/>
      <c r="AX384" s="15">
        <f>if($A384&lt;=$AF$1,D384*((1+Investment!$D$5/12)^($AX$1*12-$B384)),0)</f>
        <v>0</v>
      </c>
      <c r="AY384" s="15">
        <f>if($A384&lt;=$AF$1,E384*((1+Investment!$D$6/12)^($AX$1*12-$B384)),0)</f>
        <v>0</v>
      </c>
      <c r="AZ384" s="15">
        <f>if($A384&lt;=$AF$1,F384*((1+Investment!$D$7/12)^($AX$1*12-$B384)),0)</f>
        <v>0</v>
      </c>
      <c r="BA384" s="15">
        <f t="shared" si="11"/>
        <v>0</v>
      </c>
      <c r="BB384" s="15">
        <f t="shared" si="22"/>
        <v>924335629</v>
      </c>
      <c r="BC384" s="15"/>
      <c r="BD384" s="15">
        <f>if($A384&lt;=$AF$1,D384*((1+Investment!$D$5/12)^($BD$1*12-$B384)),0)</f>
        <v>0</v>
      </c>
      <c r="BE384" s="15">
        <f>if($A384&lt;=$AF$1,E384*((1+Investment!$D$6/12)^($BD$1*12-$B384)),0)</f>
        <v>0</v>
      </c>
      <c r="BF384" s="15">
        <f>if($A384&lt;=$AF$1,F384*((1+Investment!$D$7/12)^($BD$1*12-$B384)),0)</f>
        <v>0</v>
      </c>
      <c r="BG384" s="15">
        <f t="shared" si="12"/>
        <v>0</v>
      </c>
      <c r="BH384" s="15">
        <f t="shared" si="23"/>
        <v>2023737898</v>
      </c>
      <c r="BI384" s="15"/>
    </row>
    <row r="385">
      <c r="A385" s="24">
        <f t="shared" si="2"/>
        <v>31</v>
      </c>
      <c r="B385" s="23">
        <f t="shared" si="13"/>
        <v>383</v>
      </c>
      <c r="C385" s="15">
        <f>vlookup(A385,Budget!$B$3:$H$53,7,0)</f>
        <v>99350.36438</v>
      </c>
      <c r="D385" s="15">
        <f t="shared" ref="D385:F385" si="403">$C385*D$1</f>
        <v>59610.21863</v>
      </c>
      <c r="E385" s="15">
        <f t="shared" si="403"/>
        <v>24837.59109</v>
      </c>
      <c r="F385" s="15">
        <f t="shared" si="403"/>
        <v>14902.55466</v>
      </c>
      <c r="G385" s="14"/>
      <c r="H385" s="15">
        <f>if($A385&lt;=$H$1,D385*((1+Investment!$D$5/12)^($H$1*12-$B385)),0)</f>
        <v>0</v>
      </c>
      <c r="I385" s="15">
        <f>if($A385&lt;=$H$1,E385*((1+Investment!$D$6/12)^($H$1*12-$B385)),0)</f>
        <v>0</v>
      </c>
      <c r="J385" s="15">
        <f>if($A385&lt;=$H$1,F385*((1+Investment!$D$7/12)^($H$1*12-$B385)),0)</f>
        <v>0</v>
      </c>
      <c r="K385" s="15">
        <f t="shared" si="4"/>
        <v>0</v>
      </c>
      <c r="L385" s="15">
        <f t="shared" si="15"/>
        <v>2878143.695</v>
      </c>
      <c r="M385" s="14"/>
      <c r="N385" s="15">
        <f>if($A385&lt;=$N$1,D385*((1+Investment!$D$5/12)^($N$1*12-$B385)),0)</f>
        <v>0</v>
      </c>
      <c r="O385" s="15">
        <f>if($A385&lt;=$N$1,E385*((1+Investment!$D$6/12)^($N$1*12-$B385)),0)</f>
        <v>0</v>
      </c>
      <c r="P385" s="15">
        <f>if($A385&lt;=$N$1,F385*((1+Investment!$D$7/12)^($N$1*12-$B385)),0)</f>
        <v>0</v>
      </c>
      <c r="Q385" s="15">
        <f t="shared" si="5"/>
        <v>0</v>
      </c>
      <c r="R385" s="15">
        <f t="shared" si="16"/>
        <v>7865692.167</v>
      </c>
      <c r="S385" s="14"/>
      <c r="T385" s="15">
        <f>if($A385&lt;=$T$1,D385*((1+Investment!$D$5/12)^($T$1*12-$B385)),0)</f>
        <v>0</v>
      </c>
      <c r="U385" s="15">
        <f>if($A385&lt;=$T$1,E385*((1+Investment!$D$6/12)^($T$1*12-$B385)),0)</f>
        <v>0</v>
      </c>
      <c r="V385" s="15">
        <f>if($A385&lt;=$T$1,F385*((1+Investment!$D$7/12)^($T$1*12-$B385)),0)</f>
        <v>0</v>
      </c>
      <c r="W385" s="15">
        <f t="shared" si="6"/>
        <v>0</v>
      </c>
      <c r="X385" s="15">
        <f t="shared" si="17"/>
        <v>19126709.88</v>
      </c>
      <c r="Y385" s="14"/>
      <c r="Z385" s="15">
        <f>if($A385&lt;=$Z$1,D385*((1+Investment!$D$5/12)^($Z$1*12-$B385)),0)</f>
        <v>0</v>
      </c>
      <c r="AA385" s="15">
        <f>if($A385&lt;=$Z$1,E385*((1+Investment!$D$6/12)^($Z$1*12-$B385)),0)</f>
        <v>0</v>
      </c>
      <c r="AB385" s="15">
        <f>if($A385&lt;=$Z$1,F385*((1+Investment!$D$7/12)^($Z$1*12-$B385)),0)</f>
        <v>0</v>
      </c>
      <c r="AC385" s="15">
        <f t="shared" si="7"/>
        <v>0</v>
      </c>
      <c r="AD385" s="15">
        <f t="shared" si="18"/>
        <v>43666553.35</v>
      </c>
      <c r="AE385" s="14"/>
      <c r="AF385" s="15">
        <f>if($A385&lt;=$AF$1,D385*((1+Investment!$D$5/12)^($AF$1*12-$B385)),0)</f>
        <v>0</v>
      </c>
      <c r="AG385" s="15">
        <f>if($A385&lt;=$AF$1,E385*((1+Investment!$D$6/12)^($AF$1*12-$B385)),0)</f>
        <v>0</v>
      </c>
      <c r="AH385" s="15">
        <f>if($A385&lt;=$AF$1,F385*((1+Investment!$D$7/12)^($AF$1*12-$B385)),0)</f>
        <v>0</v>
      </c>
      <c r="AI385" s="15">
        <f t="shared" si="8"/>
        <v>0</v>
      </c>
      <c r="AJ385" s="15">
        <f t="shared" si="19"/>
        <v>96444597</v>
      </c>
      <c r="AK385" s="14"/>
      <c r="AL385" s="15">
        <f>if($A385&lt;=$AF$1,D385*((1+Investment!$D$5/12)^($AL$1*12-$B385)),0)</f>
        <v>0</v>
      </c>
      <c r="AM385" s="15">
        <f>if($A385&lt;=$AF$1,E385*((1+Investment!$D$6/12)^($AL$1*12-$B385)),0)</f>
        <v>0</v>
      </c>
      <c r="AN385" s="15">
        <f>if($A385&lt;=$AF$1,F385*((1+Investment!$D$7/12)^($AL$1*12-$B385)),0)</f>
        <v>0</v>
      </c>
      <c r="AO385" s="15">
        <f t="shared" si="9"/>
        <v>0</v>
      </c>
      <c r="AP385" s="15">
        <f t="shared" si="20"/>
        <v>201708724.5</v>
      </c>
      <c r="AQ385" s="14"/>
      <c r="AR385" s="15">
        <f>if($A385&lt;=$AF$1,D385*((1+Investment!$D$5/12)^($AR$1*12-$B385)),0)</f>
        <v>0</v>
      </c>
      <c r="AS385" s="15">
        <f>if($A385&lt;=$AF$1,E385*((1+Investment!$D$6/12)^($AR$1*12-$B385)),0)</f>
        <v>0</v>
      </c>
      <c r="AT385" s="15">
        <f>if($A385&lt;=$AF$1,F385*((1+Investment!$D$7/12)^($AR$1*12-$B385)),0)</f>
        <v>0</v>
      </c>
      <c r="AU385" s="15">
        <f t="shared" si="10"/>
        <v>0</v>
      </c>
      <c r="AV385" s="15">
        <f t="shared" si="21"/>
        <v>428487442.2</v>
      </c>
      <c r="AW385" s="15"/>
      <c r="AX385" s="15">
        <f>if($A385&lt;=$AF$1,D385*((1+Investment!$D$5/12)^($AX$1*12-$B385)),0)</f>
        <v>0</v>
      </c>
      <c r="AY385" s="15">
        <f>if($A385&lt;=$AF$1,E385*((1+Investment!$D$6/12)^($AX$1*12-$B385)),0)</f>
        <v>0</v>
      </c>
      <c r="AZ385" s="15">
        <f>if($A385&lt;=$AF$1,F385*((1+Investment!$D$7/12)^($AX$1*12-$B385)),0)</f>
        <v>0</v>
      </c>
      <c r="BA385" s="15">
        <f t="shared" si="11"/>
        <v>0</v>
      </c>
      <c r="BB385" s="15">
        <f t="shared" si="22"/>
        <v>924335629</v>
      </c>
      <c r="BC385" s="15"/>
      <c r="BD385" s="15">
        <f>if($A385&lt;=$AF$1,D385*((1+Investment!$D$5/12)^($BD$1*12-$B385)),0)</f>
        <v>0</v>
      </c>
      <c r="BE385" s="15">
        <f>if($A385&lt;=$AF$1,E385*((1+Investment!$D$6/12)^($BD$1*12-$B385)),0)</f>
        <v>0</v>
      </c>
      <c r="BF385" s="15">
        <f>if($A385&lt;=$AF$1,F385*((1+Investment!$D$7/12)^($BD$1*12-$B385)),0)</f>
        <v>0</v>
      </c>
      <c r="BG385" s="15">
        <f t="shared" si="12"/>
        <v>0</v>
      </c>
      <c r="BH385" s="15">
        <f t="shared" si="23"/>
        <v>2023737898</v>
      </c>
      <c r="BI385" s="15"/>
    </row>
    <row r="386">
      <c r="A386" s="24">
        <f t="shared" si="2"/>
        <v>31</v>
      </c>
      <c r="B386" s="23">
        <f t="shared" si="13"/>
        <v>384</v>
      </c>
      <c r="C386" s="15">
        <f>vlookup(A386,Budget!$B$3:$H$53,7,0)</f>
        <v>99350.36438</v>
      </c>
      <c r="D386" s="15">
        <f t="shared" ref="D386:F386" si="404">$C386*D$1</f>
        <v>59610.21863</v>
      </c>
      <c r="E386" s="15">
        <f t="shared" si="404"/>
        <v>24837.59109</v>
      </c>
      <c r="F386" s="15">
        <f t="shared" si="404"/>
        <v>14902.55466</v>
      </c>
      <c r="G386" s="14"/>
      <c r="H386" s="15">
        <f>if($A386&lt;=$H$1,D386*((1+Investment!$D$5/12)^($H$1*12-$B386)),0)</f>
        <v>0</v>
      </c>
      <c r="I386" s="15">
        <f>if($A386&lt;=$H$1,E386*((1+Investment!$D$6/12)^($H$1*12-$B386)),0)</f>
        <v>0</v>
      </c>
      <c r="J386" s="15">
        <f>if($A386&lt;=$H$1,F386*((1+Investment!$D$7/12)^($H$1*12-$B386)),0)</f>
        <v>0</v>
      </c>
      <c r="K386" s="15">
        <f t="shared" si="4"/>
        <v>0</v>
      </c>
      <c r="L386" s="15">
        <f t="shared" si="15"/>
        <v>2878143.695</v>
      </c>
      <c r="M386" s="14"/>
      <c r="N386" s="15">
        <f>if($A386&lt;=$N$1,D386*((1+Investment!$D$5/12)^($N$1*12-$B386)),0)</f>
        <v>0</v>
      </c>
      <c r="O386" s="15">
        <f>if($A386&lt;=$N$1,E386*((1+Investment!$D$6/12)^($N$1*12-$B386)),0)</f>
        <v>0</v>
      </c>
      <c r="P386" s="15">
        <f>if($A386&lt;=$N$1,F386*((1+Investment!$D$7/12)^($N$1*12-$B386)),0)</f>
        <v>0</v>
      </c>
      <c r="Q386" s="15">
        <f t="shared" si="5"/>
        <v>0</v>
      </c>
      <c r="R386" s="15">
        <f t="shared" si="16"/>
        <v>7865692.167</v>
      </c>
      <c r="S386" s="14"/>
      <c r="T386" s="15">
        <f>if($A386&lt;=$T$1,D386*((1+Investment!$D$5/12)^($T$1*12-$B386)),0)</f>
        <v>0</v>
      </c>
      <c r="U386" s="15">
        <f>if($A386&lt;=$T$1,E386*((1+Investment!$D$6/12)^($T$1*12-$B386)),0)</f>
        <v>0</v>
      </c>
      <c r="V386" s="15">
        <f>if($A386&lt;=$T$1,F386*((1+Investment!$D$7/12)^($T$1*12-$B386)),0)</f>
        <v>0</v>
      </c>
      <c r="W386" s="15">
        <f t="shared" si="6"/>
        <v>0</v>
      </c>
      <c r="X386" s="15">
        <f t="shared" si="17"/>
        <v>19126709.88</v>
      </c>
      <c r="Y386" s="14"/>
      <c r="Z386" s="15">
        <f>if($A386&lt;=$Z$1,D386*((1+Investment!$D$5/12)^($Z$1*12-$B386)),0)</f>
        <v>0</v>
      </c>
      <c r="AA386" s="15">
        <f>if($A386&lt;=$Z$1,E386*((1+Investment!$D$6/12)^($Z$1*12-$B386)),0)</f>
        <v>0</v>
      </c>
      <c r="AB386" s="15">
        <f>if($A386&lt;=$Z$1,F386*((1+Investment!$D$7/12)^($Z$1*12-$B386)),0)</f>
        <v>0</v>
      </c>
      <c r="AC386" s="15">
        <f t="shared" si="7"/>
        <v>0</v>
      </c>
      <c r="AD386" s="15">
        <f t="shared" si="18"/>
        <v>43666553.35</v>
      </c>
      <c r="AE386" s="14"/>
      <c r="AF386" s="15">
        <f>if($A386&lt;=$AF$1,D386*((1+Investment!$D$5/12)^($AF$1*12-$B386)),0)</f>
        <v>0</v>
      </c>
      <c r="AG386" s="15">
        <f>if($A386&lt;=$AF$1,E386*((1+Investment!$D$6/12)^($AF$1*12-$B386)),0)</f>
        <v>0</v>
      </c>
      <c r="AH386" s="15">
        <f>if($A386&lt;=$AF$1,F386*((1+Investment!$D$7/12)^($AF$1*12-$B386)),0)</f>
        <v>0</v>
      </c>
      <c r="AI386" s="15">
        <f t="shared" si="8"/>
        <v>0</v>
      </c>
      <c r="AJ386" s="15">
        <f t="shared" si="19"/>
        <v>96444597</v>
      </c>
      <c r="AK386" s="14"/>
      <c r="AL386" s="15">
        <f>if($A386&lt;=$AF$1,D386*((1+Investment!$D$5/12)^($AL$1*12-$B386)),0)</f>
        <v>0</v>
      </c>
      <c r="AM386" s="15">
        <f>if($A386&lt;=$AF$1,E386*((1+Investment!$D$6/12)^($AL$1*12-$B386)),0)</f>
        <v>0</v>
      </c>
      <c r="AN386" s="15">
        <f>if($A386&lt;=$AF$1,F386*((1+Investment!$D$7/12)^($AL$1*12-$B386)),0)</f>
        <v>0</v>
      </c>
      <c r="AO386" s="15">
        <f t="shared" si="9"/>
        <v>0</v>
      </c>
      <c r="AP386" s="15">
        <f t="shared" si="20"/>
        <v>201708724.5</v>
      </c>
      <c r="AQ386" s="14"/>
      <c r="AR386" s="15">
        <f>if($A386&lt;=$AF$1,D386*((1+Investment!$D$5/12)^($AR$1*12-$B386)),0)</f>
        <v>0</v>
      </c>
      <c r="AS386" s="15">
        <f>if($A386&lt;=$AF$1,E386*((1+Investment!$D$6/12)^($AR$1*12-$B386)),0)</f>
        <v>0</v>
      </c>
      <c r="AT386" s="15">
        <f>if($A386&lt;=$AF$1,F386*((1+Investment!$D$7/12)^($AR$1*12-$B386)),0)</f>
        <v>0</v>
      </c>
      <c r="AU386" s="15">
        <f t="shared" si="10"/>
        <v>0</v>
      </c>
      <c r="AV386" s="15">
        <f t="shared" si="21"/>
        <v>428487442.2</v>
      </c>
      <c r="AW386" s="15"/>
      <c r="AX386" s="15">
        <f>if($A386&lt;=$AF$1,D386*((1+Investment!$D$5/12)^($AX$1*12-$B386)),0)</f>
        <v>0</v>
      </c>
      <c r="AY386" s="15">
        <f>if($A386&lt;=$AF$1,E386*((1+Investment!$D$6/12)^($AX$1*12-$B386)),0)</f>
        <v>0</v>
      </c>
      <c r="AZ386" s="15">
        <f>if($A386&lt;=$AF$1,F386*((1+Investment!$D$7/12)^($AX$1*12-$B386)),0)</f>
        <v>0</v>
      </c>
      <c r="BA386" s="15">
        <f t="shared" si="11"/>
        <v>0</v>
      </c>
      <c r="BB386" s="15">
        <f t="shared" si="22"/>
        <v>924335629</v>
      </c>
      <c r="BC386" s="15"/>
      <c r="BD386" s="15">
        <f>if($A386&lt;=$AF$1,D386*((1+Investment!$D$5/12)^($BD$1*12-$B386)),0)</f>
        <v>0</v>
      </c>
      <c r="BE386" s="15">
        <f>if($A386&lt;=$AF$1,E386*((1+Investment!$D$6/12)^($BD$1*12-$B386)),0)</f>
        <v>0</v>
      </c>
      <c r="BF386" s="15">
        <f>if($A386&lt;=$AF$1,F386*((1+Investment!$D$7/12)^($BD$1*12-$B386)),0)</f>
        <v>0</v>
      </c>
      <c r="BG386" s="15">
        <f t="shared" si="12"/>
        <v>0</v>
      </c>
      <c r="BH386" s="15">
        <f t="shared" si="23"/>
        <v>2023737898</v>
      </c>
      <c r="BI386" s="15"/>
    </row>
    <row r="387">
      <c r="A387" s="24">
        <f t="shared" si="2"/>
        <v>32</v>
      </c>
      <c r="B387" s="23">
        <f t="shared" si="13"/>
        <v>385</v>
      </c>
      <c r="C387" s="15">
        <f>vlookup(A387,Budget!$B$3:$H$53,7,0)</f>
        <v>103480.379</v>
      </c>
      <c r="D387" s="15">
        <f t="shared" ref="D387:F387" si="405">$C387*D$1</f>
        <v>62088.22737</v>
      </c>
      <c r="E387" s="15">
        <f t="shared" si="405"/>
        <v>25870.09474</v>
      </c>
      <c r="F387" s="15">
        <f t="shared" si="405"/>
        <v>15522.05684</v>
      </c>
      <c r="G387" s="14"/>
      <c r="H387" s="15">
        <f>if($A387&lt;=$H$1,D387*((1+Investment!$D$5/12)^($H$1*12-$B387)),0)</f>
        <v>0</v>
      </c>
      <c r="I387" s="15">
        <f>if($A387&lt;=$H$1,E387*((1+Investment!$D$6/12)^($H$1*12-$B387)),0)</f>
        <v>0</v>
      </c>
      <c r="J387" s="15">
        <f>if($A387&lt;=$H$1,F387*((1+Investment!$D$7/12)^($H$1*12-$B387)),0)</f>
        <v>0</v>
      </c>
      <c r="K387" s="15">
        <f t="shared" si="4"/>
        <v>0</v>
      </c>
      <c r="L387" s="15">
        <f t="shared" si="15"/>
        <v>2878143.695</v>
      </c>
      <c r="M387" s="14"/>
      <c r="N387" s="15">
        <f>if($A387&lt;=$N$1,D387*((1+Investment!$D$5/12)^($N$1*12-$B387)),0)</f>
        <v>0</v>
      </c>
      <c r="O387" s="15">
        <f>if($A387&lt;=$N$1,E387*((1+Investment!$D$6/12)^($N$1*12-$B387)),0)</f>
        <v>0</v>
      </c>
      <c r="P387" s="15">
        <f>if($A387&lt;=$N$1,F387*((1+Investment!$D$7/12)^($N$1*12-$B387)),0)</f>
        <v>0</v>
      </c>
      <c r="Q387" s="15">
        <f t="shared" si="5"/>
        <v>0</v>
      </c>
      <c r="R387" s="15">
        <f t="shared" si="16"/>
        <v>7865692.167</v>
      </c>
      <c r="S387" s="14"/>
      <c r="T387" s="15">
        <f>if($A387&lt;=$T$1,D387*((1+Investment!$D$5/12)^($T$1*12-$B387)),0)</f>
        <v>0</v>
      </c>
      <c r="U387" s="15">
        <f>if($A387&lt;=$T$1,E387*((1+Investment!$D$6/12)^($T$1*12-$B387)),0)</f>
        <v>0</v>
      </c>
      <c r="V387" s="15">
        <f>if($A387&lt;=$T$1,F387*((1+Investment!$D$7/12)^($T$1*12-$B387)),0)</f>
        <v>0</v>
      </c>
      <c r="W387" s="15">
        <f t="shared" si="6"/>
        <v>0</v>
      </c>
      <c r="X387" s="15">
        <f t="shared" si="17"/>
        <v>19126709.88</v>
      </c>
      <c r="Y387" s="14"/>
      <c r="Z387" s="15">
        <f>if($A387&lt;=$Z$1,D387*((1+Investment!$D$5/12)^($Z$1*12-$B387)),0)</f>
        <v>0</v>
      </c>
      <c r="AA387" s="15">
        <f>if($A387&lt;=$Z$1,E387*((1+Investment!$D$6/12)^($Z$1*12-$B387)),0)</f>
        <v>0</v>
      </c>
      <c r="AB387" s="15">
        <f>if($A387&lt;=$Z$1,F387*((1+Investment!$D$7/12)^($Z$1*12-$B387)),0)</f>
        <v>0</v>
      </c>
      <c r="AC387" s="15">
        <f t="shared" si="7"/>
        <v>0</v>
      </c>
      <c r="AD387" s="15">
        <f t="shared" si="18"/>
        <v>43666553.35</v>
      </c>
      <c r="AE387" s="14"/>
      <c r="AF387" s="15">
        <f>if($A387&lt;=$AF$1,D387*((1+Investment!$D$5/12)^($AF$1*12-$B387)),0)</f>
        <v>0</v>
      </c>
      <c r="AG387" s="15">
        <f>if($A387&lt;=$AF$1,E387*((1+Investment!$D$6/12)^($AF$1*12-$B387)),0)</f>
        <v>0</v>
      </c>
      <c r="AH387" s="15">
        <f>if($A387&lt;=$AF$1,F387*((1+Investment!$D$7/12)^($AF$1*12-$B387)),0)</f>
        <v>0</v>
      </c>
      <c r="AI387" s="15">
        <f t="shared" si="8"/>
        <v>0</v>
      </c>
      <c r="AJ387" s="15">
        <f t="shared" si="19"/>
        <v>96444597</v>
      </c>
      <c r="AK387" s="14"/>
      <c r="AL387" s="15">
        <f>if($A387&lt;=$AF$1,D387*((1+Investment!$D$5/12)^($AL$1*12-$B387)),0)</f>
        <v>0</v>
      </c>
      <c r="AM387" s="15">
        <f>if($A387&lt;=$AF$1,E387*((1+Investment!$D$6/12)^($AL$1*12-$B387)),0)</f>
        <v>0</v>
      </c>
      <c r="AN387" s="15">
        <f>if($A387&lt;=$AF$1,F387*((1+Investment!$D$7/12)^($AL$1*12-$B387)),0)</f>
        <v>0</v>
      </c>
      <c r="AO387" s="15">
        <f t="shared" si="9"/>
        <v>0</v>
      </c>
      <c r="AP387" s="15">
        <f t="shared" si="20"/>
        <v>201708724.5</v>
      </c>
      <c r="AQ387" s="14"/>
      <c r="AR387" s="15">
        <f>if($A387&lt;=$AF$1,D387*((1+Investment!$D$5/12)^($AR$1*12-$B387)),0)</f>
        <v>0</v>
      </c>
      <c r="AS387" s="15">
        <f>if($A387&lt;=$AF$1,E387*((1+Investment!$D$6/12)^($AR$1*12-$B387)),0)</f>
        <v>0</v>
      </c>
      <c r="AT387" s="15">
        <f>if($A387&lt;=$AF$1,F387*((1+Investment!$D$7/12)^($AR$1*12-$B387)),0)</f>
        <v>0</v>
      </c>
      <c r="AU387" s="15">
        <f t="shared" si="10"/>
        <v>0</v>
      </c>
      <c r="AV387" s="15">
        <f t="shared" si="21"/>
        <v>428487442.2</v>
      </c>
      <c r="AW387" s="15"/>
      <c r="AX387" s="15">
        <f>if($A387&lt;=$AF$1,D387*((1+Investment!$D$5/12)^($AX$1*12-$B387)),0)</f>
        <v>0</v>
      </c>
      <c r="AY387" s="15">
        <f>if($A387&lt;=$AF$1,E387*((1+Investment!$D$6/12)^($AX$1*12-$B387)),0)</f>
        <v>0</v>
      </c>
      <c r="AZ387" s="15">
        <f>if($A387&lt;=$AF$1,F387*((1+Investment!$D$7/12)^($AX$1*12-$B387)),0)</f>
        <v>0</v>
      </c>
      <c r="BA387" s="15">
        <f t="shared" si="11"/>
        <v>0</v>
      </c>
      <c r="BB387" s="15">
        <f t="shared" si="22"/>
        <v>924335629</v>
      </c>
      <c r="BC387" s="15"/>
      <c r="BD387" s="15">
        <f>if($A387&lt;=$AF$1,D387*((1+Investment!$D$5/12)^($BD$1*12-$B387)),0)</f>
        <v>0</v>
      </c>
      <c r="BE387" s="15">
        <f>if($A387&lt;=$AF$1,E387*((1+Investment!$D$6/12)^($BD$1*12-$B387)),0)</f>
        <v>0</v>
      </c>
      <c r="BF387" s="15">
        <f>if($A387&lt;=$AF$1,F387*((1+Investment!$D$7/12)^($BD$1*12-$B387)),0)</f>
        <v>0</v>
      </c>
      <c r="BG387" s="15">
        <f t="shared" si="12"/>
        <v>0</v>
      </c>
      <c r="BH387" s="15">
        <f t="shared" si="23"/>
        <v>2023737898</v>
      </c>
      <c r="BI387" s="15"/>
    </row>
    <row r="388">
      <c r="A388" s="24">
        <f t="shared" si="2"/>
        <v>32</v>
      </c>
      <c r="B388" s="23">
        <f t="shared" si="13"/>
        <v>386</v>
      </c>
      <c r="C388" s="15">
        <f>vlookup(A388,Budget!$B$3:$H$53,7,0)</f>
        <v>103480.379</v>
      </c>
      <c r="D388" s="15">
        <f t="shared" ref="D388:F388" si="406">$C388*D$1</f>
        <v>62088.22737</v>
      </c>
      <c r="E388" s="15">
        <f t="shared" si="406"/>
        <v>25870.09474</v>
      </c>
      <c r="F388" s="15">
        <f t="shared" si="406"/>
        <v>15522.05684</v>
      </c>
      <c r="G388" s="14"/>
      <c r="H388" s="15">
        <f>if($A388&lt;=$H$1,D388*((1+Investment!$D$5/12)^($H$1*12-$B388)),0)</f>
        <v>0</v>
      </c>
      <c r="I388" s="15">
        <f>if($A388&lt;=$H$1,E388*((1+Investment!$D$6/12)^($H$1*12-$B388)),0)</f>
        <v>0</v>
      </c>
      <c r="J388" s="15">
        <f>if($A388&lt;=$H$1,F388*((1+Investment!$D$7/12)^($H$1*12-$B388)),0)</f>
        <v>0</v>
      </c>
      <c r="K388" s="15">
        <f t="shared" si="4"/>
        <v>0</v>
      </c>
      <c r="L388" s="15">
        <f t="shared" si="15"/>
        <v>2878143.695</v>
      </c>
      <c r="M388" s="14"/>
      <c r="N388" s="15">
        <f>if($A388&lt;=$N$1,D388*((1+Investment!$D$5/12)^($N$1*12-$B388)),0)</f>
        <v>0</v>
      </c>
      <c r="O388" s="15">
        <f>if($A388&lt;=$N$1,E388*((1+Investment!$D$6/12)^($N$1*12-$B388)),0)</f>
        <v>0</v>
      </c>
      <c r="P388" s="15">
        <f>if($A388&lt;=$N$1,F388*((1+Investment!$D$7/12)^($N$1*12-$B388)),0)</f>
        <v>0</v>
      </c>
      <c r="Q388" s="15">
        <f t="shared" si="5"/>
        <v>0</v>
      </c>
      <c r="R388" s="15">
        <f t="shared" si="16"/>
        <v>7865692.167</v>
      </c>
      <c r="S388" s="14"/>
      <c r="T388" s="15">
        <f>if($A388&lt;=$T$1,D388*((1+Investment!$D$5/12)^($T$1*12-$B388)),0)</f>
        <v>0</v>
      </c>
      <c r="U388" s="15">
        <f>if($A388&lt;=$T$1,E388*((1+Investment!$D$6/12)^($T$1*12-$B388)),0)</f>
        <v>0</v>
      </c>
      <c r="V388" s="15">
        <f>if($A388&lt;=$T$1,F388*((1+Investment!$D$7/12)^($T$1*12-$B388)),0)</f>
        <v>0</v>
      </c>
      <c r="W388" s="15">
        <f t="shared" si="6"/>
        <v>0</v>
      </c>
      <c r="X388" s="15">
        <f t="shared" si="17"/>
        <v>19126709.88</v>
      </c>
      <c r="Y388" s="14"/>
      <c r="Z388" s="15">
        <f>if($A388&lt;=$Z$1,D388*((1+Investment!$D$5/12)^($Z$1*12-$B388)),0)</f>
        <v>0</v>
      </c>
      <c r="AA388" s="15">
        <f>if($A388&lt;=$Z$1,E388*((1+Investment!$D$6/12)^($Z$1*12-$B388)),0)</f>
        <v>0</v>
      </c>
      <c r="AB388" s="15">
        <f>if($A388&lt;=$Z$1,F388*((1+Investment!$D$7/12)^($Z$1*12-$B388)),0)</f>
        <v>0</v>
      </c>
      <c r="AC388" s="15">
        <f t="shared" si="7"/>
        <v>0</v>
      </c>
      <c r="AD388" s="15">
        <f t="shared" si="18"/>
        <v>43666553.35</v>
      </c>
      <c r="AE388" s="14"/>
      <c r="AF388" s="15">
        <f>if($A388&lt;=$AF$1,D388*((1+Investment!$D$5/12)^($AF$1*12-$B388)),0)</f>
        <v>0</v>
      </c>
      <c r="AG388" s="15">
        <f>if($A388&lt;=$AF$1,E388*((1+Investment!$D$6/12)^($AF$1*12-$B388)),0)</f>
        <v>0</v>
      </c>
      <c r="AH388" s="15">
        <f>if($A388&lt;=$AF$1,F388*((1+Investment!$D$7/12)^($AF$1*12-$B388)),0)</f>
        <v>0</v>
      </c>
      <c r="AI388" s="15">
        <f t="shared" si="8"/>
        <v>0</v>
      </c>
      <c r="AJ388" s="15">
        <f t="shared" si="19"/>
        <v>96444597</v>
      </c>
      <c r="AK388" s="14"/>
      <c r="AL388" s="15">
        <f>if($A388&lt;=$AF$1,D388*((1+Investment!$D$5/12)^($AL$1*12-$B388)),0)</f>
        <v>0</v>
      </c>
      <c r="AM388" s="15">
        <f>if($A388&lt;=$AF$1,E388*((1+Investment!$D$6/12)^($AL$1*12-$B388)),0)</f>
        <v>0</v>
      </c>
      <c r="AN388" s="15">
        <f>if($A388&lt;=$AF$1,F388*((1+Investment!$D$7/12)^($AL$1*12-$B388)),0)</f>
        <v>0</v>
      </c>
      <c r="AO388" s="15">
        <f t="shared" si="9"/>
        <v>0</v>
      </c>
      <c r="AP388" s="15">
        <f t="shared" si="20"/>
        <v>201708724.5</v>
      </c>
      <c r="AQ388" s="14"/>
      <c r="AR388" s="15">
        <f>if($A388&lt;=$AF$1,D388*((1+Investment!$D$5/12)^($AR$1*12-$B388)),0)</f>
        <v>0</v>
      </c>
      <c r="AS388" s="15">
        <f>if($A388&lt;=$AF$1,E388*((1+Investment!$D$6/12)^($AR$1*12-$B388)),0)</f>
        <v>0</v>
      </c>
      <c r="AT388" s="15">
        <f>if($A388&lt;=$AF$1,F388*((1+Investment!$D$7/12)^($AR$1*12-$B388)),0)</f>
        <v>0</v>
      </c>
      <c r="AU388" s="15">
        <f t="shared" si="10"/>
        <v>0</v>
      </c>
      <c r="AV388" s="15">
        <f t="shared" si="21"/>
        <v>428487442.2</v>
      </c>
      <c r="AW388" s="15"/>
      <c r="AX388" s="15">
        <f>if($A388&lt;=$AF$1,D388*((1+Investment!$D$5/12)^($AX$1*12-$B388)),0)</f>
        <v>0</v>
      </c>
      <c r="AY388" s="15">
        <f>if($A388&lt;=$AF$1,E388*((1+Investment!$D$6/12)^($AX$1*12-$B388)),0)</f>
        <v>0</v>
      </c>
      <c r="AZ388" s="15">
        <f>if($A388&lt;=$AF$1,F388*((1+Investment!$D$7/12)^($AX$1*12-$B388)),0)</f>
        <v>0</v>
      </c>
      <c r="BA388" s="15">
        <f t="shared" si="11"/>
        <v>0</v>
      </c>
      <c r="BB388" s="15">
        <f t="shared" si="22"/>
        <v>924335629</v>
      </c>
      <c r="BC388" s="15"/>
      <c r="BD388" s="15">
        <f>if($A388&lt;=$AF$1,D388*((1+Investment!$D$5/12)^($BD$1*12-$B388)),0)</f>
        <v>0</v>
      </c>
      <c r="BE388" s="15">
        <f>if($A388&lt;=$AF$1,E388*((1+Investment!$D$6/12)^($BD$1*12-$B388)),0)</f>
        <v>0</v>
      </c>
      <c r="BF388" s="15">
        <f>if($A388&lt;=$AF$1,F388*((1+Investment!$D$7/12)^($BD$1*12-$B388)),0)</f>
        <v>0</v>
      </c>
      <c r="BG388" s="15">
        <f t="shared" si="12"/>
        <v>0</v>
      </c>
      <c r="BH388" s="15">
        <f t="shared" si="23"/>
        <v>2023737898</v>
      </c>
      <c r="BI388" s="15"/>
    </row>
    <row r="389">
      <c r="A389" s="24">
        <f t="shared" si="2"/>
        <v>32</v>
      </c>
      <c r="B389" s="23">
        <f t="shared" si="13"/>
        <v>387</v>
      </c>
      <c r="C389" s="15">
        <f>vlookup(A389,Budget!$B$3:$H$53,7,0)</f>
        <v>103480.379</v>
      </c>
      <c r="D389" s="15">
        <f t="shared" ref="D389:F389" si="407">$C389*D$1</f>
        <v>62088.22737</v>
      </c>
      <c r="E389" s="15">
        <f t="shared" si="407"/>
        <v>25870.09474</v>
      </c>
      <c r="F389" s="15">
        <f t="shared" si="407"/>
        <v>15522.05684</v>
      </c>
      <c r="G389" s="14"/>
      <c r="H389" s="15">
        <f>if($A389&lt;=$H$1,D389*((1+Investment!$D$5/12)^($H$1*12-$B389)),0)</f>
        <v>0</v>
      </c>
      <c r="I389" s="15">
        <f>if($A389&lt;=$H$1,E389*((1+Investment!$D$6/12)^($H$1*12-$B389)),0)</f>
        <v>0</v>
      </c>
      <c r="J389" s="15">
        <f>if($A389&lt;=$H$1,F389*((1+Investment!$D$7/12)^($H$1*12-$B389)),0)</f>
        <v>0</v>
      </c>
      <c r="K389" s="15">
        <f t="shared" si="4"/>
        <v>0</v>
      </c>
      <c r="L389" s="15">
        <f t="shared" si="15"/>
        <v>2878143.695</v>
      </c>
      <c r="M389" s="14"/>
      <c r="N389" s="15">
        <f>if($A389&lt;=$N$1,D389*((1+Investment!$D$5/12)^($N$1*12-$B389)),0)</f>
        <v>0</v>
      </c>
      <c r="O389" s="15">
        <f>if($A389&lt;=$N$1,E389*((1+Investment!$D$6/12)^($N$1*12-$B389)),0)</f>
        <v>0</v>
      </c>
      <c r="P389" s="15">
        <f>if($A389&lt;=$N$1,F389*((1+Investment!$D$7/12)^($N$1*12-$B389)),0)</f>
        <v>0</v>
      </c>
      <c r="Q389" s="15">
        <f t="shared" si="5"/>
        <v>0</v>
      </c>
      <c r="R389" s="15">
        <f t="shared" si="16"/>
        <v>7865692.167</v>
      </c>
      <c r="S389" s="14"/>
      <c r="T389" s="15">
        <f>if($A389&lt;=$T$1,D389*((1+Investment!$D$5/12)^($T$1*12-$B389)),0)</f>
        <v>0</v>
      </c>
      <c r="U389" s="15">
        <f>if($A389&lt;=$T$1,E389*((1+Investment!$D$6/12)^($T$1*12-$B389)),0)</f>
        <v>0</v>
      </c>
      <c r="V389" s="15">
        <f>if($A389&lt;=$T$1,F389*((1+Investment!$D$7/12)^($T$1*12-$B389)),0)</f>
        <v>0</v>
      </c>
      <c r="W389" s="15">
        <f t="shared" si="6"/>
        <v>0</v>
      </c>
      <c r="X389" s="15">
        <f t="shared" si="17"/>
        <v>19126709.88</v>
      </c>
      <c r="Y389" s="14"/>
      <c r="Z389" s="15">
        <f>if($A389&lt;=$Z$1,D389*((1+Investment!$D$5/12)^($Z$1*12-$B389)),0)</f>
        <v>0</v>
      </c>
      <c r="AA389" s="15">
        <f>if($A389&lt;=$Z$1,E389*((1+Investment!$D$6/12)^($Z$1*12-$B389)),0)</f>
        <v>0</v>
      </c>
      <c r="AB389" s="15">
        <f>if($A389&lt;=$Z$1,F389*((1+Investment!$D$7/12)^($Z$1*12-$B389)),0)</f>
        <v>0</v>
      </c>
      <c r="AC389" s="15">
        <f t="shared" si="7"/>
        <v>0</v>
      </c>
      <c r="AD389" s="15">
        <f t="shared" si="18"/>
        <v>43666553.35</v>
      </c>
      <c r="AE389" s="14"/>
      <c r="AF389" s="15">
        <f>if($A389&lt;=$AF$1,D389*((1+Investment!$D$5/12)^($AF$1*12-$B389)),0)</f>
        <v>0</v>
      </c>
      <c r="AG389" s="15">
        <f>if($A389&lt;=$AF$1,E389*((1+Investment!$D$6/12)^($AF$1*12-$B389)),0)</f>
        <v>0</v>
      </c>
      <c r="AH389" s="15">
        <f>if($A389&lt;=$AF$1,F389*((1+Investment!$D$7/12)^($AF$1*12-$B389)),0)</f>
        <v>0</v>
      </c>
      <c r="AI389" s="15">
        <f t="shared" si="8"/>
        <v>0</v>
      </c>
      <c r="AJ389" s="15">
        <f t="shared" si="19"/>
        <v>96444597</v>
      </c>
      <c r="AK389" s="14"/>
      <c r="AL389" s="15">
        <f>if($A389&lt;=$AF$1,D389*((1+Investment!$D$5/12)^($AL$1*12-$B389)),0)</f>
        <v>0</v>
      </c>
      <c r="AM389" s="15">
        <f>if($A389&lt;=$AF$1,E389*((1+Investment!$D$6/12)^($AL$1*12-$B389)),0)</f>
        <v>0</v>
      </c>
      <c r="AN389" s="15">
        <f>if($A389&lt;=$AF$1,F389*((1+Investment!$D$7/12)^($AL$1*12-$B389)),0)</f>
        <v>0</v>
      </c>
      <c r="AO389" s="15">
        <f t="shared" si="9"/>
        <v>0</v>
      </c>
      <c r="AP389" s="15">
        <f t="shared" si="20"/>
        <v>201708724.5</v>
      </c>
      <c r="AQ389" s="14"/>
      <c r="AR389" s="15">
        <f>if($A389&lt;=$AF$1,D389*((1+Investment!$D$5/12)^($AR$1*12-$B389)),0)</f>
        <v>0</v>
      </c>
      <c r="AS389" s="15">
        <f>if($A389&lt;=$AF$1,E389*((1+Investment!$D$6/12)^($AR$1*12-$B389)),0)</f>
        <v>0</v>
      </c>
      <c r="AT389" s="15">
        <f>if($A389&lt;=$AF$1,F389*((1+Investment!$D$7/12)^($AR$1*12-$B389)),0)</f>
        <v>0</v>
      </c>
      <c r="AU389" s="15">
        <f t="shared" si="10"/>
        <v>0</v>
      </c>
      <c r="AV389" s="15">
        <f t="shared" si="21"/>
        <v>428487442.2</v>
      </c>
      <c r="AW389" s="15"/>
      <c r="AX389" s="15">
        <f>if($A389&lt;=$AF$1,D389*((1+Investment!$D$5/12)^($AX$1*12-$B389)),0)</f>
        <v>0</v>
      </c>
      <c r="AY389" s="15">
        <f>if($A389&lt;=$AF$1,E389*((1+Investment!$D$6/12)^($AX$1*12-$B389)),0)</f>
        <v>0</v>
      </c>
      <c r="AZ389" s="15">
        <f>if($A389&lt;=$AF$1,F389*((1+Investment!$D$7/12)^($AX$1*12-$B389)),0)</f>
        <v>0</v>
      </c>
      <c r="BA389" s="15">
        <f t="shared" si="11"/>
        <v>0</v>
      </c>
      <c r="BB389" s="15">
        <f t="shared" si="22"/>
        <v>924335629</v>
      </c>
      <c r="BC389" s="15"/>
      <c r="BD389" s="15">
        <f>if($A389&lt;=$AF$1,D389*((1+Investment!$D$5/12)^($BD$1*12-$B389)),0)</f>
        <v>0</v>
      </c>
      <c r="BE389" s="15">
        <f>if($A389&lt;=$AF$1,E389*((1+Investment!$D$6/12)^($BD$1*12-$B389)),0)</f>
        <v>0</v>
      </c>
      <c r="BF389" s="15">
        <f>if($A389&lt;=$AF$1,F389*((1+Investment!$D$7/12)^($BD$1*12-$B389)),0)</f>
        <v>0</v>
      </c>
      <c r="BG389" s="15">
        <f t="shared" si="12"/>
        <v>0</v>
      </c>
      <c r="BH389" s="15">
        <f t="shared" si="23"/>
        <v>2023737898</v>
      </c>
      <c r="BI389" s="15"/>
    </row>
    <row r="390">
      <c r="A390" s="24">
        <f t="shared" si="2"/>
        <v>32</v>
      </c>
      <c r="B390" s="23">
        <f t="shared" si="13"/>
        <v>388</v>
      </c>
      <c r="C390" s="15">
        <f>vlookup(A390,Budget!$B$3:$H$53,7,0)</f>
        <v>103480.379</v>
      </c>
      <c r="D390" s="15">
        <f t="shared" ref="D390:F390" si="408">$C390*D$1</f>
        <v>62088.22737</v>
      </c>
      <c r="E390" s="15">
        <f t="shared" si="408"/>
        <v>25870.09474</v>
      </c>
      <c r="F390" s="15">
        <f t="shared" si="408"/>
        <v>15522.05684</v>
      </c>
      <c r="G390" s="14"/>
      <c r="H390" s="15">
        <f>if($A390&lt;=$H$1,D390*((1+Investment!$D$5/12)^($H$1*12-$B390)),0)</f>
        <v>0</v>
      </c>
      <c r="I390" s="15">
        <f>if($A390&lt;=$H$1,E390*((1+Investment!$D$6/12)^($H$1*12-$B390)),0)</f>
        <v>0</v>
      </c>
      <c r="J390" s="15">
        <f>if($A390&lt;=$H$1,F390*((1+Investment!$D$7/12)^($H$1*12-$B390)),0)</f>
        <v>0</v>
      </c>
      <c r="K390" s="15">
        <f t="shared" si="4"/>
        <v>0</v>
      </c>
      <c r="L390" s="15">
        <f t="shared" si="15"/>
        <v>2878143.695</v>
      </c>
      <c r="M390" s="14"/>
      <c r="N390" s="15">
        <f>if($A390&lt;=$N$1,D390*((1+Investment!$D$5/12)^($N$1*12-$B390)),0)</f>
        <v>0</v>
      </c>
      <c r="O390" s="15">
        <f>if($A390&lt;=$N$1,E390*((1+Investment!$D$6/12)^($N$1*12-$B390)),0)</f>
        <v>0</v>
      </c>
      <c r="P390" s="15">
        <f>if($A390&lt;=$N$1,F390*((1+Investment!$D$7/12)^($N$1*12-$B390)),0)</f>
        <v>0</v>
      </c>
      <c r="Q390" s="15">
        <f t="shared" si="5"/>
        <v>0</v>
      </c>
      <c r="R390" s="15">
        <f t="shared" si="16"/>
        <v>7865692.167</v>
      </c>
      <c r="S390" s="14"/>
      <c r="T390" s="15">
        <f>if($A390&lt;=$T$1,D390*((1+Investment!$D$5/12)^($T$1*12-$B390)),0)</f>
        <v>0</v>
      </c>
      <c r="U390" s="15">
        <f>if($A390&lt;=$T$1,E390*((1+Investment!$D$6/12)^($T$1*12-$B390)),0)</f>
        <v>0</v>
      </c>
      <c r="V390" s="15">
        <f>if($A390&lt;=$T$1,F390*((1+Investment!$D$7/12)^($T$1*12-$B390)),0)</f>
        <v>0</v>
      </c>
      <c r="W390" s="15">
        <f t="shared" si="6"/>
        <v>0</v>
      </c>
      <c r="X390" s="15">
        <f t="shared" si="17"/>
        <v>19126709.88</v>
      </c>
      <c r="Y390" s="14"/>
      <c r="Z390" s="15">
        <f>if($A390&lt;=$Z$1,D390*((1+Investment!$D$5/12)^($Z$1*12-$B390)),0)</f>
        <v>0</v>
      </c>
      <c r="AA390" s="15">
        <f>if($A390&lt;=$Z$1,E390*((1+Investment!$D$6/12)^($Z$1*12-$B390)),0)</f>
        <v>0</v>
      </c>
      <c r="AB390" s="15">
        <f>if($A390&lt;=$Z$1,F390*((1+Investment!$D$7/12)^($Z$1*12-$B390)),0)</f>
        <v>0</v>
      </c>
      <c r="AC390" s="15">
        <f t="shared" si="7"/>
        <v>0</v>
      </c>
      <c r="AD390" s="15">
        <f t="shared" si="18"/>
        <v>43666553.35</v>
      </c>
      <c r="AE390" s="14"/>
      <c r="AF390" s="15">
        <f>if($A390&lt;=$AF$1,D390*((1+Investment!$D$5/12)^($AF$1*12-$B390)),0)</f>
        <v>0</v>
      </c>
      <c r="AG390" s="15">
        <f>if($A390&lt;=$AF$1,E390*((1+Investment!$D$6/12)^($AF$1*12-$B390)),0)</f>
        <v>0</v>
      </c>
      <c r="AH390" s="15">
        <f>if($A390&lt;=$AF$1,F390*((1+Investment!$D$7/12)^($AF$1*12-$B390)),0)</f>
        <v>0</v>
      </c>
      <c r="AI390" s="15">
        <f t="shared" si="8"/>
        <v>0</v>
      </c>
      <c r="AJ390" s="15">
        <f t="shared" si="19"/>
        <v>96444597</v>
      </c>
      <c r="AK390" s="14"/>
      <c r="AL390" s="15">
        <f>if($A390&lt;=$AF$1,D390*((1+Investment!$D$5/12)^($AL$1*12-$B390)),0)</f>
        <v>0</v>
      </c>
      <c r="AM390" s="15">
        <f>if($A390&lt;=$AF$1,E390*((1+Investment!$D$6/12)^($AL$1*12-$B390)),0)</f>
        <v>0</v>
      </c>
      <c r="AN390" s="15">
        <f>if($A390&lt;=$AF$1,F390*((1+Investment!$D$7/12)^($AL$1*12-$B390)),0)</f>
        <v>0</v>
      </c>
      <c r="AO390" s="15">
        <f t="shared" si="9"/>
        <v>0</v>
      </c>
      <c r="AP390" s="15">
        <f t="shared" si="20"/>
        <v>201708724.5</v>
      </c>
      <c r="AQ390" s="14"/>
      <c r="AR390" s="15">
        <f>if($A390&lt;=$AF$1,D390*((1+Investment!$D$5/12)^($AR$1*12-$B390)),0)</f>
        <v>0</v>
      </c>
      <c r="AS390" s="15">
        <f>if($A390&lt;=$AF$1,E390*((1+Investment!$D$6/12)^($AR$1*12-$B390)),0)</f>
        <v>0</v>
      </c>
      <c r="AT390" s="15">
        <f>if($A390&lt;=$AF$1,F390*((1+Investment!$D$7/12)^($AR$1*12-$B390)),0)</f>
        <v>0</v>
      </c>
      <c r="AU390" s="15">
        <f t="shared" si="10"/>
        <v>0</v>
      </c>
      <c r="AV390" s="15">
        <f t="shared" si="21"/>
        <v>428487442.2</v>
      </c>
      <c r="AW390" s="15"/>
      <c r="AX390" s="15">
        <f>if($A390&lt;=$AF$1,D390*((1+Investment!$D$5/12)^($AX$1*12-$B390)),0)</f>
        <v>0</v>
      </c>
      <c r="AY390" s="15">
        <f>if($A390&lt;=$AF$1,E390*((1+Investment!$D$6/12)^($AX$1*12-$B390)),0)</f>
        <v>0</v>
      </c>
      <c r="AZ390" s="15">
        <f>if($A390&lt;=$AF$1,F390*((1+Investment!$D$7/12)^($AX$1*12-$B390)),0)</f>
        <v>0</v>
      </c>
      <c r="BA390" s="15">
        <f t="shared" si="11"/>
        <v>0</v>
      </c>
      <c r="BB390" s="15">
        <f t="shared" si="22"/>
        <v>924335629</v>
      </c>
      <c r="BC390" s="15"/>
      <c r="BD390" s="15">
        <f>if($A390&lt;=$AF$1,D390*((1+Investment!$D$5/12)^($BD$1*12-$B390)),0)</f>
        <v>0</v>
      </c>
      <c r="BE390" s="15">
        <f>if($A390&lt;=$AF$1,E390*((1+Investment!$D$6/12)^($BD$1*12-$B390)),0)</f>
        <v>0</v>
      </c>
      <c r="BF390" s="15">
        <f>if($A390&lt;=$AF$1,F390*((1+Investment!$D$7/12)^($BD$1*12-$B390)),0)</f>
        <v>0</v>
      </c>
      <c r="BG390" s="15">
        <f t="shared" si="12"/>
        <v>0</v>
      </c>
      <c r="BH390" s="15">
        <f t="shared" si="23"/>
        <v>2023737898</v>
      </c>
      <c r="BI390" s="15"/>
    </row>
    <row r="391">
      <c r="A391" s="24">
        <f t="shared" si="2"/>
        <v>32</v>
      </c>
      <c r="B391" s="23">
        <f t="shared" si="13"/>
        <v>389</v>
      </c>
      <c r="C391" s="15">
        <f>vlookup(A391,Budget!$B$3:$H$53,7,0)</f>
        <v>103480.379</v>
      </c>
      <c r="D391" s="15">
        <f t="shared" ref="D391:F391" si="409">$C391*D$1</f>
        <v>62088.22737</v>
      </c>
      <c r="E391" s="15">
        <f t="shared" si="409"/>
        <v>25870.09474</v>
      </c>
      <c r="F391" s="15">
        <f t="shared" si="409"/>
        <v>15522.05684</v>
      </c>
      <c r="G391" s="14"/>
      <c r="H391" s="15">
        <f>if($A391&lt;=$H$1,D391*((1+Investment!$D$5/12)^($H$1*12-$B391)),0)</f>
        <v>0</v>
      </c>
      <c r="I391" s="15">
        <f>if($A391&lt;=$H$1,E391*((1+Investment!$D$6/12)^($H$1*12-$B391)),0)</f>
        <v>0</v>
      </c>
      <c r="J391" s="15">
        <f>if($A391&lt;=$H$1,F391*((1+Investment!$D$7/12)^($H$1*12-$B391)),0)</f>
        <v>0</v>
      </c>
      <c r="K391" s="15">
        <f t="shared" si="4"/>
        <v>0</v>
      </c>
      <c r="L391" s="15">
        <f t="shared" si="15"/>
        <v>2878143.695</v>
      </c>
      <c r="M391" s="14"/>
      <c r="N391" s="15">
        <f>if($A391&lt;=$N$1,D391*((1+Investment!$D$5/12)^($N$1*12-$B391)),0)</f>
        <v>0</v>
      </c>
      <c r="O391" s="15">
        <f>if($A391&lt;=$N$1,E391*((1+Investment!$D$6/12)^($N$1*12-$B391)),0)</f>
        <v>0</v>
      </c>
      <c r="P391" s="15">
        <f>if($A391&lt;=$N$1,F391*((1+Investment!$D$7/12)^($N$1*12-$B391)),0)</f>
        <v>0</v>
      </c>
      <c r="Q391" s="15">
        <f t="shared" si="5"/>
        <v>0</v>
      </c>
      <c r="R391" s="15">
        <f t="shared" si="16"/>
        <v>7865692.167</v>
      </c>
      <c r="S391" s="14"/>
      <c r="T391" s="15">
        <f>if($A391&lt;=$T$1,D391*((1+Investment!$D$5/12)^($T$1*12-$B391)),0)</f>
        <v>0</v>
      </c>
      <c r="U391" s="15">
        <f>if($A391&lt;=$T$1,E391*((1+Investment!$D$6/12)^($T$1*12-$B391)),0)</f>
        <v>0</v>
      </c>
      <c r="V391" s="15">
        <f>if($A391&lt;=$T$1,F391*((1+Investment!$D$7/12)^($T$1*12-$B391)),0)</f>
        <v>0</v>
      </c>
      <c r="W391" s="15">
        <f t="shared" si="6"/>
        <v>0</v>
      </c>
      <c r="X391" s="15">
        <f t="shared" si="17"/>
        <v>19126709.88</v>
      </c>
      <c r="Y391" s="14"/>
      <c r="Z391" s="15">
        <f>if($A391&lt;=$Z$1,D391*((1+Investment!$D$5/12)^($Z$1*12-$B391)),0)</f>
        <v>0</v>
      </c>
      <c r="AA391" s="15">
        <f>if($A391&lt;=$Z$1,E391*((1+Investment!$D$6/12)^($Z$1*12-$B391)),0)</f>
        <v>0</v>
      </c>
      <c r="AB391" s="15">
        <f>if($A391&lt;=$Z$1,F391*((1+Investment!$D$7/12)^($Z$1*12-$B391)),0)</f>
        <v>0</v>
      </c>
      <c r="AC391" s="15">
        <f t="shared" si="7"/>
        <v>0</v>
      </c>
      <c r="AD391" s="15">
        <f t="shared" si="18"/>
        <v>43666553.35</v>
      </c>
      <c r="AE391" s="14"/>
      <c r="AF391" s="15">
        <f>if($A391&lt;=$AF$1,D391*((1+Investment!$D$5/12)^($AF$1*12-$B391)),0)</f>
        <v>0</v>
      </c>
      <c r="AG391" s="15">
        <f>if($A391&lt;=$AF$1,E391*((1+Investment!$D$6/12)^($AF$1*12-$B391)),0)</f>
        <v>0</v>
      </c>
      <c r="AH391" s="15">
        <f>if($A391&lt;=$AF$1,F391*((1+Investment!$D$7/12)^($AF$1*12-$B391)),0)</f>
        <v>0</v>
      </c>
      <c r="AI391" s="15">
        <f t="shared" si="8"/>
        <v>0</v>
      </c>
      <c r="AJ391" s="15">
        <f t="shared" si="19"/>
        <v>96444597</v>
      </c>
      <c r="AK391" s="14"/>
      <c r="AL391" s="15">
        <f>if($A391&lt;=$AF$1,D391*((1+Investment!$D$5/12)^($AL$1*12-$B391)),0)</f>
        <v>0</v>
      </c>
      <c r="AM391" s="15">
        <f>if($A391&lt;=$AF$1,E391*((1+Investment!$D$6/12)^($AL$1*12-$B391)),0)</f>
        <v>0</v>
      </c>
      <c r="AN391" s="15">
        <f>if($A391&lt;=$AF$1,F391*((1+Investment!$D$7/12)^($AL$1*12-$B391)),0)</f>
        <v>0</v>
      </c>
      <c r="AO391" s="15">
        <f t="shared" si="9"/>
        <v>0</v>
      </c>
      <c r="AP391" s="15">
        <f t="shared" si="20"/>
        <v>201708724.5</v>
      </c>
      <c r="AQ391" s="14"/>
      <c r="AR391" s="15">
        <f>if($A391&lt;=$AF$1,D391*((1+Investment!$D$5/12)^($AR$1*12-$B391)),0)</f>
        <v>0</v>
      </c>
      <c r="AS391" s="15">
        <f>if($A391&lt;=$AF$1,E391*((1+Investment!$D$6/12)^($AR$1*12-$B391)),0)</f>
        <v>0</v>
      </c>
      <c r="AT391" s="15">
        <f>if($A391&lt;=$AF$1,F391*((1+Investment!$D$7/12)^($AR$1*12-$B391)),0)</f>
        <v>0</v>
      </c>
      <c r="AU391" s="15">
        <f t="shared" si="10"/>
        <v>0</v>
      </c>
      <c r="AV391" s="15">
        <f t="shared" si="21"/>
        <v>428487442.2</v>
      </c>
      <c r="AW391" s="15"/>
      <c r="AX391" s="15">
        <f>if($A391&lt;=$AF$1,D391*((1+Investment!$D$5/12)^($AX$1*12-$B391)),0)</f>
        <v>0</v>
      </c>
      <c r="AY391" s="15">
        <f>if($A391&lt;=$AF$1,E391*((1+Investment!$D$6/12)^($AX$1*12-$B391)),0)</f>
        <v>0</v>
      </c>
      <c r="AZ391" s="15">
        <f>if($A391&lt;=$AF$1,F391*((1+Investment!$D$7/12)^($AX$1*12-$B391)),0)</f>
        <v>0</v>
      </c>
      <c r="BA391" s="15">
        <f t="shared" si="11"/>
        <v>0</v>
      </c>
      <c r="BB391" s="15">
        <f t="shared" si="22"/>
        <v>924335629</v>
      </c>
      <c r="BC391" s="15"/>
      <c r="BD391" s="15">
        <f>if($A391&lt;=$AF$1,D391*((1+Investment!$D$5/12)^($BD$1*12-$B391)),0)</f>
        <v>0</v>
      </c>
      <c r="BE391" s="15">
        <f>if($A391&lt;=$AF$1,E391*((1+Investment!$D$6/12)^($BD$1*12-$B391)),0)</f>
        <v>0</v>
      </c>
      <c r="BF391" s="15">
        <f>if($A391&lt;=$AF$1,F391*((1+Investment!$D$7/12)^($BD$1*12-$B391)),0)</f>
        <v>0</v>
      </c>
      <c r="BG391" s="15">
        <f t="shared" si="12"/>
        <v>0</v>
      </c>
      <c r="BH391" s="15">
        <f t="shared" si="23"/>
        <v>2023737898</v>
      </c>
      <c r="BI391" s="15"/>
    </row>
    <row r="392">
      <c r="A392" s="24">
        <f t="shared" si="2"/>
        <v>32</v>
      </c>
      <c r="B392" s="23">
        <f t="shared" si="13"/>
        <v>390</v>
      </c>
      <c r="C392" s="15">
        <f>vlookup(A392,Budget!$B$3:$H$53,7,0)</f>
        <v>103480.379</v>
      </c>
      <c r="D392" s="15">
        <f t="shared" ref="D392:F392" si="410">$C392*D$1</f>
        <v>62088.22737</v>
      </c>
      <c r="E392" s="15">
        <f t="shared" si="410"/>
        <v>25870.09474</v>
      </c>
      <c r="F392" s="15">
        <f t="shared" si="410"/>
        <v>15522.05684</v>
      </c>
      <c r="G392" s="14"/>
      <c r="H392" s="15">
        <f>if($A392&lt;=$H$1,D392*((1+Investment!$D$5/12)^($H$1*12-$B392)),0)</f>
        <v>0</v>
      </c>
      <c r="I392" s="15">
        <f>if($A392&lt;=$H$1,E392*((1+Investment!$D$6/12)^($H$1*12-$B392)),0)</f>
        <v>0</v>
      </c>
      <c r="J392" s="15">
        <f>if($A392&lt;=$H$1,F392*((1+Investment!$D$7/12)^($H$1*12-$B392)),0)</f>
        <v>0</v>
      </c>
      <c r="K392" s="15">
        <f t="shared" si="4"/>
        <v>0</v>
      </c>
      <c r="L392" s="15">
        <f t="shared" si="15"/>
        <v>2878143.695</v>
      </c>
      <c r="M392" s="14"/>
      <c r="N392" s="15">
        <f>if($A392&lt;=$N$1,D392*((1+Investment!$D$5/12)^($N$1*12-$B392)),0)</f>
        <v>0</v>
      </c>
      <c r="O392" s="15">
        <f>if($A392&lt;=$N$1,E392*((1+Investment!$D$6/12)^($N$1*12-$B392)),0)</f>
        <v>0</v>
      </c>
      <c r="P392" s="15">
        <f>if($A392&lt;=$N$1,F392*((1+Investment!$D$7/12)^($N$1*12-$B392)),0)</f>
        <v>0</v>
      </c>
      <c r="Q392" s="15">
        <f t="shared" si="5"/>
        <v>0</v>
      </c>
      <c r="R392" s="15">
        <f t="shared" si="16"/>
        <v>7865692.167</v>
      </c>
      <c r="S392" s="14"/>
      <c r="T392" s="15">
        <f>if($A392&lt;=$T$1,D392*((1+Investment!$D$5/12)^($T$1*12-$B392)),0)</f>
        <v>0</v>
      </c>
      <c r="U392" s="15">
        <f>if($A392&lt;=$T$1,E392*((1+Investment!$D$6/12)^($T$1*12-$B392)),0)</f>
        <v>0</v>
      </c>
      <c r="V392" s="15">
        <f>if($A392&lt;=$T$1,F392*((1+Investment!$D$7/12)^($T$1*12-$B392)),0)</f>
        <v>0</v>
      </c>
      <c r="W392" s="15">
        <f t="shared" si="6"/>
        <v>0</v>
      </c>
      <c r="X392" s="15">
        <f t="shared" si="17"/>
        <v>19126709.88</v>
      </c>
      <c r="Y392" s="14"/>
      <c r="Z392" s="15">
        <f>if($A392&lt;=$Z$1,D392*((1+Investment!$D$5/12)^($Z$1*12-$B392)),0)</f>
        <v>0</v>
      </c>
      <c r="AA392" s="15">
        <f>if($A392&lt;=$Z$1,E392*((1+Investment!$D$6/12)^($Z$1*12-$B392)),0)</f>
        <v>0</v>
      </c>
      <c r="AB392" s="15">
        <f>if($A392&lt;=$Z$1,F392*((1+Investment!$D$7/12)^($Z$1*12-$B392)),0)</f>
        <v>0</v>
      </c>
      <c r="AC392" s="15">
        <f t="shared" si="7"/>
        <v>0</v>
      </c>
      <c r="AD392" s="15">
        <f t="shared" si="18"/>
        <v>43666553.35</v>
      </c>
      <c r="AE392" s="14"/>
      <c r="AF392" s="15">
        <f>if($A392&lt;=$AF$1,D392*((1+Investment!$D$5/12)^($AF$1*12-$B392)),0)</f>
        <v>0</v>
      </c>
      <c r="AG392" s="15">
        <f>if($A392&lt;=$AF$1,E392*((1+Investment!$D$6/12)^($AF$1*12-$B392)),0)</f>
        <v>0</v>
      </c>
      <c r="AH392" s="15">
        <f>if($A392&lt;=$AF$1,F392*((1+Investment!$D$7/12)^($AF$1*12-$B392)),0)</f>
        <v>0</v>
      </c>
      <c r="AI392" s="15">
        <f t="shared" si="8"/>
        <v>0</v>
      </c>
      <c r="AJ392" s="15">
        <f t="shared" si="19"/>
        <v>96444597</v>
      </c>
      <c r="AK392" s="14"/>
      <c r="AL392" s="15">
        <f>if($A392&lt;=$AF$1,D392*((1+Investment!$D$5/12)^($AL$1*12-$B392)),0)</f>
        <v>0</v>
      </c>
      <c r="AM392" s="15">
        <f>if($A392&lt;=$AF$1,E392*((1+Investment!$D$6/12)^($AL$1*12-$B392)),0)</f>
        <v>0</v>
      </c>
      <c r="AN392" s="15">
        <f>if($A392&lt;=$AF$1,F392*((1+Investment!$D$7/12)^($AL$1*12-$B392)),0)</f>
        <v>0</v>
      </c>
      <c r="AO392" s="15">
        <f t="shared" si="9"/>
        <v>0</v>
      </c>
      <c r="AP392" s="15">
        <f t="shared" si="20"/>
        <v>201708724.5</v>
      </c>
      <c r="AQ392" s="14"/>
      <c r="AR392" s="15">
        <f>if($A392&lt;=$AF$1,D392*((1+Investment!$D$5/12)^($AR$1*12-$B392)),0)</f>
        <v>0</v>
      </c>
      <c r="AS392" s="15">
        <f>if($A392&lt;=$AF$1,E392*((1+Investment!$D$6/12)^($AR$1*12-$B392)),0)</f>
        <v>0</v>
      </c>
      <c r="AT392" s="15">
        <f>if($A392&lt;=$AF$1,F392*((1+Investment!$D$7/12)^($AR$1*12-$B392)),0)</f>
        <v>0</v>
      </c>
      <c r="AU392" s="15">
        <f t="shared" si="10"/>
        <v>0</v>
      </c>
      <c r="AV392" s="15">
        <f t="shared" si="21"/>
        <v>428487442.2</v>
      </c>
      <c r="AW392" s="15"/>
      <c r="AX392" s="15">
        <f>if($A392&lt;=$AF$1,D392*((1+Investment!$D$5/12)^($AX$1*12-$B392)),0)</f>
        <v>0</v>
      </c>
      <c r="AY392" s="15">
        <f>if($A392&lt;=$AF$1,E392*((1+Investment!$D$6/12)^($AX$1*12-$B392)),0)</f>
        <v>0</v>
      </c>
      <c r="AZ392" s="15">
        <f>if($A392&lt;=$AF$1,F392*((1+Investment!$D$7/12)^($AX$1*12-$B392)),0)</f>
        <v>0</v>
      </c>
      <c r="BA392" s="15">
        <f t="shared" si="11"/>
        <v>0</v>
      </c>
      <c r="BB392" s="15">
        <f t="shared" si="22"/>
        <v>924335629</v>
      </c>
      <c r="BC392" s="15"/>
      <c r="BD392" s="15">
        <f>if($A392&lt;=$AF$1,D392*((1+Investment!$D$5/12)^($BD$1*12-$B392)),0)</f>
        <v>0</v>
      </c>
      <c r="BE392" s="15">
        <f>if($A392&lt;=$AF$1,E392*((1+Investment!$D$6/12)^($BD$1*12-$B392)),0)</f>
        <v>0</v>
      </c>
      <c r="BF392" s="15">
        <f>if($A392&lt;=$AF$1,F392*((1+Investment!$D$7/12)^($BD$1*12-$B392)),0)</f>
        <v>0</v>
      </c>
      <c r="BG392" s="15">
        <f t="shared" si="12"/>
        <v>0</v>
      </c>
      <c r="BH392" s="15">
        <f t="shared" si="23"/>
        <v>2023737898</v>
      </c>
      <c r="BI392" s="15"/>
    </row>
    <row r="393">
      <c r="A393" s="24">
        <f t="shared" si="2"/>
        <v>32</v>
      </c>
      <c r="B393" s="23">
        <f t="shared" si="13"/>
        <v>391</v>
      </c>
      <c r="C393" s="15">
        <f>vlookup(A393,Budget!$B$3:$H$53,7,0)</f>
        <v>103480.379</v>
      </c>
      <c r="D393" s="15">
        <f t="shared" ref="D393:F393" si="411">$C393*D$1</f>
        <v>62088.22737</v>
      </c>
      <c r="E393" s="15">
        <f t="shared" si="411"/>
        <v>25870.09474</v>
      </c>
      <c r="F393" s="15">
        <f t="shared" si="411"/>
        <v>15522.05684</v>
      </c>
      <c r="G393" s="14"/>
      <c r="H393" s="15">
        <f>if($A393&lt;=$H$1,D393*((1+Investment!$D$5/12)^($H$1*12-$B393)),0)</f>
        <v>0</v>
      </c>
      <c r="I393" s="15">
        <f>if($A393&lt;=$H$1,E393*((1+Investment!$D$6/12)^($H$1*12-$B393)),0)</f>
        <v>0</v>
      </c>
      <c r="J393" s="15">
        <f>if($A393&lt;=$H$1,F393*((1+Investment!$D$7/12)^($H$1*12-$B393)),0)</f>
        <v>0</v>
      </c>
      <c r="K393" s="15">
        <f t="shared" si="4"/>
        <v>0</v>
      </c>
      <c r="L393" s="15">
        <f t="shared" si="15"/>
        <v>2878143.695</v>
      </c>
      <c r="M393" s="14"/>
      <c r="N393" s="15">
        <f>if($A393&lt;=$N$1,D393*((1+Investment!$D$5/12)^($N$1*12-$B393)),0)</f>
        <v>0</v>
      </c>
      <c r="O393" s="15">
        <f>if($A393&lt;=$N$1,E393*((1+Investment!$D$6/12)^($N$1*12-$B393)),0)</f>
        <v>0</v>
      </c>
      <c r="P393" s="15">
        <f>if($A393&lt;=$N$1,F393*((1+Investment!$D$7/12)^($N$1*12-$B393)),0)</f>
        <v>0</v>
      </c>
      <c r="Q393" s="15">
        <f t="shared" si="5"/>
        <v>0</v>
      </c>
      <c r="R393" s="15">
        <f t="shared" si="16"/>
        <v>7865692.167</v>
      </c>
      <c r="S393" s="14"/>
      <c r="T393" s="15">
        <f>if($A393&lt;=$T$1,D393*((1+Investment!$D$5/12)^($T$1*12-$B393)),0)</f>
        <v>0</v>
      </c>
      <c r="U393" s="15">
        <f>if($A393&lt;=$T$1,E393*((1+Investment!$D$6/12)^($T$1*12-$B393)),0)</f>
        <v>0</v>
      </c>
      <c r="V393" s="15">
        <f>if($A393&lt;=$T$1,F393*((1+Investment!$D$7/12)^($T$1*12-$B393)),0)</f>
        <v>0</v>
      </c>
      <c r="W393" s="15">
        <f t="shared" si="6"/>
        <v>0</v>
      </c>
      <c r="X393" s="15">
        <f t="shared" si="17"/>
        <v>19126709.88</v>
      </c>
      <c r="Y393" s="14"/>
      <c r="Z393" s="15">
        <f>if($A393&lt;=$Z$1,D393*((1+Investment!$D$5/12)^($Z$1*12-$B393)),0)</f>
        <v>0</v>
      </c>
      <c r="AA393" s="15">
        <f>if($A393&lt;=$Z$1,E393*((1+Investment!$D$6/12)^($Z$1*12-$B393)),0)</f>
        <v>0</v>
      </c>
      <c r="AB393" s="15">
        <f>if($A393&lt;=$Z$1,F393*((1+Investment!$D$7/12)^($Z$1*12-$B393)),0)</f>
        <v>0</v>
      </c>
      <c r="AC393" s="15">
        <f t="shared" si="7"/>
        <v>0</v>
      </c>
      <c r="AD393" s="15">
        <f t="shared" si="18"/>
        <v>43666553.35</v>
      </c>
      <c r="AE393" s="14"/>
      <c r="AF393" s="15">
        <f>if($A393&lt;=$AF$1,D393*((1+Investment!$D$5/12)^($AF$1*12-$B393)),0)</f>
        <v>0</v>
      </c>
      <c r="AG393" s="15">
        <f>if($A393&lt;=$AF$1,E393*((1+Investment!$D$6/12)^($AF$1*12-$B393)),0)</f>
        <v>0</v>
      </c>
      <c r="AH393" s="15">
        <f>if($A393&lt;=$AF$1,F393*((1+Investment!$D$7/12)^($AF$1*12-$B393)),0)</f>
        <v>0</v>
      </c>
      <c r="AI393" s="15">
        <f t="shared" si="8"/>
        <v>0</v>
      </c>
      <c r="AJ393" s="15">
        <f t="shared" si="19"/>
        <v>96444597</v>
      </c>
      <c r="AK393" s="14"/>
      <c r="AL393" s="15">
        <f>if($A393&lt;=$AF$1,D393*((1+Investment!$D$5/12)^($AL$1*12-$B393)),0)</f>
        <v>0</v>
      </c>
      <c r="AM393" s="15">
        <f>if($A393&lt;=$AF$1,E393*((1+Investment!$D$6/12)^($AL$1*12-$B393)),0)</f>
        <v>0</v>
      </c>
      <c r="AN393" s="15">
        <f>if($A393&lt;=$AF$1,F393*((1+Investment!$D$7/12)^($AL$1*12-$B393)),0)</f>
        <v>0</v>
      </c>
      <c r="AO393" s="15">
        <f t="shared" si="9"/>
        <v>0</v>
      </c>
      <c r="AP393" s="15">
        <f t="shared" si="20"/>
        <v>201708724.5</v>
      </c>
      <c r="AQ393" s="14"/>
      <c r="AR393" s="15">
        <f>if($A393&lt;=$AF$1,D393*((1+Investment!$D$5/12)^($AR$1*12-$B393)),0)</f>
        <v>0</v>
      </c>
      <c r="AS393" s="15">
        <f>if($A393&lt;=$AF$1,E393*((1+Investment!$D$6/12)^($AR$1*12-$B393)),0)</f>
        <v>0</v>
      </c>
      <c r="AT393" s="15">
        <f>if($A393&lt;=$AF$1,F393*((1+Investment!$D$7/12)^($AR$1*12-$B393)),0)</f>
        <v>0</v>
      </c>
      <c r="AU393" s="15">
        <f t="shared" si="10"/>
        <v>0</v>
      </c>
      <c r="AV393" s="15">
        <f t="shared" si="21"/>
        <v>428487442.2</v>
      </c>
      <c r="AW393" s="15"/>
      <c r="AX393" s="15">
        <f>if($A393&lt;=$AF$1,D393*((1+Investment!$D$5/12)^($AX$1*12-$B393)),0)</f>
        <v>0</v>
      </c>
      <c r="AY393" s="15">
        <f>if($A393&lt;=$AF$1,E393*((1+Investment!$D$6/12)^($AX$1*12-$B393)),0)</f>
        <v>0</v>
      </c>
      <c r="AZ393" s="15">
        <f>if($A393&lt;=$AF$1,F393*((1+Investment!$D$7/12)^($AX$1*12-$B393)),0)</f>
        <v>0</v>
      </c>
      <c r="BA393" s="15">
        <f t="shared" si="11"/>
        <v>0</v>
      </c>
      <c r="BB393" s="15">
        <f t="shared" si="22"/>
        <v>924335629</v>
      </c>
      <c r="BC393" s="15"/>
      <c r="BD393" s="15">
        <f>if($A393&lt;=$AF$1,D393*((1+Investment!$D$5/12)^($BD$1*12-$B393)),0)</f>
        <v>0</v>
      </c>
      <c r="BE393" s="15">
        <f>if($A393&lt;=$AF$1,E393*((1+Investment!$D$6/12)^($BD$1*12-$B393)),0)</f>
        <v>0</v>
      </c>
      <c r="BF393" s="15">
        <f>if($A393&lt;=$AF$1,F393*((1+Investment!$D$7/12)^($BD$1*12-$B393)),0)</f>
        <v>0</v>
      </c>
      <c r="BG393" s="15">
        <f t="shared" si="12"/>
        <v>0</v>
      </c>
      <c r="BH393" s="15">
        <f t="shared" si="23"/>
        <v>2023737898</v>
      </c>
      <c r="BI393" s="15"/>
    </row>
    <row r="394">
      <c r="A394" s="24">
        <f t="shared" si="2"/>
        <v>32</v>
      </c>
      <c r="B394" s="23">
        <f t="shared" si="13"/>
        <v>392</v>
      </c>
      <c r="C394" s="15">
        <f>vlookup(A394,Budget!$B$3:$H$53,7,0)</f>
        <v>103480.379</v>
      </c>
      <c r="D394" s="15">
        <f t="shared" ref="D394:F394" si="412">$C394*D$1</f>
        <v>62088.22737</v>
      </c>
      <c r="E394" s="15">
        <f t="shared" si="412"/>
        <v>25870.09474</v>
      </c>
      <c r="F394" s="15">
        <f t="shared" si="412"/>
        <v>15522.05684</v>
      </c>
      <c r="G394" s="14"/>
      <c r="H394" s="15">
        <f>if($A394&lt;=$H$1,D394*((1+Investment!$D$5/12)^($H$1*12-$B394)),0)</f>
        <v>0</v>
      </c>
      <c r="I394" s="15">
        <f>if($A394&lt;=$H$1,E394*((1+Investment!$D$6/12)^($H$1*12-$B394)),0)</f>
        <v>0</v>
      </c>
      <c r="J394" s="15">
        <f>if($A394&lt;=$H$1,F394*((1+Investment!$D$7/12)^($H$1*12-$B394)),0)</f>
        <v>0</v>
      </c>
      <c r="K394" s="15">
        <f t="shared" si="4"/>
        <v>0</v>
      </c>
      <c r="L394" s="15">
        <f t="shared" si="15"/>
        <v>2878143.695</v>
      </c>
      <c r="M394" s="14"/>
      <c r="N394" s="15">
        <f>if($A394&lt;=$N$1,D394*((1+Investment!$D$5/12)^($N$1*12-$B394)),0)</f>
        <v>0</v>
      </c>
      <c r="O394" s="15">
        <f>if($A394&lt;=$N$1,E394*((1+Investment!$D$6/12)^($N$1*12-$B394)),0)</f>
        <v>0</v>
      </c>
      <c r="P394" s="15">
        <f>if($A394&lt;=$N$1,F394*((1+Investment!$D$7/12)^($N$1*12-$B394)),0)</f>
        <v>0</v>
      </c>
      <c r="Q394" s="15">
        <f t="shared" si="5"/>
        <v>0</v>
      </c>
      <c r="R394" s="15">
        <f t="shared" si="16"/>
        <v>7865692.167</v>
      </c>
      <c r="S394" s="14"/>
      <c r="T394" s="15">
        <f>if($A394&lt;=$T$1,D394*((1+Investment!$D$5/12)^($T$1*12-$B394)),0)</f>
        <v>0</v>
      </c>
      <c r="U394" s="15">
        <f>if($A394&lt;=$T$1,E394*((1+Investment!$D$6/12)^($T$1*12-$B394)),0)</f>
        <v>0</v>
      </c>
      <c r="V394" s="15">
        <f>if($A394&lt;=$T$1,F394*((1+Investment!$D$7/12)^($T$1*12-$B394)),0)</f>
        <v>0</v>
      </c>
      <c r="W394" s="15">
        <f t="shared" si="6"/>
        <v>0</v>
      </c>
      <c r="X394" s="15">
        <f t="shared" si="17"/>
        <v>19126709.88</v>
      </c>
      <c r="Y394" s="14"/>
      <c r="Z394" s="15">
        <f>if($A394&lt;=$Z$1,D394*((1+Investment!$D$5/12)^($Z$1*12-$B394)),0)</f>
        <v>0</v>
      </c>
      <c r="AA394" s="15">
        <f>if($A394&lt;=$Z$1,E394*((1+Investment!$D$6/12)^($Z$1*12-$B394)),0)</f>
        <v>0</v>
      </c>
      <c r="AB394" s="15">
        <f>if($A394&lt;=$Z$1,F394*((1+Investment!$D$7/12)^($Z$1*12-$B394)),0)</f>
        <v>0</v>
      </c>
      <c r="AC394" s="15">
        <f t="shared" si="7"/>
        <v>0</v>
      </c>
      <c r="AD394" s="15">
        <f t="shared" si="18"/>
        <v>43666553.35</v>
      </c>
      <c r="AE394" s="14"/>
      <c r="AF394" s="15">
        <f>if($A394&lt;=$AF$1,D394*((1+Investment!$D$5/12)^($AF$1*12-$B394)),0)</f>
        <v>0</v>
      </c>
      <c r="AG394" s="15">
        <f>if($A394&lt;=$AF$1,E394*((1+Investment!$D$6/12)^($AF$1*12-$B394)),0)</f>
        <v>0</v>
      </c>
      <c r="AH394" s="15">
        <f>if($A394&lt;=$AF$1,F394*((1+Investment!$D$7/12)^($AF$1*12-$B394)),0)</f>
        <v>0</v>
      </c>
      <c r="AI394" s="15">
        <f t="shared" si="8"/>
        <v>0</v>
      </c>
      <c r="AJ394" s="15">
        <f t="shared" si="19"/>
        <v>96444597</v>
      </c>
      <c r="AK394" s="14"/>
      <c r="AL394" s="15">
        <f>if($A394&lt;=$AF$1,D394*((1+Investment!$D$5/12)^($AL$1*12-$B394)),0)</f>
        <v>0</v>
      </c>
      <c r="AM394" s="15">
        <f>if($A394&lt;=$AF$1,E394*((1+Investment!$D$6/12)^($AL$1*12-$B394)),0)</f>
        <v>0</v>
      </c>
      <c r="AN394" s="15">
        <f>if($A394&lt;=$AF$1,F394*((1+Investment!$D$7/12)^($AL$1*12-$B394)),0)</f>
        <v>0</v>
      </c>
      <c r="AO394" s="15">
        <f t="shared" si="9"/>
        <v>0</v>
      </c>
      <c r="AP394" s="15">
        <f t="shared" si="20"/>
        <v>201708724.5</v>
      </c>
      <c r="AQ394" s="14"/>
      <c r="AR394" s="15">
        <f>if($A394&lt;=$AF$1,D394*((1+Investment!$D$5/12)^($AR$1*12-$B394)),0)</f>
        <v>0</v>
      </c>
      <c r="AS394" s="15">
        <f>if($A394&lt;=$AF$1,E394*((1+Investment!$D$6/12)^($AR$1*12-$B394)),0)</f>
        <v>0</v>
      </c>
      <c r="AT394" s="15">
        <f>if($A394&lt;=$AF$1,F394*((1+Investment!$D$7/12)^($AR$1*12-$B394)),0)</f>
        <v>0</v>
      </c>
      <c r="AU394" s="15">
        <f t="shared" si="10"/>
        <v>0</v>
      </c>
      <c r="AV394" s="15">
        <f t="shared" si="21"/>
        <v>428487442.2</v>
      </c>
      <c r="AW394" s="15"/>
      <c r="AX394" s="15">
        <f>if($A394&lt;=$AF$1,D394*((1+Investment!$D$5/12)^($AX$1*12-$B394)),0)</f>
        <v>0</v>
      </c>
      <c r="AY394" s="15">
        <f>if($A394&lt;=$AF$1,E394*((1+Investment!$D$6/12)^($AX$1*12-$B394)),0)</f>
        <v>0</v>
      </c>
      <c r="AZ394" s="15">
        <f>if($A394&lt;=$AF$1,F394*((1+Investment!$D$7/12)^($AX$1*12-$B394)),0)</f>
        <v>0</v>
      </c>
      <c r="BA394" s="15">
        <f t="shared" si="11"/>
        <v>0</v>
      </c>
      <c r="BB394" s="15">
        <f t="shared" si="22"/>
        <v>924335629</v>
      </c>
      <c r="BC394" s="15"/>
      <c r="BD394" s="15">
        <f>if($A394&lt;=$AF$1,D394*((1+Investment!$D$5/12)^($BD$1*12-$B394)),0)</f>
        <v>0</v>
      </c>
      <c r="BE394" s="15">
        <f>if($A394&lt;=$AF$1,E394*((1+Investment!$D$6/12)^($BD$1*12-$B394)),0)</f>
        <v>0</v>
      </c>
      <c r="BF394" s="15">
        <f>if($A394&lt;=$AF$1,F394*((1+Investment!$D$7/12)^($BD$1*12-$B394)),0)</f>
        <v>0</v>
      </c>
      <c r="BG394" s="15">
        <f t="shared" si="12"/>
        <v>0</v>
      </c>
      <c r="BH394" s="15">
        <f t="shared" si="23"/>
        <v>2023737898</v>
      </c>
      <c r="BI394" s="15"/>
    </row>
    <row r="395">
      <c r="A395" s="24">
        <f t="shared" si="2"/>
        <v>32</v>
      </c>
      <c r="B395" s="23">
        <f t="shared" si="13"/>
        <v>393</v>
      </c>
      <c r="C395" s="15">
        <f>vlookup(A395,Budget!$B$3:$H$53,7,0)</f>
        <v>103480.379</v>
      </c>
      <c r="D395" s="15">
        <f t="shared" ref="D395:F395" si="413">$C395*D$1</f>
        <v>62088.22737</v>
      </c>
      <c r="E395" s="15">
        <f t="shared" si="413"/>
        <v>25870.09474</v>
      </c>
      <c r="F395" s="15">
        <f t="shared" si="413"/>
        <v>15522.05684</v>
      </c>
      <c r="G395" s="14"/>
      <c r="H395" s="15">
        <f>if($A395&lt;=$H$1,D395*((1+Investment!$D$5/12)^($H$1*12-$B395)),0)</f>
        <v>0</v>
      </c>
      <c r="I395" s="15">
        <f>if($A395&lt;=$H$1,E395*((1+Investment!$D$6/12)^($H$1*12-$B395)),0)</f>
        <v>0</v>
      </c>
      <c r="J395" s="15">
        <f>if($A395&lt;=$H$1,F395*((1+Investment!$D$7/12)^($H$1*12-$B395)),0)</f>
        <v>0</v>
      </c>
      <c r="K395" s="15">
        <f t="shared" si="4"/>
        <v>0</v>
      </c>
      <c r="L395" s="15">
        <f t="shared" si="15"/>
        <v>2878143.695</v>
      </c>
      <c r="M395" s="14"/>
      <c r="N395" s="15">
        <f>if($A395&lt;=$N$1,D395*((1+Investment!$D$5/12)^($N$1*12-$B395)),0)</f>
        <v>0</v>
      </c>
      <c r="O395" s="15">
        <f>if($A395&lt;=$N$1,E395*((1+Investment!$D$6/12)^($N$1*12-$B395)),0)</f>
        <v>0</v>
      </c>
      <c r="P395" s="15">
        <f>if($A395&lt;=$N$1,F395*((1+Investment!$D$7/12)^($N$1*12-$B395)),0)</f>
        <v>0</v>
      </c>
      <c r="Q395" s="15">
        <f t="shared" si="5"/>
        <v>0</v>
      </c>
      <c r="R395" s="15">
        <f t="shared" si="16"/>
        <v>7865692.167</v>
      </c>
      <c r="S395" s="14"/>
      <c r="T395" s="15">
        <f>if($A395&lt;=$T$1,D395*((1+Investment!$D$5/12)^($T$1*12-$B395)),0)</f>
        <v>0</v>
      </c>
      <c r="U395" s="15">
        <f>if($A395&lt;=$T$1,E395*((1+Investment!$D$6/12)^($T$1*12-$B395)),0)</f>
        <v>0</v>
      </c>
      <c r="V395" s="15">
        <f>if($A395&lt;=$T$1,F395*((1+Investment!$D$7/12)^($T$1*12-$B395)),0)</f>
        <v>0</v>
      </c>
      <c r="W395" s="15">
        <f t="shared" si="6"/>
        <v>0</v>
      </c>
      <c r="X395" s="15">
        <f t="shared" si="17"/>
        <v>19126709.88</v>
      </c>
      <c r="Y395" s="14"/>
      <c r="Z395" s="15">
        <f>if($A395&lt;=$Z$1,D395*((1+Investment!$D$5/12)^($Z$1*12-$B395)),0)</f>
        <v>0</v>
      </c>
      <c r="AA395" s="15">
        <f>if($A395&lt;=$Z$1,E395*((1+Investment!$D$6/12)^($Z$1*12-$B395)),0)</f>
        <v>0</v>
      </c>
      <c r="AB395" s="15">
        <f>if($A395&lt;=$Z$1,F395*((1+Investment!$D$7/12)^($Z$1*12-$B395)),0)</f>
        <v>0</v>
      </c>
      <c r="AC395" s="15">
        <f t="shared" si="7"/>
        <v>0</v>
      </c>
      <c r="AD395" s="15">
        <f t="shared" si="18"/>
        <v>43666553.35</v>
      </c>
      <c r="AE395" s="14"/>
      <c r="AF395" s="15">
        <f>if($A395&lt;=$AF$1,D395*((1+Investment!$D$5/12)^($AF$1*12-$B395)),0)</f>
        <v>0</v>
      </c>
      <c r="AG395" s="15">
        <f>if($A395&lt;=$AF$1,E395*((1+Investment!$D$6/12)^($AF$1*12-$B395)),0)</f>
        <v>0</v>
      </c>
      <c r="AH395" s="15">
        <f>if($A395&lt;=$AF$1,F395*((1+Investment!$D$7/12)^($AF$1*12-$B395)),0)</f>
        <v>0</v>
      </c>
      <c r="AI395" s="15">
        <f t="shared" si="8"/>
        <v>0</v>
      </c>
      <c r="AJ395" s="15">
        <f t="shared" si="19"/>
        <v>96444597</v>
      </c>
      <c r="AK395" s="14"/>
      <c r="AL395" s="15">
        <f>if($A395&lt;=$AF$1,D395*((1+Investment!$D$5/12)^($AL$1*12-$B395)),0)</f>
        <v>0</v>
      </c>
      <c r="AM395" s="15">
        <f>if($A395&lt;=$AF$1,E395*((1+Investment!$D$6/12)^($AL$1*12-$B395)),0)</f>
        <v>0</v>
      </c>
      <c r="AN395" s="15">
        <f>if($A395&lt;=$AF$1,F395*((1+Investment!$D$7/12)^($AL$1*12-$B395)),0)</f>
        <v>0</v>
      </c>
      <c r="AO395" s="15">
        <f t="shared" si="9"/>
        <v>0</v>
      </c>
      <c r="AP395" s="15">
        <f t="shared" si="20"/>
        <v>201708724.5</v>
      </c>
      <c r="AQ395" s="14"/>
      <c r="AR395" s="15">
        <f>if($A395&lt;=$AF$1,D395*((1+Investment!$D$5/12)^($AR$1*12-$B395)),0)</f>
        <v>0</v>
      </c>
      <c r="AS395" s="15">
        <f>if($A395&lt;=$AF$1,E395*((1+Investment!$D$6/12)^($AR$1*12-$B395)),0)</f>
        <v>0</v>
      </c>
      <c r="AT395" s="15">
        <f>if($A395&lt;=$AF$1,F395*((1+Investment!$D$7/12)^($AR$1*12-$B395)),0)</f>
        <v>0</v>
      </c>
      <c r="AU395" s="15">
        <f t="shared" si="10"/>
        <v>0</v>
      </c>
      <c r="AV395" s="15">
        <f t="shared" si="21"/>
        <v>428487442.2</v>
      </c>
      <c r="AW395" s="15"/>
      <c r="AX395" s="15">
        <f>if($A395&lt;=$AF$1,D395*((1+Investment!$D$5/12)^($AX$1*12-$B395)),0)</f>
        <v>0</v>
      </c>
      <c r="AY395" s="15">
        <f>if($A395&lt;=$AF$1,E395*((1+Investment!$D$6/12)^($AX$1*12-$B395)),0)</f>
        <v>0</v>
      </c>
      <c r="AZ395" s="15">
        <f>if($A395&lt;=$AF$1,F395*((1+Investment!$D$7/12)^($AX$1*12-$B395)),0)</f>
        <v>0</v>
      </c>
      <c r="BA395" s="15">
        <f t="shared" si="11"/>
        <v>0</v>
      </c>
      <c r="BB395" s="15">
        <f t="shared" si="22"/>
        <v>924335629</v>
      </c>
      <c r="BC395" s="15"/>
      <c r="BD395" s="15">
        <f>if($A395&lt;=$AF$1,D395*((1+Investment!$D$5/12)^($BD$1*12-$B395)),0)</f>
        <v>0</v>
      </c>
      <c r="BE395" s="15">
        <f>if($A395&lt;=$AF$1,E395*((1+Investment!$D$6/12)^($BD$1*12-$B395)),0)</f>
        <v>0</v>
      </c>
      <c r="BF395" s="15">
        <f>if($A395&lt;=$AF$1,F395*((1+Investment!$D$7/12)^($BD$1*12-$B395)),0)</f>
        <v>0</v>
      </c>
      <c r="BG395" s="15">
        <f t="shared" si="12"/>
        <v>0</v>
      </c>
      <c r="BH395" s="15">
        <f t="shared" si="23"/>
        <v>2023737898</v>
      </c>
      <c r="BI395" s="15"/>
    </row>
    <row r="396">
      <c r="A396" s="24">
        <f t="shared" si="2"/>
        <v>32</v>
      </c>
      <c r="B396" s="23">
        <f t="shared" si="13"/>
        <v>394</v>
      </c>
      <c r="C396" s="15">
        <f>vlookup(A396,Budget!$B$3:$H$53,7,0)</f>
        <v>103480.379</v>
      </c>
      <c r="D396" s="15">
        <f t="shared" ref="D396:F396" si="414">$C396*D$1</f>
        <v>62088.22737</v>
      </c>
      <c r="E396" s="15">
        <f t="shared" si="414"/>
        <v>25870.09474</v>
      </c>
      <c r="F396" s="15">
        <f t="shared" si="414"/>
        <v>15522.05684</v>
      </c>
      <c r="G396" s="14"/>
      <c r="H396" s="15">
        <f>if($A396&lt;=$H$1,D396*((1+Investment!$D$5/12)^($H$1*12-$B396)),0)</f>
        <v>0</v>
      </c>
      <c r="I396" s="15">
        <f>if($A396&lt;=$H$1,E396*((1+Investment!$D$6/12)^($H$1*12-$B396)),0)</f>
        <v>0</v>
      </c>
      <c r="J396" s="15">
        <f>if($A396&lt;=$H$1,F396*((1+Investment!$D$7/12)^($H$1*12-$B396)),0)</f>
        <v>0</v>
      </c>
      <c r="K396" s="15">
        <f t="shared" si="4"/>
        <v>0</v>
      </c>
      <c r="L396" s="15">
        <f t="shared" si="15"/>
        <v>2878143.695</v>
      </c>
      <c r="M396" s="14"/>
      <c r="N396" s="15">
        <f>if($A396&lt;=$N$1,D396*((1+Investment!$D$5/12)^($N$1*12-$B396)),0)</f>
        <v>0</v>
      </c>
      <c r="O396" s="15">
        <f>if($A396&lt;=$N$1,E396*((1+Investment!$D$6/12)^($N$1*12-$B396)),0)</f>
        <v>0</v>
      </c>
      <c r="P396" s="15">
        <f>if($A396&lt;=$N$1,F396*((1+Investment!$D$7/12)^($N$1*12-$B396)),0)</f>
        <v>0</v>
      </c>
      <c r="Q396" s="15">
        <f t="shared" si="5"/>
        <v>0</v>
      </c>
      <c r="R396" s="15">
        <f t="shared" si="16"/>
        <v>7865692.167</v>
      </c>
      <c r="S396" s="14"/>
      <c r="T396" s="15">
        <f>if($A396&lt;=$T$1,D396*((1+Investment!$D$5/12)^($T$1*12-$B396)),0)</f>
        <v>0</v>
      </c>
      <c r="U396" s="15">
        <f>if($A396&lt;=$T$1,E396*((1+Investment!$D$6/12)^($T$1*12-$B396)),0)</f>
        <v>0</v>
      </c>
      <c r="V396" s="15">
        <f>if($A396&lt;=$T$1,F396*((1+Investment!$D$7/12)^($T$1*12-$B396)),0)</f>
        <v>0</v>
      </c>
      <c r="W396" s="15">
        <f t="shared" si="6"/>
        <v>0</v>
      </c>
      <c r="X396" s="15">
        <f t="shared" si="17"/>
        <v>19126709.88</v>
      </c>
      <c r="Y396" s="14"/>
      <c r="Z396" s="15">
        <f>if($A396&lt;=$Z$1,D396*((1+Investment!$D$5/12)^($Z$1*12-$B396)),0)</f>
        <v>0</v>
      </c>
      <c r="AA396" s="15">
        <f>if($A396&lt;=$Z$1,E396*((1+Investment!$D$6/12)^($Z$1*12-$B396)),0)</f>
        <v>0</v>
      </c>
      <c r="AB396" s="15">
        <f>if($A396&lt;=$Z$1,F396*((1+Investment!$D$7/12)^($Z$1*12-$B396)),0)</f>
        <v>0</v>
      </c>
      <c r="AC396" s="15">
        <f t="shared" si="7"/>
        <v>0</v>
      </c>
      <c r="AD396" s="15">
        <f t="shared" si="18"/>
        <v>43666553.35</v>
      </c>
      <c r="AE396" s="14"/>
      <c r="AF396" s="15">
        <f>if($A396&lt;=$AF$1,D396*((1+Investment!$D$5/12)^($AF$1*12-$B396)),0)</f>
        <v>0</v>
      </c>
      <c r="AG396" s="15">
        <f>if($A396&lt;=$AF$1,E396*((1+Investment!$D$6/12)^($AF$1*12-$B396)),0)</f>
        <v>0</v>
      </c>
      <c r="AH396" s="15">
        <f>if($A396&lt;=$AF$1,F396*((1+Investment!$D$7/12)^($AF$1*12-$B396)),0)</f>
        <v>0</v>
      </c>
      <c r="AI396" s="15">
        <f t="shared" si="8"/>
        <v>0</v>
      </c>
      <c r="AJ396" s="15">
        <f t="shared" si="19"/>
        <v>96444597</v>
      </c>
      <c r="AK396" s="14"/>
      <c r="AL396" s="15">
        <f>if($A396&lt;=$AF$1,D396*((1+Investment!$D$5/12)^($AL$1*12-$B396)),0)</f>
        <v>0</v>
      </c>
      <c r="AM396" s="15">
        <f>if($A396&lt;=$AF$1,E396*((1+Investment!$D$6/12)^($AL$1*12-$B396)),0)</f>
        <v>0</v>
      </c>
      <c r="AN396" s="15">
        <f>if($A396&lt;=$AF$1,F396*((1+Investment!$D$7/12)^($AL$1*12-$B396)),0)</f>
        <v>0</v>
      </c>
      <c r="AO396" s="15">
        <f t="shared" si="9"/>
        <v>0</v>
      </c>
      <c r="AP396" s="15">
        <f t="shared" si="20"/>
        <v>201708724.5</v>
      </c>
      <c r="AQ396" s="14"/>
      <c r="AR396" s="15">
        <f>if($A396&lt;=$AF$1,D396*((1+Investment!$D$5/12)^($AR$1*12-$B396)),0)</f>
        <v>0</v>
      </c>
      <c r="AS396" s="15">
        <f>if($A396&lt;=$AF$1,E396*((1+Investment!$D$6/12)^($AR$1*12-$B396)),0)</f>
        <v>0</v>
      </c>
      <c r="AT396" s="15">
        <f>if($A396&lt;=$AF$1,F396*((1+Investment!$D$7/12)^($AR$1*12-$B396)),0)</f>
        <v>0</v>
      </c>
      <c r="AU396" s="15">
        <f t="shared" si="10"/>
        <v>0</v>
      </c>
      <c r="AV396" s="15">
        <f t="shared" si="21"/>
        <v>428487442.2</v>
      </c>
      <c r="AW396" s="15"/>
      <c r="AX396" s="15">
        <f>if($A396&lt;=$AF$1,D396*((1+Investment!$D$5/12)^($AX$1*12-$B396)),0)</f>
        <v>0</v>
      </c>
      <c r="AY396" s="15">
        <f>if($A396&lt;=$AF$1,E396*((1+Investment!$D$6/12)^($AX$1*12-$B396)),0)</f>
        <v>0</v>
      </c>
      <c r="AZ396" s="15">
        <f>if($A396&lt;=$AF$1,F396*((1+Investment!$D$7/12)^($AX$1*12-$B396)),0)</f>
        <v>0</v>
      </c>
      <c r="BA396" s="15">
        <f t="shared" si="11"/>
        <v>0</v>
      </c>
      <c r="BB396" s="15">
        <f t="shared" si="22"/>
        <v>924335629</v>
      </c>
      <c r="BC396" s="15"/>
      <c r="BD396" s="15">
        <f>if($A396&lt;=$AF$1,D396*((1+Investment!$D$5/12)^($BD$1*12-$B396)),0)</f>
        <v>0</v>
      </c>
      <c r="BE396" s="15">
        <f>if($A396&lt;=$AF$1,E396*((1+Investment!$D$6/12)^($BD$1*12-$B396)),0)</f>
        <v>0</v>
      </c>
      <c r="BF396" s="15">
        <f>if($A396&lt;=$AF$1,F396*((1+Investment!$D$7/12)^($BD$1*12-$B396)),0)</f>
        <v>0</v>
      </c>
      <c r="BG396" s="15">
        <f t="shared" si="12"/>
        <v>0</v>
      </c>
      <c r="BH396" s="15">
        <f t="shared" si="23"/>
        <v>2023737898</v>
      </c>
      <c r="BI396" s="15"/>
    </row>
    <row r="397">
      <c r="A397" s="24">
        <f t="shared" si="2"/>
        <v>32</v>
      </c>
      <c r="B397" s="23">
        <f t="shared" si="13"/>
        <v>395</v>
      </c>
      <c r="C397" s="15">
        <f>vlookup(A397,Budget!$B$3:$H$53,7,0)</f>
        <v>103480.379</v>
      </c>
      <c r="D397" s="15">
        <f t="shared" ref="D397:F397" si="415">$C397*D$1</f>
        <v>62088.22737</v>
      </c>
      <c r="E397" s="15">
        <f t="shared" si="415"/>
        <v>25870.09474</v>
      </c>
      <c r="F397" s="15">
        <f t="shared" si="415"/>
        <v>15522.05684</v>
      </c>
      <c r="G397" s="14"/>
      <c r="H397" s="15">
        <f>if($A397&lt;=$H$1,D397*((1+Investment!$D$5/12)^($H$1*12-$B397)),0)</f>
        <v>0</v>
      </c>
      <c r="I397" s="15">
        <f>if($A397&lt;=$H$1,E397*((1+Investment!$D$6/12)^($H$1*12-$B397)),0)</f>
        <v>0</v>
      </c>
      <c r="J397" s="15">
        <f>if($A397&lt;=$H$1,F397*((1+Investment!$D$7/12)^($H$1*12-$B397)),0)</f>
        <v>0</v>
      </c>
      <c r="K397" s="15">
        <f t="shared" si="4"/>
        <v>0</v>
      </c>
      <c r="L397" s="15">
        <f t="shared" si="15"/>
        <v>2878143.695</v>
      </c>
      <c r="M397" s="14"/>
      <c r="N397" s="15">
        <f>if($A397&lt;=$N$1,D397*((1+Investment!$D$5/12)^($N$1*12-$B397)),0)</f>
        <v>0</v>
      </c>
      <c r="O397" s="15">
        <f>if($A397&lt;=$N$1,E397*((1+Investment!$D$6/12)^($N$1*12-$B397)),0)</f>
        <v>0</v>
      </c>
      <c r="P397" s="15">
        <f>if($A397&lt;=$N$1,F397*((1+Investment!$D$7/12)^($N$1*12-$B397)),0)</f>
        <v>0</v>
      </c>
      <c r="Q397" s="15">
        <f t="shared" si="5"/>
        <v>0</v>
      </c>
      <c r="R397" s="15">
        <f t="shared" si="16"/>
        <v>7865692.167</v>
      </c>
      <c r="S397" s="14"/>
      <c r="T397" s="15">
        <f>if($A397&lt;=$T$1,D397*((1+Investment!$D$5/12)^($T$1*12-$B397)),0)</f>
        <v>0</v>
      </c>
      <c r="U397" s="15">
        <f>if($A397&lt;=$T$1,E397*((1+Investment!$D$6/12)^($T$1*12-$B397)),0)</f>
        <v>0</v>
      </c>
      <c r="V397" s="15">
        <f>if($A397&lt;=$T$1,F397*((1+Investment!$D$7/12)^($T$1*12-$B397)),0)</f>
        <v>0</v>
      </c>
      <c r="W397" s="15">
        <f t="shared" si="6"/>
        <v>0</v>
      </c>
      <c r="X397" s="15">
        <f t="shared" si="17"/>
        <v>19126709.88</v>
      </c>
      <c r="Y397" s="14"/>
      <c r="Z397" s="15">
        <f>if($A397&lt;=$Z$1,D397*((1+Investment!$D$5/12)^($Z$1*12-$B397)),0)</f>
        <v>0</v>
      </c>
      <c r="AA397" s="15">
        <f>if($A397&lt;=$Z$1,E397*((1+Investment!$D$6/12)^($Z$1*12-$B397)),0)</f>
        <v>0</v>
      </c>
      <c r="AB397" s="15">
        <f>if($A397&lt;=$Z$1,F397*((1+Investment!$D$7/12)^($Z$1*12-$B397)),0)</f>
        <v>0</v>
      </c>
      <c r="AC397" s="15">
        <f t="shared" si="7"/>
        <v>0</v>
      </c>
      <c r="AD397" s="15">
        <f t="shared" si="18"/>
        <v>43666553.35</v>
      </c>
      <c r="AE397" s="14"/>
      <c r="AF397" s="15">
        <f>if($A397&lt;=$AF$1,D397*((1+Investment!$D$5/12)^($AF$1*12-$B397)),0)</f>
        <v>0</v>
      </c>
      <c r="AG397" s="15">
        <f>if($A397&lt;=$AF$1,E397*((1+Investment!$D$6/12)^($AF$1*12-$B397)),0)</f>
        <v>0</v>
      </c>
      <c r="AH397" s="15">
        <f>if($A397&lt;=$AF$1,F397*((1+Investment!$D$7/12)^($AF$1*12-$B397)),0)</f>
        <v>0</v>
      </c>
      <c r="AI397" s="15">
        <f t="shared" si="8"/>
        <v>0</v>
      </c>
      <c r="AJ397" s="15">
        <f t="shared" si="19"/>
        <v>96444597</v>
      </c>
      <c r="AK397" s="14"/>
      <c r="AL397" s="15">
        <f>if($A397&lt;=$AF$1,D397*((1+Investment!$D$5/12)^($AL$1*12-$B397)),0)</f>
        <v>0</v>
      </c>
      <c r="AM397" s="15">
        <f>if($A397&lt;=$AF$1,E397*((1+Investment!$D$6/12)^($AL$1*12-$B397)),0)</f>
        <v>0</v>
      </c>
      <c r="AN397" s="15">
        <f>if($A397&lt;=$AF$1,F397*((1+Investment!$D$7/12)^($AL$1*12-$B397)),0)</f>
        <v>0</v>
      </c>
      <c r="AO397" s="15">
        <f t="shared" si="9"/>
        <v>0</v>
      </c>
      <c r="AP397" s="15">
        <f t="shared" si="20"/>
        <v>201708724.5</v>
      </c>
      <c r="AQ397" s="14"/>
      <c r="AR397" s="15">
        <f>if($A397&lt;=$AF$1,D397*((1+Investment!$D$5/12)^($AR$1*12-$B397)),0)</f>
        <v>0</v>
      </c>
      <c r="AS397" s="15">
        <f>if($A397&lt;=$AF$1,E397*((1+Investment!$D$6/12)^($AR$1*12-$B397)),0)</f>
        <v>0</v>
      </c>
      <c r="AT397" s="15">
        <f>if($A397&lt;=$AF$1,F397*((1+Investment!$D$7/12)^($AR$1*12-$B397)),0)</f>
        <v>0</v>
      </c>
      <c r="AU397" s="15">
        <f t="shared" si="10"/>
        <v>0</v>
      </c>
      <c r="AV397" s="15">
        <f t="shared" si="21"/>
        <v>428487442.2</v>
      </c>
      <c r="AW397" s="15"/>
      <c r="AX397" s="15">
        <f>if($A397&lt;=$AF$1,D397*((1+Investment!$D$5/12)^($AX$1*12-$B397)),0)</f>
        <v>0</v>
      </c>
      <c r="AY397" s="15">
        <f>if($A397&lt;=$AF$1,E397*((1+Investment!$D$6/12)^($AX$1*12-$B397)),0)</f>
        <v>0</v>
      </c>
      <c r="AZ397" s="15">
        <f>if($A397&lt;=$AF$1,F397*((1+Investment!$D$7/12)^($AX$1*12-$B397)),0)</f>
        <v>0</v>
      </c>
      <c r="BA397" s="15">
        <f t="shared" si="11"/>
        <v>0</v>
      </c>
      <c r="BB397" s="15">
        <f t="shared" si="22"/>
        <v>924335629</v>
      </c>
      <c r="BC397" s="15"/>
      <c r="BD397" s="15">
        <f>if($A397&lt;=$AF$1,D397*((1+Investment!$D$5/12)^($BD$1*12-$B397)),0)</f>
        <v>0</v>
      </c>
      <c r="BE397" s="15">
        <f>if($A397&lt;=$AF$1,E397*((1+Investment!$D$6/12)^($BD$1*12-$B397)),0)</f>
        <v>0</v>
      </c>
      <c r="BF397" s="15">
        <f>if($A397&lt;=$AF$1,F397*((1+Investment!$D$7/12)^($BD$1*12-$B397)),0)</f>
        <v>0</v>
      </c>
      <c r="BG397" s="15">
        <f t="shared" si="12"/>
        <v>0</v>
      </c>
      <c r="BH397" s="15">
        <f t="shared" si="23"/>
        <v>2023737898</v>
      </c>
      <c r="BI397" s="15"/>
    </row>
    <row r="398">
      <c r="A398" s="24">
        <f t="shared" si="2"/>
        <v>32</v>
      </c>
      <c r="B398" s="23">
        <f t="shared" si="13"/>
        <v>396</v>
      </c>
      <c r="C398" s="15">
        <f>vlookup(A398,Budget!$B$3:$H$53,7,0)</f>
        <v>103480.379</v>
      </c>
      <c r="D398" s="15">
        <f t="shared" ref="D398:F398" si="416">$C398*D$1</f>
        <v>62088.22737</v>
      </c>
      <c r="E398" s="15">
        <f t="shared" si="416"/>
        <v>25870.09474</v>
      </c>
      <c r="F398" s="15">
        <f t="shared" si="416"/>
        <v>15522.05684</v>
      </c>
      <c r="G398" s="14"/>
      <c r="H398" s="15">
        <f>if($A398&lt;=$H$1,D398*((1+Investment!$D$5/12)^($H$1*12-$B398)),0)</f>
        <v>0</v>
      </c>
      <c r="I398" s="15">
        <f>if($A398&lt;=$H$1,E398*((1+Investment!$D$6/12)^($H$1*12-$B398)),0)</f>
        <v>0</v>
      </c>
      <c r="J398" s="15">
        <f>if($A398&lt;=$H$1,F398*((1+Investment!$D$7/12)^($H$1*12-$B398)),0)</f>
        <v>0</v>
      </c>
      <c r="K398" s="15">
        <f t="shared" si="4"/>
        <v>0</v>
      </c>
      <c r="L398" s="15">
        <f t="shared" si="15"/>
        <v>2878143.695</v>
      </c>
      <c r="M398" s="14"/>
      <c r="N398" s="15">
        <f>if($A398&lt;=$N$1,D398*((1+Investment!$D$5/12)^($N$1*12-$B398)),0)</f>
        <v>0</v>
      </c>
      <c r="O398" s="15">
        <f>if($A398&lt;=$N$1,E398*((1+Investment!$D$6/12)^($N$1*12-$B398)),0)</f>
        <v>0</v>
      </c>
      <c r="P398" s="15">
        <f>if($A398&lt;=$N$1,F398*((1+Investment!$D$7/12)^($N$1*12-$B398)),0)</f>
        <v>0</v>
      </c>
      <c r="Q398" s="15">
        <f t="shared" si="5"/>
        <v>0</v>
      </c>
      <c r="R398" s="15">
        <f t="shared" si="16"/>
        <v>7865692.167</v>
      </c>
      <c r="S398" s="14"/>
      <c r="T398" s="15">
        <f>if($A398&lt;=$T$1,D398*((1+Investment!$D$5/12)^($T$1*12-$B398)),0)</f>
        <v>0</v>
      </c>
      <c r="U398" s="15">
        <f>if($A398&lt;=$T$1,E398*((1+Investment!$D$6/12)^($T$1*12-$B398)),0)</f>
        <v>0</v>
      </c>
      <c r="V398" s="15">
        <f>if($A398&lt;=$T$1,F398*((1+Investment!$D$7/12)^($T$1*12-$B398)),0)</f>
        <v>0</v>
      </c>
      <c r="W398" s="15">
        <f t="shared" si="6"/>
        <v>0</v>
      </c>
      <c r="X398" s="15">
        <f t="shared" si="17"/>
        <v>19126709.88</v>
      </c>
      <c r="Y398" s="14"/>
      <c r="Z398" s="15">
        <f>if($A398&lt;=$Z$1,D398*((1+Investment!$D$5/12)^($Z$1*12-$B398)),0)</f>
        <v>0</v>
      </c>
      <c r="AA398" s="15">
        <f>if($A398&lt;=$Z$1,E398*((1+Investment!$D$6/12)^($Z$1*12-$B398)),0)</f>
        <v>0</v>
      </c>
      <c r="AB398" s="15">
        <f>if($A398&lt;=$Z$1,F398*((1+Investment!$D$7/12)^($Z$1*12-$B398)),0)</f>
        <v>0</v>
      </c>
      <c r="AC398" s="15">
        <f t="shared" si="7"/>
        <v>0</v>
      </c>
      <c r="AD398" s="15">
        <f t="shared" si="18"/>
        <v>43666553.35</v>
      </c>
      <c r="AE398" s="14"/>
      <c r="AF398" s="15">
        <f>if($A398&lt;=$AF$1,D398*((1+Investment!$D$5/12)^($AF$1*12-$B398)),0)</f>
        <v>0</v>
      </c>
      <c r="AG398" s="15">
        <f>if($A398&lt;=$AF$1,E398*((1+Investment!$D$6/12)^($AF$1*12-$B398)),0)</f>
        <v>0</v>
      </c>
      <c r="AH398" s="15">
        <f>if($A398&lt;=$AF$1,F398*((1+Investment!$D$7/12)^($AF$1*12-$B398)),0)</f>
        <v>0</v>
      </c>
      <c r="AI398" s="15">
        <f t="shared" si="8"/>
        <v>0</v>
      </c>
      <c r="AJ398" s="15">
        <f t="shared" si="19"/>
        <v>96444597</v>
      </c>
      <c r="AK398" s="14"/>
      <c r="AL398" s="15">
        <f>if($A398&lt;=$AF$1,D398*((1+Investment!$D$5/12)^($AL$1*12-$B398)),0)</f>
        <v>0</v>
      </c>
      <c r="AM398" s="15">
        <f>if($A398&lt;=$AF$1,E398*((1+Investment!$D$6/12)^($AL$1*12-$B398)),0)</f>
        <v>0</v>
      </c>
      <c r="AN398" s="15">
        <f>if($A398&lt;=$AF$1,F398*((1+Investment!$D$7/12)^($AL$1*12-$B398)),0)</f>
        <v>0</v>
      </c>
      <c r="AO398" s="15">
        <f t="shared" si="9"/>
        <v>0</v>
      </c>
      <c r="AP398" s="15">
        <f t="shared" si="20"/>
        <v>201708724.5</v>
      </c>
      <c r="AQ398" s="14"/>
      <c r="AR398" s="15">
        <f>if($A398&lt;=$AF$1,D398*((1+Investment!$D$5/12)^($AR$1*12-$B398)),0)</f>
        <v>0</v>
      </c>
      <c r="AS398" s="15">
        <f>if($A398&lt;=$AF$1,E398*((1+Investment!$D$6/12)^($AR$1*12-$B398)),0)</f>
        <v>0</v>
      </c>
      <c r="AT398" s="15">
        <f>if($A398&lt;=$AF$1,F398*((1+Investment!$D$7/12)^($AR$1*12-$B398)),0)</f>
        <v>0</v>
      </c>
      <c r="AU398" s="15">
        <f t="shared" si="10"/>
        <v>0</v>
      </c>
      <c r="AV398" s="15">
        <f t="shared" si="21"/>
        <v>428487442.2</v>
      </c>
      <c r="AW398" s="15"/>
      <c r="AX398" s="15">
        <f>if($A398&lt;=$AF$1,D398*((1+Investment!$D$5/12)^($AX$1*12-$B398)),0)</f>
        <v>0</v>
      </c>
      <c r="AY398" s="15">
        <f>if($A398&lt;=$AF$1,E398*((1+Investment!$D$6/12)^($AX$1*12-$B398)),0)</f>
        <v>0</v>
      </c>
      <c r="AZ398" s="15">
        <f>if($A398&lt;=$AF$1,F398*((1+Investment!$D$7/12)^($AX$1*12-$B398)),0)</f>
        <v>0</v>
      </c>
      <c r="BA398" s="15">
        <f t="shared" si="11"/>
        <v>0</v>
      </c>
      <c r="BB398" s="15">
        <f t="shared" si="22"/>
        <v>924335629</v>
      </c>
      <c r="BC398" s="15"/>
      <c r="BD398" s="15">
        <f>if($A398&lt;=$AF$1,D398*((1+Investment!$D$5/12)^($BD$1*12-$B398)),0)</f>
        <v>0</v>
      </c>
      <c r="BE398" s="15">
        <f>if($A398&lt;=$AF$1,E398*((1+Investment!$D$6/12)^($BD$1*12-$B398)),0)</f>
        <v>0</v>
      </c>
      <c r="BF398" s="15">
        <f>if($A398&lt;=$AF$1,F398*((1+Investment!$D$7/12)^($BD$1*12-$B398)),0)</f>
        <v>0</v>
      </c>
      <c r="BG398" s="15">
        <f t="shared" si="12"/>
        <v>0</v>
      </c>
      <c r="BH398" s="15">
        <f t="shared" si="23"/>
        <v>2023737898</v>
      </c>
      <c r="BI398" s="15"/>
    </row>
    <row r="399">
      <c r="A399" s="24">
        <f t="shared" si="2"/>
        <v>33</v>
      </c>
      <c r="B399" s="23">
        <f t="shared" si="13"/>
        <v>397</v>
      </c>
      <c r="C399" s="15">
        <f>vlookup(A399,Budget!$B$3:$H$53,7,0)</f>
        <v>107775.5941</v>
      </c>
      <c r="D399" s="15">
        <f t="shared" ref="D399:F399" si="417">$C399*D$1</f>
        <v>64665.35647</v>
      </c>
      <c r="E399" s="15">
        <f t="shared" si="417"/>
        <v>26943.89853</v>
      </c>
      <c r="F399" s="15">
        <f t="shared" si="417"/>
        <v>16166.33912</v>
      </c>
      <c r="G399" s="14"/>
      <c r="H399" s="15">
        <f>if($A399&lt;=$H$1,D399*((1+Investment!$D$5/12)^($H$1*12-$B399)),0)</f>
        <v>0</v>
      </c>
      <c r="I399" s="15">
        <f>if($A399&lt;=$H$1,E399*((1+Investment!$D$6/12)^($H$1*12-$B399)),0)</f>
        <v>0</v>
      </c>
      <c r="J399" s="15">
        <f>if($A399&lt;=$H$1,F399*((1+Investment!$D$7/12)^($H$1*12-$B399)),0)</f>
        <v>0</v>
      </c>
      <c r="K399" s="15">
        <f t="shared" si="4"/>
        <v>0</v>
      </c>
      <c r="L399" s="15">
        <f t="shared" si="15"/>
        <v>2878143.695</v>
      </c>
      <c r="M399" s="14"/>
      <c r="N399" s="15">
        <f>if($A399&lt;=$N$1,D399*((1+Investment!$D$5/12)^($N$1*12-$B399)),0)</f>
        <v>0</v>
      </c>
      <c r="O399" s="15">
        <f>if($A399&lt;=$N$1,E399*((1+Investment!$D$6/12)^($N$1*12-$B399)),0)</f>
        <v>0</v>
      </c>
      <c r="P399" s="15">
        <f>if($A399&lt;=$N$1,F399*((1+Investment!$D$7/12)^($N$1*12-$B399)),0)</f>
        <v>0</v>
      </c>
      <c r="Q399" s="15">
        <f t="shared" si="5"/>
        <v>0</v>
      </c>
      <c r="R399" s="15">
        <f t="shared" si="16"/>
        <v>7865692.167</v>
      </c>
      <c r="S399" s="14"/>
      <c r="T399" s="15">
        <f>if($A399&lt;=$T$1,D399*((1+Investment!$D$5/12)^($T$1*12-$B399)),0)</f>
        <v>0</v>
      </c>
      <c r="U399" s="15">
        <f>if($A399&lt;=$T$1,E399*((1+Investment!$D$6/12)^($T$1*12-$B399)),0)</f>
        <v>0</v>
      </c>
      <c r="V399" s="15">
        <f>if($A399&lt;=$T$1,F399*((1+Investment!$D$7/12)^($T$1*12-$B399)),0)</f>
        <v>0</v>
      </c>
      <c r="W399" s="15">
        <f t="shared" si="6"/>
        <v>0</v>
      </c>
      <c r="X399" s="15">
        <f t="shared" si="17"/>
        <v>19126709.88</v>
      </c>
      <c r="Y399" s="14"/>
      <c r="Z399" s="15">
        <f>if($A399&lt;=$Z$1,D399*((1+Investment!$D$5/12)^($Z$1*12-$B399)),0)</f>
        <v>0</v>
      </c>
      <c r="AA399" s="15">
        <f>if($A399&lt;=$Z$1,E399*((1+Investment!$D$6/12)^($Z$1*12-$B399)),0)</f>
        <v>0</v>
      </c>
      <c r="AB399" s="15">
        <f>if($A399&lt;=$Z$1,F399*((1+Investment!$D$7/12)^($Z$1*12-$B399)),0)</f>
        <v>0</v>
      </c>
      <c r="AC399" s="15">
        <f t="shared" si="7"/>
        <v>0</v>
      </c>
      <c r="AD399" s="15">
        <f t="shared" si="18"/>
        <v>43666553.35</v>
      </c>
      <c r="AE399" s="14"/>
      <c r="AF399" s="15">
        <f>if($A399&lt;=$AF$1,D399*((1+Investment!$D$5/12)^($AF$1*12-$B399)),0)</f>
        <v>0</v>
      </c>
      <c r="AG399" s="15">
        <f>if($A399&lt;=$AF$1,E399*((1+Investment!$D$6/12)^($AF$1*12-$B399)),0)</f>
        <v>0</v>
      </c>
      <c r="AH399" s="15">
        <f>if($A399&lt;=$AF$1,F399*((1+Investment!$D$7/12)^($AF$1*12-$B399)),0)</f>
        <v>0</v>
      </c>
      <c r="AI399" s="15">
        <f t="shared" si="8"/>
        <v>0</v>
      </c>
      <c r="AJ399" s="15">
        <f t="shared" si="19"/>
        <v>96444597</v>
      </c>
      <c r="AK399" s="14"/>
      <c r="AL399" s="15">
        <f>if($A399&lt;=$AF$1,D399*((1+Investment!$D$5/12)^($AL$1*12-$B399)),0)</f>
        <v>0</v>
      </c>
      <c r="AM399" s="15">
        <f>if($A399&lt;=$AF$1,E399*((1+Investment!$D$6/12)^($AL$1*12-$B399)),0)</f>
        <v>0</v>
      </c>
      <c r="AN399" s="15">
        <f>if($A399&lt;=$AF$1,F399*((1+Investment!$D$7/12)^($AL$1*12-$B399)),0)</f>
        <v>0</v>
      </c>
      <c r="AO399" s="15">
        <f t="shared" si="9"/>
        <v>0</v>
      </c>
      <c r="AP399" s="15">
        <f t="shared" si="20"/>
        <v>201708724.5</v>
      </c>
      <c r="AQ399" s="14"/>
      <c r="AR399" s="15">
        <f>if($A399&lt;=$AF$1,D399*((1+Investment!$D$5/12)^($AR$1*12-$B399)),0)</f>
        <v>0</v>
      </c>
      <c r="AS399" s="15">
        <f>if($A399&lt;=$AF$1,E399*((1+Investment!$D$6/12)^($AR$1*12-$B399)),0)</f>
        <v>0</v>
      </c>
      <c r="AT399" s="15">
        <f>if($A399&lt;=$AF$1,F399*((1+Investment!$D$7/12)^($AR$1*12-$B399)),0)</f>
        <v>0</v>
      </c>
      <c r="AU399" s="15">
        <f t="shared" si="10"/>
        <v>0</v>
      </c>
      <c r="AV399" s="15">
        <f t="shared" si="21"/>
        <v>428487442.2</v>
      </c>
      <c r="AW399" s="15"/>
      <c r="AX399" s="15">
        <f>if($A399&lt;=$AF$1,D399*((1+Investment!$D$5/12)^($AX$1*12-$B399)),0)</f>
        <v>0</v>
      </c>
      <c r="AY399" s="15">
        <f>if($A399&lt;=$AF$1,E399*((1+Investment!$D$6/12)^($AX$1*12-$B399)),0)</f>
        <v>0</v>
      </c>
      <c r="AZ399" s="15">
        <f>if($A399&lt;=$AF$1,F399*((1+Investment!$D$7/12)^($AX$1*12-$B399)),0)</f>
        <v>0</v>
      </c>
      <c r="BA399" s="15">
        <f t="shared" si="11"/>
        <v>0</v>
      </c>
      <c r="BB399" s="15">
        <f t="shared" si="22"/>
        <v>924335629</v>
      </c>
      <c r="BC399" s="15"/>
      <c r="BD399" s="15">
        <f>if($A399&lt;=$AF$1,D399*((1+Investment!$D$5/12)^($BD$1*12-$B399)),0)</f>
        <v>0</v>
      </c>
      <c r="BE399" s="15">
        <f>if($A399&lt;=$AF$1,E399*((1+Investment!$D$6/12)^($BD$1*12-$B399)),0)</f>
        <v>0</v>
      </c>
      <c r="BF399" s="15">
        <f>if($A399&lt;=$AF$1,F399*((1+Investment!$D$7/12)^($BD$1*12-$B399)),0)</f>
        <v>0</v>
      </c>
      <c r="BG399" s="15">
        <f t="shared" si="12"/>
        <v>0</v>
      </c>
      <c r="BH399" s="15">
        <f t="shared" si="23"/>
        <v>2023737898</v>
      </c>
      <c r="BI399" s="15"/>
    </row>
    <row r="400">
      <c r="A400" s="24">
        <f t="shared" si="2"/>
        <v>33</v>
      </c>
      <c r="B400" s="23">
        <f t="shared" si="13"/>
        <v>398</v>
      </c>
      <c r="C400" s="15">
        <f>vlookup(A400,Budget!$B$3:$H$53,7,0)</f>
        <v>107775.5941</v>
      </c>
      <c r="D400" s="15">
        <f t="shared" ref="D400:F400" si="418">$C400*D$1</f>
        <v>64665.35647</v>
      </c>
      <c r="E400" s="15">
        <f t="shared" si="418"/>
        <v>26943.89853</v>
      </c>
      <c r="F400" s="15">
        <f t="shared" si="418"/>
        <v>16166.33912</v>
      </c>
      <c r="G400" s="14"/>
      <c r="H400" s="15">
        <f>if($A400&lt;=$H$1,D400*((1+Investment!$D$5/12)^($H$1*12-$B400)),0)</f>
        <v>0</v>
      </c>
      <c r="I400" s="15">
        <f>if($A400&lt;=$H$1,E400*((1+Investment!$D$6/12)^($H$1*12-$B400)),0)</f>
        <v>0</v>
      </c>
      <c r="J400" s="15">
        <f>if($A400&lt;=$H$1,F400*((1+Investment!$D$7/12)^($H$1*12-$B400)),0)</f>
        <v>0</v>
      </c>
      <c r="K400" s="15">
        <f t="shared" si="4"/>
        <v>0</v>
      </c>
      <c r="L400" s="15">
        <f t="shared" si="15"/>
        <v>2878143.695</v>
      </c>
      <c r="M400" s="14"/>
      <c r="N400" s="15">
        <f>if($A400&lt;=$N$1,D400*((1+Investment!$D$5/12)^($N$1*12-$B400)),0)</f>
        <v>0</v>
      </c>
      <c r="O400" s="15">
        <f>if($A400&lt;=$N$1,E400*((1+Investment!$D$6/12)^($N$1*12-$B400)),0)</f>
        <v>0</v>
      </c>
      <c r="P400" s="15">
        <f>if($A400&lt;=$N$1,F400*((1+Investment!$D$7/12)^($N$1*12-$B400)),0)</f>
        <v>0</v>
      </c>
      <c r="Q400" s="15">
        <f t="shared" si="5"/>
        <v>0</v>
      </c>
      <c r="R400" s="15">
        <f t="shared" si="16"/>
        <v>7865692.167</v>
      </c>
      <c r="S400" s="14"/>
      <c r="T400" s="15">
        <f>if($A400&lt;=$T$1,D400*((1+Investment!$D$5/12)^($T$1*12-$B400)),0)</f>
        <v>0</v>
      </c>
      <c r="U400" s="15">
        <f>if($A400&lt;=$T$1,E400*((1+Investment!$D$6/12)^($T$1*12-$B400)),0)</f>
        <v>0</v>
      </c>
      <c r="V400" s="15">
        <f>if($A400&lt;=$T$1,F400*((1+Investment!$D$7/12)^($T$1*12-$B400)),0)</f>
        <v>0</v>
      </c>
      <c r="W400" s="15">
        <f t="shared" si="6"/>
        <v>0</v>
      </c>
      <c r="X400" s="15">
        <f t="shared" si="17"/>
        <v>19126709.88</v>
      </c>
      <c r="Y400" s="14"/>
      <c r="Z400" s="15">
        <f>if($A400&lt;=$Z$1,D400*((1+Investment!$D$5/12)^($Z$1*12-$B400)),0)</f>
        <v>0</v>
      </c>
      <c r="AA400" s="15">
        <f>if($A400&lt;=$Z$1,E400*((1+Investment!$D$6/12)^($Z$1*12-$B400)),0)</f>
        <v>0</v>
      </c>
      <c r="AB400" s="15">
        <f>if($A400&lt;=$Z$1,F400*((1+Investment!$D$7/12)^($Z$1*12-$B400)),0)</f>
        <v>0</v>
      </c>
      <c r="AC400" s="15">
        <f t="shared" si="7"/>
        <v>0</v>
      </c>
      <c r="AD400" s="15">
        <f t="shared" si="18"/>
        <v>43666553.35</v>
      </c>
      <c r="AE400" s="14"/>
      <c r="AF400" s="15">
        <f>if($A400&lt;=$AF$1,D400*((1+Investment!$D$5/12)^($AF$1*12-$B400)),0)</f>
        <v>0</v>
      </c>
      <c r="AG400" s="15">
        <f>if($A400&lt;=$AF$1,E400*((1+Investment!$D$6/12)^($AF$1*12-$B400)),0)</f>
        <v>0</v>
      </c>
      <c r="AH400" s="15">
        <f>if($A400&lt;=$AF$1,F400*((1+Investment!$D$7/12)^($AF$1*12-$B400)),0)</f>
        <v>0</v>
      </c>
      <c r="AI400" s="15">
        <f t="shared" si="8"/>
        <v>0</v>
      </c>
      <c r="AJ400" s="15">
        <f t="shared" si="19"/>
        <v>96444597</v>
      </c>
      <c r="AK400" s="14"/>
      <c r="AL400" s="15">
        <f>if($A400&lt;=$AF$1,D400*((1+Investment!$D$5/12)^($AL$1*12-$B400)),0)</f>
        <v>0</v>
      </c>
      <c r="AM400" s="15">
        <f>if($A400&lt;=$AF$1,E400*((1+Investment!$D$6/12)^($AL$1*12-$B400)),0)</f>
        <v>0</v>
      </c>
      <c r="AN400" s="15">
        <f>if($A400&lt;=$AF$1,F400*((1+Investment!$D$7/12)^($AL$1*12-$B400)),0)</f>
        <v>0</v>
      </c>
      <c r="AO400" s="15">
        <f t="shared" si="9"/>
        <v>0</v>
      </c>
      <c r="AP400" s="15">
        <f t="shared" si="20"/>
        <v>201708724.5</v>
      </c>
      <c r="AQ400" s="14"/>
      <c r="AR400" s="15">
        <f>if($A400&lt;=$AF$1,D400*((1+Investment!$D$5/12)^($AR$1*12-$B400)),0)</f>
        <v>0</v>
      </c>
      <c r="AS400" s="15">
        <f>if($A400&lt;=$AF$1,E400*((1+Investment!$D$6/12)^($AR$1*12-$B400)),0)</f>
        <v>0</v>
      </c>
      <c r="AT400" s="15">
        <f>if($A400&lt;=$AF$1,F400*((1+Investment!$D$7/12)^($AR$1*12-$B400)),0)</f>
        <v>0</v>
      </c>
      <c r="AU400" s="15">
        <f t="shared" si="10"/>
        <v>0</v>
      </c>
      <c r="AV400" s="15">
        <f t="shared" si="21"/>
        <v>428487442.2</v>
      </c>
      <c r="AW400" s="15"/>
      <c r="AX400" s="15">
        <f>if($A400&lt;=$AF$1,D400*((1+Investment!$D$5/12)^($AX$1*12-$B400)),0)</f>
        <v>0</v>
      </c>
      <c r="AY400" s="15">
        <f>if($A400&lt;=$AF$1,E400*((1+Investment!$D$6/12)^($AX$1*12-$B400)),0)</f>
        <v>0</v>
      </c>
      <c r="AZ400" s="15">
        <f>if($A400&lt;=$AF$1,F400*((1+Investment!$D$7/12)^($AX$1*12-$B400)),0)</f>
        <v>0</v>
      </c>
      <c r="BA400" s="15">
        <f t="shared" si="11"/>
        <v>0</v>
      </c>
      <c r="BB400" s="15">
        <f t="shared" si="22"/>
        <v>924335629</v>
      </c>
      <c r="BC400" s="15"/>
      <c r="BD400" s="15">
        <f>if($A400&lt;=$AF$1,D400*((1+Investment!$D$5/12)^($BD$1*12-$B400)),0)</f>
        <v>0</v>
      </c>
      <c r="BE400" s="15">
        <f>if($A400&lt;=$AF$1,E400*((1+Investment!$D$6/12)^($BD$1*12-$B400)),0)</f>
        <v>0</v>
      </c>
      <c r="BF400" s="15">
        <f>if($A400&lt;=$AF$1,F400*((1+Investment!$D$7/12)^($BD$1*12-$B400)),0)</f>
        <v>0</v>
      </c>
      <c r="BG400" s="15">
        <f t="shared" si="12"/>
        <v>0</v>
      </c>
      <c r="BH400" s="15">
        <f t="shared" si="23"/>
        <v>2023737898</v>
      </c>
      <c r="BI400" s="15"/>
    </row>
    <row r="401">
      <c r="A401" s="24">
        <f t="shared" si="2"/>
        <v>33</v>
      </c>
      <c r="B401" s="23">
        <f t="shared" si="13"/>
        <v>399</v>
      </c>
      <c r="C401" s="15">
        <f>vlookup(A401,Budget!$B$3:$H$53,7,0)</f>
        <v>107775.5941</v>
      </c>
      <c r="D401" s="15">
        <f t="shared" ref="D401:F401" si="419">$C401*D$1</f>
        <v>64665.35647</v>
      </c>
      <c r="E401" s="15">
        <f t="shared" si="419"/>
        <v>26943.89853</v>
      </c>
      <c r="F401" s="15">
        <f t="shared" si="419"/>
        <v>16166.33912</v>
      </c>
      <c r="G401" s="14"/>
      <c r="H401" s="15">
        <f>if($A401&lt;=$H$1,D401*((1+Investment!$D$5/12)^($H$1*12-$B401)),0)</f>
        <v>0</v>
      </c>
      <c r="I401" s="15">
        <f>if($A401&lt;=$H$1,E401*((1+Investment!$D$6/12)^($H$1*12-$B401)),0)</f>
        <v>0</v>
      </c>
      <c r="J401" s="15">
        <f>if($A401&lt;=$H$1,F401*((1+Investment!$D$7/12)^($H$1*12-$B401)),0)</f>
        <v>0</v>
      </c>
      <c r="K401" s="15">
        <f t="shared" si="4"/>
        <v>0</v>
      </c>
      <c r="L401" s="15">
        <f t="shared" si="15"/>
        <v>2878143.695</v>
      </c>
      <c r="M401" s="14"/>
      <c r="N401" s="15">
        <f>if($A401&lt;=$N$1,D401*((1+Investment!$D$5/12)^($N$1*12-$B401)),0)</f>
        <v>0</v>
      </c>
      <c r="O401" s="15">
        <f>if($A401&lt;=$N$1,E401*((1+Investment!$D$6/12)^($N$1*12-$B401)),0)</f>
        <v>0</v>
      </c>
      <c r="P401" s="15">
        <f>if($A401&lt;=$N$1,F401*((1+Investment!$D$7/12)^($N$1*12-$B401)),0)</f>
        <v>0</v>
      </c>
      <c r="Q401" s="15">
        <f t="shared" si="5"/>
        <v>0</v>
      </c>
      <c r="R401" s="15">
        <f t="shared" si="16"/>
        <v>7865692.167</v>
      </c>
      <c r="S401" s="14"/>
      <c r="T401" s="15">
        <f>if($A401&lt;=$T$1,D401*((1+Investment!$D$5/12)^($T$1*12-$B401)),0)</f>
        <v>0</v>
      </c>
      <c r="U401" s="15">
        <f>if($A401&lt;=$T$1,E401*((1+Investment!$D$6/12)^($T$1*12-$B401)),0)</f>
        <v>0</v>
      </c>
      <c r="V401" s="15">
        <f>if($A401&lt;=$T$1,F401*((1+Investment!$D$7/12)^($T$1*12-$B401)),0)</f>
        <v>0</v>
      </c>
      <c r="W401" s="15">
        <f t="shared" si="6"/>
        <v>0</v>
      </c>
      <c r="X401" s="15">
        <f t="shared" si="17"/>
        <v>19126709.88</v>
      </c>
      <c r="Y401" s="14"/>
      <c r="Z401" s="15">
        <f>if($A401&lt;=$Z$1,D401*((1+Investment!$D$5/12)^($Z$1*12-$B401)),0)</f>
        <v>0</v>
      </c>
      <c r="AA401" s="15">
        <f>if($A401&lt;=$Z$1,E401*((1+Investment!$D$6/12)^($Z$1*12-$B401)),0)</f>
        <v>0</v>
      </c>
      <c r="AB401" s="15">
        <f>if($A401&lt;=$Z$1,F401*((1+Investment!$D$7/12)^($Z$1*12-$B401)),0)</f>
        <v>0</v>
      </c>
      <c r="AC401" s="15">
        <f t="shared" si="7"/>
        <v>0</v>
      </c>
      <c r="AD401" s="15">
        <f t="shared" si="18"/>
        <v>43666553.35</v>
      </c>
      <c r="AE401" s="14"/>
      <c r="AF401" s="15">
        <f>if($A401&lt;=$AF$1,D401*((1+Investment!$D$5/12)^($AF$1*12-$B401)),0)</f>
        <v>0</v>
      </c>
      <c r="AG401" s="15">
        <f>if($A401&lt;=$AF$1,E401*((1+Investment!$D$6/12)^($AF$1*12-$B401)),0)</f>
        <v>0</v>
      </c>
      <c r="AH401" s="15">
        <f>if($A401&lt;=$AF$1,F401*((1+Investment!$D$7/12)^($AF$1*12-$B401)),0)</f>
        <v>0</v>
      </c>
      <c r="AI401" s="15">
        <f t="shared" si="8"/>
        <v>0</v>
      </c>
      <c r="AJ401" s="15">
        <f t="shared" si="19"/>
        <v>96444597</v>
      </c>
      <c r="AK401" s="14"/>
      <c r="AL401" s="15">
        <f>if($A401&lt;=$AF$1,D401*((1+Investment!$D$5/12)^($AL$1*12-$B401)),0)</f>
        <v>0</v>
      </c>
      <c r="AM401" s="15">
        <f>if($A401&lt;=$AF$1,E401*((1+Investment!$D$6/12)^($AL$1*12-$B401)),0)</f>
        <v>0</v>
      </c>
      <c r="AN401" s="15">
        <f>if($A401&lt;=$AF$1,F401*((1+Investment!$D$7/12)^($AL$1*12-$B401)),0)</f>
        <v>0</v>
      </c>
      <c r="AO401" s="15">
        <f t="shared" si="9"/>
        <v>0</v>
      </c>
      <c r="AP401" s="15">
        <f t="shared" si="20"/>
        <v>201708724.5</v>
      </c>
      <c r="AQ401" s="14"/>
      <c r="AR401" s="15">
        <f>if($A401&lt;=$AF$1,D401*((1+Investment!$D$5/12)^($AR$1*12-$B401)),0)</f>
        <v>0</v>
      </c>
      <c r="AS401" s="15">
        <f>if($A401&lt;=$AF$1,E401*((1+Investment!$D$6/12)^($AR$1*12-$B401)),0)</f>
        <v>0</v>
      </c>
      <c r="AT401" s="15">
        <f>if($A401&lt;=$AF$1,F401*((1+Investment!$D$7/12)^($AR$1*12-$B401)),0)</f>
        <v>0</v>
      </c>
      <c r="AU401" s="15">
        <f t="shared" si="10"/>
        <v>0</v>
      </c>
      <c r="AV401" s="15">
        <f t="shared" si="21"/>
        <v>428487442.2</v>
      </c>
      <c r="AW401" s="15"/>
      <c r="AX401" s="15">
        <f>if($A401&lt;=$AF$1,D401*((1+Investment!$D$5/12)^($AX$1*12-$B401)),0)</f>
        <v>0</v>
      </c>
      <c r="AY401" s="15">
        <f>if($A401&lt;=$AF$1,E401*((1+Investment!$D$6/12)^($AX$1*12-$B401)),0)</f>
        <v>0</v>
      </c>
      <c r="AZ401" s="15">
        <f>if($A401&lt;=$AF$1,F401*((1+Investment!$D$7/12)^($AX$1*12-$B401)),0)</f>
        <v>0</v>
      </c>
      <c r="BA401" s="15">
        <f t="shared" si="11"/>
        <v>0</v>
      </c>
      <c r="BB401" s="15">
        <f t="shared" si="22"/>
        <v>924335629</v>
      </c>
      <c r="BC401" s="15"/>
      <c r="BD401" s="15">
        <f>if($A401&lt;=$AF$1,D401*((1+Investment!$D$5/12)^($BD$1*12-$B401)),0)</f>
        <v>0</v>
      </c>
      <c r="BE401" s="15">
        <f>if($A401&lt;=$AF$1,E401*((1+Investment!$D$6/12)^($BD$1*12-$B401)),0)</f>
        <v>0</v>
      </c>
      <c r="BF401" s="15">
        <f>if($A401&lt;=$AF$1,F401*((1+Investment!$D$7/12)^($BD$1*12-$B401)),0)</f>
        <v>0</v>
      </c>
      <c r="BG401" s="15">
        <f t="shared" si="12"/>
        <v>0</v>
      </c>
      <c r="BH401" s="15">
        <f t="shared" si="23"/>
        <v>2023737898</v>
      </c>
      <c r="BI401" s="15"/>
    </row>
    <row r="402">
      <c r="A402" s="24">
        <f t="shared" si="2"/>
        <v>33</v>
      </c>
      <c r="B402" s="23">
        <f t="shared" si="13"/>
        <v>400</v>
      </c>
      <c r="C402" s="15">
        <f>vlookup(A402,Budget!$B$3:$H$53,7,0)</f>
        <v>107775.5941</v>
      </c>
      <c r="D402" s="15">
        <f t="shared" ref="D402:F402" si="420">$C402*D$1</f>
        <v>64665.35647</v>
      </c>
      <c r="E402" s="15">
        <f t="shared" si="420"/>
        <v>26943.89853</v>
      </c>
      <c r="F402" s="15">
        <f t="shared" si="420"/>
        <v>16166.33912</v>
      </c>
      <c r="G402" s="14"/>
      <c r="H402" s="15">
        <f>if($A402&lt;=$H$1,D402*((1+Investment!$D$5/12)^($H$1*12-$B402)),0)</f>
        <v>0</v>
      </c>
      <c r="I402" s="15">
        <f>if($A402&lt;=$H$1,E402*((1+Investment!$D$6/12)^($H$1*12-$B402)),0)</f>
        <v>0</v>
      </c>
      <c r="J402" s="15">
        <f>if($A402&lt;=$H$1,F402*((1+Investment!$D$7/12)^($H$1*12-$B402)),0)</f>
        <v>0</v>
      </c>
      <c r="K402" s="15">
        <f t="shared" si="4"/>
        <v>0</v>
      </c>
      <c r="L402" s="15">
        <f t="shared" si="15"/>
        <v>2878143.695</v>
      </c>
      <c r="M402" s="14"/>
      <c r="N402" s="15">
        <f>if($A402&lt;=$N$1,D402*((1+Investment!$D$5/12)^($N$1*12-$B402)),0)</f>
        <v>0</v>
      </c>
      <c r="O402" s="15">
        <f>if($A402&lt;=$N$1,E402*((1+Investment!$D$6/12)^($N$1*12-$B402)),0)</f>
        <v>0</v>
      </c>
      <c r="P402" s="15">
        <f>if($A402&lt;=$N$1,F402*((1+Investment!$D$7/12)^($N$1*12-$B402)),0)</f>
        <v>0</v>
      </c>
      <c r="Q402" s="15">
        <f t="shared" si="5"/>
        <v>0</v>
      </c>
      <c r="R402" s="15">
        <f t="shared" si="16"/>
        <v>7865692.167</v>
      </c>
      <c r="S402" s="14"/>
      <c r="T402" s="15">
        <f>if($A402&lt;=$T$1,D402*((1+Investment!$D$5/12)^($T$1*12-$B402)),0)</f>
        <v>0</v>
      </c>
      <c r="U402" s="15">
        <f>if($A402&lt;=$T$1,E402*((1+Investment!$D$6/12)^($T$1*12-$B402)),0)</f>
        <v>0</v>
      </c>
      <c r="V402" s="15">
        <f>if($A402&lt;=$T$1,F402*((1+Investment!$D$7/12)^($T$1*12-$B402)),0)</f>
        <v>0</v>
      </c>
      <c r="W402" s="15">
        <f t="shared" si="6"/>
        <v>0</v>
      </c>
      <c r="X402" s="15">
        <f t="shared" si="17"/>
        <v>19126709.88</v>
      </c>
      <c r="Y402" s="14"/>
      <c r="Z402" s="15">
        <f>if($A402&lt;=$Z$1,D402*((1+Investment!$D$5/12)^($Z$1*12-$B402)),0)</f>
        <v>0</v>
      </c>
      <c r="AA402" s="15">
        <f>if($A402&lt;=$Z$1,E402*((1+Investment!$D$6/12)^($Z$1*12-$B402)),0)</f>
        <v>0</v>
      </c>
      <c r="AB402" s="15">
        <f>if($A402&lt;=$Z$1,F402*((1+Investment!$D$7/12)^($Z$1*12-$B402)),0)</f>
        <v>0</v>
      </c>
      <c r="AC402" s="15">
        <f t="shared" si="7"/>
        <v>0</v>
      </c>
      <c r="AD402" s="15">
        <f t="shared" si="18"/>
        <v>43666553.35</v>
      </c>
      <c r="AE402" s="14"/>
      <c r="AF402" s="15">
        <f>if($A402&lt;=$AF$1,D402*((1+Investment!$D$5/12)^($AF$1*12-$B402)),0)</f>
        <v>0</v>
      </c>
      <c r="AG402" s="15">
        <f>if($A402&lt;=$AF$1,E402*((1+Investment!$D$6/12)^($AF$1*12-$B402)),0)</f>
        <v>0</v>
      </c>
      <c r="AH402" s="15">
        <f>if($A402&lt;=$AF$1,F402*((1+Investment!$D$7/12)^($AF$1*12-$B402)),0)</f>
        <v>0</v>
      </c>
      <c r="AI402" s="15">
        <f t="shared" si="8"/>
        <v>0</v>
      </c>
      <c r="AJ402" s="15">
        <f t="shared" si="19"/>
        <v>96444597</v>
      </c>
      <c r="AK402" s="14"/>
      <c r="AL402" s="15">
        <f>if($A402&lt;=$AF$1,D402*((1+Investment!$D$5/12)^($AL$1*12-$B402)),0)</f>
        <v>0</v>
      </c>
      <c r="AM402" s="15">
        <f>if($A402&lt;=$AF$1,E402*((1+Investment!$D$6/12)^($AL$1*12-$B402)),0)</f>
        <v>0</v>
      </c>
      <c r="AN402" s="15">
        <f>if($A402&lt;=$AF$1,F402*((1+Investment!$D$7/12)^($AL$1*12-$B402)),0)</f>
        <v>0</v>
      </c>
      <c r="AO402" s="15">
        <f t="shared" si="9"/>
        <v>0</v>
      </c>
      <c r="AP402" s="15">
        <f t="shared" si="20"/>
        <v>201708724.5</v>
      </c>
      <c r="AQ402" s="14"/>
      <c r="AR402" s="15">
        <f>if($A402&lt;=$AF$1,D402*((1+Investment!$D$5/12)^($AR$1*12-$B402)),0)</f>
        <v>0</v>
      </c>
      <c r="AS402" s="15">
        <f>if($A402&lt;=$AF$1,E402*((1+Investment!$D$6/12)^($AR$1*12-$B402)),0)</f>
        <v>0</v>
      </c>
      <c r="AT402" s="15">
        <f>if($A402&lt;=$AF$1,F402*((1+Investment!$D$7/12)^($AR$1*12-$B402)),0)</f>
        <v>0</v>
      </c>
      <c r="AU402" s="15">
        <f t="shared" si="10"/>
        <v>0</v>
      </c>
      <c r="AV402" s="15">
        <f t="shared" si="21"/>
        <v>428487442.2</v>
      </c>
      <c r="AW402" s="15"/>
      <c r="AX402" s="15">
        <f>if($A402&lt;=$AF$1,D402*((1+Investment!$D$5/12)^($AX$1*12-$B402)),0)</f>
        <v>0</v>
      </c>
      <c r="AY402" s="15">
        <f>if($A402&lt;=$AF$1,E402*((1+Investment!$D$6/12)^($AX$1*12-$B402)),0)</f>
        <v>0</v>
      </c>
      <c r="AZ402" s="15">
        <f>if($A402&lt;=$AF$1,F402*((1+Investment!$D$7/12)^($AX$1*12-$B402)),0)</f>
        <v>0</v>
      </c>
      <c r="BA402" s="15">
        <f t="shared" si="11"/>
        <v>0</v>
      </c>
      <c r="BB402" s="15">
        <f t="shared" si="22"/>
        <v>924335629</v>
      </c>
      <c r="BC402" s="15"/>
      <c r="BD402" s="15">
        <f>if($A402&lt;=$AF$1,D402*((1+Investment!$D$5/12)^($BD$1*12-$B402)),0)</f>
        <v>0</v>
      </c>
      <c r="BE402" s="15">
        <f>if($A402&lt;=$AF$1,E402*((1+Investment!$D$6/12)^($BD$1*12-$B402)),0)</f>
        <v>0</v>
      </c>
      <c r="BF402" s="15">
        <f>if($A402&lt;=$AF$1,F402*((1+Investment!$D$7/12)^($BD$1*12-$B402)),0)</f>
        <v>0</v>
      </c>
      <c r="BG402" s="15">
        <f t="shared" si="12"/>
        <v>0</v>
      </c>
      <c r="BH402" s="15">
        <f t="shared" si="23"/>
        <v>2023737898</v>
      </c>
      <c r="BI402" s="15"/>
    </row>
    <row r="403">
      <c r="A403" s="24">
        <f t="shared" si="2"/>
        <v>33</v>
      </c>
      <c r="B403" s="23">
        <f t="shared" si="13"/>
        <v>401</v>
      </c>
      <c r="C403" s="15">
        <f>vlookup(A403,Budget!$B$3:$H$53,7,0)</f>
        <v>107775.5941</v>
      </c>
      <c r="D403" s="15">
        <f t="shared" ref="D403:F403" si="421">$C403*D$1</f>
        <v>64665.35647</v>
      </c>
      <c r="E403" s="15">
        <f t="shared" si="421"/>
        <v>26943.89853</v>
      </c>
      <c r="F403" s="15">
        <f t="shared" si="421"/>
        <v>16166.33912</v>
      </c>
      <c r="G403" s="14"/>
      <c r="H403" s="15">
        <f>if($A403&lt;=$H$1,D403*((1+Investment!$D$5/12)^($H$1*12-$B403)),0)</f>
        <v>0</v>
      </c>
      <c r="I403" s="15">
        <f>if($A403&lt;=$H$1,E403*((1+Investment!$D$6/12)^($H$1*12-$B403)),0)</f>
        <v>0</v>
      </c>
      <c r="J403" s="15">
        <f>if($A403&lt;=$H$1,F403*((1+Investment!$D$7/12)^($H$1*12-$B403)),0)</f>
        <v>0</v>
      </c>
      <c r="K403" s="15">
        <f t="shared" si="4"/>
        <v>0</v>
      </c>
      <c r="L403" s="15">
        <f t="shared" si="15"/>
        <v>2878143.695</v>
      </c>
      <c r="M403" s="14"/>
      <c r="N403" s="15">
        <f>if($A403&lt;=$N$1,D403*((1+Investment!$D$5/12)^($N$1*12-$B403)),0)</f>
        <v>0</v>
      </c>
      <c r="O403" s="15">
        <f>if($A403&lt;=$N$1,E403*((1+Investment!$D$6/12)^($N$1*12-$B403)),0)</f>
        <v>0</v>
      </c>
      <c r="P403" s="15">
        <f>if($A403&lt;=$N$1,F403*((1+Investment!$D$7/12)^($N$1*12-$B403)),0)</f>
        <v>0</v>
      </c>
      <c r="Q403" s="15">
        <f t="shared" si="5"/>
        <v>0</v>
      </c>
      <c r="R403" s="15">
        <f t="shared" si="16"/>
        <v>7865692.167</v>
      </c>
      <c r="S403" s="14"/>
      <c r="T403" s="15">
        <f>if($A403&lt;=$T$1,D403*((1+Investment!$D$5/12)^($T$1*12-$B403)),0)</f>
        <v>0</v>
      </c>
      <c r="U403" s="15">
        <f>if($A403&lt;=$T$1,E403*((1+Investment!$D$6/12)^($T$1*12-$B403)),0)</f>
        <v>0</v>
      </c>
      <c r="V403" s="15">
        <f>if($A403&lt;=$T$1,F403*((1+Investment!$D$7/12)^($T$1*12-$B403)),0)</f>
        <v>0</v>
      </c>
      <c r="W403" s="15">
        <f t="shared" si="6"/>
        <v>0</v>
      </c>
      <c r="X403" s="15">
        <f t="shared" si="17"/>
        <v>19126709.88</v>
      </c>
      <c r="Y403" s="14"/>
      <c r="Z403" s="15">
        <f>if($A403&lt;=$Z$1,D403*((1+Investment!$D$5/12)^($Z$1*12-$B403)),0)</f>
        <v>0</v>
      </c>
      <c r="AA403" s="15">
        <f>if($A403&lt;=$Z$1,E403*((1+Investment!$D$6/12)^($Z$1*12-$B403)),0)</f>
        <v>0</v>
      </c>
      <c r="AB403" s="15">
        <f>if($A403&lt;=$Z$1,F403*((1+Investment!$D$7/12)^($Z$1*12-$B403)),0)</f>
        <v>0</v>
      </c>
      <c r="AC403" s="15">
        <f t="shared" si="7"/>
        <v>0</v>
      </c>
      <c r="AD403" s="15">
        <f t="shared" si="18"/>
        <v>43666553.35</v>
      </c>
      <c r="AE403" s="14"/>
      <c r="AF403" s="15">
        <f>if($A403&lt;=$AF$1,D403*((1+Investment!$D$5/12)^($AF$1*12-$B403)),0)</f>
        <v>0</v>
      </c>
      <c r="AG403" s="15">
        <f>if($A403&lt;=$AF$1,E403*((1+Investment!$D$6/12)^($AF$1*12-$B403)),0)</f>
        <v>0</v>
      </c>
      <c r="AH403" s="15">
        <f>if($A403&lt;=$AF$1,F403*((1+Investment!$D$7/12)^($AF$1*12-$B403)),0)</f>
        <v>0</v>
      </c>
      <c r="AI403" s="15">
        <f t="shared" si="8"/>
        <v>0</v>
      </c>
      <c r="AJ403" s="15">
        <f t="shared" si="19"/>
        <v>96444597</v>
      </c>
      <c r="AK403" s="14"/>
      <c r="AL403" s="15">
        <f>if($A403&lt;=$AF$1,D403*((1+Investment!$D$5/12)^($AL$1*12-$B403)),0)</f>
        <v>0</v>
      </c>
      <c r="AM403" s="15">
        <f>if($A403&lt;=$AF$1,E403*((1+Investment!$D$6/12)^($AL$1*12-$B403)),0)</f>
        <v>0</v>
      </c>
      <c r="AN403" s="15">
        <f>if($A403&lt;=$AF$1,F403*((1+Investment!$D$7/12)^($AL$1*12-$B403)),0)</f>
        <v>0</v>
      </c>
      <c r="AO403" s="15">
        <f t="shared" si="9"/>
        <v>0</v>
      </c>
      <c r="AP403" s="15">
        <f t="shared" si="20"/>
        <v>201708724.5</v>
      </c>
      <c r="AQ403" s="14"/>
      <c r="AR403" s="15">
        <f>if($A403&lt;=$AF$1,D403*((1+Investment!$D$5/12)^($AR$1*12-$B403)),0)</f>
        <v>0</v>
      </c>
      <c r="AS403" s="15">
        <f>if($A403&lt;=$AF$1,E403*((1+Investment!$D$6/12)^($AR$1*12-$B403)),0)</f>
        <v>0</v>
      </c>
      <c r="AT403" s="15">
        <f>if($A403&lt;=$AF$1,F403*((1+Investment!$D$7/12)^($AR$1*12-$B403)),0)</f>
        <v>0</v>
      </c>
      <c r="AU403" s="15">
        <f t="shared" si="10"/>
        <v>0</v>
      </c>
      <c r="AV403" s="15">
        <f t="shared" si="21"/>
        <v>428487442.2</v>
      </c>
      <c r="AW403" s="15"/>
      <c r="AX403" s="15">
        <f>if($A403&lt;=$AF$1,D403*((1+Investment!$D$5/12)^($AX$1*12-$B403)),0)</f>
        <v>0</v>
      </c>
      <c r="AY403" s="15">
        <f>if($A403&lt;=$AF$1,E403*((1+Investment!$D$6/12)^($AX$1*12-$B403)),0)</f>
        <v>0</v>
      </c>
      <c r="AZ403" s="15">
        <f>if($A403&lt;=$AF$1,F403*((1+Investment!$D$7/12)^($AX$1*12-$B403)),0)</f>
        <v>0</v>
      </c>
      <c r="BA403" s="15">
        <f t="shared" si="11"/>
        <v>0</v>
      </c>
      <c r="BB403" s="15">
        <f t="shared" si="22"/>
        <v>924335629</v>
      </c>
      <c r="BC403" s="15"/>
      <c r="BD403" s="15">
        <f>if($A403&lt;=$AF$1,D403*((1+Investment!$D$5/12)^($BD$1*12-$B403)),0)</f>
        <v>0</v>
      </c>
      <c r="BE403" s="15">
        <f>if($A403&lt;=$AF$1,E403*((1+Investment!$D$6/12)^($BD$1*12-$B403)),0)</f>
        <v>0</v>
      </c>
      <c r="BF403" s="15">
        <f>if($A403&lt;=$AF$1,F403*((1+Investment!$D$7/12)^($BD$1*12-$B403)),0)</f>
        <v>0</v>
      </c>
      <c r="BG403" s="15">
        <f t="shared" si="12"/>
        <v>0</v>
      </c>
      <c r="BH403" s="15">
        <f t="shared" si="23"/>
        <v>2023737898</v>
      </c>
      <c r="BI403" s="15"/>
    </row>
    <row r="404">
      <c r="A404" s="24">
        <f t="shared" si="2"/>
        <v>33</v>
      </c>
      <c r="B404" s="23">
        <f t="shared" si="13"/>
        <v>402</v>
      </c>
      <c r="C404" s="15">
        <f>vlookup(A404,Budget!$B$3:$H$53,7,0)</f>
        <v>107775.5941</v>
      </c>
      <c r="D404" s="15">
        <f t="shared" ref="D404:F404" si="422">$C404*D$1</f>
        <v>64665.35647</v>
      </c>
      <c r="E404" s="15">
        <f t="shared" si="422"/>
        <v>26943.89853</v>
      </c>
      <c r="F404" s="15">
        <f t="shared" si="422"/>
        <v>16166.33912</v>
      </c>
      <c r="G404" s="14"/>
      <c r="H404" s="15">
        <f>if($A404&lt;=$H$1,D404*((1+Investment!$D$5/12)^($H$1*12-$B404)),0)</f>
        <v>0</v>
      </c>
      <c r="I404" s="15">
        <f>if($A404&lt;=$H$1,E404*((1+Investment!$D$6/12)^($H$1*12-$B404)),0)</f>
        <v>0</v>
      </c>
      <c r="J404" s="15">
        <f>if($A404&lt;=$H$1,F404*((1+Investment!$D$7/12)^($H$1*12-$B404)),0)</f>
        <v>0</v>
      </c>
      <c r="K404" s="15">
        <f t="shared" si="4"/>
        <v>0</v>
      </c>
      <c r="L404" s="15">
        <f t="shared" si="15"/>
        <v>2878143.695</v>
      </c>
      <c r="M404" s="14"/>
      <c r="N404" s="15">
        <f>if($A404&lt;=$N$1,D404*((1+Investment!$D$5/12)^($N$1*12-$B404)),0)</f>
        <v>0</v>
      </c>
      <c r="O404" s="15">
        <f>if($A404&lt;=$N$1,E404*((1+Investment!$D$6/12)^($N$1*12-$B404)),0)</f>
        <v>0</v>
      </c>
      <c r="P404" s="15">
        <f>if($A404&lt;=$N$1,F404*((1+Investment!$D$7/12)^($N$1*12-$B404)),0)</f>
        <v>0</v>
      </c>
      <c r="Q404" s="15">
        <f t="shared" si="5"/>
        <v>0</v>
      </c>
      <c r="R404" s="15">
        <f t="shared" si="16"/>
        <v>7865692.167</v>
      </c>
      <c r="S404" s="14"/>
      <c r="T404" s="15">
        <f>if($A404&lt;=$T$1,D404*((1+Investment!$D$5/12)^($T$1*12-$B404)),0)</f>
        <v>0</v>
      </c>
      <c r="U404" s="15">
        <f>if($A404&lt;=$T$1,E404*((1+Investment!$D$6/12)^($T$1*12-$B404)),0)</f>
        <v>0</v>
      </c>
      <c r="V404" s="15">
        <f>if($A404&lt;=$T$1,F404*((1+Investment!$D$7/12)^($T$1*12-$B404)),0)</f>
        <v>0</v>
      </c>
      <c r="W404" s="15">
        <f t="shared" si="6"/>
        <v>0</v>
      </c>
      <c r="X404" s="15">
        <f t="shared" si="17"/>
        <v>19126709.88</v>
      </c>
      <c r="Y404" s="14"/>
      <c r="Z404" s="15">
        <f>if($A404&lt;=$Z$1,D404*((1+Investment!$D$5/12)^($Z$1*12-$B404)),0)</f>
        <v>0</v>
      </c>
      <c r="AA404" s="15">
        <f>if($A404&lt;=$Z$1,E404*((1+Investment!$D$6/12)^($Z$1*12-$B404)),0)</f>
        <v>0</v>
      </c>
      <c r="AB404" s="15">
        <f>if($A404&lt;=$Z$1,F404*((1+Investment!$D$7/12)^($Z$1*12-$B404)),0)</f>
        <v>0</v>
      </c>
      <c r="AC404" s="15">
        <f t="shared" si="7"/>
        <v>0</v>
      </c>
      <c r="AD404" s="15">
        <f t="shared" si="18"/>
        <v>43666553.35</v>
      </c>
      <c r="AE404" s="14"/>
      <c r="AF404" s="15">
        <f>if($A404&lt;=$AF$1,D404*((1+Investment!$D$5/12)^($AF$1*12-$B404)),0)</f>
        <v>0</v>
      </c>
      <c r="AG404" s="15">
        <f>if($A404&lt;=$AF$1,E404*((1+Investment!$D$6/12)^($AF$1*12-$B404)),0)</f>
        <v>0</v>
      </c>
      <c r="AH404" s="15">
        <f>if($A404&lt;=$AF$1,F404*((1+Investment!$D$7/12)^($AF$1*12-$B404)),0)</f>
        <v>0</v>
      </c>
      <c r="AI404" s="15">
        <f t="shared" si="8"/>
        <v>0</v>
      </c>
      <c r="AJ404" s="15">
        <f t="shared" si="19"/>
        <v>96444597</v>
      </c>
      <c r="AK404" s="14"/>
      <c r="AL404" s="15">
        <f>if($A404&lt;=$AF$1,D404*((1+Investment!$D$5/12)^($AL$1*12-$B404)),0)</f>
        <v>0</v>
      </c>
      <c r="AM404" s="15">
        <f>if($A404&lt;=$AF$1,E404*((1+Investment!$D$6/12)^($AL$1*12-$B404)),0)</f>
        <v>0</v>
      </c>
      <c r="AN404" s="15">
        <f>if($A404&lt;=$AF$1,F404*((1+Investment!$D$7/12)^($AL$1*12-$B404)),0)</f>
        <v>0</v>
      </c>
      <c r="AO404" s="15">
        <f t="shared" si="9"/>
        <v>0</v>
      </c>
      <c r="AP404" s="15">
        <f t="shared" si="20"/>
        <v>201708724.5</v>
      </c>
      <c r="AQ404" s="14"/>
      <c r="AR404" s="15">
        <f>if($A404&lt;=$AF$1,D404*((1+Investment!$D$5/12)^($AR$1*12-$B404)),0)</f>
        <v>0</v>
      </c>
      <c r="AS404" s="15">
        <f>if($A404&lt;=$AF$1,E404*((1+Investment!$D$6/12)^($AR$1*12-$B404)),0)</f>
        <v>0</v>
      </c>
      <c r="AT404" s="15">
        <f>if($A404&lt;=$AF$1,F404*((1+Investment!$D$7/12)^($AR$1*12-$B404)),0)</f>
        <v>0</v>
      </c>
      <c r="AU404" s="15">
        <f t="shared" si="10"/>
        <v>0</v>
      </c>
      <c r="AV404" s="15">
        <f t="shared" si="21"/>
        <v>428487442.2</v>
      </c>
      <c r="AW404" s="15"/>
      <c r="AX404" s="15">
        <f>if($A404&lt;=$AF$1,D404*((1+Investment!$D$5/12)^($AX$1*12-$B404)),0)</f>
        <v>0</v>
      </c>
      <c r="AY404" s="15">
        <f>if($A404&lt;=$AF$1,E404*((1+Investment!$D$6/12)^($AX$1*12-$B404)),0)</f>
        <v>0</v>
      </c>
      <c r="AZ404" s="15">
        <f>if($A404&lt;=$AF$1,F404*((1+Investment!$D$7/12)^($AX$1*12-$B404)),0)</f>
        <v>0</v>
      </c>
      <c r="BA404" s="15">
        <f t="shared" si="11"/>
        <v>0</v>
      </c>
      <c r="BB404" s="15">
        <f t="shared" si="22"/>
        <v>924335629</v>
      </c>
      <c r="BC404" s="15"/>
      <c r="BD404" s="15">
        <f>if($A404&lt;=$AF$1,D404*((1+Investment!$D$5/12)^($BD$1*12-$B404)),0)</f>
        <v>0</v>
      </c>
      <c r="BE404" s="15">
        <f>if($A404&lt;=$AF$1,E404*((1+Investment!$D$6/12)^($BD$1*12-$B404)),0)</f>
        <v>0</v>
      </c>
      <c r="BF404" s="15">
        <f>if($A404&lt;=$AF$1,F404*((1+Investment!$D$7/12)^($BD$1*12-$B404)),0)</f>
        <v>0</v>
      </c>
      <c r="BG404" s="15">
        <f t="shared" si="12"/>
        <v>0</v>
      </c>
      <c r="BH404" s="15">
        <f t="shared" si="23"/>
        <v>2023737898</v>
      </c>
      <c r="BI404" s="15"/>
    </row>
    <row r="405">
      <c r="A405" s="24">
        <f t="shared" si="2"/>
        <v>33</v>
      </c>
      <c r="B405" s="23">
        <f t="shared" si="13"/>
        <v>403</v>
      </c>
      <c r="C405" s="15">
        <f>vlookup(A405,Budget!$B$3:$H$53,7,0)</f>
        <v>107775.5941</v>
      </c>
      <c r="D405" s="15">
        <f t="shared" ref="D405:F405" si="423">$C405*D$1</f>
        <v>64665.35647</v>
      </c>
      <c r="E405" s="15">
        <f t="shared" si="423"/>
        <v>26943.89853</v>
      </c>
      <c r="F405" s="15">
        <f t="shared" si="423"/>
        <v>16166.33912</v>
      </c>
      <c r="G405" s="14"/>
      <c r="H405" s="15">
        <f>if($A405&lt;=$H$1,D405*((1+Investment!$D$5/12)^($H$1*12-$B405)),0)</f>
        <v>0</v>
      </c>
      <c r="I405" s="15">
        <f>if($A405&lt;=$H$1,E405*((1+Investment!$D$6/12)^($H$1*12-$B405)),0)</f>
        <v>0</v>
      </c>
      <c r="J405" s="15">
        <f>if($A405&lt;=$H$1,F405*((1+Investment!$D$7/12)^($H$1*12-$B405)),0)</f>
        <v>0</v>
      </c>
      <c r="K405" s="15">
        <f t="shared" si="4"/>
        <v>0</v>
      </c>
      <c r="L405" s="15">
        <f t="shared" si="15"/>
        <v>2878143.695</v>
      </c>
      <c r="M405" s="14"/>
      <c r="N405" s="15">
        <f>if($A405&lt;=$N$1,D405*((1+Investment!$D$5/12)^($N$1*12-$B405)),0)</f>
        <v>0</v>
      </c>
      <c r="O405" s="15">
        <f>if($A405&lt;=$N$1,E405*((1+Investment!$D$6/12)^($N$1*12-$B405)),0)</f>
        <v>0</v>
      </c>
      <c r="P405" s="15">
        <f>if($A405&lt;=$N$1,F405*((1+Investment!$D$7/12)^($N$1*12-$B405)),0)</f>
        <v>0</v>
      </c>
      <c r="Q405" s="15">
        <f t="shared" si="5"/>
        <v>0</v>
      </c>
      <c r="R405" s="15">
        <f t="shared" si="16"/>
        <v>7865692.167</v>
      </c>
      <c r="S405" s="14"/>
      <c r="T405" s="15">
        <f>if($A405&lt;=$T$1,D405*((1+Investment!$D$5/12)^($T$1*12-$B405)),0)</f>
        <v>0</v>
      </c>
      <c r="U405" s="15">
        <f>if($A405&lt;=$T$1,E405*((1+Investment!$D$6/12)^($T$1*12-$B405)),0)</f>
        <v>0</v>
      </c>
      <c r="V405" s="15">
        <f>if($A405&lt;=$T$1,F405*((1+Investment!$D$7/12)^($T$1*12-$B405)),0)</f>
        <v>0</v>
      </c>
      <c r="W405" s="15">
        <f t="shared" si="6"/>
        <v>0</v>
      </c>
      <c r="X405" s="15">
        <f t="shared" si="17"/>
        <v>19126709.88</v>
      </c>
      <c r="Y405" s="14"/>
      <c r="Z405" s="15">
        <f>if($A405&lt;=$Z$1,D405*((1+Investment!$D$5/12)^($Z$1*12-$B405)),0)</f>
        <v>0</v>
      </c>
      <c r="AA405" s="15">
        <f>if($A405&lt;=$Z$1,E405*((1+Investment!$D$6/12)^($Z$1*12-$B405)),0)</f>
        <v>0</v>
      </c>
      <c r="AB405" s="15">
        <f>if($A405&lt;=$Z$1,F405*((1+Investment!$D$7/12)^($Z$1*12-$B405)),0)</f>
        <v>0</v>
      </c>
      <c r="AC405" s="15">
        <f t="shared" si="7"/>
        <v>0</v>
      </c>
      <c r="AD405" s="15">
        <f t="shared" si="18"/>
        <v>43666553.35</v>
      </c>
      <c r="AE405" s="14"/>
      <c r="AF405" s="15">
        <f>if($A405&lt;=$AF$1,D405*((1+Investment!$D$5/12)^($AF$1*12-$B405)),0)</f>
        <v>0</v>
      </c>
      <c r="AG405" s="15">
        <f>if($A405&lt;=$AF$1,E405*((1+Investment!$D$6/12)^($AF$1*12-$B405)),0)</f>
        <v>0</v>
      </c>
      <c r="AH405" s="15">
        <f>if($A405&lt;=$AF$1,F405*((1+Investment!$D$7/12)^($AF$1*12-$B405)),0)</f>
        <v>0</v>
      </c>
      <c r="AI405" s="15">
        <f t="shared" si="8"/>
        <v>0</v>
      </c>
      <c r="AJ405" s="15">
        <f t="shared" si="19"/>
        <v>96444597</v>
      </c>
      <c r="AK405" s="14"/>
      <c r="AL405" s="15">
        <f>if($A405&lt;=$AF$1,D405*((1+Investment!$D$5/12)^($AL$1*12-$B405)),0)</f>
        <v>0</v>
      </c>
      <c r="AM405" s="15">
        <f>if($A405&lt;=$AF$1,E405*((1+Investment!$D$6/12)^($AL$1*12-$B405)),0)</f>
        <v>0</v>
      </c>
      <c r="AN405" s="15">
        <f>if($A405&lt;=$AF$1,F405*((1+Investment!$D$7/12)^($AL$1*12-$B405)),0)</f>
        <v>0</v>
      </c>
      <c r="AO405" s="15">
        <f t="shared" si="9"/>
        <v>0</v>
      </c>
      <c r="AP405" s="15">
        <f t="shared" si="20"/>
        <v>201708724.5</v>
      </c>
      <c r="AQ405" s="14"/>
      <c r="AR405" s="15">
        <f>if($A405&lt;=$AF$1,D405*((1+Investment!$D$5/12)^($AR$1*12-$B405)),0)</f>
        <v>0</v>
      </c>
      <c r="AS405" s="15">
        <f>if($A405&lt;=$AF$1,E405*((1+Investment!$D$6/12)^($AR$1*12-$B405)),0)</f>
        <v>0</v>
      </c>
      <c r="AT405" s="15">
        <f>if($A405&lt;=$AF$1,F405*((1+Investment!$D$7/12)^($AR$1*12-$B405)),0)</f>
        <v>0</v>
      </c>
      <c r="AU405" s="15">
        <f t="shared" si="10"/>
        <v>0</v>
      </c>
      <c r="AV405" s="15">
        <f t="shared" si="21"/>
        <v>428487442.2</v>
      </c>
      <c r="AW405" s="15"/>
      <c r="AX405" s="15">
        <f>if($A405&lt;=$AF$1,D405*((1+Investment!$D$5/12)^($AX$1*12-$B405)),0)</f>
        <v>0</v>
      </c>
      <c r="AY405" s="15">
        <f>if($A405&lt;=$AF$1,E405*((1+Investment!$D$6/12)^($AX$1*12-$B405)),0)</f>
        <v>0</v>
      </c>
      <c r="AZ405" s="15">
        <f>if($A405&lt;=$AF$1,F405*((1+Investment!$D$7/12)^($AX$1*12-$B405)),0)</f>
        <v>0</v>
      </c>
      <c r="BA405" s="15">
        <f t="shared" si="11"/>
        <v>0</v>
      </c>
      <c r="BB405" s="15">
        <f t="shared" si="22"/>
        <v>924335629</v>
      </c>
      <c r="BC405" s="15"/>
      <c r="BD405" s="15">
        <f>if($A405&lt;=$AF$1,D405*((1+Investment!$D$5/12)^($BD$1*12-$B405)),0)</f>
        <v>0</v>
      </c>
      <c r="BE405" s="15">
        <f>if($A405&lt;=$AF$1,E405*((1+Investment!$D$6/12)^($BD$1*12-$B405)),0)</f>
        <v>0</v>
      </c>
      <c r="BF405" s="15">
        <f>if($A405&lt;=$AF$1,F405*((1+Investment!$D$7/12)^($BD$1*12-$B405)),0)</f>
        <v>0</v>
      </c>
      <c r="BG405" s="15">
        <f t="shared" si="12"/>
        <v>0</v>
      </c>
      <c r="BH405" s="15">
        <f t="shared" si="23"/>
        <v>2023737898</v>
      </c>
      <c r="BI405" s="15"/>
    </row>
    <row r="406">
      <c r="A406" s="24">
        <f t="shared" si="2"/>
        <v>33</v>
      </c>
      <c r="B406" s="23">
        <f t="shared" si="13"/>
        <v>404</v>
      </c>
      <c r="C406" s="15">
        <f>vlookup(A406,Budget!$B$3:$H$53,7,0)</f>
        <v>107775.5941</v>
      </c>
      <c r="D406" s="15">
        <f t="shared" ref="D406:F406" si="424">$C406*D$1</f>
        <v>64665.35647</v>
      </c>
      <c r="E406" s="15">
        <f t="shared" si="424"/>
        <v>26943.89853</v>
      </c>
      <c r="F406" s="15">
        <f t="shared" si="424"/>
        <v>16166.33912</v>
      </c>
      <c r="G406" s="14"/>
      <c r="H406" s="15">
        <f>if($A406&lt;=$H$1,D406*((1+Investment!$D$5/12)^($H$1*12-$B406)),0)</f>
        <v>0</v>
      </c>
      <c r="I406" s="15">
        <f>if($A406&lt;=$H$1,E406*((1+Investment!$D$6/12)^($H$1*12-$B406)),0)</f>
        <v>0</v>
      </c>
      <c r="J406" s="15">
        <f>if($A406&lt;=$H$1,F406*((1+Investment!$D$7/12)^($H$1*12-$B406)),0)</f>
        <v>0</v>
      </c>
      <c r="K406" s="15">
        <f t="shared" si="4"/>
        <v>0</v>
      </c>
      <c r="L406" s="15">
        <f t="shared" si="15"/>
        <v>2878143.695</v>
      </c>
      <c r="M406" s="14"/>
      <c r="N406" s="15">
        <f>if($A406&lt;=$N$1,D406*((1+Investment!$D$5/12)^($N$1*12-$B406)),0)</f>
        <v>0</v>
      </c>
      <c r="O406" s="15">
        <f>if($A406&lt;=$N$1,E406*((1+Investment!$D$6/12)^($N$1*12-$B406)),0)</f>
        <v>0</v>
      </c>
      <c r="P406" s="15">
        <f>if($A406&lt;=$N$1,F406*((1+Investment!$D$7/12)^($N$1*12-$B406)),0)</f>
        <v>0</v>
      </c>
      <c r="Q406" s="15">
        <f t="shared" si="5"/>
        <v>0</v>
      </c>
      <c r="R406" s="15">
        <f t="shared" si="16"/>
        <v>7865692.167</v>
      </c>
      <c r="S406" s="14"/>
      <c r="T406" s="15">
        <f>if($A406&lt;=$T$1,D406*((1+Investment!$D$5/12)^($T$1*12-$B406)),0)</f>
        <v>0</v>
      </c>
      <c r="U406" s="15">
        <f>if($A406&lt;=$T$1,E406*((1+Investment!$D$6/12)^($T$1*12-$B406)),0)</f>
        <v>0</v>
      </c>
      <c r="V406" s="15">
        <f>if($A406&lt;=$T$1,F406*((1+Investment!$D$7/12)^($T$1*12-$B406)),0)</f>
        <v>0</v>
      </c>
      <c r="W406" s="15">
        <f t="shared" si="6"/>
        <v>0</v>
      </c>
      <c r="X406" s="15">
        <f t="shared" si="17"/>
        <v>19126709.88</v>
      </c>
      <c r="Y406" s="14"/>
      <c r="Z406" s="15">
        <f>if($A406&lt;=$Z$1,D406*((1+Investment!$D$5/12)^($Z$1*12-$B406)),0)</f>
        <v>0</v>
      </c>
      <c r="AA406" s="15">
        <f>if($A406&lt;=$Z$1,E406*((1+Investment!$D$6/12)^($Z$1*12-$B406)),0)</f>
        <v>0</v>
      </c>
      <c r="AB406" s="15">
        <f>if($A406&lt;=$Z$1,F406*((1+Investment!$D$7/12)^($Z$1*12-$B406)),0)</f>
        <v>0</v>
      </c>
      <c r="AC406" s="15">
        <f t="shared" si="7"/>
        <v>0</v>
      </c>
      <c r="AD406" s="15">
        <f t="shared" si="18"/>
        <v>43666553.35</v>
      </c>
      <c r="AE406" s="14"/>
      <c r="AF406" s="15">
        <f>if($A406&lt;=$AF$1,D406*((1+Investment!$D$5/12)^($AF$1*12-$B406)),0)</f>
        <v>0</v>
      </c>
      <c r="AG406" s="15">
        <f>if($A406&lt;=$AF$1,E406*((1+Investment!$D$6/12)^($AF$1*12-$B406)),0)</f>
        <v>0</v>
      </c>
      <c r="AH406" s="15">
        <f>if($A406&lt;=$AF$1,F406*((1+Investment!$D$7/12)^($AF$1*12-$B406)),0)</f>
        <v>0</v>
      </c>
      <c r="AI406" s="15">
        <f t="shared" si="8"/>
        <v>0</v>
      </c>
      <c r="AJ406" s="15">
        <f t="shared" si="19"/>
        <v>96444597</v>
      </c>
      <c r="AK406" s="14"/>
      <c r="AL406" s="15">
        <f>if($A406&lt;=$AF$1,D406*((1+Investment!$D$5/12)^($AL$1*12-$B406)),0)</f>
        <v>0</v>
      </c>
      <c r="AM406" s="15">
        <f>if($A406&lt;=$AF$1,E406*((1+Investment!$D$6/12)^($AL$1*12-$B406)),0)</f>
        <v>0</v>
      </c>
      <c r="AN406" s="15">
        <f>if($A406&lt;=$AF$1,F406*((1+Investment!$D$7/12)^($AL$1*12-$B406)),0)</f>
        <v>0</v>
      </c>
      <c r="AO406" s="15">
        <f t="shared" si="9"/>
        <v>0</v>
      </c>
      <c r="AP406" s="15">
        <f t="shared" si="20"/>
        <v>201708724.5</v>
      </c>
      <c r="AQ406" s="14"/>
      <c r="AR406" s="15">
        <f>if($A406&lt;=$AF$1,D406*((1+Investment!$D$5/12)^($AR$1*12-$B406)),0)</f>
        <v>0</v>
      </c>
      <c r="AS406" s="15">
        <f>if($A406&lt;=$AF$1,E406*((1+Investment!$D$6/12)^($AR$1*12-$B406)),0)</f>
        <v>0</v>
      </c>
      <c r="AT406" s="15">
        <f>if($A406&lt;=$AF$1,F406*((1+Investment!$D$7/12)^($AR$1*12-$B406)),0)</f>
        <v>0</v>
      </c>
      <c r="AU406" s="15">
        <f t="shared" si="10"/>
        <v>0</v>
      </c>
      <c r="AV406" s="15">
        <f t="shared" si="21"/>
        <v>428487442.2</v>
      </c>
      <c r="AW406" s="15"/>
      <c r="AX406" s="15">
        <f>if($A406&lt;=$AF$1,D406*((1+Investment!$D$5/12)^($AX$1*12-$B406)),0)</f>
        <v>0</v>
      </c>
      <c r="AY406" s="15">
        <f>if($A406&lt;=$AF$1,E406*((1+Investment!$D$6/12)^($AX$1*12-$B406)),0)</f>
        <v>0</v>
      </c>
      <c r="AZ406" s="15">
        <f>if($A406&lt;=$AF$1,F406*((1+Investment!$D$7/12)^($AX$1*12-$B406)),0)</f>
        <v>0</v>
      </c>
      <c r="BA406" s="15">
        <f t="shared" si="11"/>
        <v>0</v>
      </c>
      <c r="BB406" s="15">
        <f t="shared" si="22"/>
        <v>924335629</v>
      </c>
      <c r="BC406" s="15"/>
      <c r="BD406" s="15">
        <f>if($A406&lt;=$AF$1,D406*((1+Investment!$D$5/12)^($BD$1*12-$B406)),0)</f>
        <v>0</v>
      </c>
      <c r="BE406" s="15">
        <f>if($A406&lt;=$AF$1,E406*((1+Investment!$D$6/12)^($BD$1*12-$B406)),0)</f>
        <v>0</v>
      </c>
      <c r="BF406" s="15">
        <f>if($A406&lt;=$AF$1,F406*((1+Investment!$D$7/12)^($BD$1*12-$B406)),0)</f>
        <v>0</v>
      </c>
      <c r="BG406" s="15">
        <f t="shared" si="12"/>
        <v>0</v>
      </c>
      <c r="BH406" s="15">
        <f t="shared" si="23"/>
        <v>2023737898</v>
      </c>
      <c r="BI406" s="15"/>
    </row>
    <row r="407">
      <c r="A407" s="24">
        <f t="shared" si="2"/>
        <v>33</v>
      </c>
      <c r="B407" s="23">
        <f t="shared" si="13"/>
        <v>405</v>
      </c>
      <c r="C407" s="15">
        <f>vlookup(A407,Budget!$B$3:$H$53,7,0)</f>
        <v>107775.5941</v>
      </c>
      <c r="D407" s="15">
        <f t="shared" ref="D407:F407" si="425">$C407*D$1</f>
        <v>64665.35647</v>
      </c>
      <c r="E407" s="15">
        <f t="shared" si="425"/>
        <v>26943.89853</v>
      </c>
      <c r="F407" s="15">
        <f t="shared" si="425"/>
        <v>16166.33912</v>
      </c>
      <c r="G407" s="14"/>
      <c r="H407" s="15">
        <f>if($A407&lt;=$H$1,D407*((1+Investment!$D$5/12)^($H$1*12-$B407)),0)</f>
        <v>0</v>
      </c>
      <c r="I407" s="15">
        <f>if($A407&lt;=$H$1,E407*((1+Investment!$D$6/12)^($H$1*12-$B407)),0)</f>
        <v>0</v>
      </c>
      <c r="J407" s="15">
        <f>if($A407&lt;=$H$1,F407*((1+Investment!$D$7/12)^($H$1*12-$B407)),0)</f>
        <v>0</v>
      </c>
      <c r="K407" s="15">
        <f t="shared" si="4"/>
        <v>0</v>
      </c>
      <c r="L407" s="15">
        <f t="shared" si="15"/>
        <v>2878143.695</v>
      </c>
      <c r="M407" s="14"/>
      <c r="N407" s="15">
        <f>if($A407&lt;=$N$1,D407*((1+Investment!$D$5/12)^($N$1*12-$B407)),0)</f>
        <v>0</v>
      </c>
      <c r="O407" s="15">
        <f>if($A407&lt;=$N$1,E407*((1+Investment!$D$6/12)^($N$1*12-$B407)),0)</f>
        <v>0</v>
      </c>
      <c r="P407" s="15">
        <f>if($A407&lt;=$N$1,F407*((1+Investment!$D$7/12)^($N$1*12-$B407)),0)</f>
        <v>0</v>
      </c>
      <c r="Q407" s="15">
        <f t="shared" si="5"/>
        <v>0</v>
      </c>
      <c r="R407" s="15">
        <f t="shared" si="16"/>
        <v>7865692.167</v>
      </c>
      <c r="S407" s="14"/>
      <c r="T407" s="15">
        <f>if($A407&lt;=$T$1,D407*((1+Investment!$D$5/12)^($T$1*12-$B407)),0)</f>
        <v>0</v>
      </c>
      <c r="U407" s="15">
        <f>if($A407&lt;=$T$1,E407*((1+Investment!$D$6/12)^($T$1*12-$B407)),0)</f>
        <v>0</v>
      </c>
      <c r="V407" s="15">
        <f>if($A407&lt;=$T$1,F407*((1+Investment!$D$7/12)^($T$1*12-$B407)),0)</f>
        <v>0</v>
      </c>
      <c r="W407" s="15">
        <f t="shared" si="6"/>
        <v>0</v>
      </c>
      <c r="X407" s="15">
        <f t="shared" si="17"/>
        <v>19126709.88</v>
      </c>
      <c r="Y407" s="14"/>
      <c r="Z407" s="15">
        <f>if($A407&lt;=$Z$1,D407*((1+Investment!$D$5/12)^($Z$1*12-$B407)),0)</f>
        <v>0</v>
      </c>
      <c r="AA407" s="15">
        <f>if($A407&lt;=$Z$1,E407*((1+Investment!$D$6/12)^($Z$1*12-$B407)),0)</f>
        <v>0</v>
      </c>
      <c r="AB407" s="15">
        <f>if($A407&lt;=$Z$1,F407*((1+Investment!$D$7/12)^($Z$1*12-$B407)),0)</f>
        <v>0</v>
      </c>
      <c r="AC407" s="15">
        <f t="shared" si="7"/>
        <v>0</v>
      </c>
      <c r="AD407" s="15">
        <f t="shared" si="18"/>
        <v>43666553.35</v>
      </c>
      <c r="AE407" s="14"/>
      <c r="AF407" s="15">
        <f>if($A407&lt;=$AF$1,D407*((1+Investment!$D$5/12)^($AF$1*12-$B407)),0)</f>
        <v>0</v>
      </c>
      <c r="AG407" s="15">
        <f>if($A407&lt;=$AF$1,E407*((1+Investment!$D$6/12)^($AF$1*12-$B407)),0)</f>
        <v>0</v>
      </c>
      <c r="AH407" s="15">
        <f>if($A407&lt;=$AF$1,F407*((1+Investment!$D$7/12)^($AF$1*12-$B407)),0)</f>
        <v>0</v>
      </c>
      <c r="AI407" s="15">
        <f t="shared" si="8"/>
        <v>0</v>
      </c>
      <c r="AJ407" s="15">
        <f t="shared" si="19"/>
        <v>96444597</v>
      </c>
      <c r="AK407" s="14"/>
      <c r="AL407" s="15">
        <f>if($A407&lt;=$AF$1,D407*((1+Investment!$D$5/12)^($AL$1*12-$B407)),0)</f>
        <v>0</v>
      </c>
      <c r="AM407" s="15">
        <f>if($A407&lt;=$AF$1,E407*((1+Investment!$D$6/12)^($AL$1*12-$B407)),0)</f>
        <v>0</v>
      </c>
      <c r="AN407" s="15">
        <f>if($A407&lt;=$AF$1,F407*((1+Investment!$D$7/12)^($AL$1*12-$B407)),0)</f>
        <v>0</v>
      </c>
      <c r="AO407" s="15">
        <f t="shared" si="9"/>
        <v>0</v>
      </c>
      <c r="AP407" s="15">
        <f t="shared" si="20"/>
        <v>201708724.5</v>
      </c>
      <c r="AQ407" s="14"/>
      <c r="AR407" s="15">
        <f>if($A407&lt;=$AF$1,D407*((1+Investment!$D$5/12)^($AR$1*12-$B407)),0)</f>
        <v>0</v>
      </c>
      <c r="AS407" s="15">
        <f>if($A407&lt;=$AF$1,E407*((1+Investment!$D$6/12)^($AR$1*12-$B407)),0)</f>
        <v>0</v>
      </c>
      <c r="AT407" s="15">
        <f>if($A407&lt;=$AF$1,F407*((1+Investment!$D$7/12)^($AR$1*12-$B407)),0)</f>
        <v>0</v>
      </c>
      <c r="AU407" s="15">
        <f t="shared" si="10"/>
        <v>0</v>
      </c>
      <c r="AV407" s="15">
        <f t="shared" si="21"/>
        <v>428487442.2</v>
      </c>
      <c r="AW407" s="15"/>
      <c r="AX407" s="15">
        <f>if($A407&lt;=$AF$1,D407*((1+Investment!$D$5/12)^($AX$1*12-$B407)),0)</f>
        <v>0</v>
      </c>
      <c r="AY407" s="15">
        <f>if($A407&lt;=$AF$1,E407*((1+Investment!$D$6/12)^($AX$1*12-$B407)),0)</f>
        <v>0</v>
      </c>
      <c r="AZ407" s="15">
        <f>if($A407&lt;=$AF$1,F407*((1+Investment!$D$7/12)^($AX$1*12-$B407)),0)</f>
        <v>0</v>
      </c>
      <c r="BA407" s="15">
        <f t="shared" si="11"/>
        <v>0</v>
      </c>
      <c r="BB407" s="15">
        <f t="shared" si="22"/>
        <v>924335629</v>
      </c>
      <c r="BC407" s="15"/>
      <c r="BD407" s="15">
        <f>if($A407&lt;=$AF$1,D407*((1+Investment!$D$5/12)^($BD$1*12-$B407)),0)</f>
        <v>0</v>
      </c>
      <c r="BE407" s="15">
        <f>if($A407&lt;=$AF$1,E407*((1+Investment!$D$6/12)^($BD$1*12-$B407)),0)</f>
        <v>0</v>
      </c>
      <c r="BF407" s="15">
        <f>if($A407&lt;=$AF$1,F407*((1+Investment!$D$7/12)^($BD$1*12-$B407)),0)</f>
        <v>0</v>
      </c>
      <c r="BG407" s="15">
        <f t="shared" si="12"/>
        <v>0</v>
      </c>
      <c r="BH407" s="15">
        <f t="shared" si="23"/>
        <v>2023737898</v>
      </c>
      <c r="BI407" s="15"/>
    </row>
    <row r="408">
      <c r="A408" s="24">
        <f t="shared" si="2"/>
        <v>33</v>
      </c>
      <c r="B408" s="23">
        <f t="shared" si="13"/>
        <v>406</v>
      </c>
      <c r="C408" s="15">
        <f>vlookup(A408,Budget!$B$3:$H$53,7,0)</f>
        <v>107775.5941</v>
      </c>
      <c r="D408" s="15">
        <f t="shared" ref="D408:F408" si="426">$C408*D$1</f>
        <v>64665.35647</v>
      </c>
      <c r="E408" s="15">
        <f t="shared" si="426"/>
        <v>26943.89853</v>
      </c>
      <c r="F408" s="15">
        <f t="shared" si="426"/>
        <v>16166.33912</v>
      </c>
      <c r="G408" s="14"/>
      <c r="H408" s="15">
        <f>if($A408&lt;=$H$1,D408*((1+Investment!$D$5/12)^($H$1*12-$B408)),0)</f>
        <v>0</v>
      </c>
      <c r="I408" s="15">
        <f>if($A408&lt;=$H$1,E408*((1+Investment!$D$6/12)^($H$1*12-$B408)),0)</f>
        <v>0</v>
      </c>
      <c r="J408" s="15">
        <f>if($A408&lt;=$H$1,F408*((1+Investment!$D$7/12)^($H$1*12-$B408)),0)</f>
        <v>0</v>
      </c>
      <c r="K408" s="15">
        <f t="shared" si="4"/>
        <v>0</v>
      </c>
      <c r="L408" s="15">
        <f t="shared" si="15"/>
        <v>2878143.695</v>
      </c>
      <c r="M408" s="14"/>
      <c r="N408" s="15">
        <f>if($A408&lt;=$N$1,D408*((1+Investment!$D$5/12)^($N$1*12-$B408)),0)</f>
        <v>0</v>
      </c>
      <c r="O408" s="15">
        <f>if($A408&lt;=$N$1,E408*((1+Investment!$D$6/12)^($N$1*12-$B408)),0)</f>
        <v>0</v>
      </c>
      <c r="P408" s="15">
        <f>if($A408&lt;=$N$1,F408*((1+Investment!$D$7/12)^($N$1*12-$B408)),0)</f>
        <v>0</v>
      </c>
      <c r="Q408" s="15">
        <f t="shared" si="5"/>
        <v>0</v>
      </c>
      <c r="R408" s="15">
        <f t="shared" si="16"/>
        <v>7865692.167</v>
      </c>
      <c r="S408" s="14"/>
      <c r="T408" s="15">
        <f>if($A408&lt;=$T$1,D408*((1+Investment!$D$5/12)^($T$1*12-$B408)),0)</f>
        <v>0</v>
      </c>
      <c r="U408" s="15">
        <f>if($A408&lt;=$T$1,E408*((1+Investment!$D$6/12)^($T$1*12-$B408)),0)</f>
        <v>0</v>
      </c>
      <c r="V408" s="15">
        <f>if($A408&lt;=$T$1,F408*((1+Investment!$D$7/12)^($T$1*12-$B408)),0)</f>
        <v>0</v>
      </c>
      <c r="W408" s="15">
        <f t="shared" si="6"/>
        <v>0</v>
      </c>
      <c r="X408" s="15">
        <f t="shared" si="17"/>
        <v>19126709.88</v>
      </c>
      <c r="Y408" s="14"/>
      <c r="Z408" s="15">
        <f>if($A408&lt;=$Z$1,D408*((1+Investment!$D$5/12)^($Z$1*12-$B408)),0)</f>
        <v>0</v>
      </c>
      <c r="AA408" s="15">
        <f>if($A408&lt;=$Z$1,E408*((1+Investment!$D$6/12)^($Z$1*12-$B408)),0)</f>
        <v>0</v>
      </c>
      <c r="AB408" s="15">
        <f>if($A408&lt;=$Z$1,F408*((1+Investment!$D$7/12)^($Z$1*12-$B408)),0)</f>
        <v>0</v>
      </c>
      <c r="AC408" s="15">
        <f t="shared" si="7"/>
        <v>0</v>
      </c>
      <c r="AD408" s="15">
        <f t="shared" si="18"/>
        <v>43666553.35</v>
      </c>
      <c r="AE408" s="14"/>
      <c r="AF408" s="15">
        <f>if($A408&lt;=$AF$1,D408*((1+Investment!$D$5/12)^($AF$1*12-$B408)),0)</f>
        <v>0</v>
      </c>
      <c r="AG408" s="15">
        <f>if($A408&lt;=$AF$1,E408*((1+Investment!$D$6/12)^($AF$1*12-$B408)),0)</f>
        <v>0</v>
      </c>
      <c r="AH408" s="15">
        <f>if($A408&lt;=$AF$1,F408*((1+Investment!$D$7/12)^($AF$1*12-$B408)),0)</f>
        <v>0</v>
      </c>
      <c r="AI408" s="15">
        <f t="shared" si="8"/>
        <v>0</v>
      </c>
      <c r="AJ408" s="15">
        <f t="shared" si="19"/>
        <v>96444597</v>
      </c>
      <c r="AK408" s="14"/>
      <c r="AL408" s="15">
        <f>if($A408&lt;=$AF$1,D408*((1+Investment!$D$5/12)^($AL$1*12-$B408)),0)</f>
        <v>0</v>
      </c>
      <c r="AM408" s="15">
        <f>if($A408&lt;=$AF$1,E408*((1+Investment!$D$6/12)^($AL$1*12-$B408)),0)</f>
        <v>0</v>
      </c>
      <c r="AN408" s="15">
        <f>if($A408&lt;=$AF$1,F408*((1+Investment!$D$7/12)^($AL$1*12-$B408)),0)</f>
        <v>0</v>
      </c>
      <c r="AO408" s="15">
        <f t="shared" si="9"/>
        <v>0</v>
      </c>
      <c r="AP408" s="15">
        <f t="shared" si="20"/>
        <v>201708724.5</v>
      </c>
      <c r="AQ408" s="14"/>
      <c r="AR408" s="15">
        <f>if($A408&lt;=$AF$1,D408*((1+Investment!$D$5/12)^($AR$1*12-$B408)),0)</f>
        <v>0</v>
      </c>
      <c r="AS408" s="15">
        <f>if($A408&lt;=$AF$1,E408*((1+Investment!$D$6/12)^($AR$1*12-$B408)),0)</f>
        <v>0</v>
      </c>
      <c r="AT408" s="15">
        <f>if($A408&lt;=$AF$1,F408*((1+Investment!$D$7/12)^($AR$1*12-$B408)),0)</f>
        <v>0</v>
      </c>
      <c r="AU408" s="15">
        <f t="shared" si="10"/>
        <v>0</v>
      </c>
      <c r="AV408" s="15">
        <f t="shared" si="21"/>
        <v>428487442.2</v>
      </c>
      <c r="AW408" s="15"/>
      <c r="AX408" s="15">
        <f>if($A408&lt;=$AF$1,D408*((1+Investment!$D$5/12)^($AX$1*12-$B408)),0)</f>
        <v>0</v>
      </c>
      <c r="AY408" s="15">
        <f>if($A408&lt;=$AF$1,E408*((1+Investment!$D$6/12)^($AX$1*12-$B408)),0)</f>
        <v>0</v>
      </c>
      <c r="AZ408" s="15">
        <f>if($A408&lt;=$AF$1,F408*((1+Investment!$D$7/12)^($AX$1*12-$B408)),0)</f>
        <v>0</v>
      </c>
      <c r="BA408" s="15">
        <f t="shared" si="11"/>
        <v>0</v>
      </c>
      <c r="BB408" s="15">
        <f t="shared" si="22"/>
        <v>924335629</v>
      </c>
      <c r="BC408" s="15"/>
      <c r="BD408" s="15">
        <f>if($A408&lt;=$AF$1,D408*((1+Investment!$D$5/12)^($BD$1*12-$B408)),0)</f>
        <v>0</v>
      </c>
      <c r="BE408" s="15">
        <f>if($A408&lt;=$AF$1,E408*((1+Investment!$D$6/12)^($BD$1*12-$B408)),0)</f>
        <v>0</v>
      </c>
      <c r="BF408" s="15">
        <f>if($A408&lt;=$AF$1,F408*((1+Investment!$D$7/12)^($BD$1*12-$B408)),0)</f>
        <v>0</v>
      </c>
      <c r="BG408" s="15">
        <f t="shared" si="12"/>
        <v>0</v>
      </c>
      <c r="BH408" s="15">
        <f t="shared" si="23"/>
        <v>2023737898</v>
      </c>
      <c r="BI408" s="15"/>
    </row>
    <row r="409">
      <c r="A409" s="24">
        <f t="shared" si="2"/>
        <v>33</v>
      </c>
      <c r="B409" s="23">
        <f t="shared" si="13"/>
        <v>407</v>
      </c>
      <c r="C409" s="15">
        <f>vlookup(A409,Budget!$B$3:$H$53,7,0)</f>
        <v>107775.5941</v>
      </c>
      <c r="D409" s="15">
        <f t="shared" ref="D409:F409" si="427">$C409*D$1</f>
        <v>64665.35647</v>
      </c>
      <c r="E409" s="15">
        <f t="shared" si="427"/>
        <v>26943.89853</v>
      </c>
      <c r="F409" s="15">
        <f t="shared" si="427"/>
        <v>16166.33912</v>
      </c>
      <c r="G409" s="14"/>
      <c r="H409" s="15">
        <f>if($A409&lt;=$H$1,D409*((1+Investment!$D$5/12)^($H$1*12-$B409)),0)</f>
        <v>0</v>
      </c>
      <c r="I409" s="15">
        <f>if($A409&lt;=$H$1,E409*((1+Investment!$D$6/12)^($H$1*12-$B409)),0)</f>
        <v>0</v>
      </c>
      <c r="J409" s="15">
        <f>if($A409&lt;=$H$1,F409*((1+Investment!$D$7/12)^($H$1*12-$B409)),0)</f>
        <v>0</v>
      </c>
      <c r="K409" s="15">
        <f t="shared" si="4"/>
        <v>0</v>
      </c>
      <c r="L409" s="15">
        <f t="shared" si="15"/>
        <v>2878143.695</v>
      </c>
      <c r="M409" s="14"/>
      <c r="N409" s="15">
        <f>if($A409&lt;=$N$1,D409*((1+Investment!$D$5/12)^($N$1*12-$B409)),0)</f>
        <v>0</v>
      </c>
      <c r="O409" s="15">
        <f>if($A409&lt;=$N$1,E409*((1+Investment!$D$6/12)^($N$1*12-$B409)),0)</f>
        <v>0</v>
      </c>
      <c r="P409" s="15">
        <f>if($A409&lt;=$N$1,F409*((1+Investment!$D$7/12)^($N$1*12-$B409)),0)</f>
        <v>0</v>
      </c>
      <c r="Q409" s="15">
        <f t="shared" si="5"/>
        <v>0</v>
      </c>
      <c r="R409" s="15">
        <f t="shared" si="16"/>
        <v>7865692.167</v>
      </c>
      <c r="S409" s="14"/>
      <c r="T409" s="15">
        <f>if($A409&lt;=$T$1,D409*((1+Investment!$D$5/12)^($T$1*12-$B409)),0)</f>
        <v>0</v>
      </c>
      <c r="U409" s="15">
        <f>if($A409&lt;=$T$1,E409*((1+Investment!$D$6/12)^($T$1*12-$B409)),0)</f>
        <v>0</v>
      </c>
      <c r="V409" s="15">
        <f>if($A409&lt;=$T$1,F409*((1+Investment!$D$7/12)^($T$1*12-$B409)),0)</f>
        <v>0</v>
      </c>
      <c r="W409" s="15">
        <f t="shared" si="6"/>
        <v>0</v>
      </c>
      <c r="X409" s="15">
        <f t="shared" si="17"/>
        <v>19126709.88</v>
      </c>
      <c r="Y409" s="14"/>
      <c r="Z409" s="15">
        <f>if($A409&lt;=$Z$1,D409*((1+Investment!$D$5/12)^($Z$1*12-$B409)),0)</f>
        <v>0</v>
      </c>
      <c r="AA409" s="15">
        <f>if($A409&lt;=$Z$1,E409*((1+Investment!$D$6/12)^($Z$1*12-$B409)),0)</f>
        <v>0</v>
      </c>
      <c r="AB409" s="15">
        <f>if($A409&lt;=$Z$1,F409*((1+Investment!$D$7/12)^($Z$1*12-$B409)),0)</f>
        <v>0</v>
      </c>
      <c r="AC409" s="15">
        <f t="shared" si="7"/>
        <v>0</v>
      </c>
      <c r="AD409" s="15">
        <f t="shared" si="18"/>
        <v>43666553.35</v>
      </c>
      <c r="AE409" s="14"/>
      <c r="AF409" s="15">
        <f>if($A409&lt;=$AF$1,D409*((1+Investment!$D$5/12)^($AF$1*12-$B409)),0)</f>
        <v>0</v>
      </c>
      <c r="AG409" s="15">
        <f>if($A409&lt;=$AF$1,E409*((1+Investment!$D$6/12)^($AF$1*12-$B409)),0)</f>
        <v>0</v>
      </c>
      <c r="AH409" s="15">
        <f>if($A409&lt;=$AF$1,F409*((1+Investment!$D$7/12)^($AF$1*12-$B409)),0)</f>
        <v>0</v>
      </c>
      <c r="AI409" s="15">
        <f t="shared" si="8"/>
        <v>0</v>
      </c>
      <c r="AJ409" s="15">
        <f t="shared" si="19"/>
        <v>96444597</v>
      </c>
      <c r="AK409" s="14"/>
      <c r="AL409" s="15">
        <f>if($A409&lt;=$AF$1,D409*((1+Investment!$D$5/12)^($AL$1*12-$B409)),0)</f>
        <v>0</v>
      </c>
      <c r="AM409" s="15">
        <f>if($A409&lt;=$AF$1,E409*((1+Investment!$D$6/12)^($AL$1*12-$B409)),0)</f>
        <v>0</v>
      </c>
      <c r="AN409" s="15">
        <f>if($A409&lt;=$AF$1,F409*((1+Investment!$D$7/12)^($AL$1*12-$B409)),0)</f>
        <v>0</v>
      </c>
      <c r="AO409" s="15">
        <f t="shared" si="9"/>
        <v>0</v>
      </c>
      <c r="AP409" s="15">
        <f t="shared" si="20"/>
        <v>201708724.5</v>
      </c>
      <c r="AQ409" s="14"/>
      <c r="AR409" s="15">
        <f>if($A409&lt;=$AF$1,D409*((1+Investment!$D$5/12)^($AR$1*12-$B409)),0)</f>
        <v>0</v>
      </c>
      <c r="AS409" s="15">
        <f>if($A409&lt;=$AF$1,E409*((1+Investment!$D$6/12)^($AR$1*12-$B409)),0)</f>
        <v>0</v>
      </c>
      <c r="AT409" s="15">
        <f>if($A409&lt;=$AF$1,F409*((1+Investment!$D$7/12)^($AR$1*12-$B409)),0)</f>
        <v>0</v>
      </c>
      <c r="AU409" s="15">
        <f t="shared" si="10"/>
        <v>0</v>
      </c>
      <c r="AV409" s="15">
        <f t="shared" si="21"/>
        <v>428487442.2</v>
      </c>
      <c r="AW409" s="15"/>
      <c r="AX409" s="15">
        <f>if($A409&lt;=$AF$1,D409*((1+Investment!$D$5/12)^($AX$1*12-$B409)),0)</f>
        <v>0</v>
      </c>
      <c r="AY409" s="15">
        <f>if($A409&lt;=$AF$1,E409*((1+Investment!$D$6/12)^($AX$1*12-$B409)),0)</f>
        <v>0</v>
      </c>
      <c r="AZ409" s="15">
        <f>if($A409&lt;=$AF$1,F409*((1+Investment!$D$7/12)^($AX$1*12-$B409)),0)</f>
        <v>0</v>
      </c>
      <c r="BA409" s="15">
        <f t="shared" si="11"/>
        <v>0</v>
      </c>
      <c r="BB409" s="15">
        <f t="shared" si="22"/>
        <v>924335629</v>
      </c>
      <c r="BC409" s="15"/>
      <c r="BD409" s="15">
        <f>if($A409&lt;=$AF$1,D409*((1+Investment!$D$5/12)^($BD$1*12-$B409)),0)</f>
        <v>0</v>
      </c>
      <c r="BE409" s="15">
        <f>if($A409&lt;=$AF$1,E409*((1+Investment!$D$6/12)^($BD$1*12-$B409)),0)</f>
        <v>0</v>
      </c>
      <c r="BF409" s="15">
        <f>if($A409&lt;=$AF$1,F409*((1+Investment!$D$7/12)^($BD$1*12-$B409)),0)</f>
        <v>0</v>
      </c>
      <c r="BG409" s="15">
        <f t="shared" si="12"/>
        <v>0</v>
      </c>
      <c r="BH409" s="15">
        <f t="shared" si="23"/>
        <v>2023737898</v>
      </c>
      <c r="BI409" s="15"/>
    </row>
    <row r="410">
      <c r="A410" s="24">
        <f t="shared" si="2"/>
        <v>33</v>
      </c>
      <c r="B410" s="23">
        <f t="shared" si="13"/>
        <v>408</v>
      </c>
      <c r="C410" s="15">
        <f>vlookup(A410,Budget!$B$3:$H$53,7,0)</f>
        <v>107775.5941</v>
      </c>
      <c r="D410" s="15">
        <f t="shared" ref="D410:F410" si="428">$C410*D$1</f>
        <v>64665.35647</v>
      </c>
      <c r="E410" s="15">
        <f t="shared" si="428"/>
        <v>26943.89853</v>
      </c>
      <c r="F410" s="15">
        <f t="shared" si="428"/>
        <v>16166.33912</v>
      </c>
      <c r="G410" s="14"/>
      <c r="H410" s="15">
        <f>if($A410&lt;=$H$1,D410*((1+Investment!$D$5/12)^($H$1*12-$B410)),0)</f>
        <v>0</v>
      </c>
      <c r="I410" s="15">
        <f>if($A410&lt;=$H$1,E410*((1+Investment!$D$6/12)^($H$1*12-$B410)),0)</f>
        <v>0</v>
      </c>
      <c r="J410" s="15">
        <f>if($A410&lt;=$H$1,F410*((1+Investment!$D$7/12)^($H$1*12-$B410)),0)</f>
        <v>0</v>
      </c>
      <c r="K410" s="15">
        <f t="shared" si="4"/>
        <v>0</v>
      </c>
      <c r="L410" s="15">
        <f t="shared" si="15"/>
        <v>2878143.695</v>
      </c>
      <c r="M410" s="14"/>
      <c r="N410" s="15">
        <f>if($A410&lt;=$N$1,D410*((1+Investment!$D$5/12)^($N$1*12-$B410)),0)</f>
        <v>0</v>
      </c>
      <c r="O410" s="15">
        <f>if($A410&lt;=$N$1,E410*((1+Investment!$D$6/12)^($N$1*12-$B410)),0)</f>
        <v>0</v>
      </c>
      <c r="P410" s="15">
        <f>if($A410&lt;=$N$1,F410*((1+Investment!$D$7/12)^($N$1*12-$B410)),0)</f>
        <v>0</v>
      </c>
      <c r="Q410" s="15">
        <f t="shared" si="5"/>
        <v>0</v>
      </c>
      <c r="R410" s="15">
        <f t="shared" si="16"/>
        <v>7865692.167</v>
      </c>
      <c r="S410" s="14"/>
      <c r="T410" s="15">
        <f>if($A410&lt;=$T$1,D410*((1+Investment!$D$5/12)^($T$1*12-$B410)),0)</f>
        <v>0</v>
      </c>
      <c r="U410" s="15">
        <f>if($A410&lt;=$T$1,E410*((1+Investment!$D$6/12)^($T$1*12-$B410)),0)</f>
        <v>0</v>
      </c>
      <c r="V410" s="15">
        <f>if($A410&lt;=$T$1,F410*((1+Investment!$D$7/12)^($T$1*12-$B410)),0)</f>
        <v>0</v>
      </c>
      <c r="W410" s="15">
        <f t="shared" si="6"/>
        <v>0</v>
      </c>
      <c r="X410" s="15">
        <f t="shared" si="17"/>
        <v>19126709.88</v>
      </c>
      <c r="Y410" s="14"/>
      <c r="Z410" s="15">
        <f>if($A410&lt;=$Z$1,D410*((1+Investment!$D$5/12)^($Z$1*12-$B410)),0)</f>
        <v>0</v>
      </c>
      <c r="AA410" s="15">
        <f>if($A410&lt;=$Z$1,E410*((1+Investment!$D$6/12)^($Z$1*12-$B410)),0)</f>
        <v>0</v>
      </c>
      <c r="AB410" s="15">
        <f>if($A410&lt;=$Z$1,F410*((1+Investment!$D$7/12)^($Z$1*12-$B410)),0)</f>
        <v>0</v>
      </c>
      <c r="AC410" s="15">
        <f t="shared" si="7"/>
        <v>0</v>
      </c>
      <c r="AD410" s="15">
        <f t="shared" si="18"/>
        <v>43666553.35</v>
      </c>
      <c r="AE410" s="14"/>
      <c r="AF410" s="15">
        <f>if($A410&lt;=$AF$1,D410*((1+Investment!$D$5/12)^($AF$1*12-$B410)),0)</f>
        <v>0</v>
      </c>
      <c r="AG410" s="15">
        <f>if($A410&lt;=$AF$1,E410*((1+Investment!$D$6/12)^($AF$1*12-$B410)),0)</f>
        <v>0</v>
      </c>
      <c r="AH410" s="15">
        <f>if($A410&lt;=$AF$1,F410*((1+Investment!$D$7/12)^($AF$1*12-$B410)),0)</f>
        <v>0</v>
      </c>
      <c r="AI410" s="15">
        <f t="shared" si="8"/>
        <v>0</v>
      </c>
      <c r="AJ410" s="15">
        <f t="shared" si="19"/>
        <v>96444597</v>
      </c>
      <c r="AK410" s="14"/>
      <c r="AL410" s="15">
        <f>if($A410&lt;=$AF$1,D410*((1+Investment!$D$5/12)^($AL$1*12-$B410)),0)</f>
        <v>0</v>
      </c>
      <c r="AM410" s="15">
        <f>if($A410&lt;=$AF$1,E410*((1+Investment!$D$6/12)^($AL$1*12-$B410)),0)</f>
        <v>0</v>
      </c>
      <c r="AN410" s="15">
        <f>if($A410&lt;=$AF$1,F410*((1+Investment!$D$7/12)^($AL$1*12-$B410)),0)</f>
        <v>0</v>
      </c>
      <c r="AO410" s="15">
        <f t="shared" si="9"/>
        <v>0</v>
      </c>
      <c r="AP410" s="15">
        <f t="shared" si="20"/>
        <v>201708724.5</v>
      </c>
      <c r="AQ410" s="14"/>
      <c r="AR410" s="15">
        <f>if($A410&lt;=$AF$1,D410*((1+Investment!$D$5/12)^($AR$1*12-$B410)),0)</f>
        <v>0</v>
      </c>
      <c r="AS410" s="15">
        <f>if($A410&lt;=$AF$1,E410*((1+Investment!$D$6/12)^($AR$1*12-$B410)),0)</f>
        <v>0</v>
      </c>
      <c r="AT410" s="15">
        <f>if($A410&lt;=$AF$1,F410*((1+Investment!$D$7/12)^($AR$1*12-$B410)),0)</f>
        <v>0</v>
      </c>
      <c r="AU410" s="15">
        <f t="shared" si="10"/>
        <v>0</v>
      </c>
      <c r="AV410" s="15">
        <f t="shared" si="21"/>
        <v>428487442.2</v>
      </c>
      <c r="AW410" s="15"/>
      <c r="AX410" s="15">
        <f>if($A410&lt;=$AF$1,D410*((1+Investment!$D$5/12)^($AX$1*12-$B410)),0)</f>
        <v>0</v>
      </c>
      <c r="AY410" s="15">
        <f>if($A410&lt;=$AF$1,E410*((1+Investment!$D$6/12)^($AX$1*12-$B410)),0)</f>
        <v>0</v>
      </c>
      <c r="AZ410" s="15">
        <f>if($A410&lt;=$AF$1,F410*((1+Investment!$D$7/12)^($AX$1*12-$B410)),0)</f>
        <v>0</v>
      </c>
      <c r="BA410" s="15">
        <f t="shared" si="11"/>
        <v>0</v>
      </c>
      <c r="BB410" s="15">
        <f t="shared" si="22"/>
        <v>924335629</v>
      </c>
      <c r="BC410" s="15"/>
      <c r="BD410" s="15">
        <f>if($A410&lt;=$AF$1,D410*((1+Investment!$D$5/12)^($BD$1*12-$B410)),0)</f>
        <v>0</v>
      </c>
      <c r="BE410" s="15">
        <f>if($A410&lt;=$AF$1,E410*((1+Investment!$D$6/12)^($BD$1*12-$B410)),0)</f>
        <v>0</v>
      </c>
      <c r="BF410" s="15">
        <f>if($A410&lt;=$AF$1,F410*((1+Investment!$D$7/12)^($BD$1*12-$B410)),0)</f>
        <v>0</v>
      </c>
      <c r="BG410" s="15">
        <f t="shared" si="12"/>
        <v>0</v>
      </c>
      <c r="BH410" s="15">
        <f t="shared" si="23"/>
        <v>2023737898</v>
      </c>
      <c r="BI410" s="15"/>
    </row>
    <row r="411">
      <c r="A411" s="24">
        <f t="shared" si="2"/>
        <v>34</v>
      </c>
      <c r="B411" s="23">
        <f t="shared" si="13"/>
        <v>409</v>
      </c>
      <c r="C411" s="15">
        <f>vlookup(A411,Budget!$B$3:$H$53,7,0)</f>
        <v>112242.6179</v>
      </c>
      <c r="D411" s="15">
        <f t="shared" ref="D411:F411" si="429">$C411*D$1</f>
        <v>67345.57073</v>
      </c>
      <c r="E411" s="15">
        <f t="shared" si="429"/>
        <v>28060.65447</v>
      </c>
      <c r="F411" s="15">
        <f t="shared" si="429"/>
        <v>16836.39268</v>
      </c>
      <c r="G411" s="14"/>
      <c r="H411" s="15">
        <f>if($A411&lt;=$H$1,D411*((1+Investment!$D$5/12)^($H$1*12-$B411)),0)</f>
        <v>0</v>
      </c>
      <c r="I411" s="15">
        <f>if($A411&lt;=$H$1,E411*((1+Investment!$D$6/12)^($H$1*12-$B411)),0)</f>
        <v>0</v>
      </c>
      <c r="J411" s="15">
        <f>if($A411&lt;=$H$1,F411*((1+Investment!$D$7/12)^($H$1*12-$B411)),0)</f>
        <v>0</v>
      </c>
      <c r="K411" s="15">
        <f t="shared" si="4"/>
        <v>0</v>
      </c>
      <c r="L411" s="15">
        <f t="shared" si="15"/>
        <v>2878143.695</v>
      </c>
      <c r="M411" s="14"/>
      <c r="N411" s="15">
        <f>if($A411&lt;=$N$1,D411*((1+Investment!$D$5/12)^($N$1*12-$B411)),0)</f>
        <v>0</v>
      </c>
      <c r="O411" s="15">
        <f>if($A411&lt;=$N$1,E411*((1+Investment!$D$6/12)^($N$1*12-$B411)),0)</f>
        <v>0</v>
      </c>
      <c r="P411" s="15">
        <f>if($A411&lt;=$N$1,F411*((1+Investment!$D$7/12)^($N$1*12-$B411)),0)</f>
        <v>0</v>
      </c>
      <c r="Q411" s="15">
        <f t="shared" si="5"/>
        <v>0</v>
      </c>
      <c r="R411" s="15">
        <f t="shared" si="16"/>
        <v>7865692.167</v>
      </c>
      <c r="S411" s="14"/>
      <c r="T411" s="15">
        <f>if($A411&lt;=$T$1,D411*((1+Investment!$D$5/12)^($T$1*12-$B411)),0)</f>
        <v>0</v>
      </c>
      <c r="U411" s="15">
        <f>if($A411&lt;=$T$1,E411*((1+Investment!$D$6/12)^($T$1*12-$B411)),0)</f>
        <v>0</v>
      </c>
      <c r="V411" s="15">
        <f>if($A411&lt;=$T$1,F411*((1+Investment!$D$7/12)^($T$1*12-$B411)),0)</f>
        <v>0</v>
      </c>
      <c r="W411" s="15">
        <f t="shared" si="6"/>
        <v>0</v>
      </c>
      <c r="X411" s="15">
        <f t="shared" si="17"/>
        <v>19126709.88</v>
      </c>
      <c r="Y411" s="14"/>
      <c r="Z411" s="15">
        <f>if($A411&lt;=$Z$1,D411*((1+Investment!$D$5/12)^($Z$1*12-$B411)),0)</f>
        <v>0</v>
      </c>
      <c r="AA411" s="15">
        <f>if($A411&lt;=$Z$1,E411*((1+Investment!$D$6/12)^($Z$1*12-$B411)),0)</f>
        <v>0</v>
      </c>
      <c r="AB411" s="15">
        <f>if($A411&lt;=$Z$1,F411*((1+Investment!$D$7/12)^($Z$1*12-$B411)),0)</f>
        <v>0</v>
      </c>
      <c r="AC411" s="15">
        <f t="shared" si="7"/>
        <v>0</v>
      </c>
      <c r="AD411" s="15">
        <f t="shared" si="18"/>
        <v>43666553.35</v>
      </c>
      <c r="AE411" s="14"/>
      <c r="AF411" s="15">
        <f>if($A411&lt;=$AF$1,D411*((1+Investment!$D$5/12)^($AF$1*12-$B411)),0)</f>
        <v>0</v>
      </c>
      <c r="AG411" s="15">
        <f>if($A411&lt;=$AF$1,E411*((1+Investment!$D$6/12)^($AF$1*12-$B411)),0)</f>
        <v>0</v>
      </c>
      <c r="AH411" s="15">
        <f>if($A411&lt;=$AF$1,F411*((1+Investment!$D$7/12)^($AF$1*12-$B411)),0)</f>
        <v>0</v>
      </c>
      <c r="AI411" s="15">
        <f t="shared" si="8"/>
        <v>0</v>
      </c>
      <c r="AJ411" s="15">
        <f t="shared" si="19"/>
        <v>96444597</v>
      </c>
      <c r="AK411" s="14"/>
      <c r="AL411" s="15">
        <f>if($A411&lt;=$AF$1,D411*((1+Investment!$D$5/12)^($AL$1*12-$B411)),0)</f>
        <v>0</v>
      </c>
      <c r="AM411" s="15">
        <f>if($A411&lt;=$AF$1,E411*((1+Investment!$D$6/12)^($AL$1*12-$B411)),0)</f>
        <v>0</v>
      </c>
      <c r="AN411" s="15">
        <f>if($A411&lt;=$AF$1,F411*((1+Investment!$D$7/12)^($AL$1*12-$B411)),0)</f>
        <v>0</v>
      </c>
      <c r="AO411" s="15">
        <f t="shared" si="9"/>
        <v>0</v>
      </c>
      <c r="AP411" s="15">
        <f t="shared" si="20"/>
        <v>201708724.5</v>
      </c>
      <c r="AQ411" s="14"/>
      <c r="AR411" s="15">
        <f>if($A411&lt;=$AF$1,D411*((1+Investment!$D$5/12)^($AR$1*12-$B411)),0)</f>
        <v>0</v>
      </c>
      <c r="AS411" s="15">
        <f>if($A411&lt;=$AF$1,E411*((1+Investment!$D$6/12)^($AR$1*12-$B411)),0)</f>
        <v>0</v>
      </c>
      <c r="AT411" s="15">
        <f>if($A411&lt;=$AF$1,F411*((1+Investment!$D$7/12)^($AR$1*12-$B411)),0)</f>
        <v>0</v>
      </c>
      <c r="AU411" s="15">
        <f t="shared" si="10"/>
        <v>0</v>
      </c>
      <c r="AV411" s="15">
        <f t="shared" si="21"/>
        <v>428487442.2</v>
      </c>
      <c r="AW411" s="15"/>
      <c r="AX411" s="15">
        <f>if($A411&lt;=$AF$1,D411*((1+Investment!$D$5/12)^($AX$1*12-$B411)),0)</f>
        <v>0</v>
      </c>
      <c r="AY411" s="15">
        <f>if($A411&lt;=$AF$1,E411*((1+Investment!$D$6/12)^($AX$1*12-$B411)),0)</f>
        <v>0</v>
      </c>
      <c r="AZ411" s="15">
        <f>if($A411&lt;=$AF$1,F411*((1+Investment!$D$7/12)^($AX$1*12-$B411)),0)</f>
        <v>0</v>
      </c>
      <c r="BA411" s="15">
        <f t="shared" si="11"/>
        <v>0</v>
      </c>
      <c r="BB411" s="15">
        <f t="shared" si="22"/>
        <v>924335629</v>
      </c>
      <c r="BC411" s="15"/>
      <c r="BD411" s="15">
        <f>if($A411&lt;=$AF$1,D411*((1+Investment!$D$5/12)^($BD$1*12-$B411)),0)</f>
        <v>0</v>
      </c>
      <c r="BE411" s="15">
        <f>if($A411&lt;=$AF$1,E411*((1+Investment!$D$6/12)^($BD$1*12-$B411)),0)</f>
        <v>0</v>
      </c>
      <c r="BF411" s="15">
        <f>if($A411&lt;=$AF$1,F411*((1+Investment!$D$7/12)^($BD$1*12-$B411)),0)</f>
        <v>0</v>
      </c>
      <c r="BG411" s="15">
        <f t="shared" si="12"/>
        <v>0</v>
      </c>
      <c r="BH411" s="15">
        <f t="shared" si="23"/>
        <v>2023737898</v>
      </c>
      <c r="BI411" s="15"/>
    </row>
    <row r="412">
      <c r="A412" s="24">
        <f t="shared" si="2"/>
        <v>34</v>
      </c>
      <c r="B412" s="23">
        <f t="shared" si="13"/>
        <v>410</v>
      </c>
      <c r="C412" s="15">
        <f>vlookup(A412,Budget!$B$3:$H$53,7,0)</f>
        <v>112242.6179</v>
      </c>
      <c r="D412" s="15">
        <f t="shared" ref="D412:F412" si="430">$C412*D$1</f>
        <v>67345.57073</v>
      </c>
      <c r="E412" s="15">
        <f t="shared" si="430"/>
        <v>28060.65447</v>
      </c>
      <c r="F412" s="15">
        <f t="shared" si="430"/>
        <v>16836.39268</v>
      </c>
      <c r="G412" s="14"/>
      <c r="H412" s="15">
        <f>if($A412&lt;=$H$1,D412*((1+Investment!$D$5/12)^($H$1*12-$B412)),0)</f>
        <v>0</v>
      </c>
      <c r="I412" s="15">
        <f>if($A412&lt;=$H$1,E412*((1+Investment!$D$6/12)^($H$1*12-$B412)),0)</f>
        <v>0</v>
      </c>
      <c r="J412" s="15">
        <f>if($A412&lt;=$H$1,F412*((1+Investment!$D$7/12)^($H$1*12-$B412)),0)</f>
        <v>0</v>
      </c>
      <c r="K412" s="15">
        <f t="shared" si="4"/>
        <v>0</v>
      </c>
      <c r="L412" s="15">
        <f t="shared" si="15"/>
        <v>2878143.695</v>
      </c>
      <c r="M412" s="14"/>
      <c r="N412" s="15">
        <f>if($A412&lt;=$N$1,D412*((1+Investment!$D$5/12)^($N$1*12-$B412)),0)</f>
        <v>0</v>
      </c>
      <c r="O412" s="15">
        <f>if($A412&lt;=$N$1,E412*((1+Investment!$D$6/12)^($N$1*12-$B412)),0)</f>
        <v>0</v>
      </c>
      <c r="P412" s="15">
        <f>if($A412&lt;=$N$1,F412*((1+Investment!$D$7/12)^($N$1*12-$B412)),0)</f>
        <v>0</v>
      </c>
      <c r="Q412" s="15">
        <f t="shared" si="5"/>
        <v>0</v>
      </c>
      <c r="R412" s="15">
        <f t="shared" si="16"/>
        <v>7865692.167</v>
      </c>
      <c r="S412" s="14"/>
      <c r="T412" s="15">
        <f>if($A412&lt;=$T$1,D412*((1+Investment!$D$5/12)^($T$1*12-$B412)),0)</f>
        <v>0</v>
      </c>
      <c r="U412" s="15">
        <f>if($A412&lt;=$T$1,E412*((1+Investment!$D$6/12)^($T$1*12-$B412)),0)</f>
        <v>0</v>
      </c>
      <c r="V412" s="15">
        <f>if($A412&lt;=$T$1,F412*((1+Investment!$D$7/12)^($T$1*12-$B412)),0)</f>
        <v>0</v>
      </c>
      <c r="W412" s="15">
        <f t="shared" si="6"/>
        <v>0</v>
      </c>
      <c r="X412" s="15">
        <f t="shared" si="17"/>
        <v>19126709.88</v>
      </c>
      <c r="Y412" s="14"/>
      <c r="Z412" s="15">
        <f>if($A412&lt;=$Z$1,D412*((1+Investment!$D$5/12)^($Z$1*12-$B412)),0)</f>
        <v>0</v>
      </c>
      <c r="AA412" s="15">
        <f>if($A412&lt;=$Z$1,E412*((1+Investment!$D$6/12)^($Z$1*12-$B412)),0)</f>
        <v>0</v>
      </c>
      <c r="AB412" s="15">
        <f>if($A412&lt;=$Z$1,F412*((1+Investment!$D$7/12)^($Z$1*12-$B412)),0)</f>
        <v>0</v>
      </c>
      <c r="AC412" s="15">
        <f t="shared" si="7"/>
        <v>0</v>
      </c>
      <c r="AD412" s="15">
        <f t="shared" si="18"/>
        <v>43666553.35</v>
      </c>
      <c r="AE412" s="14"/>
      <c r="AF412" s="15">
        <f>if($A412&lt;=$AF$1,D412*((1+Investment!$D$5/12)^($AF$1*12-$B412)),0)</f>
        <v>0</v>
      </c>
      <c r="AG412" s="15">
        <f>if($A412&lt;=$AF$1,E412*((1+Investment!$D$6/12)^($AF$1*12-$B412)),0)</f>
        <v>0</v>
      </c>
      <c r="AH412" s="15">
        <f>if($A412&lt;=$AF$1,F412*((1+Investment!$D$7/12)^($AF$1*12-$B412)),0)</f>
        <v>0</v>
      </c>
      <c r="AI412" s="15">
        <f t="shared" si="8"/>
        <v>0</v>
      </c>
      <c r="AJ412" s="15">
        <f t="shared" si="19"/>
        <v>96444597</v>
      </c>
      <c r="AK412" s="14"/>
      <c r="AL412" s="15">
        <f>if($A412&lt;=$AF$1,D412*((1+Investment!$D$5/12)^($AL$1*12-$B412)),0)</f>
        <v>0</v>
      </c>
      <c r="AM412" s="15">
        <f>if($A412&lt;=$AF$1,E412*((1+Investment!$D$6/12)^($AL$1*12-$B412)),0)</f>
        <v>0</v>
      </c>
      <c r="AN412" s="15">
        <f>if($A412&lt;=$AF$1,F412*((1+Investment!$D$7/12)^($AL$1*12-$B412)),0)</f>
        <v>0</v>
      </c>
      <c r="AO412" s="15">
        <f t="shared" si="9"/>
        <v>0</v>
      </c>
      <c r="AP412" s="15">
        <f t="shared" si="20"/>
        <v>201708724.5</v>
      </c>
      <c r="AQ412" s="14"/>
      <c r="AR412" s="15">
        <f>if($A412&lt;=$AF$1,D412*((1+Investment!$D$5/12)^($AR$1*12-$B412)),0)</f>
        <v>0</v>
      </c>
      <c r="AS412" s="15">
        <f>if($A412&lt;=$AF$1,E412*((1+Investment!$D$6/12)^($AR$1*12-$B412)),0)</f>
        <v>0</v>
      </c>
      <c r="AT412" s="15">
        <f>if($A412&lt;=$AF$1,F412*((1+Investment!$D$7/12)^($AR$1*12-$B412)),0)</f>
        <v>0</v>
      </c>
      <c r="AU412" s="15">
        <f t="shared" si="10"/>
        <v>0</v>
      </c>
      <c r="AV412" s="15">
        <f t="shared" si="21"/>
        <v>428487442.2</v>
      </c>
      <c r="AW412" s="15"/>
      <c r="AX412" s="15">
        <f>if($A412&lt;=$AF$1,D412*((1+Investment!$D$5/12)^($AX$1*12-$B412)),0)</f>
        <v>0</v>
      </c>
      <c r="AY412" s="15">
        <f>if($A412&lt;=$AF$1,E412*((1+Investment!$D$6/12)^($AX$1*12-$B412)),0)</f>
        <v>0</v>
      </c>
      <c r="AZ412" s="15">
        <f>if($A412&lt;=$AF$1,F412*((1+Investment!$D$7/12)^($AX$1*12-$B412)),0)</f>
        <v>0</v>
      </c>
      <c r="BA412" s="15">
        <f t="shared" si="11"/>
        <v>0</v>
      </c>
      <c r="BB412" s="15">
        <f t="shared" si="22"/>
        <v>924335629</v>
      </c>
      <c r="BC412" s="15"/>
      <c r="BD412" s="15">
        <f>if($A412&lt;=$AF$1,D412*((1+Investment!$D$5/12)^($BD$1*12-$B412)),0)</f>
        <v>0</v>
      </c>
      <c r="BE412" s="15">
        <f>if($A412&lt;=$AF$1,E412*((1+Investment!$D$6/12)^($BD$1*12-$B412)),0)</f>
        <v>0</v>
      </c>
      <c r="BF412" s="15">
        <f>if($A412&lt;=$AF$1,F412*((1+Investment!$D$7/12)^($BD$1*12-$B412)),0)</f>
        <v>0</v>
      </c>
      <c r="BG412" s="15">
        <f t="shared" si="12"/>
        <v>0</v>
      </c>
      <c r="BH412" s="15">
        <f t="shared" si="23"/>
        <v>2023737898</v>
      </c>
      <c r="BI412" s="15"/>
    </row>
    <row r="413">
      <c r="A413" s="24">
        <f t="shared" si="2"/>
        <v>34</v>
      </c>
      <c r="B413" s="23">
        <f t="shared" si="13"/>
        <v>411</v>
      </c>
      <c r="C413" s="15">
        <f>vlookup(A413,Budget!$B$3:$H$53,7,0)</f>
        <v>112242.6179</v>
      </c>
      <c r="D413" s="15">
        <f t="shared" ref="D413:F413" si="431">$C413*D$1</f>
        <v>67345.57073</v>
      </c>
      <c r="E413" s="15">
        <f t="shared" si="431"/>
        <v>28060.65447</v>
      </c>
      <c r="F413" s="15">
        <f t="shared" si="431"/>
        <v>16836.39268</v>
      </c>
      <c r="G413" s="14"/>
      <c r="H413" s="15">
        <f>if($A413&lt;=$H$1,D413*((1+Investment!$D$5/12)^($H$1*12-$B413)),0)</f>
        <v>0</v>
      </c>
      <c r="I413" s="15">
        <f>if($A413&lt;=$H$1,E413*((1+Investment!$D$6/12)^($H$1*12-$B413)),0)</f>
        <v>0</v>
      </c>
      <c r="J413" s="15">
        <f>if($A413&lt;=$H$1,F413*((1+Investment!$D$7/12)^($H$1*12-$B413)),0)</f>
        <v>0</v>
      </c>
      <c r="K413" s="15">
        <f t="shared" si="4"/>
        <v>0</v>
      </c>
      <c r="L413" s="15">
        <f t="shared" si="15"/>
        <v>2878143.695</v>
      </c>
      <c r="M413" s="14"/>
      <c r="N413" s="15">
        <f>if($A413&lt;=$N$1,D413*((1+Investment!$D$5/12)^($N$1*12-$B413)),0)</f>
        <v>0</v>
      </c>
      <c r="O413" s="15">
        <f>if($A413&lt;=$N$1,E413*((1+Investment!$D$6/12)^($N$1*12-$B413)),0)</f>
        <v>0</v>
      </c>
      <c r="P413" s="15">
        <f>if($A413&lt;=$N$1,F413*((1+Investment!$D$7/12)^($N$1*12-$B413)),0)</f>
        <v>0</v>
      </c>
      <c r="Q413" s="15">
        <f t="shared" si="5"/>
        <v>0</v>
      </c>
      <c r="R413" s="15">
        <f t="shared" si="16"/>
        <v>7865692.167</v>
      </c>
      <c r="S413" s="14"/>
      <c r="T413" s="15">
        <f>if($A413&lt;=$T$1,D413*((1+Investment!$D$5/12)^($T$1*12-$B413)),0)</f>
        <v>0</v>
      </c>
      <c r="U413" s="15">
        <f>if($A413&lt;=$T$1,E413*((1+Investment!$D$6/12)^($T$1*12-$B413)),0)</f>
        <v>0</v>
      </c>
      <c r="V413" s="15">
        <f>if($A413&lt;=$T$1,F413*((1+Investment!$D$7/12)^($T$1*12-$B413)),0)</f>
        <v>0</v>
      </c>
      <c r="W413" s="15">
        <f t="shared" si="6"/>
        <v>0</v>
      </c>
      <c r="X413" s="15">
        <f t="shared" si="17"/>
        <v>19126709.88</v>
      </c>
      <c r="Y413" s="14"/>
      <c r="Z413" s="15">
        <f>if($A413&lt;=$Z$1,D413*((1+Investment!$D$5/12)^($Z$1*12-$B413)),0)</f>
        <v>0</v>
      </c>
      <c r="AA413" s="15">
        <f>if($A413&lt;=$Z$1,E413*((1+Investment!$D$6/12)^($Z$1*12-$B413)),0)</f>
        <v>0</v>
      </c>
      <c r="AB413" s="15">
        <f>if($A413&lt;=$Z$1,F413*((1+Investment!$D$7/12)^($Z$1*12-$B413)),0)</f>
        <v>0</v>
      </c>
      <c r="AC413" s="15">
        <f t="shared" si="7"/>
        <v>0</v>
      </c>
      <c r="AD413" s="15">
        <f t="shared" si="18"/>
        <v>43666553.35</v>
      </c>
      <c r="AE413" s="14"/>
      <c r="AF413" s="15">
        <f>if($A413&lt;=$AF$1,D413*((1+Investment!$D$5/12)^($AF$1*12-$B413)),0)</f>
        <v>0</v>
      </c>
      <c r="AG413" s="15">
        <f>if($A413&lt;=$AF$1,E413*((1+Investment!$D$6/12)^($AF$1*12-$B413)),0)</f>
        <v>0</v>
      </c>
      <c r="AH413" s="15">
        <f>if($A413&lt;=$AF$1,F413*((1+Investment!$D$7/12)^($AF$1*12-$B413)),0)</f>
        <v>0</v>
      </c>
      <c r="AI413" s="15">
        <f t="shared" si="8"/>
        <v>0</v>
      </c>
      <c r="AJ413" s="15">
        <f t="shared" si="19"/>
        <v>96444597</v>
      </c>
      <c r="AK413" s="14"/>
      <c r="AL413" s="15">
        <f>if($A413&lt;=$AF$1,D413*((1+Investment!$D$5/12)^($AL$1*12-$B413)),0)</f>
        <v>0</v>
      </c>
      <c r="AM413" s="15">
        <f>if($A413&lt;=$AF$1,E413*((1+Investment!$D$6/12)^($AL$1*12-$B413)),0)</f>
        <v>0</v>
      </c>
      <c r="AN413" s="15">
        <f>if($A413&lt;=$AF$1,F413*((1+Investment!$D$7/12)^($AL$1*12-$B413)),0)</f>
        <v>0</v>
      </c>
      <c r="AO413" s="15">
        <f t="shared" si="9"/>
        <v>0</v>
      </c>
      <c r="AP413" s="15">
        <f t="shared" si="20"/>
        <v>201708724.5</v>
      </c>
      <c r="AQ413" s="14"/>
      <c r="AR413" s="15">
        <f>if($A413&lt;=$AF$1,D413*((1+Investment!$D$5/12)^($AR$1*12-$B413)),0)</f>
        <v>0</v>
      </c>
      <c r="AS413" s="15">
        <f>if($A413&lt;=$AF$1,E413*((1+Investment!$D$6/12)^($AR$1*12-$B413)),0)</f>
        <v>0</v>
      </c>
      <c r="AT413" s="15">
        <f>if($A413&lt;=$AF$1,F413*((1+Investment!$D$7/12)^($AR$1*12-$B413)),0)</f>
        <v>0</v>
      </c>
      <c r="AU413" s="15">
        <f t="shared" si="10"/>
        <v>0</v>
      </c>
      <c r="AV413" s="15">
        <f t="shared" si="21"/>
        <v>428487442.2</v>
      </c>
      <c r="AW413" s="15"/>
      <c r="AX413" s="15">
        <f>if($A413&lt;=$AF$1,D413*((1+Investment!$D$5/12)^($AX$1*12-$B413)),0)</f>
        <v>0</v>
      </c>
      <c r="AY413" s="15">
        <f>if($A413&lt;=$AF$1,E413*((1+Investment!$D$6/12)^($AX$1*12-$B413)),0)</f>
        <v>0</v>
      </c>
      <c r="AZ413" s="15">
        <f>if($A413&lt;=$AF$1,F413*((1+Investment!$D$7/12)^($AX$1*12-$B413)),0)</f>
        <v>0</v>
      </c>
      <c r="BA413" s="15">
        <f t="shared" si="11"/>
        <v>0</v>
      </c>
      <c r="BB413" s="15">
        <f t="shared" si="22"/>
        <v>924335629</v>
      </c>
      <c r="BC413" s="15"/>
      <c r="BD413" s="15">
        <f>if($A413&lt;=$AF$1,D413*((1+Investment!$D$5/12)^($BD$1*12-$B413)),0)</f>
        <v>0</v>
      </c>
      <c r="BE413" s="15">
        <f>if($A413&lt;=$AF$1,E413*((1+Investment!$D$6/12)^($BD$1*12-$B413)),0)</f>
        <v>0</v>
      </c>
      <c r="BF413" s="15">
        <f>if($A413&lt;=$AF$1,F413*((1+Investment!$D$7/12)^($BD$1*12-$B413)),0)</f>
        <v>0</v>
      </c>
      <c r="BG413" s="15">
        <f t="shared" si="12"/>
        <v>0</v>
      </c>
      <c r="BH413" s="15">
        <f t="shared" si="23"/>
        <v>2023737898</v>
      </c>
      <c r="BI413" s="15"/>
    </row>
    <row r="414">
      <c r="A414" s="24">
        <f t="shared" si="2"/>
        <v>34</v>
      </c>
      <c r="B414" s="23">
        <f t="shared" si="13"/>
        <v>412</v>
      </c>
      <c r="C414" s="15">
        <f>vlookup(A414,Budget!$B$3:$H$53,7,0)</f>
        <v>112242.6179</v>
      </c>
      <c r="D414" s="15">
        <f t="shared" ref="D414:F414" si="432">$C414*D$1</f>
        <v>67345.57073</v>
      </c>
      <c r="E414" s="15">
        <f t="shared" si="432"/>
        <v>28060.65447</v>
      </c>
      <c r="F414" s="15">
        <f t="shared" si="432"/>
        <v>16836.39268</v>
      </c>
      <c r="G414" s="14"/>
      <c r="H414" s="15">
        <f>if($A414&lt;=$H$1,D414*((1+Investment!$D$5/12)^($H$1*12-$B414)),0)</f>
        <v>0</v>
      </c>
      <c r="I414" s="15">
        <f>if($A414&lt;=$H$1,E414*((1+Investment!$D$6/12)^($H$1*12-$B414)),0)</f>
        <v>0</v>
      </c>
      <c r="J414" s="15">
        <f>if($A414&lt;=$H$1,F414*((1+Investment!$D$7/12)^($H$1*12-$B414)),0)</f>
        <v>0</v>
      </c>
      <c r="K414" s="15">
        <f t="shared" si="4"/>
        <v>0</v>
      </c>
      <c r="L414" s="15">
        <f t="shared" si="15"/>
        <v>2878143.695</v>
      </c>
      <c r="M414" s="14"/>
      <c r="N414" s="15">
        <f>if($A414&lt;=$N$1,D414*((1+Investment!$D$5/12)^($N$1*12-$B414)),0)</f>
        <v>0</v>
      </c>
      <c r="O414" s="15">
        <f>if($A414&lt;=$N$1,E414*((1+Investment!$D$6/12)^($N$1*12-$B414)),0)</f>
        <v>0</v>
      </c>
      <c r="P414" s="15">
        <f>if($A414&lt;=$N$1,F414*((1+Investment!$D$7/12)^($N$1*12-$B414)),0)</f>
        <v>0</v>
      </c>
      <c r="Q414" s="15">
        <f t="shared" si="5"/>
        <v>0</v>
      </c>
      <c r="R414" s="15">
        <f t="shared" si="16"/>
        <v>7865692.167</v>
      </c>
      <c r="S414" s="14"/>
      <c r="T414" s="15">
        <f>if($A414&lt;=$T$1,D414*((1+Investment!$D$5/12)^($T$1*12-$B414)),0)</f>
        <v>0</v>
      </c>
      <c r="U414" s="15">
        <f>if($A414&lt;=$T$1,E414*((1+Investment!$D$6/12)^($T$1*12-$B414)),0)</f>
        <v>0</v>
      </c>
      <c r="V414" s="15">
        <f>if($A414&lt;=$T$1,F414*((1+Investment!$D$7/12)^($T$1*12-$B414)),0)</f>
        <v>0</v>
      </c>
      <c r="W414" s="15">
        <f t="shared" si="6"/>
        <v>0</v>
      </c>
      <c r="X414" s="15">
        <f t="shared" si="17"/>
        <v>19126709.88</v>
      </c>
      <c r="Y414" s="14"/>
      <c r="Z414" s="15">
        <f>if($A414&lt;=$Z$1,D414*((1+Investment!$D$5/12)^($Z$1*12-$B414)),0)</f>
        <v>0</v>
      </c>
      <c r="AA414" s="15">
        <f>if($A414&lt;=$Z$1,E414*((1+Investment!$D$6/12)^($Z$1*12-$B414)),0)</f>
        <v>0</v>
      </c>
      <c r="AB414" s="15">
        <f>if($A414&lt;=$Z$1,F414*((1+Investment!$D$7/12)^($Z$1*12-$B414)),0)</f>
        <v>0</v>
      </c>
      <c r="AC414" s="15">
        <f t="shared" si="7"/>
        <v>0</v>
      </c>
      <c r="AD414" s="15">
        <f t="shared" si="18"/>
        <v>43666553.35</v>
      </c>
      <c r="AE414" s="14"/>
      <c r="AF414" s="15">
        <f>if($A414&lt;=$AF$1,D414*((1+Investment!$D$5/12)^($AF$1*12-$B414)),0)</f>
        <v>0</v>
      </c>
      <c r="AG414" s="15">
        <f>if($A414&lt;=$AF$1,E414*((1+Investment!$D$6/12)^($AF$1*12-$B414)),0)</f>
        <v>0</v>
      </c>
      <c r="AH414" s="15">
        <f>if($A414&lt;=$AF$1,F414*((1+Investment!$D$7/12)^($AF$1*12-$B414)),0)</f>
        <v>0</v>
      </c>
      <c r="AI414" s="15">
        <f t="shared" si="8"/>
        <v>0</v>
      </c>
      <c r="AJ414" s="15">
        <f t="shared" si="19"/>
        <v>96444597</v>
      </c>
      <c r="AK414" s="14"/>
      <c r="AL414" s="15">
        <f>if($A414&lt;=$AF$1,D414*((1+Investment!$D$5/12)^($AL$1*12-$B414)),0)</f>
        <v>0</v>
      </c>
      <c r="AM414" s="15">
        <f>if($A414&lt;=$AF$1,E414*((1+Investment!$D$6/12)^($AL$1*12-$B414)),0)</f>
        <v>0</v>
      </c>
      <c r="AN414" s="15">
        <f>if($A414&lt;=$AF$1,F414*((1+Investment!$D$7/12)^($AL$1*12-$B414)),0)</f>
        <v>0</v>
      </c>
      <c r="AO414" s="15">
        <f t="shared" si="9"/>
        <v>0</v>
      </c>
      <c r="AP414" s="15">
        <f t="shared" si="20"/>
        <v>201708724.5</v>
      </c>
      <c r="AQ414" s="14"/>
      <c r="AR414" s="15">
        <f>if($A414&lt;=$AF$1,D414*((1+Investment!$D$5/12)^($AR$1*12-$B414)),0)</f>
        <v>0</v>
      </c>
      <c r="AS414" s="15">
        <f>if($A414&lt;=$AF$1,E414*((1+Investment!$D$6/12)^($AR$1*12-$B414)),0)</f>
        <v>0</v>
      </c>
      <c r="AT414" s="15">
        <f>if($A414&lt;=$AF$1,F414*((1+Investment!$D$7/12)^($AR$1*12-$B414)),0)</f>
        <v>0</v>
      </c>
      <c r="AU414" s="15">
        <f t="shared" si="10"/>
        <v>0</v>
      </c>
      <c r="AV414" s="15">
        <f t="shared" si="21"/>
        <v>428487442.2</v>
      </c>
      <c r="AW414" s="15"/>
      <c r="AX414" s="15">
        <f>if($A414&lt;=$AF$1,D414*((1+Investment!$D$5/12)^($AX$1*12-$B414)),0)</f>
        <v>0</v>
      </c>
      <c r="AY414" s="15">
        <f>if($A414&lt;=$AF$1,E414*((1+Investment!$D$6/12)^($AX$1*12-$B414)),0)</f>
        <v>0</v>
      </c>
      <c r="AZ414" s="15">
        <f>if($A414&lt;=$AF$1,F414*((1+Investment!$D$7/12)^($AX$1*12-$B414)),0)</f>
        <v>0</v>
      </c>
      <c r="BA414" s="15">
        <f t="shared" si="11"/>
        <v>0</v>
      </c>
      <c r="BB414" s="15">
        <f t="shared" si="22"/>
        <v>924335629</v>
      </c>
      <c r="BC414" s="15"/>
      <c r="BD414" s="15">
        <f>if($A414&lt;=$AF$1,D414*((1+Investment!$D$5/12)^($BD$1*12-$B414)),0)</f>
        <v>0</v>
      </c>
      <c r="BE414" s="15">
        <f>if($A414&lt;=$AF$1,E414*((1+Investment!$D$6/12)^($BD$1*12-$B414)),0)</f>
        <v>0</v>
      </c>
      <c r="BF414" s="15">
        <f>if($A414&lt;=$AF$1,F414*((1+Investment!$D$7/12)^($BD$1*12-$B414)),0)</f>
        <v>0</v>
      </c>
      <c r="BG414" s="15">
        <f t="shared" si="12"/>
        <v>0</v>
      </c>
      <c r="BH414" s="15">
        <f t="shared" si="23"/>
        <v>2023737898</v>
      </c>
      <c r="BI414" s="15"/>
    </row>
    <row r="415">
      <c r="A415" s="24">
        <f t="shared" si="2"/>
        <v>34</v>
      </c>
      <c r="B415" s="23">
        <f t="shared" si="13"/>
        <v>413</v>
      </c>
      <c r="C415" s="15">
        <f>vlookup(A415,Budget!$B$3:$H$53,7,0)</f>
        <v>112242.6179</v>
      </c>
      <c r="D415" s="15">
        <f t="shared" ref="D415:F415" si="433">$C415*D$1</f>
        <v>67345.57073</v>
      </c>
      <c r="E415" s="15">
        <f t="shared" si="433"/>
        <v>28060.65447</v>
      </c>
      <c r="F415" s="15">
        <f t="shared" si="433"/>
        <v>16836.39268</v>
      </c>
      <c r="G415" s="14"/>
      <c r="H415" s="15">
        <f>if($A415&lt;=$H$1,D415*((1+Investment!$D$5/12)^($H$1*12-$B415)),0)</f>
        <v>0</v>
      </c>
      <c r="I415" s="15">
        <f>if($A415&lt;=$H$1,E415*((1+Investment!$D$6/12)^($H$1*12-$B415)),0)</f>
        <v>0</v>
      </c>
      <c r="J415" s="15">
        <f>if($A415&lt;=$H$1,F415*((1+Investment!$D$7/12)^($H$1*12-$B415)),0)</f>
        <v>0</v>
      </c>
      <c r="K415" s="15">
        <f t="shared" si="4"/>
        <v>0</v>
      </c>
      <c r="L415" s="15">
        <f t="shared" si="15"/>
        <v>2878143.695</v>
      </c>
      <c r="M415" s="14"/>
      <c r="N415" s="15">
        <f>if($A415&lt;=$N$1,D415*((1+Investment!$D$5/12)^($N$1*12-$B415)),0)</f>
        <v>0</v>
      </c>
      <c r="O415" s="15">
        <f>if($A415&lt;=$N$1,E415*((1+Investment!$D$6/12)^($N$1*12-$B415)),0)</f>
        <v>0</v>
      </c>
      <c r="P415" s="15">
        <f>if($A415&lt;=$N$1,F415*((1+Investment!$D$7/12)^($N$1*12-$B415)),0)</f>
        <v>0</v>
      </c>
      <c r="Q415" s="15">
        <f t="shared" si="5"/>
        <v>0</v>
      </c>
      <c r="R415" s="15">
        <f t="shared" si="16"/>
        <v>7865692.167</v>
      </c>
      <c r="S415" s="14"/>
      <c r="T415" s="15">
        <f>if($A415&lt;=$T$1,D415*((1+Investment!$D$5/12)^($T$1*12-$B415)),0)</f>
        <v>0</v>
      </c>
      <c r="U415" s="15">
        <f>if($A415&lt;=$T$1,E415*((1+Investment!$D$6/12)^($T$1*12-$B415)),0)</f>
        <v>0</v>
      </c>
      <c r="V415" s="15">
        <f>if($A415&lt;=$T$1,F415*((1+Investment!$D$7/12)^($T$1*12-$B415)),0)</f>
        <v>0</v>
      </c>
      <c r="W415" s="15">
        <f t="shared" si="6"/>
        <v>0</v>
      </c>
      <c r="X415" s="15">
        <f t="shared" si="17"/>
        <v>19126709.88</v>
      </c>
      <c r="Y415" s="14"/>
      <c r="Z415" s="15">
        <f>if($A415&lt;=$Z$1,D415*((1+Investment!$D$5/12)^($Z$1*12-$B415)),0)</f>
        <v>0</v>
      </c>
      <c r="AA415" s="15">
        <f>if($A415&lt;=$Z$1,E415*((1+Investment!$D$6/12)^($Z$1*12-$B415)),0)</f>
        <v>0</v>
      </c>
      <c r="AB415" s="15">
        <f>if($A415&lt;=$Z$1,F415*((1+Investment!$D$7/12)^($Z$1*12-$B415)),0)</f>
        <v>0</v>
      </c>
      <c r="AC415" s="15">
        <f t="shared" si="7"/>
        <v>0</v>
      </c>
      <c r="AD415" s="15">
        <f t="shared" si="18"/>
        <v>43666553.35</v>
      </c>
      <c r="AE415" s="14"/>
      <c r="AF415" s="15">
        <f>if($A415&lt;=$AF$1,D415*((1+Investment!$D$5/12)^($AF$1*12-$B415)),0)</f>
        <v>0</v>
      </c>
      <c r="AG415" s="15">
        <f>if($A415&lt;=$AF$1,E415*((1+Investment!$D$6/12)^($AF$1*12-$B415)),0)</f>
        <v>0</v>
      </c>
      <c r="AH415" s="15">
        <f>if($A415&lt;=$AF$1,F415*((1+Investment!$D$7/12)^($AF$1*12-$B415)),0)</f>
        <v>0</v>
      </c>
      <c r="AI415" s="15">
        <f t="shared" si="8"/>
        <v>0</v>
      </c>
      <c r="AJ415" s="15">
        <f t="shared" si="19"/>
        <v>96444597</v>
      </c>
      <c r="AK415" s="14"/>
      <c r="AL415" s="15">
        <f>if($A415&lt;=$AF$1,D415*((1+Investment!$D$5/12)^($AL$1*12-$B415)),0)</f>
        <v>0</v>
      </c>
      <c r="AM415" s="15">
        <f>if($A415&lt;=$AF$1,E415*((1+Investment!$D$6/12)^($AL$1*12-$B415)),0)</f>
        <v>0</v>
      </c>
      <c r="AN415" s="15">
        <f>if($A415&lt;=$AF$1,F415*((1+Investment!$D$7/12)^($AL$1*12-$B415)),0)</f>
        <v>0</v>
      </c>
      <c r="AO415" s="15">
        <f t="shared" si="9"/>
        <v>0</v>
      </c>
      <c r="AP415" s="15">
        <f t="shared" si="20"/>
        <v>201708724.5</v>
      </c>
      <c r="AQ415" s="14"/>
      <c r="AR415" s="15">
        <f>if($A415&lt;=$AF$1,D415*((1+Investment!$D$5/12)^($AR$1*12-$B415)),0)</f>
        <v>0</v>
      </c>
      <c r="AS415" s="15">
        <f>if($A415&lt;=$AF$1,E415*((1+Investment!$D$6/12)^($AR$1*12-$B415)),0)</f>
        <v>0</v>
      </c>
      <c r="AT415" s="15">
        <f>if($A415&lt;=$AF$1,F415*((1+Investment!$D$7/12)^($AR$1*12-$B415)),0)</f>
        <v>0</v>
      </c>
      <c r="AU415" s="15">
        <f t="shared" si="10"/>
        <v>0</v>
      </c>
      <c r="AV415" s="15">
        <f t="shared" si="21"/>
        <v>428487442.2</v>
      </c>
      <c r="AW415" s="15"/>
      <c r="AX415" s="15">
        <f>if($A415&lt;=$AF$1,D415*((1+Investment!$D$5/12)^($AX$1*12-$B415)),0)</f>
        <v>0</v>
      </c>
      <c r="AY415" s="15">
        <f>if($A415&lt;=$AF$1,E415*((1+Investment!$D$6/12)^($AX$1*12-$B415)),0)</f>
        <v>0</v>
      </c>
      <c r="AZ415" s="15">
        <f>if($A415&lt;=$AF$1,F415*((1+Investment!$D$7/12)^($AX$1*12-$B415)),0)</f>
        <v>0</v>
      </c>
      <c r="BA415" s="15">
        <f t="shared" si="11"/>
        <v>0</v>
      </c>
      <c r="BB415" s="15">
        <f t="shared" si="22"/>
        <v>924335629</v>
      </c>
      <c r="BC415" s="15"/>
      <c r="BD415" s="15">
        <f>if($A415&lt;=$AF$1,D415*((1+Investment!$D$5/12)^($BD$1*12-$B415)),0)</f>
        <v>0</v>
      </c>
      <c r="BE415" s="15">
        <f>if($A415&lt;=$AF$1,E415*((1+Investment!$D$6/12)^($BD$1*12-$B415)),0)</f>
        <v>0</v>
      </c>
      <c r="BF415" s="15">
        <f>if($A415&lt;=$AF$1,F415*((1+Investment!$D$7/12)^($BD$1*12-$B415)),0)</f>
        <v>0</v>
      </c>
      <c r="BG415" s="15">
        <f t="shared" si="12"/>
        <v>0</v>
      </c>
      <c r="BH415" s="15">
        <f t="shared" si="23"/>
        <v>2023737898</v>
      </c>
      <c r="BI415" s="15"/>
    </row>
    <row r="416">
      <c r="A416" s="24">
        <f t="shared" si="2"/>
        <v>34</v>
      </c>
      <c r="B416" s="23">
        <f t="shared" si="13"/>
        <v>414</v>
      </c>
      <c r="C416" s="15">
        <f>vlookup(A416,Budget!$B$3:$H$53,7,0)</f>
        <v>112242.6179</v>
      </c>
      <c r="D416" s="15">
        <f t="shared" ref="D416:F416" si="434">$C416*D$1</f>
        <v>67345.57073</v>
      </c>
      <c r="E416" s="15">
        <f t="shared" si="434"/>
        <v>28060.65447</v>
      </c>
      <c r="F416" s="15">
        <f t="shared" si="434"/>
        <v>16836.39268</v>
      </c>
      <c r="G416" s="14"/>
      <c r="H416" s="15">
        <f>if($A416&lt;=$H$1,D416*((1+Investment!$D$5/12)^($H$1*12-$B416)),0)</f>
        <v>0</v>
      </c>
      <c r="I416" s="15">
        <f>if($A416&lt;=$H$1,E416*((1+Investment!$D$6/12)^($H$1*12-$B416)),0)</f>
        <v>0</v>
      </c>
      <c r="J416" s="15">
        <f>if($A416&lt;=$H$1,F416*((1+Investment!$D$7/12)^($H$1*12-$B416)),0)</f>
        <v>0</v>
      </c>
      <c r="K416" s="15">
        <f t="shared" si="4"/>
        <v>0</v>
      </c>
      <c r="L416" s="15">
        <f t="shared" si="15"/>
        <v>2878143.695</v>
      </c>
      <c r="M416" s="14"/>
      <c r="N416" s="15">
        <f>if($A416&lt;=$N$1,D416*((1+Investment!$D$5/12)^($N$1*12-$B416)),0)</f>
        <v>0</v>
      </c>
      <c r="O416" s="15">
        <f>if($A416&lt;=$N$1,E416*((1+Investment!$D$6/12)^($N$1*12-$B416)),0)</f>
        <v>0</v>
      </c>
      <c r="P416" s="15">
        <f>if($A416&lt;=$N$1,F416*((1+Investment!$D$7/12)^($N$1*12-$B416)),0)</f>
        <v>0</v>
      </c>
      <c r="Q416" s="15">
        <f t="shared" si="5"/>
        <v>0</v>
      </c>
      <c r="R416" s="15">
        <f t="shared" si="16"/>
        <v>7865692.167</v>
      </c>
      <c r="S416" s="14"/>
      <c r="T416" s="15">
        <f>if($A416&lt;=$T$1,D416*((1+Investment!$D$5/12)^($T$1*12-$B416)),0)</f>
        <v>0</v>
      </c>
      <c r="U416" s="15">
        <f>if($A416&lt;=$T$1,E416*((1+Investment!$D$6/12)^($T$1*12-$B416)),0)</f>
        <v>0</v>
      </c>
      <c r="V416" s="15">
        <f>if($A416&lt;=$T$1,F416*((1+Investment!$D$7/12)^($T$1*12-$B416)),0)</f>
        <v>0</v>
      </c>
      <c r="W416" s="15">
        <f t="shared" si="6"/>
        <v>0</v>
      </c>
      <c r="X416" s="15">
        <f t="shared" si="17"/>
        <v>19126709.88</v>
      </c>
      <c r="Y416" s="14"/>
      <c r="Z416" s="15">
        <f>if($A416&lt;=$Z$1,D416*((1+Investment!$D$5/12)^($Z$1*12-$B416)),0)</f>
        <v>0</v>
      </c>
      <c r="AA416" s="15">
        <f>if($A416&lt;=$Z$1,E416*((1+Investment!$D$6/12)^($Z$1*12-$B416)),0)</f>
        <v>0</v>
      </c>
      <c r="AB416" s="15">
        <f>if($A416&lt;=$Z$1,F416*((1+Investment!$D$7/12)^($Z$1*12-$B416)),0)</f>
        <v>0</v>
      </c>
      <c r="AC416" s="15">
        <f t="shared" si="7"/>
        <v>0</v>
      </c>
      <c r="AD416" s="15">
        <f t="shared" si="18"/>
        <v>43666553.35</v>
      </c>
      <c r="AE416" s="14"/>
      <c r="AF416" s="15">
        <f>if($A416&lt;=$AF$1,D416*((1+Investment!$D$5/12)^($AF$1*12-$B416)),0)</f>
        <v>0</v>
      </c>
      <c r="AG416" s="15">
        <f>if($A416&lt;=$AF$1,E416*((1+Investment!$D$6/12)^($AF$1*12-$B416)),0)</f>
        <v>0</v>
      </c>
      <c r="AH416" s="15">
        <f>if($A416&lt;=$AF$1,F416*((1+Investment!$D$7/12)^($AF$1*12-$B416)),0)</f>
        <v>0</v>
      </c>
      <c r="AI416" s="15">
        <f t="shared" si="8"/>
        <v>0</v>
      </c>
      <c r="AJ416" s="15">
        <f t="shared" si="19"/>
        <v>96444597</v>
      </c>
      <c r="AK416" s="14"/>
      <c r="AL416" s="15">
        <f>if($A416&lt;=$AF$1,D416*((1+Investment!$D$5/12)^($AL$1*12-$B416)),0)</f>
        <v>0</v>
      </c>
      <c r="AM416" s="15">
        <f>if($A416&lt;=$AF$1,E416*((1+Investment!$D$6/12)^($AL$1*12-$B416)),0)</f>
        <v>0</v>
      </c>
      <c r="AN416" s="15">
        <f>if($A416&lt;=$AF$1,F416*((1+Investment!$D$7/12)^($AL$1*12-$B416)),0)</f>
        <v>0</v>
      </c>
      <c r="AO416" s="15">
        <f t="shared" si="9"/>
        <v>0</v>
      </c>
      <c r="AP416" s="15">
        <f t="shared" si="20"/>
        <v>201708724.5</v>
      </c>
      <c r="AQ416" s="14"/>
      <c r="AR416" s="15">
        <f>if($A416&lt;=$AF$1,D416*((1+Investment!$D$5/12)^($AR$1*12-$B416)),0)</f>
        <v>0</v>
      </c>
      <c r="AS416" s="15">
        <f>if($A416&lt;=$AF$1,E416*((1+Investment!$D$6/12)^($AR$1*12-$B416)),0)</f>
        <v>0</v>
      </c>
      <c r="AT416" s="15">
        <f>if($A416&lt;=$AF$1,F416*((1+Investment!$D$7/12)^($AR$1*12-$B416)),0)</f>
        <v>0</v>
      </c>
      <c r="AU416" s="15">
        <f t="shared" si="10"/>
        <v>0</v>
      </c>
      <c r="AV416" s="15">
        <f t="shared" si="21"/>
        <v>428487442.2</v>
      </c>
      <c r="AW416" s="15"/>
      <c r="AX416" s="15">
        <f>if($A416&lt;=$AF$1,D416*((1+Investment!$D$5/12)^($AX$1*12-$B416)),0)</f>
        <v>0</v>
      </c>
      <c r="AY416" s="15">
        <f>if($A416&lt;=$AF$1,E416*((1+Investment!$D$6/12)^($AX$1*12-$B416)),0)</f>
        <v>0</v>
      </c>
      <c r="AZ416" s="15">
        <f>if($A416&lt;=$AF$1,F416*((1+Investment!$D$7/12)^($AX$1*12-$B416)),0)</f>
        <v>0</v>
      </c>
      <c r="BA416" s="15">
        <f t="shared" si="11"/>
        <v>0</v>
      </c>
      <c r="BB416" s="15">
        <f t="shared" si="22"/>
        <v>924335629</v>
      </c>
      <c r="BC416" s="15"/>
      <c r="BD416" s="15">
        <f>if($A416&lt;=$AF$1,D416*((1+Investment!$D$5/12)^($BD$1*12-$B416)),0)</f>
        <v>0</v>
      </c>
      <c r="BE416" s="15">
        <f>if($A416&lt;=$AF$1,E416*((1+Investment!$D$6/12)^($BD$1*12-$B416)),0)</f>
        <v>0</v>
      </c>
      <c r="BF416" s="15">
        <f>if($A416&lt;=$AF$1,F416*((1+Investment!$D$7/12)^($BD$1*12-$B416)),0)</f>
        <v>0</v>
      </c>
      <c r="BG416" s="15">
        <f t="shared" si="12"/>
        <v>0</v>
      </c>
      <c r="BH416" s="15">
        <f t="shared" si="23"/>
        <v>2023737898</v>
      </c>
      <c r="BI416" s="15"/>
    </row>
    <row r="417">
      <c r="A417" s="24">
        <f t="shared" si="2"/>
        <v>34</v>
      </c>
      <c r="B417" s="23">
        <f t="shared" si="13"/>
        <v>415</v>
      </c>
      <c r="C417" s="15">
        <f>vlookup(A417,Budget!$B$3:$H$53,7,0)</f>
        <v>112242.6179</v>
      </c>
      <c r="D417" s="15">
        <f t="shared" ref="D417:F417" si="435">$C417*D$1</f>
        <v>67345.57073</v>
      </c>
      <c r="E417" s="15">
        <f t="shared" si="435"/>
        <v>28060.65447</v>
      </c>
      <c r="F417" s="15">
        <f t="shared" si="435"/>
        <v>16836.39268</v>
      </c>
      <c r="G417" s="14"/>
      <c r="H417" s="15">
        <f>if($A417&lt;=$H$1,D417*((1+Investment!$D$5/12)^($H$1*12-$B417)),0)</f>
        <v>0</v>
      </c>
      <c r="I417" s="15">
        <f>if($A417&lt;=$H$1,E417*((1+Investment!$D$6/12)^($H$1*12-$B417)),0)</f>
        <v>0</v>
      </c>
      <c r="J417" s="15">
        <f>if($A417&lt;=$H$1,F417*((1+Investment!$D$7/12)^($H$1*12-$B417)),0)</f>
        <v>0</v>
      </c>
      <c r="K417" s="15">
        <f t="shared" si="4"/>
        <v>0</v>
      </c>
      <c r="L417" s="15">
        <f t="shared" si="15"/>
        <v>2878143.695</v>
      </c>
      <c r="M417" s="14"/>
      <c r="N417" s="15">
        <f>if($A417&lt;=$N$1,D417*((1+Investment!$D$5/12)^($N$1*12-$B417)),0)</f>
        <v>0</v>
      </c>
      <c r="O417" s="15">
        <f>if($A417&lt;=$N$1,E417*((1+Investment!$D$6/12)^($N$1*12-$B417)),0)</f>
        <v>0</v>
      </c>
      <c r="P417" s="15">
        <f>if($A417&lt;=$N$1,F417*((1+Investment!$D$7/12)^($N$1*12-$B417)),0)</f>
        <v>0</v>
      </c>
      <c r="Q417" s="15">
        <f t="shared" si="5"/>
        <v>0</v>
      </c>
      <c r="R417" s="15">
        <f t="shared" si="16"/>
        <v>7865692.167</v>
      </c>
      <c r="S417" s="14"/>
      <c r="T417" s="15">
        <f>if($A417&lt;=$T$1,D417*((1+Investment!$D$5/12)^($T$1*12-$B417)),0)</f>
        <v>0</v>
      </c>
      <c r="U417" s="15">
        <f>if($A417&lt;=$T$1,E417*((1+Investment!$D$6/12)^($T$1*12-$B417)),0)</f>
        <v>0</v>
      </c>
      <c r="V417" s="15">
        <f>if($A417&lt;=$T$1,F417*((1+Investment!$D$7/12)^($T$1*12-$B417)),0)</f>
        <v>0</v>
      </c>
      <c r="W417" s="15">
        <f t="shared" si="6"/>
        <v>0</v>
      </c>
      <c r="X417" s="15">
        <f t="shared" si="17"/>
        <v>19126709.88</v>
      </c>
      <c r="Y417" s="14"/>
      <c r="Z417" s="15">
        <f>if($A417&lt;=$Z$1,D417*((1+Investment!$D$5/12)^($Z$1*12-$B417)),0)</f>
        <v>0</v>
      </c>
      <c r="AA417" s="15">
        <f>if($A417&lt;=$Z$1,E417*((1+Investment!$D$6/12)^($Z$1*12-$B417)),0)</f>
        <v>0</v>
      </c>
      <c r="AB417" s="15">
        <f>if($A417&lt;=$Z$1,F417*((1+Investment!$D$7/12)^($Z$1*12-$B417)),0)</f>
        <v>0</v>
      </c>
      <c r="AC417" s="15">
        <f t="shared" si="7"/>
        <v>0</v>
      </c>
      <c r="AD417" s="15">
        <f t="shared" si="18"/>
        <v>43666553.35</v>
      </c>
      <c r="AE417" s="14"/>
      <c r="AF417" s="15">
        <f>if($A417&lt;=$AF$1,D417*((1+Investment!$D$5/12)^($AF$1*12-$B417)),0)</f>
        <v>0</v>
      </c>
      <c r="AG417" s="15">
        <f>if($A417&lt;=$AF$1,E417*((1+Investment!$D$6/12)^($AF$1*12-$B417)),0)</f>
        <v>0</v>
      </c>
      <c r="AH417" s="15">
        <f>if($A417&lt;=$AF$1,F417*((1+Investment!$D$7/12)^($AF$1*12-$B417)),0)</f>
        <v>0</v>
      </c>
      <c r="AI417" s="15">
        <f t="shared" si="8"/>
        <v>0</v>
      </c>
      <c r="AJ417" s="15">
        <f t="shared" si="19"/>
        <v>96444597</v>
      </c>
      <c r="AK417" s="14"/>
      <c r="AL417" s="15">
        <f>if($A417&lt;=$AF$1,D417*((1+Investment!$D$5/12)^($AL$1*12-$B417)),0)</f>
        <v>0</v>
      </c>
      <c r="AM417" s="15">
        <f>if($A417&lt;=$AF$1,E417*((1+Investment!$D$6/12)^($AL$1*12-$B417)),0)</f>
        <v>0</v>
      </c>
      <c r="AN417" s="15">
        <f>if($A417&lt;=$AF$1,F417*((1+Investment!$D$7/12)^($AL$1*12-$B417)),0)</f>
        <v>0</v>
      </c>
      <c r="AO417" s="15">
        <f t="shared" si="9"/>
        <v>0</v>
      </c>
      <c r="AP417" s="15">
        <f t="shared" si="20"/>
        <v>201708724.5</v>
      </c>
      <c r="AQ417" s="14"/>
      <c r="AR417" s="15">
        <f>if($A417&lt;=$AF$1,D417*((1+Investment!$D$5/12)^($AR$1*12-$B417)),0)</f>
        <v>0</v>
      </c>
      <c r="AS417" s="15">
        <f>if($A417&lt;=$AF$1,E417*((1+Investment!$D$6/12)^($AR$1*12-$B417)),0)</f>
        <v>0</v>
      </c>
      <c r="AT417" s="15">
        <f>if($A417&lt;=$AF$1,F417*((1+Investment!$D$7/12)^($AR$1*12-$B417)),0)</f>
        <v>0</v>
      </c>
      <c r="AU417" s="15">
        <f t="shared" si="10"/>
        <v>0</v>
      </c>
      <c r="AV417" s="15">
        <f t="shared" si="21"/>
        <v>428487442.2</v>
      </c>
      <c r="AW417" s="15"/>
      <c r="AX417" s="15">
        <f>if($A417&lt;=$AF$1,D417*((1+Investment!$D$5/12)^($AX$1*12-$B417)),0)</f>
        <v>0</v>
      </c>
      <c r="AY417" s="15">
        <f>if($A417&lt;=$AF$1,E417*((1+Investment!$D$6/12)^($AX$1*12-$B417)),0)</f>
        <v>0</v>
      </c>
      <c r="AZ417" s="15">
        <f>if($A417&lt;=$AF$1,F417*((1+Investment!$D$7/12)^($AX$1*12-$B417)),0)</f>
        <v>0</v>
      </c>
      <c r="BA417" s="15">
        <f t="shared" si="11"/>
        <v>0</v>
      </c>
      <c r="BB417" s="15">
        <f t="shared" si="22"/>
        <v>924335629</v>
      </c>
      <c r="BC417" s="15"/>
      <c r="BD417" s="15">
        <f>if($A417&lt;=$AF$1,D417*((1+Investment!$D$5/12)^($BD$1*12-$B417)),0)</f>
        <v>0</v>
      </c>
      <c r="BE417" s="15">
        <f>if($A417&lt;=$AF$1,E417*((1+Investment!$D$6/12)^($BD$1*12-$B417)),0)</f>
        <v>0</v>
      </c>
      <c r="BF417" s="15">
        <f>if($A417&lt;=$AF$1,F417*((1+Investment!$D$7/12)^($BD$1*12-$B417)),0)</f>
        <v>0</v>
      </c>
      <c r="BG417" s="15">
        <f t="shared" si="12"/>
        <v>0</v>
      </c>
      <c r="BH417" s="15">
        <f t="shared" si="23"/>
        <v>2023737898</v>
      </c>
      <c r="BI417" s="15"/>
    </row>
    <row r="418">
      <c r="A418" s="24">
        <f t="shared" si="2"/>
        <v>34</v>
      </c>
      <c r="B418" s="23">
        <f t="shared" si="13"/>
        <v>416</v>
      </c>
      <c r="C418" s="15">
        <f>vlookup(A418,Budget!$B$3:$H$53,7,0)</f>
        <v>112242.6179</v>
      </c>
      <c r="D418" s="15">
        <f t="shared" ref="D418:F418" si="436">$C418*D$1</f>
        <v>67345.57073</v>
      </c>
      <c r="E418" s="15">
        <f t="shared" si="436"/>
        <v>28060.65447</v>
      </c>
      <c r="F418" s="15">
        <f t="shared" si="436"/>
        <v>16836.39268</v>
      </c>
      <c r="G418" s="14"/>
      <c r="H418" s="15">
        <f>if($A418&lt;=$H$1,D418*((1+Investment!$D$5/12)^($H$1*12-$B418)),0)</f>
        <v>0</v>
      </c>
      <c r="I418" s="15">
        <f>if($A418&lt;=$H$1,E418*((1+Investment!$D$6/12)^($H$1*12-$B418)),0)</f>
        <v>0</v>
      </c>
      <c r="J418" s="15">
        <f>if($A418&lt;=$H$1,F418*((1+Investment!$D$7/12)^($H$1*12-$B418)),0)</f>
        <v>0</v>
      </c>
      <c r="K418" s="15">
        <f t="shared" si="4"/>
        <v>0</v>
      </c>
      <c r="L418" s="15">
        <f t="shared" si="15"/>
        <v>2878143.695</v>
      </c>
      <c r="M418" s="14"/>
      <c r="N418" s="15">
        <f>if($A418&lt;=$N$1,D418*((1+Investment!$D$5/12)^($N$1*12-$B418)),0)</f>
        <v>0</v>
      </c>
      <c r="O418" s="15">
        <f>if($A418&lt;=$N$1,E418*((1+Investment!$D$6/12)^($N$1*12-$B418)),0)</f>
        <v>0</v>
      </c>
      <c r="P418" s="15">
        <f>if($A418&lt;=$N$1,F418*((1+Investment!$D$7/12)^($N$1*12-$B418)),0)</f>
        <v>0</v>
      </c>
      <c r="Q418" s="15">
        <f t="shared" si="5"/>
        <v>0</v>
      </c>
      <c r="R418" s="15">
        <f t="shared" si="16"/>
        <v>7865692.167</v>
      </c>
      <c r="S418" s="14"/>
      <c r="T418" s="15">
        <f>if($A418&lt;=$T$1,D418*((1+Investment!$D$5/12)^($T$1*12-$B418)),0)</f>
        <v>0</v>
      </c>
      <c r="U418" s="15">
        <f>if($A418&lt;=$T$1,E418*((1+Investment!$D$6/12)^($T$1*12-$B418)),0)</f>
        <v>0</v>
      </c>
      <c r="V418" s="15">
        <f>if($A418&lt;=$T$1,F418*((1+Investment!$D$7/12)^($T$1*12-$B418)),0)</f>
        <v>0</v>
      </c>
      <c r="W418" s="15">
        <f t="shared" si="6"/>
        <v>0</v>
      </c>
      <c r="X418" s="15">
        <f t="shared" si="17"/>
        <v>19126709.88</v>
      </c>
      <c r="Y418" s="14"/>
      <c r="Z418" s="15">
        <f>if($A418&lt;=$Z$1,D418*((1+Investment!$D$5/12)^($Z$1*12-$B418)),0)</f>
        <v>0</v>
      </c>
      <c r="AA418" s="15">
        <f>if($A418&lt;=$Z$1,E418*((1+Investment!$D$6/12)^($Z$1*12-$B418)),0)</f>
        <v>0</v>
      </c>
      <c r="AB418" s="15">
        <f>if($A418&lt;=$Z$1,F418*((1+Investment!$D$7/12)^($Z$1*12-$B418)),0)</f>
        <v>0</v>
      </c>
      <c r="AC418" s="15">
        <f t="shared" si="7"/>
        <v>0</v>
      </c>
      <c r="AD418" s="15">
        <f t="shared" si="18"/>
        <v>43666553.35</v>
      </c>
      <c r="AE418" s="14"/>
      <c r="AF418" s="15">
        <f>if($A418&lt;=$AF$1,D418*((1+Investment!$D$5/12)^($AF$1*12-$B418)),0)</f>
        <v>0</v>
      </c>
      <c r="AG418" s="15">
        <f>if($A418&lt;=$AF$1,E418*((1+Investment!$D$6/12)^($AF$1*12-$B418)),0)</f>
        <v>0</v>
      </c>
      <c r="AH418" s="15">
        <f>if($A418&lt;=$AF$1,F418*((1+Investment!$D$7/12)^($AF$1*12-$B418)),0)</f>
        <v>0</v>
      </c>
      <c r="AI418" s="15">
        <f t="shared" si="8"/>
        <v>0</v>
      </c>
      <c r="AJ418" s="15">
        <f t="shared" si="19"/>
        <v>96444597</v>
      </c>
      <c r="AK418" s="14"/>
      <c r="AL418" s="15">
        <f>if($A418&lt;=$AF$1,D418*((1+Investment!$D$5/12)^($AL$1*12-$B418)),0)</f>
        <v>0</v>
      </c>
      <c r="AM418" s="15">
        <f>if($A418&lt;=$AF$1,E418*((1+Investment!$D$6/12)^($AL$1*12-$B418)),0)</f>
        <v>0</v>
      </c>
      <c r="AN418" s="15">
        <f>if($A418&lt;=$AF$1,F418*((1+Investment!$D$7/12)^($AL$1*12-$B418)),0)</f>
        <v>0</v>
      </c>
      <c r="AO418" s="15">
        <f t="shared" si="9"/>
        <v>0</v>
      </c>
      <c r="AP418" s="15">
        <f t="shared" si="20"/>
        <v>201708724.5</v>
      </c>
      <c r="AQ418" s="14"/>
      <c r="AR418" s="15">
        <f>if($A418&lt;=$AF$1,D418*((1+Investment!$D$5/12)^($AR$1*12-$B418)),0)</f>
        <v>0</v>
      </c>
      <c r="AS418" s="15">
        <f>if($A418&lt;=$AF$1,E418*((1+Investment!$D$6/12)^($AR$1*12-$B418)),0)</f>
        <v>0</v>
      </c>
      <c r="AT418" s="15">
        <f>if($A418&lt;=$AF$1,F418*((1+Investment!$D$7/12)^($AR$1*12-$B418)),0)</f>
        <v>0</v>
      </c>
      <c r="AU418" s="15">
        <f t="shared" si="10"/>
        <v>0</v>
      </c>
      <c r="AV418" s="15">
        <f t="shared" si="21"/>
        <v>428487442.2</v>
      </c>
      <c r="AW418" s="15"/>
      <c r="AX418" s="15">
        <f>if($A418&lt;=$AF$1,D418*((1+Investment!$D$5/12)^($AX$1*12-$B418)),0)</f>
        <v>0</v>
      </c>
      <c r="AY418" s="15">
        <f>if($A418&lt;=$AF$1,E418*((1+Investment!$D$6/12)^($AX$1*12-$B418)),0)</f>
        <v>0</v>
      </c>
      <c r="AZ418" s="15">
        <f>if($A418&lt;=$AF$1,F418*((1+Investment!$D$7/12)^($AX$1*12-$B418)),0)</f>
        <v>0</v>
      </c>
      <c r="BA418" s="15">
        <f t="shared" si="11"/>
        <v>0</v>
      </c>
      <c r="BB418" s="15">
        <f t="shared" si="22"/>
        <v>924335629</v>
      </c>
      <c r="BC418" s="15"/>
      <c r="BD418" s="15">
        <f>if($A418&lt;=$AF$1,D418*((1+Investment!$D$5/12)^($BD$1*12-$B418)),0)</f>
        <v>0</v>
      </c>
      <c r="BE418" s="15">
        <f>if($A418&lt;=$AF$1,E418*((1+Investment!$D$6/12)^($BD$1*12-$B418)),0)</f>
        <v>0</v>
      </c>
      <c r="BF418" s="15">
        <f>if($A418&lt;=$AF$1,F418*((1+Investment!$D$7/12)^($BD$1*12-$B418)),0)</f>
        <v>0</v>
      </c>
      <c r="BG418" s="15">
        <f t="shared" si="12"/>
        <v>0</v>
      </c>
      <c r="BH418" s="15">
        <f t="shared" si="23"/>
        <v>2023737898</v>
      </c>
      <c r="BI418" s="15"/>
    </row>
    <row r="419">
      <c r="A419" s="24">
        <f t="shared" si="2"/>
        <v>34</v>
      </c>
      <c r="B419" s="23">
        <f t="shared" si="13"/>
        <v>417</v>
      </c>
      <c r="C419" s="15">
        <f>vlookup(A419,Budget!$B$3:$H$53,7,0)</f>
        <v>112242.6179</v>
      </c>
      <c r="D419" s="15">
        <f t="shared" ref="D419:F419" si="437">$C419*D$1</f>
        <v>67345.57073</v>
      </c>
      <c r="E419" s="15">
        <f t="shared" si="437"/>
        <v>28060.65447</v>
      </c>
      <c r="F419" s="15">
        <f t="shared" si="437"/>
        <v>16836.39268</v>
      </c>
      <c r="G419" s="14"/>
      <c r="H419" s="15">
        <f>if($A419&lt;=$H$1,D419*((1+Investment!$D$5/12)^($H$1*12-$B419)),0)</f>
        <v>0</v>
      </c>
      <c r="I419" s="15">
        <f>if($A419&lt;=$H$1,E419*((1+Investment!$D$6/12)^($H$1*12-$B419)),0)</f>
        <v>0</v>
      </c>
      <c r="J419" s="15">
        <f>if($A419&lt;=$H$1,F419*((1+Investment!$D$7/12)^($H$1*12-$B419)),0)</f>
        <v>0</v>
      </c>
      <c r="K419" s="15">
        <f t="shared" si="4"/>
        <v>0</v>
      </c>
      <c r="L419" s="15">
        <f t="shared" si="15"/>
        <v>2878143.695</v>
      </c>
      <c r="M419" s="14"/>
      <c r="N419" s="15">
        <f>if($A419&lt;=$N$1,D419*((1+Investment!$D$5/12)^($N$1*12-$B419)),0)</f>
        <v>0</v>
      </c>
      <c r="O419" s="15">
        <f>if($A419&lt;=$N$1,E419*((1+Investment!$D$6/12)^($N$1*12-$B419)),0)</f>
        <v>0</v>
      </c>
      <c r="P419" s="15">
        <f>if($A419&lt;=$N$1,F419*((1+Investment!$D$7/12)^($N$1*12-$B419)),0)</f>
        <v>0</v>
      </c>
      <c r="Q419" s="15">
        <f t="shared" si="5"/>
        <v>0</v>
      </c>
      <c r="R419" s="15">
        <f t="shared" si="16"/>
        <v>7865692.167</v>
      </c>
      <c r="S419" s="14"/>
      <c r="T419" s="15">
        <f>if($A419&lt;=$T$1,D419*((1+Investment!$D$5/12)^($T$1*12-$B419)),0)</f>
        <v>0</v>
      </c>
      <c r="U419" s="15">
        <f>if($A419&lt;=$T$1,E419*((1+Investment!$D$6/12)^($T$1*12-$B419)),0)</f>
        <v>0</v>
      </c>
      <c r="V419" s="15">
        <f>if($A419&lt;=$T$1,F419*((1+Investment!$D$7/12)^($T$1*12-$B419)),0)</f>
        <v>0</v>
      </c>
      <c r="W419" s="15">
        <f t="shared" si="6"/>
        <v>0</v>
      </c>
      <c r="X419" s="15">
        <f t="shared" si="17"/>
        <v>19126709.88</v>
      </c>
      <c r="Y419" s="14"/>
      <c r="Z419" s="15">
        <f>if($A419&lt;=$Z$1,D419*((1+Investment!$D$5/12)^($Z$1*12-$B419)),0)</f>
        <v>0</v>
      </c>
      <c r="AA419" s="15">
        <f>if($A419&lt;=$Z$1,E419*((1+Investment!$D$6/12)^($Z$1*12-$B419)),0)</f>
        <v>0</v>
      </c>
      <c r="AB419" s="15">
        <f>if($A419&lt;=$Z$1,F419*((1+Investment!$D$7/12)^($Z$1*12-$B419)),0)</f>
        <v>0</v>
      </c>
      <c r="AC419" s="15">
        <f t="shared" si="7"/>
        <v>0</v>
      </c>
      <c r="AD419" s="15">
        <f t="shared" si="18"/>
        <v>43666553.35</v>
      </c>
      <c r="AE419" s="14"/>
      <c r="AF419" s="15">
        <f>if($A419&lt;=$AF$1,D419*((1+Investment!$D$5/12)^($AF$1*12-$B419)),0)</f>
        <v>0</v>
      </c>
      <c r="AG419" s="15">
        <f>if($A419&lt;=$AF$1,E419*((1+Investment!$D$6/12)^($AF$1*12-$B419)),0)</f>
        <v>0</v>
      </c>
      <c r="AH419" s="15">
        <f>if($A419&lt;=$AF$1,F419*((1+Investment!$D$7/12)^($AF$1*12-$B419)),0)</f>
        <v>0</v>
      </c>
      <c r="AI419" s="15">
        <f t="shared" si="8"/>
        <v>0</v>
      </c>
      <c r="AJ419" s="15">
        <f t="shared" si="19"/>
        <v>96444597</v>
      </c>
      <c r="AK419" s="14"/>
      <c r="AL419" s="15">
        <f>if($A419&lt;=$AF$1,D419*((1+Investment!$D$5/12)^($AL$1*12-$B419)),0)</f>
        <v>0</v>
      </c>
      <c r="AM419" s="15">
        <f>if($A419&lt;=$AF$1,E419*((1+Investment!$D$6/12)^($AL$1*12-$B419)),0)</f>
        <v>0</v>
      </c>
      <c r="AN419" s="15">
        <f>if($A419&lt;=$AF$1,F419*((1+Investment!$D$7/12)^($AL$1*12-$B419)),0)</f>
        <v>0</v>
      </c>
      <c r="AO419" s="15">
        <f t="shared" si="9"/>
        <v>0</v>
      </c>
      <c r="AP419" s="15">
        <f t="shared" si="20"/>
        <v>201708724.5</v>
      </c>
      <c r="AQ419" s="14"/>
      <c r="AR419" s="15">
        <f>if($A419&lt;=$AF$1,D419*((1+Investment!$D$5/12)^($AR$1*12-$B419)),0)</f>
        <v>0</v>
      </c>
      <c r="AS419" s="15">
        <f>if($A419&lt;=$AF$1,E419*((1+Investment!$D$6/12)^($AR$1*12-$B419)),0)</f>
        <v>0</v>
      </c>
      <c r="AT419" s="15">
        <f>if($A419&lt;=$AF$1,F419*((1+Investment!$D$7/12)^($AR$1*12-$B419)),0)</f>
        <v>0</v>
      </c>
      <c r="AU419" s="15">
        <f t="shared" si="10"/>
        <v>0</v>
      </c>
      <c r="AV419" s="15">
        <f t="shared" si="21"/>
        <v>428487442.2</v>
      </c>
      <c r="AW419" s="15"/>
      <c r="AX419" s="15">
        <f>if($A419&lt;=$AF$1,D419*((1+Investment!$D$5/12)^($AX$1*12-$B419)),0)</f>
        <v>0</v>
      </c>
      <c r="AY419" s="15">
        <f>if($A419&lt;=$AF$1,E419*((1+Investment!$D$6/12)^($AX$1*12-$B419)),0)</f>
        <v>0</v>
      </c>
      <c r="AZ419" s="15">
        <f>if($A419&lt;=$AF$1,F419*((1+Investment!$D$7/12)^($AX$1*12-$B419)),0)</f>
        <v>0</v>
      </c>
      <c r="BA419" s="15">
        <f t="shared" si="11"/>
        <v>0</v>
      </c>
      <c r="BB419" s="15">
        <f t="shared" si="22"/>
        <v>924335629</v>
      </c>
      <c r="BC419" s="15"/>
      <c r="BD419" s="15">
        <f>if($A419&lt;=$AF$1,D419*((1+Investment!$D$5/12)^($BD$1*12-$B419)),0)</f>
        <v>0</v>
      </c>
      <c r="BE419" s="15">
        <f>if($A419&lt;=$AF$1,E419*((1+Investment!$D$6/12)^($BD$1*12-$B419)),0)</f>
        <v>0</v>
      </c>
      <c r="BF419" s="15">
        <f>if($A419&lt;=$AF$1,F419*((1+Investment!$D$7/12)^($BD$1*12-$B419)),0)</f>
        <v>0</v>
      </c>
      <c r="BG419" s="15">
        <f t="shared" si="12"/>
        <v>0</v>
      </c>
      <c r="BH419" s="15">
        <f t="shared" si="23"/>
        <v>2023737898</v>
      </c>
      <c r="BI419" s="15"/>
    </row>
    <row r="420">
      <c r="A420" s="24">
        <f t="shared" si="2"/>
        <v>34</v>
      </c>
      <c r="B420" s="23">
        <f t="shared" si="13"/>
        <v>418</v>
      </c>
      <c r="C420" s="15">
        <f>vlookup(A420,Budget!$B$3:$H$53,7,0)</f>
        <v>112242.6179</v>
      </c>
      <c r="D420" s="15">
        <f t="shared" ref="D420:F420" si="438">$C420*D$1</f>
        <v>67345.57073</v>
      </c>
      <c r="E420" s="15">
        <f t="shared" si="438"/>
        <v>28060.65447</v>
      </c>
      <c r="F420" s="15">
        <f t="shared" si="438"/>
        <v>16836.39268</v>
      </c>
      <c r="G420" s="14"/>
      <c r="H420" s="15">
        <f>if($A420&lt;=$H$1,D420*((1+Investment!$D$5/12)^($H$1*12-$B420)),0)</f>
        <v>0</v>
      </c>
      <c r="I420" s="15">
        <f>if($A420&lt;=$H$1,E420*((1+Investment!$D$6/12)^($H$1*12-$B420)),0)</f>
        <v>0</v>
      </c>
      <c r="J420" s="15">
        <f>if($A420&lt;=$H$1,F420*((1+Investment!$D$7/12)^($H$1*12-$B420)),0)</f>
        <v>0</v>
      </c>
      <c r="K420" s="15">
        <f t="shared" si="4"/>
        <v>0</v>
      </c>
      <c r="L420" s="15">
        <f t="shared" si="15"/>
        <v>2878143.695</v>
      </c>
      <c r="M420" s="14"/>
      <c r="N420" s="15">
        <f>if($A420&lt;=$N$1,D420*((1+Investment!$D$5/12)^($N$1*12-$B420)),0)</f>
        <v>0</v>
      </c>
      <c r="O420" s="15">
        <f>if($A420&lt;=$N$1,E420*((1+Investment!$D$6/12)^($N$1*12-$B420)),0)</f>
        <v>0</v>
      </c>
      <c r="P420" s="15">
        <f>if($A420&lt;=$N$1,F420*((1+Investment!$D$7/12)^($N$1*12-$B420)),0)</f>
        <v>0</v>
      </c>
      <c r="Q420" s="15">
        <f t="shared" si="5"/>
        <v>0</v>
      </c>
      <c r="R420" s="15">
        <f t="shared" si="16"/>
        <v>7865692.167</v>
      </c>
      <c r="S420" s="14"/>
      <c r="T420" s="15">
        <f>if($A420&lt;=$T$1,D420*((1+Investment!$D$5/12)^($T$1*12-$B420)),0)</f>
        <v>0</v>
      </c>
      <c r="U420" s="15">
        <f>if($A420&lt;=$T$1,E420*((1+Investment!$D$6/12)^($T$1*12-$B420)),0)</f>
        <v>0</v>
      </c>
      <c r="V420" s="15">
        <f>if($A420&lt;=$T$1,F420*((1+Investment!$D$7/12)^($T$1*12-$B420)),0)</f>
        <v>0</v>
      </c>
      <c r="W420" s="15">
        <f t="shared" si="6"/>
        <v>0</v>
      </c>
      <c r="X420" s="15">
        <f t="shared" si="17"/>
        <v>19126709.88</v>
      </c>
      <c r="Y420" s="14"/>
      <c r="Z420" s="15">
        <f>if($A420&lt;=$Z$1,D420*((1+Investment!$D$5/12)^($Z$1*12-$B420)),0)</f>
        <v>0</v>
      </c>
      <c r="AA420" s="15">
        <f>if($A420&lt;=$Z$1,E420*((1+Investment!$D$6/12)^($Z$1*12-$B420)),0)</f>
        <v>0</v>
      </c>
      <c r="AB420" s="15">
        <f>if($A420&lt;=$Z$1,F420*((1+Investment!$D$7/12)^($Z$1*12-$B420)),0)</f>
        <v>0</v>
      </c>
      <c r="AC420" s="15">
        <f t="shared" si="7"/>
        <v>0</v>
      </c>
      <c r="AD420" s="15">
        <f t="shared" si="18"/>
        <v>43666553.35</v>
      </c>
      <c r="AE420" s="14"/>
      <c r="AF420" s="15">
        <f>if($A420&lt;=$AF$1,D420*((1+Investment!$D$5/12)^($AF$1*12-$B420)),0)</f>
        <v>0</v>
      </c>
      <c r="AG420" s="15">
        <f>if($A420&lt;=$AF$1,E420*((1+Investment!$D$6/12)^($AF$1*12-$B420)),0)</f>
        <v>0</v>
      </c>
      <c r="AH420" s="15">
        <f>if($A420&lt;=$AF$1,F420*((1+Investment!$D$7/12)^($AF$1*12-$B420)),0)</f>
        <v>0</v>
      </c>
      <c r="AI420" s="15">
        <f t="shared" si="8"/>
        <v>0</v>
      </c>
      <c r="AJ420" s="15">
        <f t="shared" si="19"/>
        <v>96444597</v>
      </c>
      <c r="AK420" s="14"/>
      <c r="AL420" s="15">
        <f>if($A420&lt;=$AF$1,D420*((1+Investment!$D$5/12)^($AL$1*12-$B420)),0)</f>
        <v>0</v>
      </c>
      <c r="AM420" s="15">
        <f>if($A420&lt;=$AF$1,E420*((1+Investment!$D$6/12)^($AL$1*12-$B420)),0)</f>
        <v>0</v>
      </c>
      <c r="AN420" s="15">
        <f>if($A420&lt;=$AF$1,F420*((1+Investment!$D$7/12)^($AL$1*12-$B420)),0)</f>
        <v>0</v>
      </c>
      <c r="AO420" s="15">
        <f t="shared" si="9"/>
        <v>0</v>
      </c>
      <c r="AP420" s="15">
        <f t="shared" si="20"/>
        <v>201708724.5</v>
      </c>
      <c r="AQ420" s="14"/>
      <c r="AR420" s="15">
        <f>if($A420&lt;=$AF$1,D420*((1+Investment!$D$5/12)^($AR$1*12-$B420)),0)</f>
        <v>0</v>
      </c>
      <c r="AS420" s="15">
        <f>if($A420&lt;=$AF$1,E420*((1+Investment!$D$6/12)^($AR$1*12-$B420)),0)</f>
        <v>0</v>
      </c>
      <c r="AT420" s="15">
        <f>if($A420&lt;=$AF$1,F420*((1+Investment!$D$7/12)^($AR$1*12-$B420)),0)</f>
        <v>0</v>
      </c>
      <c r="AU420" s="15">
        <f t="shared" si="10"/>
        <v>0</v>
      </c>
      <c r="AV420" s="15">
        <f t="shared" si="21"/>
        <v>428487442.2</v>
      </c>
      <c r="AW420" s="15"/>
      <c r="AX420" s="15">
        <f>if($A420&lt;=$AF$1,D420*((1+Investment!$D$5/12)^($AX$1*12-$B420)),0)</f>
        <v>0</v>
      </c>
      <c r="AY420" s="15">
        <f>if($A420&lt;=$AF$1,E420*((1+Investment!$D$6/12)^($AX$1*12-$B420)),0)</f>
        <v>0</v>
      </c>
      <c r="AZ420" s="15">
        <f>if($A420&lt;=$AF$1,F420*((1+Investment!$D$7/12)^($AX$1*12-$B420)),0)</f>
        <v>0</v>
      </c>
      <c r="BA420" s="15">
        <f t="shared" si="11"/>
        <v>0</v>
      </c>
      <c r="BB420" s="15">
        <f t="shared" si="22"/>
        <v>924335629</v>
      </c>
      <c r="BC420" s="15"/>
      <c r="BD420" s="15">
        <f>if($A420&lt;=$AF$1,D420*((1+Investment!$D$5/12)^($BD$1*12-$B420)),0)</f>
        <v>0</v>
      </c>
      <c r="BE420" s="15">
        <f>if($A420&lt;=$AF$1,E420*((1+Investment!$D$6/12)^($BD$1*12-$B420)),0)</f>
        <v>0</v>
      </c>
      <c r="BF420" s="15">
        <f>if($A420&lt;=$AF$1,F420*((1+Investment!$D$7/12)^($BD$1*12-$B420)),0)</f>
        <v>0</v>
      </c>
      <c r="BG420" s="15">
        <f t="shared" si="12"/>
        <v>0</v>
      </c>
      <c r="BH420" s="15">
        <f t="shared" si="23"/>
        <v>2023737898</v>
      </c>
      <c r="BI420" s="15"/>
    </row>
    <row r="421">
      <c r="A421" s="24">
        <f t="shared" si="2"/>
        <v>34</v>
      </c>
      <c r="B421" s="23">
        <f t="shared" si="13"/>
        <v>419</v>
      </c>
      <c r="C421" s="15">
        <f>vlookup(A421,Budget!$B$3:$H$53,7,0)</f>
        <v>112242.6179</v>
      </c>
      <c r="D421" s="15">
        <f t="shared" ref="D421:F421" si="439">$C421*D$1</f>
        <v>67345.57073</v>
      </c>
      <c r="E421" s="15">
        <f t="shared" si="439"/>
        <v>28060.65447</v>
      </c>
      <c r="F421" s="15">
        <f t="shared" si="439"/>
        <v>16836.39268</v>
      </c>
      <c r="G421" s="14"/>
      <c r="H421" s="15">
        <f>if($A421&lt;=$H$1,D421*((1+Investment!$D$5/12)^($H$1*12-$B421)),0)</f>
        <v>0</v>
      </c>
      <c r="I421" s="15">
        <f>if($A421&lt;=$H$1,E421*((1+Investment!$D$6/12)^($H$1*12-$B421)),0)</f>
        <v>0</v>
      </c>
      <c r="J421" s="15">
        <f>if($A421&lt;=$H$1,F421*((1+Investment!$D$7/12)^($H$1*12-$B421)),0)</f>
        <v>0</v>
      </c>
      <c r="K421" s="15">
        <f t="shared" si="4"/>
        <v>0</v>
      </c>
      <c r="L421" s="15">
        <f t="shared" si="15"/>
        <v>2878143.695</v>
      </c>
      <c r="M421" s="14"/>
      <c r="N421" s="15">
        <f>if($A421&lt;=$N$1,D421*((1+Investment!$D$5/12)^($N$1*12-$B421)),0)</f>
        <v>0</v>
      </c>
      <c r="O421" s="15">
        <f>if($A421&lt;=$N$1,E421*((1+Investment!$D$6/12)^($N$1*12-$B421)),0)</f>
        <v>0</v>
      </c>
      <c r="P421" s="15">
        <f>if($A421&lt;=$N$1,F421*((1+Investment!$D$7/12)^($N$1*12-$B421)),0)</f>
        <v>0</v>
      </c>
      <c r="Q421" s="15">
        <f t="shared" si="5"/>
        <v>0</v>
      </c>
      <c r="R421" s="15">
        <f t="shared" si="16"/>
        <v>7865692.167</v>
      </c>
      <c r="S421" s="14"/>
      <c r="T421" s="15">
        <f>if($A421&lt;=$T$1,D421*((1+Investment!$D$5/12)^($T$1*12-$B421)),0)</f>
        <v>0</v>
      </c>
      <c r="U421" s="15">
        <f>if($A421&lt;=$T$1,E421*((1+Investment!$D$6/12)^($T$1*12-$B421)),0)</f>
        <v>0</v>
      </c>
      <c r="V421" s="15">
        <f>if($A421&lt;=$T$1,F421*((1+Investment!$D$7/12)^($T$1*12-$B421)),0)</f>
        <v>0</v>
      </c>
      <c r="W421" s="15">
        <f t="shared" si="6"/>
        <v>0</v>
      </c>
      <c r="X421" s="15">
        <f t="shared" si="17"/>
        <v>19126709.88</v>
      </c>
      <c r="Y421" s="14"/>
      <c r="Z421" s="15">
        <f>if($A421&lt;=$Z$1,D421*((1+Investment!$D$5/12)^($Z$1*12-$B421)),0)</f>
        <v>0</v>
      </c>
      <c r="AA421" s="15">
        <f>if($A421&lt;=$Z$1,E421*((1+Investment!$D$6/12)^($Z$1*12-$B421)),0)</f>
        <v>0</v>
      </c>
      <c r="AB421" s="15">
        <f>if($A421&lt;=$Z$1,F421*((1+Investment!$D$7/12)^($Z$1*12-$B421)),0)</f>
        <v>0</v>
      </c>
      <c r="AC421" s="15">
        <f t="shared" si="7"/>
        <v>0</v>
      </c>
      <c r="AD421" s="15">
        <f t="shared" si="18"/>
        <v>43666553.35</v>
      </c>
      <c r="AE421" s="14"/>
      <c r="AF421" s="15">
        <f>if($A421&lt;=$AF$1,D421*((1+Investment!$D$5/12)^($AF$1*12-$B421)),0)</f>
        <v>0</v>
      </c>
      <c r="AG421" s="15">
        <f>if($A421&lt;=$AF$1,E421*((1+Investment!$D$6/12)^($AF$1*12-$B421)),0)</f>
        <v>0</v>
      </c>
      <c r="AH421" s="15">
        <f>if($A421&lt;=$AF$1,F421*((1+Investment!$D$7/12)^($AF$1*12-$B421)),0)</f>
        <v>0</v>
      </c>
      <c r="AI421" s="15">
        <f t="shared" si="8"/>
        <v>0</v>
      </c>
      <c r="AJ421" s="15">
        <f t="shared" si="19"/>
        <v>96444597</v>
      </c>
      <c r="AK421" s="14"/>
      <c r="AL421" s="15">
        <f>if($A421&lt;=$AF$1,D421*((1+Investment!$D$5/12)^($AL$1*12-$B421)),0)</f>
        <v>0</v>
      </c>
      <c r="AM421" s="15">
        <f>if($A421&lt;=$AF$1,E421*((1+Investment!$D$6/12)^($AL$1*12-$B421)),0)</f>
        <v>0</v>
      </c>
      <c r="AN421" s="15">
        <f>if($A421&lt;=$AF$1,F421*((1+Investment!$D$7/12)^($AL$1*12-$B421)),0)</f>
        <v>0</v>
      </c>
      <c r="AO421" s="15">
        <f t="shared" si="9"/>
        <v>0</v>
      </c>
      <c r="AP421" s="15">
        <f t="shared" si="20"/>
        <v>201708724.5</v>
      </c>
      <c r="AQ421" s="14"/>
      <c r="AR421" s="15">
        <f>if($A421&lt;=$AF$1,D421*((1+Investment!$D$5/12)^($AR$1*12-$B421)),0)</f>
        <v>0</v>
      </c>
      <c r="AS421" s="15">
        <f>if($A421&lt;=$AF$1,E421*((1+Investment!$D$6/12)^($AR$1*12-$B421)),0)</f>
        <v>0</v>
      </c>
      <c r="AT421" s="15">
        <f>if($A421&lt;=$AF$1,F421*((1+Investment!$D$7/12)^($AR$1*12-$B421)),0)</f>
        <v>0</v>
      </c>
      <c r="AU421" s="15">
        <f t="shared" si="10"/>
        <v>0</v>
      </c>
      <c r="AV421" s="15">
        <f t="shared" si="21"/>
        <v>428487442.2</v>
      </c>
      <c r="AW421" s="15"/>
      <c r="AX421" s="15">
        <f>if($A421&lt;=$AF$1,D421*((1+Investment!$D$5/12)^($AX$1*12-$B421)),0)</f>
        <v>0</v>
      </c>
      <c r="AY421" s="15">
        <f>if($A421&lt;=$AF$1,E421*((1+Investment!$D$6/12)^($AX$1*12-$B421)),0)</f>
        <v>0</v>
      </c>
      <c r="AZ421" s="15">
        <f>if($A421&lt;=$AF$1,F421*((1+Investment!$D$7/12)^($AX$1*12-$B421)),0)</f>
        <v>0</v>
      </c>
      <c r="BA421" s="15">
        <f t="shared" si="11"/>
        <v>0</v>
      </c>
      <c r="BB421" s="15">
        <f t="shared" si="22"/>
        <v>924335629</v>
      </c>
      <c r="BC421" s="15"/>
      <c r="BD421" s="15">
        <f>if($A421&lt;=$AF$1,D421*((1+Investment!$D$5/12)^($BD$1*12-$B421)),0)</f>
        <v>0</v>
      </c>
      <c r="BE421" s="15">
        <f>if($A421&lt;=$AF$1,E421*((1+Investment!$D$6/12)^($BD$1*12-$B421)),0)</f>
        <v>0</v>
      </c>
      <c r="BF421" s="15">
        <f>if($A421&lt;=$AF$1,F421*((1+Investment!$D$7/12)^($BD$1*12-$B421)),0)</f>
        <v>0</v>
      </c>
      <c r="BG421" s="15">
        <f t="shared" si="12"/>
        <v>0</v>
      </c>
      <c r="BH421" s="15">
        <f t="shared" si="23"/>
        <v>2023737898</v>
      </c>
      <c r="BI421" s="15"/>
    </row>
    <row r="422">
      <c r="A422" s="24">
        <f t="shared" si="2"/>
        <v>34</v>
      </c>
      <c r="B422" s="23">
        <f t="shared" si="13"/>
        <v>420</v>
      </c>
      <c r="C422" s="15">
        <f>vlookup(A422,Budget!$B$3:$H$53,7,0)</f>
        <v>112242.6179</v>
      </c>
      <c r="D422" s="15">
        <f t="shared" ref="D422:F422" si="440">$C422*D$1</f>
        <v>67345.57073</v>
      </c>
      <c r="E422" s="15">
        <f t="shared" si="440"/>
        <v>28060.65447</v>
      </c>
      <c r="F422" s="15">
        <f t="shared" si="440"/>
        <v>16836.39268</v>
      </c>
      <c r="G422" s="14"/>
      <c r="H422" s="15">
        <f>if($A422&lt;=$H$1,D422*((1+Investment!$D$5/12)^($H$1*12-$B422)),0)</f>
        <v>0</v>
      </c>
      <c r="I422" s="15">
        <f>if($A422&lt;=$H$1,E422*((1+Investment!$D$6/12)^($H$1*12-$B422)),0)</f>
        <v>0</v>
      </c>
      <c r="J422" s="15">
        <f>if($A422&lt;=$H$1,F422*((1+Investment!$D$7/12)^($H$1*12-$B422)),0)</f>
        <v>0</v>
      </c>
      <c r="K422" s="15">
        <f t="shared" si="4"/>
        <v>0</v>
      </c>
      <c r="L422" s="15">
        <f t="shared" si="15"/>
        <v>2878143.695</v>
      </c>
      <c r="M422" s="14"/>
      <c r="N422" s="15">
        <f>if($A422&lt;=$N$1,D422*((1+Investment!$D$5/12)^($N$1*12-$B422)),0)</f>
        <v>0</v>
      </c>
      <c r="O422" s="15">
        <f>if($A422&lt;=$N$1,E422*((1+Investment!$D$6/12)^($N$1*12-$B422)),0)</f>
        <v>0</v>
      </c>
      <c r="P422" s="15">
        <f>if($A422&lt;=$N$1,F422*((1+Investment!$D$7/12)^($N$1*12-$B422)),0)</f>
        <v>0</v>
      </c>
      <c r="Q422" s="15">
        <f t="shared" si="5"/>
        <v>0</v>
      </c>
      <c r="R422" s="15">
        <f t="shared" si="16"/>
        <v>7865692.167</v>
      </c>
      <c r="S422" s="14"/>
      <c r="T422" s="15">
        <f>if($A422&lt;=$T$1,D422*((1+Investment!$D$5/12)^($T$1*12-$B422)),0)</f>
        <v>0</v>
      </c>
      <c r="U422" s="15">
        <f>if($A422&lt;=$T$1,E422*((1+Investment!$D$6/12)^($T$1*12-$B422)),0)</f>
        <v>0</v>
      </c>
      <c r="V422" s="15">
        <f>if($A422&lt;=$T$1,F422*((1+Investment!$D$7/12)^($T$1*12-$B422)),0)</f>
        <v>0</v>
      </c>
      <c r="W422" s="15">
        <f t="shared" si="6"/>
        <v>0</v>
      </c>
      <c r="X422" s="15">
        <f t="shared" si="17"/>
        <v>19126709.88</v>
      </c>
      <c r="Y422" s="14"/>
      <c r="Z422" s="15">
        <f>if($A422&lt;=$Z$1,D422*((1+Investment!$D$5/12)^($Z$1*12-$B422)),0)</f>
        <v>0</v>
      </c>
      <c r="AA422" s="15">
        <f>if($A422&lt;=$Z$1,E422*((1+Investment!$D$6/12)^($Z$1*12-$B422)),0)</f>
        <v>0</v>
      </c>
      <c r="AB422" s="15">
        <f>if($A422&lt;=$Z$1,F422*((1+Investment!$D$7/12)^($Z$1*12-$B422)),0)</f>
        <v>0</v>
      </c>
      <c r="AC422" s="15">
        <f t="shared" si="7"/>
        <v>0</v>
      </c>
      <c r="AD422" s="15">
        <f t="shared" si="18"/>
        <v>43666553.35</v>
      </c>
      <c r="AE422" s="14"/>
      <c r="AF422" s="15">
        <f>if($A422&lt;=$AF$1,D422*((1+Investment!$D$5/12)^($AF$1*12-$B422)),0)</f>
        <v>0</v>
      </c>
      <c r="AG422" s="15">
        <f>if($A422&lt;=$AF$1,E422*((1+Investment!$D$6/12)^($AF$1*12-$B422)),0)</f>
        <v>0</v>
      </c>
      <c r="AH422" s="15">
        <f>if($A422&lt;=$AF$1,F422*((1+Investment!$D$7/12)^($AF$1*12-$B422)),0)</f>
        <v>0</v>
      </c>
      <c r="AI422" s="15">
        <f t="shared" si="8"/>
        <v>0</v>
      </c>
      <c r="AJ422" s="15">
        <f t="shared" si="19"/>
        <v>96444597</v>
      </c>
      <c r="AK422" s="14"/>
      <c r="AL422" s="15">
        <f>if($A422&lt;=$AF$1,D422*((1+Investment!$D$5/12)^($AL$1*12-$B422)),0)</f>
        <v>0</v>
      </c>
      <c r="AM422" s="15">
        <f>if($A422&lt;=$AF$1,E422*((1+Investment!$D$6/12)^($AL$1*12-$B422)),0)</f>
        <v>0</v>
      </c>
      <c r="AN422" s="15">
        <f>if($A422&lt;=$AF$1,F422*((1+Investment!$D$7/12)^($AL$1*12-$B422)),0)</f>
        <v>0</v>
      </c>
      <c r="AO422" s="15">
        <f t="shared" si="9"/>
        <v>0</v>
      </c>
      <c r="AP422" s="15">
        <f t="shared" si="20"/>
        <v>201708724.5</v>
      </c>
      <c r="AQ422" s="14"/>
      <c r="AR422" s="15">
        <f>if($A422&lt;=$AF$1,D422*((1+Investment!$D$5/12)^($AR$1*12-$B422)),0)</f>
        <v>0</v>
      </c>
      <c r="AS422" s="15">
        <f>if($A422&lt;=$AF$1,E422*((1+Investment!$D$6/12)^($AR$1*12-$B422)),0)</f>
        <v>0</v>
      </c>
      <c r="AT422" s="15">
        <f>if($A422&lt;=$AF$1,F422*((1+Investment!$D$7/12)^($AR$1*12-$B422)),0)</f>
        <v>0</v>
      </c>
      <c r="AU422" s="15">
        <f t="shared" si="10"/>
        <v>0</v>
      </c>
      <c r="AV422" s="15">
        <f t="shared" si="21"/>
        <v>428487442.2</v>
      </c>
      <c r="AW422" s="15"/>
      <c r="AX422" s="15">
        <f>if($A422&lt;=$AF$1,D422*((1+Investment!$D$5/12)^($AX$1*12-$B422)),0)</f>
        <v>0</v>
      </c>
      <c r="AY422" s="15">
        <f>if($A422&lt;=$AF$1,E422*((1+Investment!$D$6/12)^($AX$1*12-$B422)),0)</f>
        <v>0</v>
      </c>
      <c r="AZ422" s="15">
        <f>if($A422&lt;=$AF$1,F422*((1+Investment!$D$7/12)^($AX$1*12-$B422)),0)</f>
        <v>0</v>
      </c>
      <c r="BA422" s="15">
        <f t="shared" si="11"/>
        <v>0</v>
      </c>
      <c r="BB422" s="15">
        <f t="shared" si="22"/>
        <v>924335629</v>
      </c>
      <c r="BC422" s="15"/>
      <c r="BD422" s="15">
        <f>if($A422&lt;=$AF$1,D422*((1+Investment!$D$5/12)^($BD$1*12-$B422)),0)</f>
        <v>0</v>
      </c>
      <c r="BE422" s="15">
        <f>if($A422&lt;=$AF$1,E422*((1+Investment!$D$6/12)^($BD$1*12-$B422)),0)</f>
        <v>0</v>
      </c>
      <c r="BF422" s="15">
        <f>if($A422&lt;=$AF$1,F422*((1+Investment!$D$7/12)^($BD$1*12-$B422)),0)</f>
        <v>0</v>
      </c>
      <c r="BG422" s="15">
        <f t="shared" si="12"/>
        <v>0</v>
      </c>
      <c r="BH422" s="15">
        <f t="shared" si="23"/>
        <v>2023737898</v>
      </c>
      <c r="BI422" s="15"/>
    </row>
    <row r="423">
      <c r="A423" s="24">
        <f t="shared" si="2"/>
        <v>35</v>
      </c>
      <c r="B423" s="23">
        <f t="shared" si="13"/>
        <v>421</v>
      </c>
      <c r="C423" s="15">
        <f>vlookup(A423,Budget!$B$3:$H$53,7,0)</f>
        <v>116888.3226</v>
      </c>
      <c r="D423" s="15">
        <f t="shared" ref="D423:F423" si="441">$C423*D$1</f>
        <v>70132.99356</v>
      </c>
      <c r="E423" s="15">
        <f t="shared" si="441"/>
        <v>29222.08065</v>
      </c>
      <c r="F423" s="15">
        <f t="shared" si="441"/>
        <v>17533.24839</v>
      </c>
      <c r="G423" s="14"/>
      <c r="H423" s="15">
        <f>if($A423&lt;=$H$1,D423*((1+Investment!$D$5/12)^($H$1*12-$B423)),0)</f>
        <v>0</v>
      </c>
      <c r="I423" s="15">
        <f>if($A423&lt;=$H$1,E423*((1+Investment!$D$6/12)^($H$1*12-$B423)),0)</f>
        <v>0</v>
      </c>
      <c r="J423" s="15">
        <f>if($A423&lt;=$H$1,F423*((1+Investment!$D$7/12)^($H$1*12-$B423)),0)</f>
        <v>0</v>
      </c>
      <c r="K423" s="15">
        <f t="shared" si="4"/>
        <v>0</v>
      </c>
      <c r="L423" s="15">
        <f t="shared" si="15"/>
        <v>2878143.695</v>
      </c>
      <c r="M423" s="14"/>
      <c r="N423" s="15">
        <f>if($A423&lt;=$N$1,D423*((1+Investment!$D$5/12)^($N$1*12-$B423)),0)</f>
        <v>0</v>
      </c>
      <c r="O423" s="15">
        <f>if($A423&lt;=$N$1,E423*((1+Investment!$D$6/12)^($N$1*12-$B423)),0)</f>
        <v>0</v>
      </c>
      <c r="P423" s="15">
        <f>if($A423&lt;=$N$1,F423*((1+Investment!$D$7/12)^($N$1*12-$B423)),0)</f>
        <v>0</v>
      </c>
      <c r="Q423" s="15">
        <f t="shared" si="5"/>
        <v>0</v>
      </c>
      <c r="R423" s="15">
        <f t="shared" si="16"/>
        <v>7865692.167</v>
      </c>
      <c r="S423" s="14"/>
      <c r="T423" s="15">
        <f>if($A423&lt;=$T$1,D423*((1+Investment!$D$5/12)^($T$1*12-$B423)),0)</f>
        <v>0</v>
      </c>
      <c r="U423" s="15">
        <f>if($A423&lt;=$T$1,E423*((1+Investment!$D$6/12)^($T$1*12-$B423)),0)</f>
        <v>0</v>
      </c>
      <c r="V423" s="15">
        <f>if($A423&lt;=$T$1,F423*((1+Investment!$D$7/12)^($T$1*12-$B423)),0)</f>
        <v>0</v>
      </c>
      <c r="W423" s="15">
        <f t="shared" si="6"/>
        <v>0</v>
      </c>
      <c r="X423" s="15">
        <f t="shared" si="17"/>
        <v>19126709.88</v>
      </c>
      <c r="Y423" s="14"/>
      <c r="Z423" s="15">
        <f>if($A423&lt;=$Z$1,D423*((1+Investment!$D$5/12)^($Z$1*12-$B423)),0)</f>
        <v>0</v>
      </c>
      <c r="AA423" s="15">
        <f>if($A423&lt;=$Z$1,E423*((1+Investment!$D$6/12)^($Z$1*12-$B423)),0)</f>
        <v>0</v>
      </c>
      <c r="AB423" s="15">
        <f>if($A423&lt;=$Z$1,F423*((1+Investment!$D$7/12)^($Z$1*12-$B423)),0)</f>
        <v>0</v>
      </c>
      <c r="AC423" s="15">
        <f t="shared" si="7"/>
        <v>0</v>
      </c>
      <c r="AD423" s="15">
        <f t="shared" si="18"/>
        <v>43666553.35</v>
      </c>
      <c r="AE423" s="14"/>
      <c r="AF423" s="15">
        <f>if($A423&lt;=$AF$1,D423*((1+Investment!$D$5/12)^($AF$1*12-$B423)),0)</f>
        <v>0</v>
      </c>
      <c r="AG423" s="15">
        <f>if($A423&lt;=$AF$1,E423*((1+Investment!$D$6/12)^($AF$1*12-$B423)),0)</f>
        <v>0</v>
      </c>
      <c r="AH423" s="15">
        <f>if($A423&lt;=$AF$1,F423*((1+Investment!$D$7/12)^($AF$1*12-$B423)),0)</f>
        <v>0</v>
      </c>
      <c r="AI423" s="15">
        <f t="shared" si="8"/>
        <v>0</v>
      </c>
      <c r="AJ423" s="15">
        <f t="shared" si="19"/>
        <v>96444597</v>
      </c>
      <c r="AK423" s="14"/>
      <c r="AL423" s="15">
        <f>if($A423&lt;=$AF$1,D423*((1+Investment!$D$5/12)^($AL$1*12-$B423)),0)</f>
        <v>0</v>
      </c>
      <c r="AM423" s="15">
        <f>if($A423&lt;=$AF$1,E423*((1+Investment!$D$6/12)^($AL$1*12-$B423)),0)</f>
        <v>0</v>
      </c>
      <c r="AN423" s="15">
        <f>if($A423&lt;=$AF$1,F423*((1+Investment!$D$7/12)^($AL$1*12-$B423)),0)</f>
        <v>0</v>
      </c>
      <c r="AO423" s="15">
        <f t="shared" si="9"/>
        <v>0</v>
      </c>
      <c r="AP423" s="15">
        <f t="shared" si="20"/>
        <v>201708724.5</v>
      </c>
      <c r="AQ423" s="14"/>
      <c r="AR423" s="15">
        <f>if($A423&lt;=$AF$1,D423*((1+Investment!$D$5/12)^($AR$1*12-$B423)),0)</f>
        <v>0</v>
      </c>
      <c r="AS423" s="15">
        <f>if($A423&lt;=$AF$1,E423*((1+Investment!$D$6/12)^($AR$1*12-$B423)),0)</f>
        <v>0</v>
      </c>
      <c r="AT423" s="15">
        <f>if($A423&lt;=$AF$1,F423*((1+Investment!$D$7/12)^($AR$1*12-$B423)),0)</f>
        <v>0</v>
      </c>
      <c r="AU423" s="15">
        <f t="shared" si="10"/>
        <v>0</v>
      </c>
      <c r="AV423" s="15">
        <f t="shared" si="21"/>
        <v>428487442.2</v>
      </c>
      <c r="AW423" s="15"/>
      <c r="AX423" s="15">
        <f>if($A423&lt;=$AF$1,D423*((1+Investment!$D$5/12)^($AX$1*12-$B423)),0)</f>
        <v>0</v>
      </c>
      <c r="AY423" s="15">
        <f>if($A423&lt;=$AF$1,E423*((1+Investment!$D$6/12)^($AX$1*12-$B423)),0)</f>
        <v>0</v>
      </c>
      <c r="AZ423" s="15">
        <f>if($A423&lt;=$AF$1,F423*((1+Investment!$D$7/12)^($AX$1*12-$B423)),0)</f>
        <v>0</v>
      </c>
      <c r="BA423" s="15">
        <f t="shared" si="11"/>
        <v>0</v>
      </c>
      <c r="BB423" s="15">
        <f t="shared" si="22"/>
        <v>924335629</v>
      </c>
      <c r="BC423" s="15"/>
      <c r="BD423" s="15">
        <f>if($A423&lt;=$AF$1,D423*((1+Investment!$D$5/12)^($BD$1*12-$B423)),0)</f>
        <v>0</v>
      </c>
      <c r="BE423" s="15">
        <f>if($A423&lt;=$AF$1,E423*((1+Investment!$D$6/12)^($BD$1*12-$B423)),0)</f>
        <v>0</v>
      </c>
      <c r="BF423" s="15">
        <f>if($A423&lt;=$AF$1,F423*((1+Investment!$D$7/12)^($BD$1*12-$B423)),0)</f>
        <v>0</v>
      </c>
      <c r="BG423" s="15">
        <f t="shared" si="12"/>
        <v>0</v>
      </c>
      <c r="BH423" s="15">
        <f t="shared" si="23"/>
        <v>2023737898</v>
      </c>
      <c r="BI423" s="15"/>
    </row>
    <row r="424">
      <c r="A424" s="24">
        <f t="shared" si="2"/>
        <v>35</v>
      </c>
      <c r="B424" s="23">
        <f t="shared" si="13"/>
        <v>422</v>
      </c>
      <c r="C424" s="15">
        <f>vlookup(A424,Budget!$B$3:$H$53,7,0)</f>
        <v>116888.3226</v>
      </c>
      <c r="D424" s="15">
        <f t="shared" ref="D424:F424" si="442">$C424*D$1</f>
        <v>70132.99356</v>
      </c>
      <c r="E424" s="15">
        <f t="shared" si="442"/>
        <v>29222.08065</v>
      </c>
      <c r="F424" s="15">
        <f t="shared" si="442"/>
        <v>17533.24839</v>
      </c>
      <c r="G424" s="14"/>
      <c r="H424" s="15">
        <f>if($A424&lt;=$H$1,D424*((1+Investment!$D$5/12)^($H$1*12-$B424)),0)</f>
        <v>0</v>
      </c>
      <c r="I424" s="15">
        <f>if($A424&lt;=$H$1,E424*((1+Investment!$D$6/12)^($H$1*12-$B424)),0)</f>
        <v>0</v>
      </c>
      <c r="J424" s="15">
        <f>if($A424&lt;=$H$1,F424*((1+Investment!$D$7/12)^($H$1*12-$B424)),0)</f>
        <v>0</v>
      </c>
      <c r="K424" s="15">
        <f t="shared" si="4"/>
        <v>0</v>
      </c>
      <c r="L424" s="15">
        <f t="shared" si="15"/>
        <v>2878143.695</v>
      </c>
      <c r="M424" s="14"/>
      <c r="N424" s="15">
        <f>if($A424&lt;=$N$1,D424*((1+Investment!$D$5/12)^($N$1*12-$B424)),0)</f>
        <v>0</v>
      </c>
      <c r="O424" s="15">
        <f>if($A424&lt;=$N$1,E424*((1+Investment!$D$6/12)^($N$1*12-$B424)),0)</f>
        <v>0</v>
      </c>
      <c r="P424" s="15">
        <f>if($A424&lt;=$N$1,F424*((1+Investment!$D$7/12)^($N$1*12-$B424)),0)</f>
        <v>0</v>
      </c>
      <c r="Q424" s="15">
        <f t="shared" si="5"/>
        <v>0</v>
      </c>
      <c r="R424" s="15">
        <f t="shared" si="16"/>
        <v>7865692.167</v>
      </c>
      <c r="S424" s="14"/>
      <c r="T424" s="15">
        <f>if($A424&lt;=$T$1,D424*((1+Investment!$D$5/12)^($T$1*12-$B424)),0)</f>
        <v>0</v>
      </c>
      <c r="U424" s="15">
        <f>if($A424&lt;=$T$1,E424*((1+Investment!$D$6/12)^($T$1*12-$B424)),0)</f>
        <v>0</v>
      </c>
      <c r="V424" s="15">
        <f>if($A424&lt;=$T$1,F424*((1+Investment!$D$7/12)^($T$1*12-$B424)),0)</f>
        <v>0</v>
      </c>
      <c r="W424" s="15">
        <f t="shared" si="6"/>
        <v>0</v>
      </c>
      <c r="X424" s="15">
        <f t="shared" si="17"/>
        <v>19126709.88</v>
      </c>
      <c r="Y424" s="14"/>
      <c r="Z424" s="15">
        <f>if($A424&lt;=$Z$1,D424*((1+Investment!$D$5/12)^($Z$1*12-$B424)),0)</f>
        <v>0</v>
      </c>
      <c r="AA424" s="15">
        <f>if($A424&lt;=$Z$1,E424*((1+Investment!$D$6/12)^($Z$1*12-$B424)),0)</f>
        <v>0</v>
      </c>
      <c r="AB424" s="15">
        <f>if($A424&lt;=$Z$1,F424*((1+Investment!$D$7/12)^($Z$1*12-$B424)),0)</f>
        <v>0</v>
      </c>
      <c r="AC424" s="15">
        <f t="shared" si="7"/>
        <v>0</v>
      </c>
      <c r="AD424" s="15">
        <f t="shared" si="18"/>
        <v>43666553.35</v>
      </c>
      <c r="AE424" s="14"/>
      <c r="AF424" s="15">
        <f>if($A424&lt;=$AF$1,D424*((1+Investment!$D$5/12)^($AF$1*12-$B424)),0)</f>
        <v>0</v>
      </c>
      <c r="AG424" s="15">
        <f>if($A424&lt;=$AF$1,E424*((1+Investment!$D$6/12)^($AF$1*12-$B424)),0)</f>
        <v>0</v>
      </c>
      <c r="AH424" s="15">
        <f>if($A424&lt;=$AF$1,F424*((1+Investment!$D$7/12)^($AF$1*12-$B424)),0)</f>
        <v>0</v>
      </c>
      <c r="AI424" s="15">
        <f t="shared" si="8"/>
        <v>0</v>
      </c>
      <c r="AJ424" s="15">
        <f t="shared" si="19"/>
        <v>96444597</v>
      </c>
      <c r="AK424" s="14"/>
      <c r="AL424" s="15">
        <f>if($A424&lt;=$AF$1,D424*((1+Investment!$D$5/12)^($AL$1*12-$B424)),0)</f>
        <v>0</v>
      </c>
      <c r="AM424" s="15">
        <f>if($A424&lt;=$AF$1,E424*((1+Investment!$D$6/12)^($AL$1*12-$B424)),0)</f>
        <v>0</v>
      </c>
      <c r="AN424" s="15">
        <f>if($A424&lt;=$AF$1,F424*((1+Investment!$D$7/12)^($AL$1*12-$B424)),0)</f>
        <v>0</v>
      </c>
      <c r="AO424" s="15">
        <f t="shared" si="9"/>
        <v>0</v>
      </c>
      <c r="AP424" s="15">
        <f t="shared" si="20"/>
        <v>201708724.5</v>
      </c>
      <c r="AQ424" s="14"/>
      <c r="AR424" s="15">
        <f>if($A424&lt;=$AF$1,D424*((1+Investment!$D$5/12)^($AR$1*12-$B424)),0)</f>
        <v>0</v>
      </c>
      <c r="AS424" s="15">
        <f>if($A424&lt;=$AF$1,E424*((1+Investment!$D$6/12)^($AR$1*12-$B424)),0)</f>
        <v>0</v>
      </c>
      <c r="AT424" s="15">
        <f>if($A424&lt;=$AF$1,F424*((1+Investment!$D$7/12)^($AR$1*12-$B424)),0)</f>
        <v>0</v>
      </c>
      <c r="AU424" s="15">
        <f t="shared" si="10"/>
        <v>0</v>
      </c>
      <c r="AV424" s="15">
        <f t="shared" si="21"/>
        <v>428487442.2</v>
      </c>
      <c r="AW424" s="15"/>
      <c r="AX424" s="15">
        <f>if($A424&lt;=$AF$1,D424*((1+Investment!$D$5/12)^($AX$1*12-$B424)),0)</f>
        <v>0</v>
      </c>
      <c r="AY424" s="15">
        <f>if($A424&lt;=$AF$1,E424*((1+Investment!$D$6/12)^($AX$1*12-$B424)),0)</f>
        <v>0</v>
      </c>
      <c r="AZ424" s="15">
        <f>if($A424&lt;=$AF$1,F424*((1+Investment!$D$7/12)^($AX$1*12-$B424)),0)</f>
        <v>0</v>
      </c>
      <c r="BA424" s="15">
        <f t="shared" si="11"/>
        <v>0</v>
      </c>
      <c r="BB424" s="15">
        <f t="shared" si="22"/>
        <v>924335629</v>
      </c>
      <c r="BC424" s="15"/>
      <c r="BD424" s="15">
        <f>if($A424&lt;=$AF$1,D424*((1+Investment!$D$5/12)^($BD$1*12-$B424)),0)</f>
        <v>0</v>
      </c>
      <c r="BE424" s="15">
        <f>if($A424&lt;=$AF$1,E424*((1+Investment!$D$6/12)^($BD$1*12-$B424)),0)</f>
        <v>0</v>
      </c>
      <c r="BF424" s="15">
        <f>if($A424&lt;=$AF$1,F424*((1+Investment!$D$7/12)^($BD$1*12-$B424)),0)</f>
        <v>0</v>
      </c>
      <c r="BG424" s="15">
        <f t="shared" si="12"/>
        <v>0</v>
      </c>
      <c r="BH424" s="15">
        <f t="shared" si="23"/>
        <v>2023737898</v>
      </c>
      <c r="BI424" s="15"/>
    </row>
    <row r="425">
      <c r="A425" s="24">
        <f t="shared" si="2"/>
        <v>35</v>
      </c>
      <c r="B425" s="23">
        <f t="shared" si="13"/>
        <v>423</v>
      </c>
      <c r="C425" s="15">
        <f>vlookup(A425,Budget!$B$3:$H$53,7,0)</f>
        <v>116888.3226</v>
      </c>
      <c r="D425" s="15">
        <f t="shared" ref="D425:F425" si="443">$C425*D$1</f>
        <v>70132.99356</v>
      </c>
      <c r="E425" s="15">
        <f t="shared" si="443"/>
        <v>29222.08065</v>
      </c>
      <c r="F425" s="15">
        <f t="shared" si="443"/>
        <v>17533.24839</v>
      </c>
      <c r="G425" s="14"/>
      <c r="H425" s="15">
        <f>if($A425&lt;=$H$1,D425*((1+Investment!$D$5/12)^($H$1*12-$B425)),0)</f>
        <v>0</v>
      </c>
      <c r="I425" s="15">
        <f>if($A425&lt;=$H$1,E425*((1+Investment!$D$6/12)^($H$1*12-$B425)),0)</f>
        <v>0</v>
      </c>
      <c r="J425" s="15">
        <f>if($A425&lt;=$H$1,F425*((1+Investment!$D$7/12)^($H$1*12-$B425)),0)</f>
        <v>0</v>
      </c>
      <c r="K425" s="15">
        <f t="shared" si="4"/>
        <v>0</v>
      </c>
      <c r="L425" s="15">
        <f t="shared" si="15"/>
        <v>2878143.695</v>
      </c>
      <c r="M425" s="14"/>
      <c r="N425" s="15">
        <f>if($A425&lt;=$N$1,D425*((1+Investment!$D$5/12)^($N$1*12-$B425)),0)</f>
        <v>0</v>
      </c>
      <c r="O425" s="15">
        <f>if($A425&lt;=$N$1,E425*((1+Investment!$D$6/12)^($N$1*12-$B425)),0)</f>
        <v>0</v>
      </c>
      <c r="P425" s="15">
        <f>if($A425&lt;=$N$1,F425*((1+Investment!$D$7/12)^($N$1*12-$B425)),0)</f>
        <v>0</v>
      </c>
      <c r="Q425" s="15">
        <f t="shared" si="5"/>
        <v>0</v>
      </c>
      <c r="R425" s="15">
        <f t="shared" si="16"/>
        <v>7865692.167</v>
      </c>
      <c r="S425" s="14"/>
      <c r="T425" s="15">
        <f>if($A425&lt;=$T$1,D425*((1+Investment!$D$5/12)^($T$1*12-$B425)),0)</f>
        <v>0</v>
      </c>
      <c r="U425" s="15">
        <f>if($A425&lt;=$T$1,E425*((1+Investment!$D$6/12)^($T$1*12-$B425)),0)</f>
        <v>0</v>
      </c>
      <c r="V425" s="15">
        <f>if($A425&lt;=$T$1,F425*((1+Investment!$D$7/12)^($T$1*12-$B425)),0)</f>
        <v>0</v>
      </c>
      <c r="W425" s="15">
        <f t="shared" si="6"/>
        <v>0</v>
      </c>
      <c r="X425" s="15">
        <f t="shared" si="17"/>
        <v>19126709.88</v>
      </c>
      <c r="Y425" s="14"/>
      <c r="Z425" s="15">
        <f>if($A425&lt;=$Z$1,D425*((1+Investment!$D$5/12)^($Z$1*12-$B425)),0)</f>
        <v>0</v>
      </c>
      <c r="AA425" s="15">
        <f>if($A425&lt;=$Z$1,E425*((1+Investment!$D$6/12)^($Z$1*12-$B425)),0)</f>
        <v>0</v>
      </c>
      <c r="AB425" s="15">
        <f>if($A425&lt;=$Z$1,F425*((1+Investment!$D$7/12)^($Z$1*12-$B425)),0)</f>
        <v>0</v>
      </c>
      <c r="AC425" s="15">
        <f t="shared" si="7"/>
        <v>0</v>
      </c>
      <c r="AD425" s="15">
        <f t="shared" si="18"/>
        <v>43666553.35</v>
      </c>
      <c r="AE425" s="14"/>
      <c r="AF425" s="15">
        <f>if($A425&lt;=$AF$1,D425*((1+Investment!$D$5/12)^($AF$1*12-$B425)),0)</f>
        <v>0</v>
      </c>
      <c r="AG425" s="15">
        <f>if($A425&lt;=$AF$1,E425*((1+Investment!$D$6/12)^($AF$1*12-$B425)),0)</f>
        <v>0</v>
      </c>
      <c r="AH425" s="15">
        <f>if($A425&lt;=$AF$1,F425*((1+Investment!$D$7/12)^($AF$1*12-$B425)),0)</f>
        <v>0</v>
      </c>
      <c r="AI425" s="15">
        <f t="shared" si="8"/>
        <v>0</v>
      </c>
      <c r="AJ425" s="15">
        <f t="shared" si="19"/>
        <v>96444597</v>
      </c>
      <c r="AK425" s="14"/>
      <c r="AL425" s="15">
        <f>if($A425&lt;=$AF$1,D425*((1+Investment!$D$5/12)^($AL$1*12-$B425)),0)</f>
        <v>0</v>
      </c>
      <c r="AM425" s="15">
        <f>if($A425&lt;=$AF$1,E425*((1+Investment!$D$6/12)^($AL$1*12-$B425)),0)</f>
        <v>0</v>
      </c>
      <c r="AN425" s="15">
        <f>if($A425&lt;=$AF$1,F425*((1+Investment!$D$7/12)^($AL$1*12-$B425)),0)</f>
        <v>0</v>
      </c>
      <c r="AO425" s="15">
        <f t="shared" si="9"/>
        <v>0</v>
      </c>
      <c r="AP425" s="15">
        <f t="shared" si="20"/>
        <v>201708724.5</v>
      </c>
      <c r="AQ425" s="14"/>
      <c r="AR425" s="15">
        <f>if($A425&lt;=$AF$1,D425*((1+Investment!$D$5/12)^($AR$1*12-$B425)),0)</f>
        <v>0</v>
      </c>
      <c r="AS425" s="15">
        <f>if($A425&lt;=$AF$1,E425*((1+Investment!$D$6/12)^($AR$1*12-$B425)),0)</f>
        <v>0</v>
      </c>
      <c r="AT425" s="15">
        <f>if($A425&lt;=$AF$1,F425*((1+Investment!$D$7/12)^($AR$1*12-$B425)),0)</f>
        <v>0</v>
      </c>
      <c r="AU425" s="15">
        <f t="shared" si="10"/>
        <v>0</v>
      </c>
      <c r="AV425" s="15">
        <f t="shared" si="21"/>
        <v>428487442.2</v>
      </c>
      <c r="AW425" s="15"/>
      <c r="AX425" s="15">
        <f>if($A425&lt;=$AF$1,D425*((1+Investment!$D$5/12)^($AX$1*12-$B425)),0)</f>
        <v>0</v>
      </c>
      <c r="AY425" s="15">
        <f>if($A425&lt;=$AF$1,E425*((1+Investment!$D$6/12)^($AX$1*12-$B425)),0)</f>
        <v>0</v>
      </c>
      <c r="AZ425" s="15">
        <f>if($A425&lt;=$AF$1,F425*((1+Investment!$D$7/12)^($AX$1*12-$B425)),0)</f>
        <v>0</v>
      </c>
      <c r="BA425" s="15">
        <f t="shared" si="11"/>
        <v>0</v>
      </c>
      <c r="BB425" s="15">
        <f t="shared" si="22"/>
        <v>924335629</v>
      </c>
      <c r="BC425" s="15"/>
      <c r="BD425" s="15">
        <f>if($A425&lt;=$AF$1,D425*((1+Investment!$D$5/12)^($BD$1*12-$B425)),0)</f>
        <v>0</v>
      </c>
      <c r="BE425" s="15">
        <f>if($A425&lt;=$AF$1,E425*((1+Investment!$D$6/12)^($BD$1*12-$B425)),0)</f>
        <v>0</v>
      </c>
      <c r="BF425" s="15">
        <f>if($A425&lt;=$AF$1,F425*((1+Investment!$D$7/12)^($BD$1*12-$B425)),0)</f>
        <v>0</v>
      </c>
      <c r="BG425" s="15">
        <f t="shared" si="12"/>
        <v>0</v>
      </c>
      <c r="BH425" s="15">
        <f t="shared" si="23"/>
        <v>2023737898</v>
      </c>
      <c r="BI425" s="15"/>
    </row>
    <row r="426">
      <c r="A426" s="24">
        <f t="shared" si="2"/>
        <v>35</v>
      </c>
      <c r="B426" s="23">
        <f t="shared" si="13"/>
        <v>424</v>
      </c>
      <c r="C426" s="15">
        <f>vlookup(A426,Budget!$B$3:$H$53,7,0)</f>
        <v>116888.3226</v>
      </c>
      <c r="D426" s="15">
        <f t="shared" ref="D426:F426" si="444">$C426*D$1</f>
        <v>70132.99356</v>
      </c>
      <c r="E426" s="15">
        <f t="shared" si="444"/>
        <v>29222.08065</v>
      </c>
      <c r="F426" s="15">
        <f t="shared" si="444"/>
        <v>17533.24839</v>
      </c>
      <c r="G426" s="14"/>
      <c r="H426" s="15">
        <f>if($A426&lt;=$H$1,D426*((1+Investment!$D$5/12)^($H$1*12-$B426)),0)</f>
        <v>0</v>
      </c>
      <c r="I426" s="15">
        <f>if($A426&lt;=$H$1,E426*((1+Investment!$D$6/12)^($H$1*12-$B426)),0)</f>
        <v>0</v>
      </c>
      <c r="J426" s="15">
        <f>if($A426&lt;=$H$1,F426*((1+Investment!$D$7/12)^($H$1*12-$B426)),0)</f>
        <v>0</v>
      </c>
      <c r="K426" s="15">
        <f t="shared" si="4"/>
        <v>0</v>
      </c>
      <c r="L426" s="15">
        <f t="shared" si="15"/>
        <v>2878143.695</v>
      </c>
      <c r="M426" s="14"/>
      <c r="N426" s="15">
        <f>if($A426&lt;=$N$1,D426*((1+Investment!$D$5/12)^($N$1*12-$B426)),0)</f>
        <v>0</v>
      </c>
      <c r="O426" s="15">
        <f>if($A426&lt;=$N$1,E426*((1+Investment!$D$6/12)^($N$1*12-$B426)),0)</f>
        <v>0</v>
      </c>
      <c r="P426" s="15">
        <f>if($A426&lt;=$N$1,F426*((1+Investment!$D$7/12)^($N$1*12-$B426)),0)</f>
        <v>0</v>
      </c>
      <c r="Q426" s="15">
        <f t="shared" si="5"/>
        <v>0</v>
      </c>
      <c r="R426" s="15">
        <f t="shared" si="16"/>
        <v>7865692.167</v>
      </c>
      <c r="S426" s="14"/>
      <c r="T426" s="15">
        <f>if($A426&lt;=$T$1,D426*((1+Investment!$D$5/12)^($T$1*12-$B426)),0)</f>
        <v>0</v>
      </c>
      <c r="U426" s="15">
        <f>if($A426&lt;=$T$1,E426*((1+Investment!$D$6/12)^($T$1*12-$B426)),0)</f>
        <v>0</v>
      </c>
      <c r="V426" s="15">
        <f>if($A426&lt;=$T$1,F426*((1+Investment!$D$7/12)^($T$1*12-$B426)),0)</f>
        <v>0</v>
      </c>
      <c r="W426" s="15">
        <f t="shared" si="6"/>
        <v>0</v>
      </c>
      <c r="X426" s="15">
        <f t="shared" si="17"/>
        <v>19126709.88</v>
      </c>
      <c r="Y426" s="14"/>
      <c r="Z426" s="15">
        <f>if($A426&lt;=$Z$1,D426*((1+Investment!$D$5/12)^($Z$1*12-$B426)),0)</f>
        <v>0</v>
      </c>
      <c r="AA426" s="15">
        <f>if($A426&lt;=$Z$1,E426*((1+Investment!$D$6/12)^($Z$1*12-$B426)),0)</f>
        <v>0</v>
      </c>
      <c r="AB426" s="15">
        <f>if($A426&lt;=$Z$1,F426*((1+Investment!$D$7/12)^($Z$1*12-$B426)),0)</f>
        <v>0</v>
      </c>
      <c r="AC426" s="15">
        <f t="shared" si="7"/>
        <v>0</v>
      </c>
      <c r="AD426" s="15">
        <f t="shared" si="18"/>
        <v>43666553.35</v>
      </c>
      <c r="AE426" s="14"/>
      <c r="AF426" s="15">
        <f>if($A426&lt;=$AF$1,D426*((1+Investment!$D$5/12)^($AF$1*12-$B426)),0)</f>
        <v>0</v>
      </c>
      <c r="AG426" s="15">
        <f>if($A426&lt;=$AF$1,E426*((1+Investment!$D$6/12)^($AF$1*12-$B426)),0)</f>
        <v>0</v>
      </c>
      <c r="AH426" s="15">
        <f>if($A426&lt;=$AF$1,F426*((1+Investment!$D$7/12)^($AF$1*12-$B426)),0)</f>
        <v>0</v>
      </c>
      <c r="AI426" s="15">
        <f t="shared" si="8"/>
        <v>0</v>
      </c>
      <c r="AJ426" s="15">
        <f t="shared" si="19"/>
        <v>96444597</v>
      </c>
      <c r="AK426" s="14"/>
      <c r="AL426" s="15">
        <f>if($A426&lt;=$AF$1,D426*((1+Investment!$D$5/12)^($AL$1*12-$B426)),0)</f>
        <v>0</v>
      </c>
      <c r="AM426" s="15">
        <f>if($A426&lt;=$AF$1,E426*((1+Investment!$D$6/12)^($AL$1*12-$B426)),0)</f>
        <v>0</v>
      </c>
      <c r="AN426" s="15">
        <f>if($A426&lt;=$AF$1,F426*((1+Investment!$D$7/12)^($AL$1*12-$B426)),0)</f>
        <v>0</v>
      </c>
      <c r="AO426" s="15">
        <f t="shared" si="9"/>
        <v>0</v>
      </c>
      <c r="AP426" s="15">
        <f t="shared" si="20"/>
        <v>201708724.5</v>
      </c>
      <c r="AQ426" s="14"/>
      <c r="AR426" s="15">
        <f>if($A426&lt;=$AF$1,D426*((1+Investment!$D$5/12)^($AR$1*12-$B426)),0)</f>
        <v>0</v>
      </c>
      <c r="AS426" s="15">
        <f>if($A426&lt;=$AF$1,E426*((1+Investment!$D$6/12)^($AR$1*12-$B426)),0)</f>
        <v>0</v>
      </c>
      <c r="AT426" s="15">
        <f>if($A426&lt;=$AF$1,F426*((1+Investment!$D$7/12)^($AR$1*12-$B426)),0)</f>
        <v>0</v>
      </c>
      <c r="AU426" s="15">
        <f t="shared" si="10"/>
        <v>0</v>
      </c>
      <c r="AV426" s="15">
        <f t="shared" si="21"/>
        <v>428487442.2</v>
      </c>
      <c r="AW426" s="15"/>
      <c r="AX426" s="15">
        <f>if($A426&lt;=$AF$1,D426*((1+Investment!$D$5/12)^($AX$1*12-$B426)),0)</f>
        <v>0</v>
      </c>
      <c r="AY426" s="15">
        <f>if($A426&lt;=$AF$1,E426*((1+Investment!$D$6/12)^($AX$1*12-$B426)),0)</f>
        <v>0</v>
      </c>
      <c r="AZ426" s="15">
        <f>if($A426&lt;=$AF$1,F426*((1+Investment!$D$7/12)^($AX$1*12-$B426)),0)</f>
        <v>0</v>
      </c>
      <c r="BA426" s="15">
        <f t="shared" si="11"/>
        <v>0</v>
      </c>
      <c r="BB426" s="15">
        <f t="shared" si="22"/>
        <v>924335629</v>
      </c>
      <c r="BC426" s="15"/>
      <c r="BD426" s="15">
        <f>if($A426&lt;=$AF$1,D426*((1+Investment!$D$5/12)^($BD$1*12-$B426)),0)</f>
        <v>0</v>
      </c>
      <c r="BE426" s="15">
        <f>if($A426&lt;=$AF$1,E426*((1+Investment!$D$6/12)^($BD$1*12-$B426)),0)</f>
        <v>0</v>
      </c>
      <c r="BF426" s="15">
        <f>if($A426&lt;=$AF$1,F426*((1+Investment!$D$7/12)^($BD$1*12-$B426)),0)</f>
        <v>0</v>
      </c>
      <c r="BG426" s="15">
        <f t="shared" si="12"/>
        <v>0</v>
      </c>
      <c r="BH426" s="15">
        <f t="shared" si="23"/>
        <v>2023737898</v>
      </c>
      <c r="BI426" s="15"/>
    </row>
    <row r="427">
      <c r="A427" s="24">
        <f t="shared" si="2"/>
        <v>35</v>
      </c>
      <c r="B427" s="23">
        <f t="shared" si="13"/>
        <v>425</v>
      </c>
      <c r="C427" s="15">
        <f>vlookup(A427,Budget!$B$3:$H$53,7,0)</f>
        <v>116888.3226</v>
      </c>
      <c r="D427" s="15">
        <f t="shared" ref="D427:F427" si="445">$C427*D$1</f>
        <v>70132.99356</v>
      </c>
      <c r="E427" s="15">
        <f t="shared" si="445"/>
        <v>29222.08065</v>
      </c>
      <c r="F427" s="15">
        <f t="shared" si="445"/>
        <v>17533.24839</v>
      </c>
      <c r="G427" s="14"/>
      <c r="H427" s="15">
        <f>if($A427&lt;=$H$1,D427*((1+Investment!$D$5/12)^($H$1*12-$B427)),0)</f>
        <v>0</v>
      </c>
      <c r="I427" s="15">
        <f>if($A427&lt;=$H$1,E427*((1+Investment!$D$6/12)^($H$1*12-$B427)),0)</f>
        <v>0</v>
      </c>
      <c r="J427" s="15">
        <f>if($A427&lt;=$H$1,F427*((1+Investment!$D$7/12)^($H$1*12-$B427)),0)</f>
        <v>0</v>
      </c>
      <c r="K427" s="15">
        <f t="shared" si="4"/>
        <v>0</v>
      </c>
      <c r="L427" s="15">
        <f t="shared" si="15"/>
        <v>2878143.695</v>
      </c>
      <c r="M427" s="14"/>
      <c r="N427" s="15">
        <f>if($A427&lt;=$N$1,D427*((1+Investment!$D$5/12)^($N$1*12-$B427)),0)</f>
        <v>0</v>
      </c>
      <c r="O427" s="15">
        <f>if($A427&lt;=$N$1,E427*((1+Investment!$D$6/12)^($N$1*12-$B427)),0)</f>
        <v>0</v>
      </c>
      <c r="P427" s="15">
        <f>if($A427&lt;=$N$1,F427*((1+Investment!$D$7/12)^($N$1*12-$B427)),0)</f>
        <v>0</v>
      </c>
      <c r="Q427" s="15">
        <f t="shared" si="5"/>
        <v>0</v>
      </c>
      <c r="R427" s="15">
        <f t="shared" si="16"/>
        <v>7865692.167</v>
      </c>
      <c r="S427" s="14"/>
      <c r="T427" s="15">
        <f>if($A427&lt;=$T$1,D427*((1+Investment!$D$5/12)^($T$1*12-$B427)),0)</f>
        <v>0</v>
      </c>
      <c r="U427" s="15">
        <f>if($A427&lt;=$T$1,E427*((1+Investment!$D$6/12)^($T$1*12-$B427)),0)</f>
        <v>0</v>
      </c>
      <c r="V427" s="15">
        <f>if($A427&lt;=$T$1,F427*((1+Investment!$D$7/12)^($T$1*12-$B427)),0)</f>
        <v>0</v>
      </c>
      <c r="W427" s="15">
        <f t="shared" si="6"/>
        <v>0</v>
      </c>
      <c r="X427" s="15">
        <f t="shared" si="17"/>
        <v>19126709.88</v>
      </c>
      <c r="Y427" s="14"/>
      <c r="Z427" s="15">
        <f>if($A427&lt;=$Z$1,D427*((1+Investment!$D$5/12)^($Z$1*12-$B427)),0)</f>
        <v>0</v>
      </c>
      <c r="AA427" s="15">
        <f>if($A427&lt;=$Z$1,E427*((1+Investment!$D$6/12)^($Z$1*12-$B427)),0)</f>
        <v>0</v>
      </c>
      <c r="AB427" s="15">
        <f>if($A427&lt;=$Z$1,F427*((1+Investment!$D$7/12)^($Z$1*12-$B427)),0)</f>
        <v>0</v>
      </c>
      <c r="AC427" s="15">
        <f t="shared" si="7"/>
        <v>0</v>
      </c>
      <c r="AD427" s="15">
        <f t="shared" si="18"/>
        <v>43666553.35</v>
      </c>
      <c r="AE427" s="14"/>
      <c r="AF427" s="15">
        <f>if($A427&lt;=$AF$1,D427*((1+Investment!$D$5/12)^($AF$1*12-$B427)),0)</f>
        <v>0</v>
      </c>
      <c r="AG427" s="15">
        <f>if($A427&lt;=$AF$1,E427*((1+Investment!$D$6/12)^($AF$1*12-$B427)),0)</f>
        <v>0</v>
      </c>
      <c r="AH427" s="15">
        <f>if($A427&lt;=$AF$1,F427*((1+Investment!$D$7/12)^($AF$1*12-$B427)),0)</f>
        <v>0</v>
      </c>
      <c r="AI427" s="15">
        <f t="shared" si="8"/>
        <v>0</v>
      </c>
      <c r="AJ427" s="15">
        <f t="shared" si="19"/>
        <v>96444597</v>
      </c>
      <c r="AK427" s="14"/>
      <c r="AL427" s="15">
        <f>if($A427&lt;=$AF$1,D427*((1+Investment!$D$5/12)^($AL$1*12-$B427)),0)</f>
        <v>0</v>
      </c>
      <c r="AM427" s="15">
        <f>if($A427&lt;=$AF$1,E427*((1+Investment!$D$6/12)^($AL$1*12-$B427)),0)</f>
        <v>0</v>
      </c>
      <c r="AN427" s="15">
        <f>if($A427&lt;=$AF$1,F427*((1+Investment!$D$7/12)^($AL$1*12-$B427)),0)</f>
        <v>0</v>
      </c>
      <c r="AO427" s="15">
        <f t="shared" si="9"/>
        <v>0</v>
      </c>
      <c r="AP427" s="15">
        <f t="shared" si="20"/>
        <v>201708724.5</v>
      </c>
      <c r="AQ427" s="14"/>
      <c r="AR427" s="15">
        <f>if($A427&lt;=$AF$1,D427*((1+Investment!$D$5/12)^($AR$1*12-$B427)),0)</f>
        <v>0</v>
      </c>
      <c r="AS427" s="15">
        <f>if($A427&lt;=$AF$1,E427*((1+Investment!$D$6/12)^($AR$1*12-$B427)),0)</f>
        <v>0</v>
      </c>
      <c r="AT427" s="15">
        <f>if($A427&lt;=$AF$1,F427*((1+Investment!$D$7/12)^($AR$1*12-$B427)),0)</f>
        <v>0</v>
      </c>
      <c r="AU427" s="15">
        <f t="shared" si="10"/>
        <v>0</v>
      </c>
      <c r="AV427" s="15">
        <f t="shared" si="21"/>
        <v>428487442.2</v>
      </c>
      <c r="AW427" s="15"/>
      <c r="AX427" s="15">
        <f>if($A427&lt;=$AF$1,D427*((1+Investment!$D$5/12)^($AX$1*12-$B427)),0)</f>
        <v>0</v>
      </c>
      <c r="AY427" s="15">
        <f>if($A427&lt;=$AF$1,E427*((1+Investment!$D$6/12)^($AX$1*12-$B427)),0)</f>
        <v>0</v>
      </c>
      <c r="AZ427" s="15">
        <f>if($A427&lt;=$AF$1,F427*((1+Investment!$D$7/12)^($AX$1*12-$B427)),0)</f>
        <v>0</v>
      </c>
      <c r="BA427" s="15">
        <f t="shared" si="11"/>
        <v>0</v>
      </c>
      <c r="BB427" s="15">
        <f t="shared" si="22"/>
        <v>924335629</v>
      </c>
      <c r="BC427" s="15"/>
      <c r="BD427" s="15">
        <f>if($A427&lt;=$AF$1,D427*((1+Investment!$D$5/12)^($BD$1*12-$B427)),0)</f>
        <v>0</v>
      </c>
      <c r="BE427" s="15">
        <f>if($A427&lt;=$AF$1,E427*((1+Investment!$D$6/12)^($BD$1*12-$B427)),0)</f>
        <v>0</v>
      </c>
      <c r="BF427" s="15">
        <f>if($A427&lt;=$AF$1,F427*((1+Investment!$D$7/12)^($BD$1*12-$B427)),0)</f>
        <v>0</v>
      </c>
      <c r="BG427" s="15">
        <f t="shared" si="12"/>
        <v>0</v>
      </c>
      <c r="BH427" s="15">
        <f t="shared" si="23"/>
        <v>2023737898</v>
      </c>
      <c r="BI427" s="15"/>
    </row>
    <row r="428">
      <c r="A428" s="24">
        <f t="shared" si="2"/>
        <v>35</v>
      </c>
      <c r="B428" s="23">
        <f t="shared" si="13"/>
        <v>426</v>
      </c>
      <c r="C428" s="15">
        <f>vlookup(A428,Budget!$B$3:$H$53,7,0)</f>
        <v>116888.3226</v>
      </c>
      <c r="D428" s="15">
        <f t="shared" ref="D428:F428" si="446">$C428*D$1</f>
        <v>70132.99356</v>
      </c>
      <c r="E428" s="15">
        <f t="shared" si="446"/>
        <v>29222.08065</v>
      </c>
      <c r="F428" s="15">
        <f t="shared" si="446"/>
        <v>17533.24839</v>
      </c>
      <c r="G428" s="14"/>
      <c r="H428" s="15">
        <f>if($A428&lt;=$H$1,D428*((1+Investment!$D$5/12)^($H$1*12-$B428)),0)</f>
        <v>0</v>
      </c>
      <c r="I428" s="15">
        <f>if($A428&lt;=$H$1,E428*((1+Investment!$D$6/12)^($H$1*12-$B428)),0)</f>
        <v>0</v>
      </c>
      <c r="J428" s="15">
        <f>if($A428&lt;=$H$1,F428*((1+Investment!$D$7/12)^($H$1*12-$B428)),0)</f>
        <v>0</v>
      </c>
      <c r="K428" s="15">
        <f t="shared" si="4"/>
        <v>0</v>
      </c>
      <c r="L428" s="15">
        <f t="shared" si="15"/>
        <v>2878143.695</v>
      </c>
      <c r="M428" s="14"/>
      <c r="N428" s="15">
        <f>if($A428&lt;=$N$1,D428*((1+Investment!$D$5/12)^($N$1*12-$B428)),0)</f>
        <v>0</v>
      </c>
      <c r="O428" s="15">
        <f>if($A428&lt;=$N$1,E428*((1+Investment!$D$6/12)^($N$1*12-$B428)),0)</f>
        <v>0</v>
      </c>
      <c r="P428" s="15">
        <f>if($A428&lt;=$N$1,F428*((1+Investment!$D$7/12)^($N$1*12-$B428)),0)</f>
        <v>0</v>
      </c>
      <c r="Q428" s="15">
        <f t="shared" si="5"/>
        <v>0</v>
      </c>
      <c r="R428" s="15">
        <f t="shared" si="16"/>
        <v>7865692.167</v>
      </c>
      <c r="S428" s="14"/>
      <c r="T428" s="15">
        <f>if($A428&lt;=$T$1,D428*((1+Investment!$D$5/12)^($T$1*12-$B428)),0)</f>
        <v>0</v>
      </c>
      <c r="U428" s="15">
        <f>if($A428&lt;=$T$1,E428*((1+Investment!$D$6/12)^($T$1*12-$B428)),0)</f>
        <v>0</v>
      </c>
      <c r="V428" s="15">
        <f>if($A428&lt;=$T$1,F428*((1+Investment!$D$7/12)^($T$1*12-$B428)),0)</f>
        <v>0</v>
      </c>
      <c r="W428" s="15">
        <f t="shared" si="6"/>
        <v>0</v>
      </c>
      <c r="X428" s="15">
        <f t="shared" si="17"/>
        <v>19126709.88</v>
      </c>
      <c r="Y428" s="14"/>
      <c r="Z428" s="15">
        <f>if($A428&lt;=$Z$1,D428*((1+Investment!$D$5/12)^($Z$1*12-$B428)),0)</f>
        <v>0</v>
      </c>
      <c r="AA428" s="15">
        <f>if($A428&lt;=$Z$1,E428*((1+Investment!$D$6/12)^($Z$1*12-$B428)),0)</f>
        <v>0</v>
      </c>
      <c r="AB428" s="15">
        <f>if($A428&lt;=$Z$1,F428*((1+Investment!$D$7/12)^($Z$1*12-$B428)),0)</f>
        <v>0</v>
      </c>
      <c r="AC428" s="15">
        <f t="shared" si="7"/>
        <v>0</v>
      </c>
      <c r="AD428" s="15">
        <f t="shared" si="18"/>
        <v>43666553.35</v>
      </c>
      <c r="AE428" s="14"/>
      <c r="AF428" s="15">
        <f>if($A428&lt;=$AF$1,D428*((1+Investment!$D$5/12)^($AF$1*12-$B428)),0)</f>
        <v>0</v>
      </c>
      <c r="AG428" s="15">
        <f>if($A428&lt;=$AF$1,E428*((1+Investment!$D$6/12)^($AF$1*12-$B428)),0)</f>
        <v>0</v>
      </c>
      <c r="AH428" s="15">
        <f>if($A428&lt;=$AF$1,F428*((1+Investment!$D$7/12)^($AF$1*12-$B428)),0)</f>
        <v>0</v>
      </c>
      <c r="AI428" s="15">
        <f t="shared" si="8"/>
        <v>0</v>
      </c>
      <c r="AJ428" s="15">
        <f t="shared" si="19"/>
        <v>96444597</v>
      </c>
      <c r="AK428" s="14"/>
      <c r="AL428" s="15">
        <f>if($A428&lt;=$AF$1,D428*((1+Investment!$D$5/12)^($AL$1*12-$B428)),0)</f>
        <v>0</v>
      </c>
      <c r="AM428" s="15">
        <f>if($A428&lt;=$AF$1,E428*((1+Investment!$D$6/12)^($AL$1*12-$B428)),0)</f>
        <v>0</v>
      </c>
      <c r="AN428" s="15">
        <f>if($A428&lt;=$AF$1,F428*((1+Investment!$D$7/12)^($AL$1*12-$B428)),0)</f>
        <v>0</v>
      </c>
      <c r="AO428" s="15">
        <f t="shared" si="9"/>
        <v>0</v>
      </c>
      <c r="AP428" s="15">
        <f t="shared" si="20"/>
        <v>201708724.5</v>
      </c>
      <c r="AQ428" s="14"/>
      <c r="AR428" s="15">
        <f>if($A428&lt;=$AF$1,D428*((1+Investment!$D$5/12)^($AR$1*12-$B428)),0)</f>
        <v>0</v>
      </c>
      <c r="AS428" s="15">
        <f>if($A428&lt;=$AF$1,E428*((1+Investment!$D$6/12)^($AR$1*12-$B428)),0)</f>
        <v>0</v>
      </c>
      <c r="AT428" s="15">
        <f>if($A428&lt;=$AF$1,F428*((1+Investment!$D$7/12)^($AR$1*12-$B428)),0)</f>
        <v>0</v>
      </c>
      <c r="AU428" s="15">
        <f t="shared" si="10"/>
        <v>0</v>
      </c>
      <c r="AV428" s="15">
        <f t="shared" si="21"/>
        <v>428487442.2</v>
      </c>
      <c r="AW428" s="15"/>
      <c r="AX428" s="15">
        <f>if($A428&lt;=$AF$1,D428*((1+Investment!$D$5/12)^($AX$1*12-$B428)),0)</f>
        <v>0</v>
      </c>
      <c r="AY428" s="15">
        <f>if($A428&lt;=$AF$1,E428*((1+Investment!$D$6/12)^($AX$1*12-$B428)),0)</f>
        <v>0</v>
      </c>
      <c r="AZ428" s="15">
        <f>if($A428&lt;=$AF$1,F428*((1+Investment!$D$7/12)^($AX$1*12-$B428)),0)</f>
        <v>0</v>
      </c>
      <c r="BA428" s="15">
        <f t="shared" si="11"/>
        <v>0</v>
      </c>
      <c r="BB428" s="15">
        <f t="shared" si="22"/>
        <v>924335629</v>
      </c>
      <c r="BC428" s="15"/>
      <c r="BD428" s="15">
        <f>if($A428&lt;=$AF$1,D428*((1+Investment!$D$5/12)^($BD$1*12-$B428)),0)</f>
        <v>0</v>
      </c>
      <c r="BE428" s="15">
        <f>if($A428&lt;=$AF$1,E428*((1+Investment!$D$6/12)^($BD$1*12-$B428)),0)</f>
        <v>0</v>
      </c>
      <c r="BF428" s="15">
        <f>if($A428&lt;=$AF$1,F428*((1+Investment!$D$7/12)^($BD$1*12-$B428)),0)</f>
        <v>0</v>
      </c>
      <c r="BG428" s="15">
        <f t="shared" si="12"/>
        <v>0</v>
      </c>
      <c r="BH428" s="15">
        <f t="shared" si="23"/>
        <v>2023737898</v>
      </c>
      <c r="BI428" s="15"/>
    </row>
    <row r="429">
      <c r="A429" s="24">
        <f t="shared" si="2"/>
        <v>35</v>
      </c>
      <c r="B429" s="23">
        <f t="shared" si="13"/>
        <v>427</v>
      </c>
      <c r="C429" s="15">
        <f>vlookup(A429,Budget!$B$3:$H$53,7,0)</f>
        <v>116888.3226</v>
      </c>
      <c r="D429" s="15">
        <f t="shared" ref="D429:F429" si="447">$C429*D$1</f>
        <v>70132.99356</v>
      </c>
      <c r="E429" s="15">
        <f t="shared" si="447"/>
        <v>29222.08065</v>
      </c>
      <c r="F429" s="15">
        <f t="shared" si="447"/>
        <v>17533.24839</v>
      </c>
      <c r="G429" s="14"/>
      <c r="H429" s="15">
        <f>if($A429&lt;=$H$1,D429*((1+Investment!$D$5/12)^($H$1*12-$B429)),0)</f>
        <v>0</v>
      </c>
      <c r="I429" s="15">
        <f>if($A429&lt;=$H$1,E429*((1+Investment!$D$6/12)^($H$1*12-$B429)),0)</f>
        <v>0</v>
      </c>
      <c r="J429" s="15">
        <f>if($A429&lt;=$H$1,F429*((1+Investment!$D$7/12)^($H$1*12-$B429)),0)</f>
        <v>0</v>
      </c>
      <c r="K429" s="15">
        <f t="shared" si="4"/>
        <v>0</v>
      </c>
      <c r="L429" s="15">
        <f t="shared" si="15"/>
        <v>2878143.695</v>
      </c>
      <c r="M429" s="14"/>
      <c r="N429" s="15">
        <f>if($A429&lt;=$N$1,D429*((1+Investment!$D$5/12)^($N$1*12-$B429)),0)</f>
        <v>0</v>
      </c>
      <c r="O429" s="15">
        <f>if($A429&lt;=$N$1,E429*((1+Investment!$D$6/12)^($N$1*12-$B429)),0)</f>
        <v>0</v>
      </c>
      <c r="P429" s="15">
        <f>if($A429&lt;=$N$1,F429*((1+Investment!$D$7/12)^($N$1*12-$B429)),0)</f>
        <v>0</v>
      </c>
      <c r="Q429" s="15">
        <f t="shared" si="5"/>
        <v>0</v>
      </c>
      <c r="R429" s="15">
        <f t="shared" si="16"/>
        <v>7865692.167</v>
      </c>
      <c r="S429" s="14"/>
      <c r="T429" s="15">
        <f>if($A429&lt;=$T$1,D429*((1+Investment!$D$5/12)^($T$1*12-$B429)),0)</f>
        <v>0</v>
      </c>
      <c r="U429" s="15">
        <f>if($A429&lt;=$T$1,E429*((1+Investment!$D$6/12)^($T$1*12-$B429)),0)</f>
        <v>0</v>
      </c>
      <c r="V429" s="15">
        <f>if($A429&lt;=$T$1,F429*((1+Investment!$D$7/12)^($T$1*12-$B429)),0)</f>
        <v>0</v>
      </c>
      <c r="W429" s="15">
        <f t="shared" si="6"/>
        <v>0</v>
      </c>
      <c r="X429" s="15">
        <f t="shared" si="17"/>
        <v>19126709.88</v>
      </c>
      <c r="Y429" s="14"/>
      <c r="Z429" s="15">
        <f>if($A429&lt;=$Z$1,D429*((1+Investment!$D$5/12)^($Z$1*12-$B429)),0)</f>
        <v>0</v>
      </c>
      <c r="AA429" s="15">
        <f>if($A429&lt;=$Z$1,E429*((1+Investment!$D$6/12)^($Z$1*12-$B429)),0)</f>
        <v>0</v>
      </c>
      <c r="AB429" s="15">
        <f>if($A429&lt;=$Z$1,F429*((1+Investment!$D$7/12)^($Z$1*12-$B429)),0)</f>
        <v>0</v>
      </c>
      <c r="AC429" s="15">
        <f t="shared" si="7"/>
        <v>0</v>
      </c>
      <c r="AD429" s="15">
        <f t="shared" si="18"/>
        <v>43666553.35</v>
      </c>
      <c r="AE429" s="14"/>
      <c r="AF429" s="15">
        <f>if($A429&lt;=$AF$1,D429*((1+Investment!$D$5/12)^($AF$1*12-$B429)),0)</f>
        <v>0</v>
      </c>
      <c r="AG429" s="15">
        <f>if($A429&lt;=$AF$1,E429*((1+Investment!$D$6/12)^($AF$1*12-$B429)),0)</f>
        <v>0</v>
      </c>
      <c r="AH429" s="15">
        <f>if($A429&lt;=$AF$1,F429*((1+Investment!$D$7/12)^($AF$1*12-$B429)),0)</f>
        <v>0</v>
      </c>
      <c r="AI429" s="15">
        <f t="shared" si="8"/>
        <v>0</v>
      </c>
      <c r="AJ429" s="15">
        <f t="shared" si="19"/>
        <v>96444597</v>
      </c>
      <c r="AK429" s="14"/>
      <c r="AL429" s="15">
        <f>if($A429&lt;=$AF$1,D429*((1+Investment!$D$5/12)^($AL$1*12-$B429)),0)</f>
        <v>0</v>
      </c>
      <c r="AM429" s="15">
        <f>if($A429&lt;=$AF$1,E429*((1+Investment!$D$6/12)^($AL$1*12-$B429)),0)</f>
        <v>0</v>
      </c>
      <c r="AN429" s="15">
        <f>if($A429&lt;=$AF$1,F429*((1+Investment!$D$7/12)^($AL$1*12-$B429)),0)</f>
        <v>0</v>
      </c>
      <c r="AO429" s="15">
        <f t="shared" si="9"/>
        <v>0</v>
      </c>
      <c r="AP429" s="15">
        <f t="shared" si="20"/>
        <v>201708724.5</v>
      </c>
      <c r="AQ429" s="14"/>
      <c r="AR429" s="15">
        <f>if($A429&lt;=$AF$1,D429*((1+Investment!$D$5/12)^($AR$1*12-$B429)),0)</f>
        <v>0</v>
      </c>
      <c r="AS429" s="15">
        <f>if($A429&lt;=$AF$1,E429*((1+Investment!$D$6/12)^($AR$1*12-$B429)),0)</f>
        <v>0</v>
      </c>
      <c r="AT429" s="15">
        <f>if($A429&lt;=$AF$1,F429*((1+Investment!$D$7/12)^($AR$1*12-$B429)),0)</f>
        <v>0</v>
      </c>
      <c r="AU429" s="15">
        <f t="shared" si="10"/>
        <v>0</v>
      </c>
      <c r="AV429" s="15">
        <f t="shared" si="21"/>
        <v>428487442.2</v>
      </c>
      <c r="AW429" s="15"/>
      <c r="AX429" s="15">
        <f>if($A429&lt;=$AF$1,D429*((1+Investment!$D$5/12)^($AX$1*12-$B429)),0)</f>
        <v>0</v>
      </c>
      <c r="AY429" s="15">
        <f>if($A429&lt;=$AF$1,E429*((1+Investment!$D$6/12)^($AX$1*12-$B429)),0)</f>
        <v>0</v>
      </c>
      <c r="AZ429" s="15">
        <f>if($A429&lt;=$AF$1,F429*((1+Investment!$D$7/12)^($AX$1*12-$B429)),0)</f>
        <v>0</v>
      </c>
      <c r="BA429" s="15">
        <f t="shared" si="11"/>
        <v>0</v>
      </c>
      <c r="BB429" s="15">
        <f t="shared" si="22"/>
        <v>924335629</v>
      </c>
      <c r="BC429" s="15"/>
      <c r="BD429" s="15">
        <f>if($A429&lt;=$AF$1,D429*((1+Investment!$D$5/12)^($BD$1*12-$B429)),0)</f>
        <v>0</v>
      </c>
      <c r="BE429" s="15">
        <f>if($A429&lt;=$AF$1,E429*((1+Investment!$D$6/12)^($BD$1*12-$B429)),0)</f>
        <v>0</v>
      </c>
      <c r="BF429" s="15">
        <f>if($A429&lt;=$AF$1,F429*((1+Investment!$D$7/12)^($BD$1*12-$B429)),0)</f>
        <v>0</v>
      </c>
      <c r="BG429" s="15">
        <f t="shared" si="12"/>
        <v>0</v>
      </c>
      <c r="BH429" s="15">
        <f t="shared" si="23"/>
        <v>2023737898</v>
      </c>
      <c r="BI429" s="15"/>
    </row>
    <row r="430">
      <c r="A430" s="24">
        <f t="shared" si="2"/>
        <v>35</v>
      </c>
      <c r="B430" s="23">
        <f t="shared" si="13"/>
        <v>428</v>
      </c>
      <c r="C430" s="15">
        <f>vlookup(A430,Budget!$B$3:$H$53,7,0)</f>
        <v>116888.3226</v>
      </c>
      <c r="D430" s="15">
        <f t="shared" ref="D430:F430" si="448">$C430*D$1</f>
        <v>70132.99356</v>
      </c>
      <c r="E430" s="15">
        <f t="shared" si="448"/>
        <v>29222.08065</v>
      </c>
      <c r="F430" s="15">
        <f t="shared" si="448"/>
        <v>17533.24839</v>
      </c>
      <c r="G430" s="14"/>
      <c r="H430" s="15">
        <f>if($A430&lt;=$H$1,D430*((1+Investment!$D$5/12)^($H$1*12-$B430)),0)</f>
        <v>0</v>
      </c>
      <c r="I430" s="15">
        <f>if($A430&lt;=$H$1,E430*((1+Investment!$D$6/12)^($H$1*12-$B430)),0)</f>
        <v>0</v>
      </c>
      <c r="J430" s="15">
        <f>if($A430&lt;=$H$1,F430*((1+Investment!$D$7/12)^($H$1*12-$B430)),0)</f>
        <v>0</v>
      </c>
      <c r="K430" s="15">
        <f t="shared" si="4"/>
        <v>0</v>
      </c>
      <c r="L430" s="15">
        <f t="shared" si="15"/>
        <v>2878143.695</v>
      </c>
      <c r="M430" s="14"/>
      <c r="N430" s="15">
        <f>if($A430&lt;=$N$1,D430*((1+Investment!$D$5/12)^($N$1*12-$B430)),0)</f>
        <v>0</v>
      </c>
      <c r="O430" s="15">
        <f>if($A430&lt;=$N$1,E430*((1+Investment!$D$6/12)^($N$1*12-$B430)),0)</f>
        <v>0</v>
      </c>
      <c r="P430" s="15">
        <f>if($A430&lt;=$N$1,F430*((1+Investment!$D$7/12)^($N$1*12-$B430)),0)</f>
        <v>0</v>
      </c>
      <c r="Q430" s="15">
        <f t="shared" si="5"/>
        <v>0</v>
      </c>
      <c r="R430" s="15">
        <f t="shared" si="16"/>
        <v>7865692.167</v>
      </c>
      <c r="S430" s="14"/>
      <c r="T430" s="15">
        <f>if($A430&lt;=$T$1,D430*((1+Investment!$D$5/12)^($T$1*12-$B430)),0)</f>
        <v>0</v>
      </c>
      <c r="U430" s="15">
        <f>if($A430&lt;=$T$1,E430*((1+Investment!$D$6/12)^($T$1*12-$B430)),0)</f>
        <v>0</v>
      </c>
      <c r="V430" s="15">
        <f>if($A430&lt;=$T$1,F430*((1+Investment!$D$7/12)^($T$1*12-$B430)),0)</f>
        <v>0</v>
      </c>
      <c r="W430" s="15">
        <f t="shared" si="6"/>
        <v>0</v>
      </c>
      <c r="X430" s="15">
        <f t="shared" si="17"/>
        <v>19126709.88</v>
      </c>
      <c r="Y430" s="14"/>
      <c r="Z430" s="15">
        <f>if($A430&lt;=$Z$1,D430*((1+Investment!$D$5/12)^($Z$1*12-$B430)),0)</f>
        <v>0</v>
      </c>
      <c r="AA430" s="15">
        <f>if($A430&lt;=$Z$1,E430*((1+Investment!$D$6/12)^($Z$1*12-$B430)),0)</f>
        <v>0</v>
      </c>
      <c r="AB430" s="15">
        <f>if($A430&lt;=$Z$1,F430*((1+Investment!$D$7/12)^($Z$1*12-$B430)),0)</f>
        <v>0</v>
      </c>
      <c r="AC430" s="15">
        <f t="shared" si="7"/>
        <v>0</v>
      </c>
      <c r="AD430" s="15">
        <f t="shared" si="18"/>
        <v>43666553.35</v>
      </c>
      <c r="AE430" s="14"/>
      <c r="AF430" s="15">
        <f>if($A430&lt;=$AF$1,D430*((1+Investment!$D$5/12)^($AF$1*12-$B430)),0)</f>
        <v>0</v>
      </c>
      <c r="AG430" s="15">
        <f>if($A430&lt;=$AF$1,E430*((1+Investment!$D$6/12)^($AF$1*12-$B430)),0)</f>
        <v>0</v>
      </c>
      <c r="AH430" s="15">
        <f>if($A430&lt;=$AF$1,F430*((1+Investment!$D$7/12)^($AF$1*12-$B430)),0)</f>
        <v>0</v>
      </c>
      <c r="AI430" s="15">
        <f t="shared" si="8"/>
        <v>0</v>
      </c>
      <c r="AJ430" s="15">
        <f t="shared" si="19"/>
        <v>96444597</v>
      </c>
      <c r="AK430" s="14"/>
      <c r="AL430" s="15">
        <f>if($A430&lt;=$AF$1,D430*((1+Investment!$D$5/12)^($AL$1*12-$B430)),0)</f>
        <v>0</v>
      </c>
      <c r="AM430" s="15">
        <f>if($A430&lt;=$AF$1,E430*((1+Investment!$D$6/12)^($AL$1*12-$B430)),0)</f>
        <v>0</v>
      </c>
      <c r="AN430" s="15">
        <f>if($A430&lt;=$AF$1,F430*((1+Investment!$D$7/12)^($AL$1*12-$B430)),0)</f>
        <v>0</v>
      </c>
      <c r="AO430" s="15">
        <f t="shared" si="9"/>
        <v>0</v>
      </c>
      <c r="AP430" s="15">
        <f t="shared" si="20"/>
        <v>201708724.5</v>
      </c>
      <c r="AQ430" s="14"/>
      <c r="AR430" s="15">
        <f>if($A430&lt;=$AF$1,D430*((1+Investment!$D$5/12)^($AR$1*12-$B430)),0)</f>
        <v>0</v>
      </c>
      <c r="AS430" s="15">
        <f>if($A430&lt;=$AF$1,E430*((1+Investment!$D$6/12)^($AR$1*12-$B430)),0)</f>
        <v>0</v>
      </c>
      <c r="AT430" s="15">
        <f>if($A430&lt;=$AF$1,F430*((1+Investment!$D$7/12)^($AR$1*12-$B430)),0)</f>
        <v>0</v>
      </c>
      <c r="AU430" s="15">
        <f t="shared" si="10"/>
        <v>0</v>
      </c>
      <c r="AV430" s="15">
        <f t="shared" si="21"/>
        <v>428487442.2</v>
      </c>
      <c r="AW430" s="15"/>
      <c r="AX430" s="15">
        <f>if($A430&lt;=$AF$1,D430*((1+Investment!$D$5/12)^($AX$1*12-$B430)),0)</f>
        <v>0</v>
      </c>
      <c r="AY430" s="15">
        <f>if($A430&lt;=$AF$1,E430*((1+Investment!$D$6/12)^($AX$1*12-$B430)),0)</f>
        <v>0</v>
      </c>
      <c r="AZ430" s="15">
        <f>if($A430&lt;=$AF$1,F430*((1+Investment!$D$7/12)^($AX$1*12-$B430)),0)</f>
        <v>0</v>
      </c>
      <c r="BA430" s="15">
        <f t="shared" si="11"/>
        <v>0</v>
      </c>
      <c r="BB430" s="15">
        <f t="shared" si="22"/>
        <v>924335629</v>
      </c>
      <c r="BC430" s="15"/>
      <c r="BD430" s="15">
        <f>if($A430&lt;=$AF$1,D430*((1+Investment!$D$5/12)^($BD$1*12-$B430)),0)</f>
        <v>0</v>
      </c>
      <c r="BE430" s="15">
        <f>if($A430&lt;=$AF$1,E430*((1+Investment!$D$6/12)^($BD$1*12-$B430)),0)</f>
        <v>0</v>
      </c>
      <c r="BF430" s="15">
        <f>if($A430&lt;=$AF$1,F430*((1+Investment!$D$7/12)^($BD$1*12-$B430)),0)</f>
        <v>0</v>
      </c>
      <c r="BG430" s="15">
        <f t="shared" si="12"/>
        <v>0</v>
      </c>
      <c r="BH430" s="15">
        <f t="shared" si="23"/>
        <v>2023737898</v>
      </c>
      <c r="BI430" s="15"/>
    </row>
    <row r="431">
      <c r="A431" s="24">
        <f t="shared" si="2"/>
        <v>35</v>
      </c>
      <c r="B431" s="23">
        <f t="shared" si="13"/>
        <v>429</v>
      </c>
      <c r="C431" s="15">
        <f>vlookup(A431,Budget!$B$3:$H$53,7,0)</f>
        <v>116888.3226</v>
      </c>
      <c r="D431" s="15">
        <f t="shared" ref="D431:F431" si="449">$C431*D$1</f>
        <v>70132.99356</v>
      </c>
      <c r="E431" s="15">
        <f t="shared" si="449"/>
        <v>29222.08065</v>
      </c>
      <c r="F431" s="15">
        <f t="shared" si="449"/>
        <v>17533.24839</v>
      </c>
      <c r="G431" s="14"/>
      <c r="H431" s="15">
        <f>if($A431&lt;=$H$1,D431*((1+Investment!$D$5/12)^($H$1*12-$B431)),0)</f>
        <v>0</v>
      </c>
      <c r="I431" s="15">
        <f>if($A431&lt;=$H$1,E431*((1+Investment!$D$6/12)^($H$1*12-$B431)),0)</f>
        <v>0</v>
      </c>
      <c r="J431" s="15">
        <f>if($A431&lt;=$H$1,F431*((1+Investment!$D$7/12)^($H$1*12-$B431)),0)</f>
        <v>0</v>
      </c>
      <c r="K431" s="15">
        <f t="shared" si="4"/>
        <v>0</v>
      </c>
      <c r="L431" s="15">
        <f t="shared" si="15"/>
        <v>2878143.695</v>
      </c>
      <c r="M431" s="14"/>
      <c r="N431" s="15">
        <f>if($A431&lt;=$N$1,D431*((1+Investment!$D$5/12)^($N$1*12-$B431)),0)</f>
        <v>0</v>
      </c>
      <c r="O431" s="15">
        <f>if($A431&lt;=$N$1,E431*((1+Investment!$D$6/12)^($N$1*12-$B431)),0)</f>
        <v>0</v>
      </c>
      <c r="P431" s="15">
        <f>if($A431&lt;=$N$1,F431*((1+Investment!$D$7/12)^($N$1*12-$B431)),0)</f>
        <v>0</v>
      </c>
      <c r="Q431" s="15">
        <f t="shared" si="5"/>
        <v>0</v>
      </c>
      <c r="R431" s="15">
        <f t="shared" si="16"/>
        <v>7865692.167</v>
      </c>
      <c r="S431" s="14"/>
      <c r="T431" s="15">
        <f>if($A431&lt;=$T$1,D431*((1+Investment!$D$5/12)^($T$1*12-$B431)),0)</f>
        <v>0</v>
      </c>
      <c r="U431" s="15">
        <f>if($A431&lt;=$T$1,E431*((1+Investment!$D$6/12)^($T$1*12-$B431)),0)</f>
        <v>0</v>
      </c>
      <c r="V431" s="15">
        <f>if($A431&lt;=$T$1,F431*((1+Investment!$D$7/12)^($T$1*12-$B431)),0)</f>
        <v>0</v>
      </c>
      <c r="W431" s="15">
        <f t="shared" si="6"/>
        <v>0</v>
      </c>
      <c r="X431" s="15">
        <f t="shared" si="17"/>
        <v>19126709.88</v>
      </c>
      <c r="Y431" s="14"/>
      <c r="Z431" s="15">
        <f>if($A431&lt;=$Z$1,D431*((1+Investment!$D$5/12)^($Z$1*12-$B431)),0)</f>
        <v>0</v>
      </c>
      <c r="AA431" s="15">
        <f>if($A431&lt;=$Z$1,E431*((1+Investment!$D$6/12)^($Z$1*12-$B431)),0)</f>
        <v>0</v>
      </c>
      <c r="AB431" s="15">
        <f>if($A431&lt;=$Z$1,F431*((1+Investment!$D$7/12)^($Z$1*12-$B431)),0)</f>
        <v>0</v>
      </c>
      <c r="AC431" s="15">
        <f t="shared" si="7"/>
        <v>0</v>
      </c>
      <c r="AD431" s="15">
        <f t="shared" si="18"/>
        <v>43666553.35</v>
      </c>
      <c r="AE431" s="14"/>
      <c r="AF431" s="15">
        <f>if($A431&lt;=$AF$1,D431*((1+Investment!$D$5/12)^($AF$1*12-$B431)),0)</f>
        <v>0</v>
      </c>
      <c r="AG431" s="15">
        <f>if($A431&lt;=$AF$1,E431*((1+Investment!$D$6/12)^($AF$1*12-$B431)),0)</f>
        <v>0</v>
      </c>
      <c r="AH431" s="15">
        <f>if($A431&lt;=$AF$1,F431*((1+Investment!$D$7/12)^($AF$1*12-$B431)),0)</f>
        <v>0</v>
      </c>
      <c r="AI431" s="15">
        <f t="shared" si="8"/>
        <v>0</v>
      </c>
      <c r="AJ431" s="15">
        <f t="shared" si="19"/>
        <v>96444597</v>
      </c>
      <c r="AK431" s="14"/>
      <c r="AL431" s="15">
        <f>if($A431&lt;=$AF$1,D431*((1+Investment!$D$5/12)^($AL$1*12-$B431)),0)</f>
        <v>0</v>
      </c>
      <c r="AM431" s="15">
        <f>if($A431&lt;=$AF$1,E431*((1+Investment!$D$6/12)^($AL$1*12-$B431)),0)</f>
        <v>0</v>
      </c>
      <c r="AN431" s="15">
        <f>if($A431&lt;=$AF$1,F431*((1+Investment!$D$7/12)^($AL$1*12-$B431)),0)</f>
        <v>0</v>
      </c>
      <c r="AO431" s="15">
        <f t="shared" si="9"/>
        <v>0</v>
      </c>
      <c r="AP431" s="15">
        <f t="shared" si="20"/>
        <v>201708724.5</v>
      </c>
      <c r="AQ431" s="14"/>
      <c r="AR431" s="15">
        <f>if($A431&lt;=$AF$1,D431*((1+Investment!$D$5/12)^($AR$1*12-$B431)),0)</f>
        <v>0</v>
      </c>
      <c r="AS431" s="15">
        <f>if($A431&lt;=$AF$1,E431*((1+Investment!$D$6/12)^($AR$1*12-$B431)),0)</f>
        <v>0</v>
      </c>
      <c r="AT431" s="15">
        <f>if($A431&lt;=$AF$1,F431*((1+Investment!$D$7/12)^($AR$1*12-$B431)),0)</f>
        <v>0</v>
      </c>
      <c r="AU431" s="15">
        <f t="shared" si="10"/>
        <v>0</v>
      </c>
      <c r="AV431" s="15">
        <f t="shared" si="21"/>
        <v>428487442.2</v>
      </c>
      <c r="AW431" s="15"/>
      <c r="AX431" s="15">
        <f>if($A431&lt;=$AF$1,D431*((1+Investment!$D$5/12)^($AX$1*12-$B431)),0)</f>
        <v>0</v>
      </c>
      <c r="AY431" s="15">
        <f>if($A431&lt;=$AF$1,E431*((1+Investment!$D$6/12)^($AX$1*12-$B431)),0)</f>
        <v>0</v>
      </c>
      <c r="AZ431" s="15">
        <f>if($A431&lt;=$AF$1,F431*((1+Investment!$D$7/12)^($AX$1*12-$B431)),0)</f>
        <v>0</v>
      </c>
      <c r="BA431" s="15">
        <f t="shared" si="11"/>
        <v>0</v>
      </c>
      <c r="BB431" s="15">
        <f t="shared" si="22"/>
        <v>924335629</v>
      </c>
      <c r="BC431" s="15"/>
      <c r="BD431" s="15">
        <f>if($A431&lt;=$AF$1,D431*((1+Investment!$D$5/12)^($BD$1*12-$B431)),0)</f>
        <v>0</v>
      </c>
      <c r="BE431" s="15">
        <f>if($A431&lt;=$AF$1,E431*((1+Investment!$D$6/12)^($BD$1*12-$B431)),0)</f>
        <v>0</v>
      </c>
      <c r="BF431" s="15">
        <f>if($A431&lt;=$AF$1,F431*((1+Investment!$D$7/12)^($BD$1*12-$B431)),0)</f>
        <v>0</v>
      </c>
      <c r="BG431" s="15">
        <f t="shared" si="12"/>
        <v>0</v>
      </c>
      <c r="BH431" s="15">
        <f t="shared" si="23"/>
        <v>2023737898</v>
      </c>
      <c r="BI431" s="15"/>
    </row>
    <row r="432">
      <c r="A432" s="24">
        <f t="shared" si="2"/>
        <v>35</v>
      </c>
      <c r="B432" s="23">
        <f t="shared" si="13"/>
        <v>430</v>
      </c>
      <c r="C432" s="15">
        <f>vlookup(A432,Budget!$B$3:$H$53,7,0)</f>
        <v>116888.3226</v>
      </c>
      <c r="D432" s="15">
        <f t="shared" ref="D432:F432" si="450">$C432*D$1</f>
        <v>70132.99356</v>
      </c>
      <c r="E432" s="15">
        <f t="shared" si="450"/>
        <v>29222.08065</v>
      </c>
      <c r="F432" s="15">
        <f t="shared" si="450"/>
        <v>17533.24839</v>
      </c>
      <c r="G432" s="14"/>
      <c r="H432" s="15">
        <f>if($A432&lt;=$H$1,D432*((1+Investment!$D$5/12)^($H$1*12-$B432)),0)</f>
        <v>0</v>
      </c>
      <c r="I432" s="15">
        <f>if($A432&lt;=$H$1,E432*((1+Investment!$D$6/12)^($H$1*12-$B432)),0)</f>
        <v>0</v>
      </c>
      <c r="J432" s="15">
        <f>if($A432&lt;=$H$1,F432*((1+Investment!$D$7/12)^($H$1*12-$B432)),0)</f>
        <v>0</v>
      </c>
      <c r="K432" s="15">
        <f t="shared" si="4"/>
        <v>0</v>
      </c>
      <c r="L432" s="15">
        <f t="shared" si="15"/>
        <v>2878143.695</v>
      </c>
      <c r="M432" s="14"/>
      <c r="N432" s="15">
        <f>if($A432&lt;=$N$1,D432*((1+Investment!$D$5/12)^($N$1*12-$B432)),0)</f>
        <v>0</v>
      </c>
      <c r="O432" s="15">
        <f>if($A432&lt;=$N$1,E432*((1+Investment!$D$6/12)^($N$1*12-$B432)),0)</f>
        <v>0</v>
      </c>
      <c r="P432" s="15">
        <f>if($A432&lt;=$N$1,F432*((1+Investment!$D$7/12)^($N$1*12-$B432)),0)</f>
        <v>0</v>
      </c>
      <c r="Q432" s="15">
        <f t="shared" si="5"/>
        <v>0</v>
      </c>
      <c r="R432" s="15">
        <f t="shared" si="16"/>
        <v>7865692.167</v>
      </c>
      <c r="S432" s="14"/>
      <c r="T432" s="15">
        <f>if($A432&lt;=$T$1,D432*((1+Investment!$D$5/12)^($T$1*12-$B432)),0)</f>
        <v>0</v>
      </c>
      <c r="U432" s="15">
        <f>if($A432&lt;=$T$1,E432*((1+Investment!$D$6/12)^($T$1*12-$B432)),0)</f>
        <v>0</v>
      </c>
      <c r="V432" s="15">
        <f>if($A432&lt;=$T$1,F432*((1+Investment!$D$7/12)^($T$1*12-$B432)),0)</f>
        <v>0</v>
      </c>
      <c r="W432" s="15">
        <f t="shared" si="6"/>
        <v>0</v>
      </c>
      <c r="X432" s="15">
        <f t="shared" si="17"/>
        <v>19126709.88</v>
      </c>
      <c r="Y432" s="14"/>
      <c r="Z432" s="15">
        <f>if($A432&lt;=$Z$1,D432*((1+Investment!$D$5/12)^($Z$1*12-$B432)),0)</f>
        <v>0</v>
      </c>
      <c r="AA432" s="15">
        <f>if($A432&lt;=$Z$1,E432*((1+Investment!$D$6/12)^($Z$1*12-$B432)),0)</f>
        <v>0</v>
      </c>
      <c r="AB432" s="15">
        <f>if($A432&lt;=$Z$1,F432*((1+Investment!$D$7/12)^($Z$1*12-$B432)),0)</f>
        <v>0</v>
      </c>
      <c r="AC432" s="15">
        <f t="shared" si="7"/>
        <v>0</v>
      </c>
      <c r="AD432" s="15">
        <f t="shared" si="18"/>
        <v>43666553.35</v>
      </c>
      <c r="AE432" s="14"/>
      <c r="AF432" s="15">
        <f>if($A432&lt;=$AF$1,D432*((1+Investment!$D$5/12)^($AF$1*12-$B432)),0)</f>
        <v>0</v>
      </c>
      <c r="AG432" s="15">
        <f>if($A432&lt;=$AF$1,E432*((1+Investment!$D$6/12)^($AF$1*12-$B432)),0)</f>
        <v>0</v>
      </c>
      <c r="AH432" s="15">
        <f>if($A432&lt;=$AF$1,F432*((1+Investment!$D$7/12)^($AF$1*12-$B432)),0)</f>
        <v>0</v>
      </c>
      <c r="AI432" s="15">
        <f t="shared" si="8"/>
        <v>0</v>
      </c>
      <c r="AJ432" s="15">
        <f t="shared" si="19"/>
        <v>96444597</v>
      </c>
      <c r="AK432" s="14"/>
      <c r="AL432" s="15">
        <f>if($A432&lt;=$AF$1,D432*((1+Investment!$D$5/12)^($AL$1*12-$B432)),0)</f>
        <v>0</v>
      </c>
      <c r="AM432" s="15">
        <f>if($A432&lt;=$AF$1,E432*((1+Investment!$D$6/12)^($AL$1*12-$B432)),0)</f>
        <v>0</v>
      </c>
      <c r="AN432" s="15">
        <f>if($A432&lt;=$AF$1,F432*((1+Investment!$D$7/12)^($AL$1*12-$B432)),0)</f>
        <v>0</v>
      </c>
      <c r="AO432" s="15">
        <f t="shared" si="9"/>
        <v>0</v>
      </c>
      <c r="AP432" s="15">
        <f t="shared" si="20"/>
        <v>201708724.5</v>
      </c>
      <c r="AQ432" s="14"/>
      <c r="AR432" s="15">
        <f>if($A432&lt;=$AF$1,D432*((1+Investment!$D$5/12)^($AR$1*12-$B432)),0)</f>
        <v>0</v>
      </c>
      <c r="AS432" s="15">
        <f>if($A432&lt;=$AF$1,E432*((1+Investment!$D$6/12)^($AR$1*12-$B432)),0)</f>
        <v>0</v>
      </c>
      <c r="AT432" s="15">
        <f>if($A432&lt;=$AF$1,F432*((1+Investment!$D$7/12)^($AR$1*12-$B432)),0)</f>
        <v>0</v>
      </c>
      <c r="AU432" s="15">
        <f t="shared" si="10"/>
        <v>0</v>
      </c>
      <c r="AV432" s="15">
        <f t="shared" si="21"/>
        <v>428487442.2</v>
      </c>
      <c r="AW432" s="15"/>
      <c r="AX432" s="15">
        <f>if($A432&lt;=$AF$1,D432*((1+Investment!$D$5/12)^($AX$1*12-$B432)),0)</f>
        <v>0</v>
      </c>
      <c r="AY432" s="15">
        <f>if($A432&lt;=$AF$1,E432*((1+Investment!$D$6/12)^($AX$1*12-$B432)),0)</f>
        <v>0</v>
      </c>
      <c r="AZ432" s="15">
        <f>if($A432&lt;=$AF$1,F432*((1+Investment!$D$7/12)^($AX$1*12-$B432)),0)</f>
        <v>0</v>
      </c>
      <c r="BA432" s="15">
        <f t="shared" si="11"/>
        <v>0</v>
      </c>
      <c r="BB432" s="15">
        <f t="shared" si="22"/>
        <v>924335629</v>
      </c>
      <c r="BC432" s="15"/>
      <c r="BD432" s="15">
        <f>if($A432&lt;=$AF$1,D432*((1+Investment!$D$5/12)^($BD$1*12-$B432)),0)</f>
        <v>0</v>
      </c>
      <c r="BE432" s="15">
        <f>if($A432&lt;=$AF$1,E432*((1+Investment!$D$6/12)^($BD$1*12-$B432)),0)</f>
        <v>0</v>
      </c>
      <c r="BF432" s="15">
        <f>if($A432&lt;=$AF$1,F432*((1+Investment!$D$7/12)^($BD$1*12-$B432)),0)</f>
        <v>0</v>
      </c>
      <c r="BG432" s="15">
        <f t="shared" si="12"/>
        <v>0</v>
      </c>
      <c r="BH432" s="15">
        <f t="shared" si="23"/>
        <v>2023737898</v>
      </c>
      <c r="BI432" s="15"/>
    </row>
    <row r="433">
      <c r="A433" s="24">
        <f t="shared" si="2"/>
        <v>35</v>
      </c>
      <c r="B433" s="23">
        <f t="shared" si="13"/>
        <v>431</v>
      </c>
      <c r="C433" s="15">
        <f>vlookup(A433,Budget!$B$3:$H$53,7,0)</f>
        <v>116888.3226</v>
      </c>
      <c r="D433" s="15">
        <f t="shared" ref="D433:F433" si="451">$C433*D$1</f>
        <v>70132.99356</v>
      </c>
      <c r="E433" s="15">
        <f t="shared" si="451"/>
        <v>29222.08065</v>
      </c>
      <c r="F433" s="15">
        <f t="shared" si="451"/>
        <v>17533.24839</v>
      </c>
      <c r="G433" s="14"/>
      <c r="H433" s="15">
        <f>if($A433&lt;=$H$1,D433*((1+Investment!$D$5/12)^($H$1*12-$B433)),0)</f>
        <v>0</v>
      </c>
      <c r="I433" s="15">
        <f>if($A433&lt;=$H$1,E433*((1+Investment!$D$6/12)^($H$1*12-$B433)),0)</f>
        <v>0</v>
      </c>
      <c r="J433" s="15">
        <f>if($A433&lt;=$H$1,F433*((1+Investment!$D$7/12)^($H$1*12-$B433)),0)</f>
        <v>0</v>
      </c>
      <c r="K433" s="15">
        <f t="shared" si="4"/>
        <v>0</v>
      </c>
      <c r="L433" s="15">
        <f t="shared" si="15"/>
        <v>2878143.695</v>
      </c>
      <c r="M433" s="14"/>
      <c r="N433" s="15">
        <f>if($A433&lt;=$N$1,D433*((1+Investment!$D$5/12)^($N$1*12-$B433)),0)</f>
        <v>0</v>
      </c>
      <c r="O433" s="15">
        <f>if($A433&lt;=$N$1,E433*((1+Investment!$D$6/12)^($N$1*12-$B433)),0)</f>
        <v>0</v>
      </c>
      <c r="P433" s="15">
        <f>if($A433&lt;=$N$1,F433*((1+Investment!$D$7/12)^($N$1*12-$B433)),0)</f>
        <v>0</v>
      </c>
      <c r="Q433" s="15">
        <f t="shared" si="5"/>
        <v>0</v>
      </c>
      <c r="R433" s="15">
        <f t="shared" si="16"/>
        <v>7865692.167</v>
      </c>
      <c r="S433" s="14"/>
      <c r="T433" s="15">
        <f>if($A433&lt;=$T$1,D433*((1+Investment!$D$5/12)^($T$1*12-$B433)),0)</f>
        <v>0</v>
      </c>
      <c r="U433" s="15">
        <f>if($A433&lt;=$T$1,E433*((1+Investment!$D$6/12)^($T$1*12-$B433)),0)</f>
        <v>0</v>
      </c>
      <c r="V433" s="15">
        <f>if($A433&lt;=$T$1,F433*((1+Investment!$D$7/12)^($T$1*12-$B433)),0)</f>
        <v>0</v>
      </c>
      <c r="W433" s="15">
        <f t="shared" si="6"/>
        <v>0</v>
      </c>
      <c r="X433" s="15">
        <f t="shared" si="17"/>
        <v>19126709.88</v>
      </c>
      <c r="Y433" s="14"/>
      <c r="Z433" s="15">
        <f>if($A433&lt;=$Z$1,D433*((1+Investment!$D$5/12)^($Z$1*12-$B433)),0)</f>
        <v>0</v>
      </c>
      <c r="AA433" s="15">
        <f>if($A433&lt;=$Z$1,E433*((1+Investment!$D$6/12)^($Z$1*12-$B433)),0)</f>
        <v>0</v>
      </c>
      <c r="AB433" s="15">
        <f>if($A433&lt;=$Z$1,F433*((1+Investment!$D$7/12)^($Z$1*12-$B433)),0)</f>
        <v>0</v>
      </c>
      <c r="AC433" s="15">
        <f t="shared" si="7"/>
        <v>0</v>
      </c>
      <c r="AD433" s="15">
        <f t="shared" si="18"/>
        <v>43666553.35</v>
      </c>
      <c r="AE433" s="14"/>
      <c r="AF433" s="15">
        <f>if($A433&lt;=$AF$1,D433*((1+Investment!$D$5/12)^($AF$1*12-$B433)),0)</f>
        <v>0</v>
      </c>
      <c r="AG433" s="15">
        <f>if($A433&lt;=$AF$1,E433*((1+Investment!$D$6/12)^($AF$1*12-$B433)),0)</f>
        <v>0</v>
      </c>
      <c r="AH433" s="15">
        <f>if($A433&lt;=$AF$1,F433*((1+Investment!$D$7/12)^($AF$1*12-$B433)),0)</f>
        <v>0</v>
      </c>
      <c r="AI433" s="15">
        <f t="shared" si="8"/>
        <v>0</v>
      </c>
      <c r="AJ433" s="15">
        <f t="shared" si="19"/>
        <v>96444597</v>
      </c>
      <c r="AK433" s="14"/>
      <c r="AL433" s="15">
        <f>if($A433&lt;=$AF$1,D433*((1+Investment!$D$5/12)^($AL$1*12-$B433)),0)</f>
        <v>0</v>
      </c>
      <c r="AM433" s="15">
        <f>if($A433&lt;=$AF$1,E433*((1+Investment!$D$6/12)^($AL$1*12-$B433)),0)</f>
        <v>0</v>
      </c>
      <c r="AN433" s="15">
        <f>if($A433&lt;=$AF$1,F433*((1+Investment!$D$7/12)^($AL$1*12-$B433)),0)</f>
        <v>0</v>
      </c>
      <c r="AO433" s="15">
        <f t="shared" si="9"/>
        <v>0</v>
      </c>
      <c r="AP433" s="15">
        <f t="shared" si="20"/>
        <v>201708724.5</v>
      </c>
      <c r="AQ433" s="14"/>
      <c r="AR433" s="15">
        <f>if($A433&lt;=$AF$1,D433*((1+Investment!$D$5/12)^($AR$1*12-$B433)),0)</f>
        <v>0</v>
      </c>
      <c r="AS433" s="15">
        <f>if($A433&lt;=$AF$1,E433*((1+Investment!$D$6/12)^($AR$1*12-$B433)),0)</f>
        <v>0</v>
      </c>
      <c r="AT433" s="15">
        <f>if($A433&lt;=$AF$1,F433*((1+Investment!$D$7/12)^($AR$1*12-$B433)),0)</f>
        <v>0</v>
      </c>
      <c r="AU433" s="15">
        <f t="shared" si="10"/>
        <v>0</v>
      </c>
      <c r="AV433" s="15">
        <f t="shared" si="21"/>
        <v>428487442.2</v>
      </c>
      <c r="AW433" s="15"/>
      <c r="AX433" s="15">
        <f>if($A433&lt;=$AF$1,D433*((1+Investment!$D$5/12)^($AX$1*12-$B433)),0)</f>
        <v>0</v>
      </c>
      <c r="AY433" s="15">
        <f>if($A433&lt;=$AF$1,E433*((1+Investment!$D$6/12)^($AX$1*12-$B433)),0)</f>
        <v>0</v>
      </c>
      <c r="AZ433" s="15">
        <f>if($A433&lt;=$AF$1,F433*((1+Investment!$D$7/12)^($AX$1*12-$B433)),0)</f>
        <v>0</v>
      </c>
      <c r="BA433" s="15">
        <f t="shared" si="11"/>
        <v>0</v>
      </c>
      <c r="BB433" s="15">
        <f t="shared" si="22"/>
        <v>924335629</v>
      </c>
      <c r="BC433" s="15"/>
      <c r="BD433" s="15">
        <f>if($A433&lt;=$AF$1,D433*((1+Investment!$D$5/12)^($BD$1*12-$B433)),0)</f>
        <v>0</v>
      </c>
      <c r="BE433" s="15">
        <f>if($A433&lt;=$AF$1,E433*((1+Investment!$D$6/12)^($BD$1*12-$B433)),0)</f>
        <v>0</v>
      </c>
      <c r="BF433" s="15">
        <f>if($A433&lt;=$AF$1,F433*((1+Investment!$D$7/12)^($BD$1*12-$B433)),0)</f>
        <v>0</v>
      </c>
      <c r="BG433" s="15">
        <f t="shared" si="12"/>
        <v>0</v>
      </c>
      <c r="BH433" s="15">
        <f t="shared" si="23"/>
        <v>2023737898</v>
      </c>
      <c r="BI433" s="15"/>
    </row>
    <row r="434">
      <c r="A434" s="24">
        <f t="shared" si="2"/>
        <v>35</v>
      </c>
      <c r="B434" s="23">
        <f t="shared" si="13"/>
        <v>432</v>
      </c>
      <c r="C434" s="15">
        <f>vlookup(A434,Budget!$B$3:$H$53,7,0)</f>
        <v>116888.3226</v>
      </c>
      <c r="D434" s="15">
        <f t="shared" ref="D434:F434" si="452">$C434*D$1</f>
        <v>70132.99356</v>
      </c>
      <c r="E434" s="15">
        <f t="shared" si="452"/>
        <v>29222.08065</v>
      </c>
      <c r="F434" s="15">
        <f t="shared" si="452"/>
        <v>17533.24839</v>
      </c>
      <c r="G434" s="14"/>
      <c r="H434" s="15">
        <f>if($A434&lt;=$H$1,D434*((1+Investment!$D$5/12)^($H$1*12-$B434)),0)</f>
        <v>0</v>
      </c>
      <c r="I434" s="15">
        <f>if($A434&lt;=$H$1,E434*((1+Investment!$D$6/12)^($H$1*12-$B434)),0)</f>
        <v>0</v>
      </c>
      <c r="J434" s="15">
        <f>if($A434&lt;=$H$1,F434*((1+Investment!$D$7/12)^($H$1*12-$B434)),0)</f>
        <v>0</v>
      </c>
      <c r="K434" s="15">
        <f t="shared" si="4"/>
        <v>0</v>
      </c>
      <c r="L434" s="15">
        <f t="shared" si="15"/>
        <v>2878143.695</v>
      </c>
      <c r="M434" s="14"/>
      <c r="N434" s="15">
        <f>if($A434&lt;=$N$1,D434*((1+Investment!$D$5/12)^($N$1*12-$B434)),0)</f>
        <v>0</v>
      </c>
      <c r="O434" s="15">
        <f>if($A434&lt;=$N$1,E434*((1+Investment!$D$6/12)^($N$1*12-$B434)),0)</f>
        <v>0</v>
      </c>
      <c r="P434" s="15">
        <f>if($A434&lt;=$N$1,F434*((1+Investment!$D$7/12)^($N$1*12-$B434)),0)</f>
        <v>0</v>
      </c>
      <c r="Q434" s="15">
        <f t="shared" si="5"/>
        <v>0</v>
      </c>
      <c r="R434" s="15">
        <f t="shared" si="16"/>
        <v>7865692.167</v>
      </c>
      <c r="S434" s="14"/>
      <c r="T434" s="15">
        <f>if($A434&lt;=$T$1,D434*((1+Investment!$D$5/12)^($T$1*12-$B434)),0)</f>
        <v>0</v>
      </c>
      <c r="U434" s="15">
        <f>if($A434&lt;=$T$1,E434*((1+Investment!$D$6/12)^($T$1*12-$B434)),0)</f>
        <v>0</v>
      </c>
      <c r="V434" s="15">
        <f>if($A434&lt;=$T$1,F434*((1+Investment!$D$7/12)^($T$1*12-$B434)),0)</f>
        <v>0</v>
      </c>
      <c r="W434" s="15">
        <f t="shared" si="6"/>
        <v>0</v>
      </c>
      <c r="X434" s="15">
        <f t="shared" si="17"/>
        <v>19126709.88</v>
      </c>
      <c r="Y434" s="14"/>
      <c r="Z434" s="15">
        <f>if($A434&lt;=$Z$1,D434*((1+Investment!$D$5/12)^($Z$1*12-$B434)),0)</f>
        <v>0</v>
      </c>
      <c r="AA434" s="15">
        <f>if($A434&lt;=$Z$1,E434*((1+Investment!$D$6/12)^($Z$1*12-$B434)),0)</f>
        <v>0</v>
      </c>
      <c r="AB434" s="15">
        <f>if($A434&lt;=$Z$1,F434*((1+Investment!$D$7/12)^($Z$1*12-$B434)),0)</f>
        <v>0</v>
      </c>
      <c r="AC434" s="15">
        <f t="shared" si="7"/>
        <v>0</v>
      </c>
      <c r="AD434" s="15">
        <f t="shared" si="18"/>
        <v>43666553.35</v>
      </c>
      <c r="AE434" s="14"/>
      <c r="AF434" s="15">
        <f>if($A434&lt;=$AF$1,D434*((1+Investment!$D$5/12)^($AF$1*12-$B434)),0)</f>
        <v>0</v>
      </c>
      <c r="AG434" s="15">
        <f>if($A434&lt;=$AF$1,E434*((1+Investment!$D$6/12)^($AF$1*12-$B434)),0)</f>
        <v>0</v>
      </c>
      <c r="AH434" s="15">
        <f>if($A434&lt;=$AF$1,F434*((1+Investment!$D$7/12)^($AF$1*12-$B434)),0)</f>
        <v>0</v>
      </c>
      <c r="AI434" s="15">
        <f t="shared" si="8"/>
        <v>0</v>
      </c>
      <c r="AJ434" s="15">
        <f t="shared" si="19"/>
        <v>96444597</v>
      </c>
      <c r="AK434" s="14"/>
      <c r="AL434" s="15">
        <f>if($A434&lt;=$AF$1,D434*((1+Investment!$D$5/12)^($AL$1*12-$B434)),0)</f>
        <v>0</v>
      </c>
      <c r="AM434" s="15">
        <f>if($A434&lt;=$AF$1,E434*((1+Investment!$D$6/12)^($AL$1*12-$B434)),0)</f>
        <v>0</v>
      </c>
      <c r="AN434" s="15">
        <f>if($A434&lt;=$AF$1,F434*((1+Investment!$D$7/12)^($AL$1*12-$B434)),0)</f>
        <v>0</v>
      </c>
      <c r="AO434" s="15">
        <f t="shared" si="9"/>
        <v>0</v>
      </c>
      <c r="AP434" s="15">
        <f t="shared" si="20"/>
        <v>201708724.5</v>
      </c>
      <c r="AQ434" s="14"/>
      <c r="AR434" s="15">
        <f>if($A434&lt;=$AF$1,D434*((1+Investment!$D$5/12)^($AR$1*12-$B434)),0)</f>
        <v>0</v>
      </c>
      <c r="AS434" s="15">
        <f>if($A434&lt;=$AF$1,E434*((1+Investment!$D$6/12)^($AR$1*12-$B434)),0)</f>
        <v>0</v>
      </c>
      <c r="AT434" s="15">
        <f>if($A434&lt;=$AF$1,F434*((1+Investment!$D$7/12)^($AR$1*12-$B434)),0)</f>
        <v>0</v>
      </c>
      <c r="AU434" s="15">
        <f t="shared" si="10"/>
        <v>0</v>
      </c>
      <c r="AV434" s="15">
        <f t="shared" si="21"/>
        <v>428487442.2</v>
      </c>
      <c r="AW434" s="15"/>
      <c r="AX434" s="15">
        <f>if($A434&lt;=$AF$1,D434*((1+Investment!$D$5/12)^($AX$1*12-$B434)),0)</f>
        <v>0</v>
      </c>
      <c r="AY434" s="15">
        <f>if($A434&lt;=$AF$1,E434*((1+Investment!$D$6/12)^($AX$1*12-$B434)),0)</f>
        <v>0</v>
      </c>
      <c r="AZ434" s="15">
        <f>if($A434&lt;=$AF$1,F434*((1+Investment!$D$7/12)^($AX$1*12-$B434)),0)</f>
        <v>0</v>
      </c>
      <c r="BA434" s="15">
        <f t="shared" si="11"/>
        <v>0</v>
      </c>
      <c r="BB434" s="15">
        <f t="shared" si="22"/>
        <v>924335629</v>
      </c>
      <c r="BC434" s="15"/>
      <c r="BD434" s="15">
        <f>if($A434&lt;=$AF$1,D434*((1+Investment!$D$5/12)^($BD$1*12-$B434)),0)</f>
        <v>0</v>
      </c>
      <c r="BE434" s="15">
        <f>if($A434&lt;=$AF$1,E434*((1+Investment!$D$6/12)^($BD$1*12-$B434)),0)</f>
        <v>0</v>
      </c>
      <c r="BF434" s="15">
        <f>if($A434&lt;=$AF$1,F434*((1+Investment!$D$7/12)^($BD$1*12-$B434)),0)</f>
        <v>0</v>
      </c>
      <c r="BG434" s="15">
        <f t="shared" si="12"/>
        <v>0</v>
      </c>
      <c r="BH434" s="15">
        <f t="shared" si="23"/>
        <v>2023737898</v>
      </c>
      <c r="BI434" s="15"/>
    </row>
    <row r="435">
      <c r="A435" s="24">
        <f t="shared" si="2"/>
        <v>36</v>
      </c>
      <c r="B435" s="23">
        <f t="shared" si="13"/>
        <v>433</v>
      </c>
      <c r="C435" s="15">
        <f>vlookup(A435,Budget!$B$3:$H$53,7,0)</f>
        <v>121719.8555</v>
      </c>
      <c r="D435" s="15">
        <f t="shared" ref="D435:F435" si="453">$C435*D$1</f>
        <v>73031.9133</v>
      </c>
      <c r="E435" s="15">
        <f t="shared" si="453"/>
        <v>30429.96387</v>
      </c>
      <c r="F435" s="15">
        <f t="shared" si="453"/>
        <v>18257.97832</v>
      </c>
      <c r="G435" s="14"/>
      <c r="H435" s="15">
        <f>if($A435&lt;=$H$1,D435*((1+Investment!$D$5/12)^($H$1*12-$B435)),0)</f>
        <v>0</v>
      </c>
      <c r="I435" s="15">
        <f>if($A435&lt;=$H$1,E435*((1+Investment!$D$6/12)^($H$1*12-$B435)),0)</f>
        <v>0</v>
      </c>
      <c r="J435" s="15">
        <f>if($A435&lt;=$H$1,F435*((1+Investment!$D$7/12)^($H$1*12-$B435)),0)</f>
        <v>0</v>
      </c>
      <c r="K435" s="15">
        <f t="shared" si="4"/>
        <v>0</v>
      </c>
      <c r="L435" s="15">
        <f t="shared" si="15"/>
        <v>2878143.695</v>
      </c>
      <c r="M435" s="14"/>
      <c r="N435" s="15">
        <f>if($A435&lt;=$N$1,D435*((1+Investment!$D$5/12)^($N$1*12-$B435)),0)</f>
        <v>0</v>
      </c>
      <c r="O435" s="15">
        <f>if($A435&lt;=$N$1,E435*((1+Investment!$D$6/12)^($N$1*12-$B435)),0)</f>
        <v>0</v>
      </c>
      <c r="P435" s="15">
        <f>if($A435&lt;=$N$1,F435*((1+Investment!$D$7/12)^($N$1*12-$B435)),0)</f>
        <v>0</v>
      </c>
      <c r="Q435" s="15">
        <f t="shared" si="5"/>
        <v>0</v>
      </c>
      <c r="R435" s="15">
        <f t="shared" si="16"/>
        <v>7865692.167</v>
      </c>
      <c r="S435" s="14"/>
      <c r="T435" s="15">
        <f>if($A435&lt;=$T$1,D435*((1+Investment!$D$5/12)^($T$1*12-$B435)),0)</f>
        <v>0</v>
      </c>
      <c r="U435" s="15">
        <f>if($A435&lt;=$T$1,E435*((1+Investment!$D$6/12)^($T$1*12-$B435)),0)</f>
        <v>0</v>
      </c>
      <c r="V435" s="15">
        <f>if($A435&lt;=$T$1,F435*((1+Investment!$D$7/12)^($T$1*12-$B435)),0)</f>
        <v>0</v>
      </c>
      <c r="W435" s="15">
        <f t="shared" si="6"/>
        <v>0</v>
      </c>
      <c r="X435" s="15">
        <f t="shared" si="17"/>
        <v>19126709.88</v>
      </c>
      <c r="Y435" s="14"/>
      <c r="Z435" s="15">
        <f>if($A435&lt;=$Z$1,D435*((1+Investment!$D$5/12)^($Z$1*12-$B435)),0)</f>
        <v>0</v>
      </c>
      <c r="AA435" s="15">
        <f>if($A435&lt;=$Z$1,E435*((1+Investment!$D$6/12)^($Z$1*12-$B435)),0)</f>
        <v>0</v>
      </c>
      <c r="AB435" s="15">
        <f>if($A435&lt;=$Z$1,F435*((1+Investment!$D$7/12)^($Z$1*12-$B435)),0)</f>
        <v>0</v>
      </c>
      <c r="AC435" s="15">
        <f t="shared" si="7"/>
        <v>0</v>
      </c>
      <c r="AD435" s="15">
        <f t="shared" si="18"/>
        <v>43666553.35</v>
      </c>
      <c r="AE435" s="14"/>
      <c r="AF435" s="15">
        <f>if($A435&lt;=$AF$1,D435*((1+Investment!$D$5/12)^($AF$1*12-$B435)),0)</f>
        <v>0</v>
      </c>
      <c r="AG435" s="15">
        <f>if($A435&lt;=$AF$1,E435*((1+Investment!$D$6/12)^($AF$1*12-$B435)),0)</f>
        <v>0</v>
      </c>
      <c r="AH435" s="15">
        <f>if($A435&lt;=$AF$1,F435*((1+Investment!$D$7/12)^($AF$1*12-$B435)),0)</f>
        <v>0</v>
      </c>
      <c r="AI435" s="15">
        <f t="shared" si="8"/>
        <v>0</v>
      </c>
      <c r="AJ435" s="15">
        <f t="shared" si="19"/>
        <v>96444597</v>
      </c>
      <c r="AK435" s="14"/>
      <c r="AL435" s="15">
        <f>if($A435&lt;=$AF$1,D435*((1+Investment!$D$5/12)^($AL$1*12-$B435)),0)</f>
        <v>0</v>
      </c>
      <c r="AM435" s="15">
        <f>if($A435&lt;=$AF$1,E435*((1+Investment!$D$6/12)^($AL$1*12-$B435)),0)</f>
        <v>0</v>
      </c>
      <c r="AN435" s="15">
        <f>if($A435&lt;=$AF$1,F435*((1+Investment!$D$7/12)^($AL$1*12-$B435)),0)</f>
        <v>0</v>
      </c>
      <c r="AO435" s="15">
        <f t="shared" si="9"/>
        <v>0</v>
      </c>
      <c r="AP435" s="15">
        <f t="shared" si="20"/>
        <v>201708724.5</v>
      </c>
      <c r="AQ435" s="14"/>
      <c r="AR435" s="15">
        <f>if($A435&lt;=$AF$1,D435*((1+Investment!$D$5/12)^($AR$1*12-$B435)),0)</f>
        <v>0</v>
      </c>
      <c r="AS435" s="15">
        <f>if($A435&lt;=$AF$1,E435*((1+Investment!$D$6/12)^($AR$1*12-$B435)),0)</f>
        <v>0</v>
      </c>
      <c r="AT435" s="15">
        <f>if($A435&lt;=$AF$1,F435*((1+Investment!$D$7/12)^($AR$1*12-$B435)),0)</f>
        <v>0</v>
      </c>
      <c r="AU435" s="15">
        <f t="shared" si="10"/>
        <v>0</v>
      </c>
      <c r="AV435" s="15">
        <f t="shared" si="21"/>
        <v>428487442.2</v>
      </c>
      <c r="AW435" s="15"/>
      <c r="AX435" s="15">
        <f>if($A435&lt;=$AF$1,D435*((1+Investment!$D$5/12)^($AX$1*12-$B435)),0)</f>
        <v>0</v>
      </c>
      <c r="AY435" s="15">
        <f>if($A435&lt;=$AF$1,E435*((1+Investment!$D$6/12)^($AX$1*12-$B435)),0)</f>
        <v>0</v>
      </c>
      <c r="AZ435" s="15">
        <f>if($A435&lt;=$AF$1,F435*((1+Investment!$D$7/12)^($AX$1*12-$B435)),0)</f>
        <v>0</v>
      </c>
      <c r="BA435" s="15">
        <f t="shared" si="11"/>
        <v>0</v>
      </c>
      <c r="BB435" s="15">
        <f t="shared" si="22"/>
        <v>924335629</v>
      </c>
      <c r="BC435" s="15"/>
      <c r="BD435" s="15">
        <f>if($A435&lt;=$AF$1,D435*((1+Investment!$D$5/12)^($BD$1*12-$B435)),0)</f>
        <v>0</v>
      </c>
      <c r="BE435" s="15">
        <f>if($A435&lt;=$AF$1,E435*((1+Investment!$D$6/12)^($BD$1*12-$B435)),0)</f>
        <v>0</v>
      </c>
      <c r="BF435" s="15">
        <f>if($A435&lt;=$AF$1,F435*((1+Investment!$D$7/12)^($BD$1*12-$B435)),0)</f>
        <v>0</v>
      </c>
      <c r="BG435" s="15">
        <f t="shared" si="12"/>
        <v>0</v>
      </c>
      <c r="BH435" s="15">
        <f t="shared" si="23"/>
        <v>2023737898</v>
      </c>
      <c r="BI435" s="15"/>
    </row>
    <row r="436">
      <c r="A436" s="24">
        <f t="shared" si="2"/>
        <v>36</v>
      </c>
      <c r="B436" s="23">
        <f t="shared" si="13"/>
        <v>434</v>
      </c>
      <c r="C436" s="15">
        <f>vlookup(A436,Budget!$B$3:$H$53,7,0)</f>
        <v>121719.8555</v>
      </c>
      <c r="D436" s="15">
        <f t="shared" ref="D436:F436" si="454">$C436*D$1</f>
        <v>73031.9133</v>
      </c>
      <c r="E436" s="15">
        <f t="shared" si="454"/>
        <v>30429.96387</v>
      </c>
      <c r="F436" s="15">
        <f t="shared" si="454"/>
        <v>18257.97832</v>
      </c>
      <c r="G436" s="14"/>
      <c r="H436" s="15">
        <f>if($A436&lt;=$H$1,D436*((1+Investment!$D$5/12)^($H$1*12-$B436)),0)</f>
        <v>0</v>
      </c>
      <c r="I436" s="15">
        <f>if($A436&lt;=$H$1,E436*((1+Investment!$D$6/12)^($H$1*12-$B436)),0)</f>
        <v>0</v>
      </c>
      <c r="J436" s="15">
        <f>if($A436&lt;=$H$1,F436*((1+Investment!$D$7/12)^($H$1*12-$B436)),0)</f>
        <v>0</v>
      </c>
      <c r="K436" s="15">
        <f t="shared" si="4"/>
        <v>0</v>
      </c>
      <c r="L436" s="15">
        <f t="shared" si="15"/>
        <v>2878143.695</v>
      </c>
      <c r="M436" s="14"/>
      <c r="N436" s="15">
        <f>if($A436&lt;=$N$1,D436*((1+Investment!$D$5/12)^($N$1*12-$B436)),0)</f>
        <v>0</v>
      </c>
      <c r="O436" s="15">
        <f>if($A436&lt;=$N$1,E436*((1+Investment!$D$6/12)^($N$1*12-$B436)),0)</f>
        <v>0</v>
      </c>
      <c r="P436" s="15">
        <f>if($A436&lt;=$N$1,F436*((1+Investment!$D$7/12)^($N$1*12-$B436)),0)</f>
        <v>0</v>
      </c>
      <c r="Q436" s="15">
        <f t="shared" si="5"/>
        <v>0</v>
      </c>
      <c r="R436" s="15">
        <f t="shared" si="16"/>
        <v>7865692.167</v>
      </c>
      <c r="S436" s="14"/>
      <c r="T436" s="15">
        <f>if($A436&lt;=$T$1,D436*((1+Investment!$D$5/12)^($T$1*12-$B436)),0)</f>
        <v>0</v>
      </c>
      <c r="U436" s="15">
        <f>if($A436&lt;=$T$1,E436*((1+Investment!$D$6/12)^($T$1*12-$B436)),0)</f>
        <v>0</v>
      </c>
      <c r="V436" s="15">
        <f>if($A436&lt;=$T$1,F436*((1+Investment!$D$7/12)^($T$1*12-$B436)),0)</f>
        <v>0</v>
      </c>
      <c r="W436" s="15">
        <f t="shared" si="6"/>
        <v>0</v>
      </c>
      <c r="X436" s="15">
        <f t="shared" si="17"/>
        <v>19126709.88</v>
      </c>
      <c r="Y436" s="14"/>
      <c r="Z436" s="15">
        <f>if($A436&lt;=$Z$1,D436*((1+Investment!$D$5/12)^($Z$1*12-$B436)),0)</f>
        <v>0</v>
      </c>
      <c r="AA436" s="15">
        <f>if($A436&lt;=$Z$1,E436*((1+Investment!$D$6/12)^($Z$1*12-$B436)),0)</f>
        <v>0</v>
      </c>
      <c r="AB436" s="15">
        <f>if($A436&lt;=$Z$1,F436*((1+Investment!$D$7/12)^($Z$1*12-$B436)),0)</f>
        <v>0</v>
      </c>
      <c r="AC436" s="15">
        <f t="shared" si="7"/>
        <v>0</v>
      </c>
      <c r="AD436" s="15">
        <f t="shared" si="18"/>
        <v>43666553.35</v>
      </c>
      <c r="AE436" s="14"/>
      <c r="AF436" s="15">
        <f>if($A436&lt;=$AF$1,D436*((1+Investment!$D$5/12)^($AF$1*12-$B436)),0)</f>
        <v>0</v>
      </c>
      <c r="AG436" s="15">
        <f>if($A436&lt;=$AF$1,E436*((1+Investment!$D$6/12)^($AF$1*12-$B436)),0)</f>
        <v>0</v>
      </c>
      <c r="AH436" s="15">
        <f>if($A436&lt;=$AF$1,F436*((1+Investment!$D$7/12)^($AF$1*12-$B436)),0)</f>
        <v>0</v>
      </c>
      <c r="AI436" s="15">
        <f t="shared" si="8"/>
        <v>0</v>
      </c>
      <c r="AJ436" s="15">
        <f t="shared" si="19"/>
        <v>96444597</v>
      </c>
      <c r="AK436" s="14"/>
      <c r="AL436" s="15">
        <f>if($A436&lt;=$AF$1,D436*((1+Investment!$D$5/12)^($AL$1*12-$B436)),0)</f>
        <v>0</v>
      </c>
      <c r="AM436" s="15">
        <f>if($A436&lt;=$AF$1,E436*((1+Investment!$D$6/12)^($AL$1*12-$B436)),0)</f>
        <v>0</v>
      </c>
      <c r="AN436" s="15">
        <f>if($A436&lt;=$AF$1,F436*((1+Investment!$D$7/12)^($AL$1*12-$B436)),0)</f>
        <v>0</v>
      </c>
      <c r="AO436" s="15">
        <f t="shared" si="9"/>
        <v>0</v>
      </c>
      <c r="AP436" s="15">
        <f t="shared" si="20"/>
        <v>201708724.5</v>
      </c>
      <c r="AQ436" s="14"/>
      <c r="AR436" s="15">
        <f>if($A436&lt;=$AF$1,D436*((1+Investment!$D$5/12)^($AR$1*12-$B436)),0)</f>
        <v>0</v>
      </c>
      <c r="AS436" s="15">
        <f>if($A436&lt;=$AF$1,E436*((1+Investment!$D$6/12)^($AR$1*12-$B436)),0)</f>
        <v>0</v>
      </c>
      <c r="AT436" s="15">
        <f>if($A436&lt;=$AF$1,F436*((1+Investment!$D$7/12)^($AR$1*12-$B436)),0)</f>
        <v>0</v>
      </c>
      <c r="AU436" s="15">
        <f t="shared" si="10"/>
        <v>0</v>
      </c>
      <c r="AV436" s="15">
        <f t="shared" si="21"/>
        <v>428487442.2</v>
      </c>
      <c r="AW436" s="15"/>
      <c r="AX436" s="15">
        <f>if($A436&lt;=$AF$1,D436*((1+Investment!$D$5/12)^($AX$1*12-$B436)),0)</f>
        <v>0</v>
      </c>
      <c r="AY436" s="15">
        <f>if($A436&lt;=$AF$1,E436*((1+Investment!$D$6/12)^($AX$1*12-$B436)),0)</f>
        <v>0</v>
      </c>
      <c r="AZ436" s="15">
        <f>if($A436&lt;=$AF$1,F436*((1+Investment!$D$7/12)^($AX$1*12-$B436)),0)</f>
        <v>0</v>
      </c>
      <c r="BA436" s="15">
        <f t="shared" si="11"/>
        <v>0</v>
      </c>
      <c r="BB436" s="15">
        <f t="shared" si="22"/>
        <v>924335629</v>
      </c>
      <c r="BC436" s="15"/>
      <c r="BD436" s="15">
        <f>if($A436&lt;=$AF$1,D436*((1+Investment!$D$5/12)^($BD$1*12-$B436)),0)</f>
        <v>0</v>
      </c>
      <c r="BE436" s="15">
        <f>if($A436&lt;=$AF$1,E436*((1+Investment!$D$6/12)^($BD$1*12-$B436)),0)</f>
        <v>0</v>
      </c>
      <c r="BF436" s="15">
        <f>if($A436&lt;=$AF$1,F436*((1+Investment!$D$7/12)^($BD$1*12-$B436)),0)</f>
        <v>0</v>
      </c>
      <c r="BG436" s="15">
        <f t="shared" si="12"/>
        <v>0</v>
      </c>
      <c r="BH436" s="15">
        <f t="shared" si="23"/>
        <v>2023737898</v>
      </c>
      <c r="BI436" s="15"/>
    </row>
    <row r="437">
      <c r="A437" s="24">
        <f t="shared" si="2"/>
        <v>36</v>
      </c>
      <c r="B437" s="23">
        <f t="shared" si="13"/>
        <v>435</v>
      </c>
      <c r="C437" s="15">
        <f>vlookup(A437,Budget!$B$3:$H$53,7,0)</f>
        <v>121719.8555</v>
      </c>
      <c r="D437" s="15">
        <f t="shared" ref="D437:F437" si="455">$C437*D$1</f>
        <v>73031.9133</v>
      </c>
      <c r="E437" s="15">
        <f t="shared" si="455"/>
        <v>30429.96387</v>
      </c>
      <c r="F437" s="15">
        <f t="shared" si="455"/>
        <v>18257.97832</v>
      </c>
      <c r="G437" s="14"/>
      <c r="H437" s="15">
        <f>if($A437&lt;=$H$1,D437*((1+Investment!$D$5/12)^($H$1*12-$B437)),0)</f>
        <v>0</v>
      </c>
      <c r="I437" s="15">
        <f>if($A437&lt;=$H$1,E437*((1+Investment!$D$6/12)^($H$1*12-$B437)),0)</f>
        <v>0</v>
      </c>
      <c r="J437" s="15">
        <f>if($A437&lt;=$H$1,F437*((1+Investment!$D$7/12)^($H$1*12-$B437)),0)</f>
        <v>0</v>
      </c>
      <c r="K437" s="15">
        <f t="shared" si="4"/>
        <v>0</v>
      </c>
      <c r="L437" s="15">
        <f t="shared" si="15"/>
        <v>2878143.695</v>
      </c>
      <c r="M437" s="14"/>
      <c r="N437" s="15">
        <f>if($A437&lt;=$N$1,D437*((1+Investment!$D$5/12)^($N$1*12-$B437)),0)</f>
        <v>0</v>
      </c>
      <c r="O437" s="15">
        <f>if($A437&lt;=$N$1,E437*((1+Investment!$D$6/12)^($N$1*12-$B437)),0)</f>
        <v>0</v>
      </c>
      <c r="P437" s="15">
        <f>if($A437&lt;=$N$1,F437*((1+Investment!$D$7/12)^($N$1*12-$B437)),0)</f>
        <v>0</v>
      </c>
      <c r="Q437" s="15">
        <f t="shared" si="5"/>
        <v>0</v>
      </c>
      <c r="R437" s="15">
        <f t="shared" si="16"/>
        <v>7865692.167</v>
      </c>
      <c r="S437" s="14"/>
      <c r="T437" s="15">
        <f>if($A437&lt;=$T$1,D437*((1+Investment!$D$5/12)^($T$1*12-$B437)),0)</f>
        <v>0</v>
      </c>
      <c r="U437" s="15">
        <f>if($A437&lt;=$T$1,E437*((1+Investment!$D$6/12)^($T$1*12-$B437)),0)</f>
        <v>0</v>
      </c>
      <c r="V437" s="15">
        <f>if($A437&lt;=$T$1,F437*((1+Investment!$D$7/12)^($T$1*12-$B437)),0)</f>
        <v>0</v>
      </c>
      <c r="W437" s="15">
        <f t="shared" si="6"/>
        <v>0</v>
      </c>
      <c r="X437" s="15">
        <f t="shared" si="17"/>
        <v>19126709.88</v>
      </c>
      <c r="Y437" s="14"/>
      <c r="Z437" s="15">
        <f>if($A437&lt;=$Z$1,D437*((1+Investment!$D$5/12)^($Z$1*12-$B437)),0)</f>
        <v>0</v>
      </c>
      <c r="AA437" s="15">
        <f>if($A437&lt;=$Z$1,E437*((1+Investment!$D$6/12)^($Z$1*12-$B437)),0)</f>
        <v>0</v>
      </c>
      <c r="AB437" s="15">
        <f>if($A437&lt;=$Z$1,F437*((1+Investment!$D$7/12)^($Z$1*12-$B437)),0)</f>
        <v>0</v>
      </c>
      <c r="AC437" s="15">
        <f t="shared" si="7"/>
        <v>0</v>
      </c>
      <c r="AD437" s="15">
        <f t="shared" si="18"/>
        <v>43666553.35</v>
      </c>
      <c r="AE437" s="14"/>
      <c r="AF437" s="15">
        <f>if($A437&lt;=$AF$1,D437*((1+Investment!$D$5/12)^($AF$1*12-$B437)),0)</f>
        <v>0</v>
      </c>
      <c r="AG437" s="15">
        <f>if($A437&lt;=$AF$1,E437*((1+Investment!$D$6/12)^($AF$1*12-$B437)),0)</f>
        <v>0</v>
      </c>
      <c r="AH437" s="15">
        <f>if($A437&lt;=$AF$1,F437*((1+Investment!$D$7/12)^($AF$1*12-$B437)),0)</f>
        <v>0</v>
      </c>
      <c r="AI437" s="15">
        <f t="shared" si="8"/>
        <v>0</v>
      </c>
      <c r="AJ437" s="15">
        <f t="shared" si="19"/>
        <v>96444597</v>
      </c>
      <c r="AK437" s="14"/>
      <c r="AL437" s="15">
        <f>if($A437&lt;=$AF$1,D437*((1+Investment!$D$5/12)^($AL$1*12-$B437)),0)</f>
        <v>0</v>
      </c>
      <c r="AM437" s="15">
        <f>if($A437&lt;=$AF$1,E437*((1+Investment!$D$6/12)^($AL$1*12-$B437)),0)</f>
        <v>0</v>
      </c>
      <c r="AN437" s="15">
        <f>if($A437&lt;=$AF$1,F437*((1+Investment!$D$7/12)^($AL$1*12-$B437)),0)</f>
        <v>0</v>
      </c>
      <c r="AO437" s="15">
        <f t="shared" si="9"/>
        <v>0</v>
      </c>
      <c r="AP437" s="15">
        <f t="shared" si="20"/>
        <v>201708724.5</v>
      </c>
      <c r="AQ437" s="14"/>
      <c r="AR437" s="15">
        <f>if($A437&lt;=$AF$1,D437*((1+Investment!$D$5/12)^($AR$1*12-$B437)),0)</f>
        <v>0</v>
      </c>
      <c r="AS437" s="15">
        <f>if($A437&lt;=$AF$1,E437*((1+Investment!$D$6/12)^($AR$1*12-$B437)),0)</f>
        <v>0</v>
      </c>
      <c r="AT437" s="15">
        <f>if($A437&lt;=$AF$1,F437*((1+Investment!$D$7/12)^($AR$1*12-$B437)),0)</f>
        <v>0</v>
      </c>
      <c r="AU437" s="15">
        <f t="shared" si="10"/>
        <v>0</v>
      </c>
      <c r="AV437" s="15">
        <f t="shared" si="21"/>
        <v>428487442.2</v>
      </c>
      <c r="AW437" s="15"/>
      <c r="AX437" s="15">
        <f>if($A437&lt;=$AF$1,D437*((1+Investment!$D$5/12)^($AX$1*12-$B437)),0)</f>
        <v>0</v>
      </c>
      <c r="AY437" s="15">
        <f>if($A437&lt;=$AF$1,E437*((1+Investment!$D$6/12)^($AX$1*12-$B437)),0)</f>
        <v>0</v>
      </c>
      <c r="AZ437" s="15">
        <f>if($A437&lt;=$AF$1,F437*((1+Investment!$D$7/12)^($AX$1*12-$B437)),0)</f>
        <v>0</v>
      </c>
      <c r="BA437" s="15">
        <f t="shared" si="11"/>
        <v>0</v>
      </c>
      <c r="BB437" s="15">
        <f t="shared" si="22"/>
        <v>924335629</v>
      </c>
      <c r="BC437" s="15"/>
      <c r="BD437" s="15">
        <f>if($A437&lt;=$AF$1,D437*((1+Investment!$D$5/12)^($BD$1*12-$B437)),0)</f>
        <v>0</v>
      </c>
      <c r="BE437" s="15">
        <f>if($A437&lt;=$AF$1,E437*((1+Investment!$D$6/12)^($BD$1*12-$B437)),0)</f>
        <v>0</v>
      </c>
      <c r="BF437" s="15">
        <f>if($A437&lt;=$AF$1,F437*((1+Investment!$D$7/12)^($BD$1*12-$B437)),0)</f>
        <v>0</v>
      </c>
      <c r="BG437" s="15">
        <f t="shared" si="12"/>
        <v>0</v>
      </c>
      <c r="BH437" s="15">
        <f t="shared" si="23"/>
        <v>2023737898</v>
      </c>
      <c r="BI437" s="15"/>
    </row>
    <row r="438">
      <c r="A438" s="24">
        <f t="shared" si="2"/>
        <v>36</v>
      </c>
      <c r="B438" s="23">
        <f t="shared" si="13"/>
        <v>436</v>
      </c>
      <c r="C438" s="15">
        <f>vlookup(A438,Budget!$B$3:$H$53,7,0)</f>
        <v>121719.8555</v>
      </c>
      <c r="D438" s="15">
        <f t="shared" ref="D438:F438" si="456">$C438*D$1</f>
        <v>73031.9133</v>
      </c>
      <c r="E438" s="15">
        <f t="shared" si="456"/>
        <v>30429.96387</v>
      </c>
      <c r="F438" s="15">
        <f t="shared" si="456"/>
        <v>18257.97832</v>
      </c>
      <c r="G438" s="14"/>
      <c r="H438" s="15">
        <f>if($A438&lt;=$H$1,D438*((1+Investment!$D$5/12)^($H$1*12-$B438)),0)</f>
        <v>0</v>
      </c>
      <c r="I438" s="15">
        <f>if($A438&lt;=$H$1,E438*((1+Investment!$D$6/12)^($H$1*12-$B438)),0)</f>
        <v>0</v>
      </c>
      <c r="J438" s="15">
        <f>if($A438&lt;=$H$1,F438*((1+Investment!$D$7/12)^($H$1*12-$B438)),0)</f>
        <v>0</v>
      </c>
      <c r="K438" s="15">
        <f t="shared" si="4"/>
        <v>0</v>
      </c>
      <c r="L438" s="15">
        <f t="shared" si="15"/>
        <v>2878143.695</v>
      </c>
      <c r="M438" s="14"/>
      <c r="N438" s="15">
        <f>if($A438&lt;=$N$1,D438*((1+Investment!$D$5/12)^($N$1*12-$B438)),0)</f>
        <v>0</v>
      </c>
      <c r="O438" s="15">
        <f>if($A438&lt;=$N$1,E438*((1+Investment!$D$6/12)^($N$1*12-$B438)),0)</f>
        <v>0</v>
      </c>
      <c r="P438" s="15">
        <f>if($A438&lt;=$N$1,F438*((1+Investment!$D$7/12)^($N$1*12-$B438)),0)</f>
        <v>0</v>
      </c>
      <c r="Q438" s="15">
        <f t="shared" si="5"/>
        <v>0</v>
      </c>
      <c r="R438" s="15">
        <f t="shared" si="16"/>
        <v>7865692.167</v>
      </c>
      <c r="S438" s="14"/>
      <c r="T438" s="15">
        <f>if($A438&lt;=$T$1,D438*((1+Investment!$D$5/12)^($T$1*12-$B438)),0)</f>
        <v>0</v>
      </c>
      <c r="U438" s="15">
        <f>if($A438&lt;=$T$1,E438*((1+Investment!$D$6/12)^($T$1*12-$B438)),0)</f>
        <v>0</v>
      </c>
      <c r="V438" s="15">
        <f>if($A438&lt;=$T$1,F438*((1+Investment!$D$7/12)^($T$1*12-$B438)),0)</f>
        <v>0</v>
      </c>
      <c r="W438" s="15">
        <f t="shared" si="6"/>
        <v>0</v>
      </c>
      <c r="X438" s="15">
        <f t="shared" si="17"/>
        <v>19126709.88</v>
      </c>
      <c r="Y438" s="14"/>
      <c r="Z438" s="15">
        <f>if($A438&lt;=$Z$1,D438*((1+Investment!$D$5/12)^($Z$1*12-$B438)),0)</f>
        <v>0</v>
      </c>
      <c r="AA438" s="15">
        <f>if($A438&lt;=$Z$1,E438*((1+Investment!$D$6/12)^($Z$1*12-$B438)),0)</f>
        <v>0</v>
      </c>
      <c r="AB438" s="15">
        <f>if($A438&lt;=$Z$1,F438*((1+Investment!$D$7/12)^($Z$1*12-$B438)),0)</f>
        <v>0</v>
      </c>
      <c r="AC438" s="15">
        <f t="shared" si="7"/>
        <v>0</v>
      </c>
      <c r="AD438" s="15">
        <f t="shared" si="18"/>
        <v>43666553.35</v>
      </c>
      <c r="AE438" s="14"/>
      <c r="AF438" s="15">
        <f>if($A438&lt;=$AF$1,D438*((1+Investment!$D$5/12)^($AF$1*12-$B438)),0)</f>
        <v>0</v>
      </c>
      <c r="AG438" s="15">
        <f>if($A438&lt;=$AF$1,E438*((1+Investment!$D$6/12)^($AF$1*12-$B438)),0)</f>
        <v>0</v>
      </c>
      <c r="AH438" s="15">
        <f>if($A438&lt;=$AF$1,F438*((1+Investment!$D$7/12)^($AF$1*12-$B438)),0)</f>
        <v>0</v>
      </c>
      <c r="AI438" s="15">
        <f t="shared" si="8"/>
        <v>0</v>
      </c>
      <c r="AJ438" s="15">
        <f t="shared" si="19"/>
        <v>96444597</v>
      </c>
      <c r="AK438" s="14"/>
      <c r="AL438" s="15">
        <f>if($A438&lt;=$AF$1,D438*((1+Investment!$D$5/12)^($AL$1*12-$B438)),0)</f>
        <v>0</v>
      </c>
      <c r="AM438" s="15">
        <f>if($A438&lt;=$AF$1,E438*((1+Investment!$D$6/12)^($AL$1*12-$B438)),0)</f>
        <v>0</v>
      </c>
      <c r="AN438" s="15">
        <f>if($A438&lt;=$AF$1,F438*((1+Investment!$D$7/12)^($AL$1*12-$B438)),0)</f>
        <v>0</v>
      </c>
      <c r="AO438" s="15">
        <f t="shared" si="9"/>
        <v>0</v>
      </c>
      <c r="AP438" s="15">
        <f t="shared" si="20"/>
        <v>201708724.5</v>
      </c>
      <c r="AQ438" s="14"/>
      <c r="AR438" s="15">
        <f>if($A438&lt;=$AF$1,D438*((1+Investment!$D$5/12)^($AR$1*12-$B438)),0)</f>
        <v>0</v>
      </c>
      <c r="AS438" s="15">
        <f>if($A438&lt;=$AF$1,E438*((1+Investment!$D$6/12)^($AR$1*12-$B438)),0)</f>
        <v>0</v>
      </c>
      <c r="AT438" s="15">
        <f>if($A438&lt;=$AF$1,F438*((1+Investment!$D$7/12)^($AR$1*12-$B438)),0)</f>
        <v>0</v>
      </c>
      <c r="AU438" s="15">
        <f t="shared" si="10"/>
        <v>0</v>
      </c>
      <c r="AV438" s="15">
        <f t="shared" si="21"/>
        <v>428487442.2</v>
      </c>
      <c r="AW438" s="15"/>
      <c r="AX438" s="15">
        <f>if($A438&lt;=$AF$1,D438*((1+Investment!$D$5/12)^($AX$1*12-$B438)),0)</f>
        <v>0</v>
      </c>
      <c r="AY438" s="15">
        <f>if($A438&lt;=$AF$1,E438*((1+Investment!$D$6/12)^($AX$1*12-$B438)),0)</f>
        <v>0</v>
      </c>
      <c r="AZ438" s="15">
        <f>if($A438&lt;=$AF$1,F438*((1+Investment!$D$7/12)^($AX$1*12-$B438)),0)</f>
        <v>0</v>
      </c>
      <c r="BA438" s="15">
        <f t="shared" si="11"/>
        <v>0</v>
      </c>
      <c r="BB438" s="15">
        <f t="shared" si="22"/>
        <v>924335629</v>
      </c>
      <c r="BC438" s="15"/>
      <c r="BD438" s="15">
        <f>if($A438&lt;=$AF$1,D438*((1+Investment!$D$5/12)^($BD$1*12-$B438)),0)</f>
        <v>0</v>
      </c>
      <c r="BE438" s="15">
        <f>if($A438&lt;=$AF$1,E438*((1+Investment!$D$6/12)^($BD$1*12-$B438)),0)</f>
        <v>0</v>
      </c>
      <c r="BF438" s="15">
        <f>if($A438&lt;=$AF$1,F438*((1+Investment!$D$7/12)^($BD$1*12-$B438)),0)</f>
        <v>0</v>
      </c>
      <c r="BG438" s="15">
        <f t="shared" si="12"/>
        <v>0</v>
      </c>
      <c r="BH438" s="15">
        <f t="shared" si="23"/>
        <v>2023737898</v>
      </c>
      <c r="BI438" s="15"/>
    </row>
    <row r="439">
      <c r="A439" s="24">
        <f t="shared" si="2"/>
        <v>36</v>
      </c>
      <c r="B439" s="23">
        <f t="shared" si="13"/>
        <v>437</v>
      </c>
      <c r="C439" s="15">
        <f>vlookup(A439,Budget!$B$3:$H$53,7,0)</f>
        <v>121719.8555</v>
      </c>
      <c r="D439" s="15">
        <f t="shared" ref="D439:F439" si="457">$C439*D$1</f>
        <v>73031.9133</v>
      </c>
      <c r="E439" s="15">
        <f t="shared" si="457"/>
        <v>30429.96387</v>
      </c>
      <c r="F439" s="15">
        <f t="shared" si="457"/>
        <v>18257.97832</v>
      </c>
      <c r="G439" s="14"/>
      <c r="H439" s="15">
        <f>if($A439&lt;=$H$1,D439*((1+Investment!$D$5/12)^($H$1*12-$B439)),0)</f>
        <v>0</v>
      </c>
      <c r="I439" s="15">
        <f>if($A439&lt;=$H$1,E439*((1+Investment!$D$6/12)^($H$1*12-$B439)),0)</f>
        <v>0</v>
      </c>
      <c r="J439" s="15">
        <f>if($A439&lt;=$H$1,F439*((1+Investment!$D$7/12)^($H$1*12-$B439)),0)</f>
        <v>0</v>
      </c>
      <c r="K439" s="15">
        <f t="shared" si="4"/>
        <v>0</v>
      </c>
      <c r="L439" s="15">
        <f t="shared" si="15"/>
        <v>2878143.695</v>
      </c>
      <c r="M439" s="14"/>
      <c r="N439" s="15">
        <f>if($A439&lt;=$N$1,D439*((1+Investment!$D$5/12)^($N$1*12-$B439)),0)</f>
        <v>0</v>
      </c>
      <c r="O439" s="15">
        <f>if($A439&lt;=$N$1,E439*((1+Investment!$D$6/12)^($N$1*12-$B439)),0)</f>
        <v>0</v>
      </c>
      <c r="P439" s="15">
        <f>if($A439&lt;=$N$1,F439*((1+Investment!$D$7/12)^($N$1*12-$B439)),0)</f>
        <v>0</v>
      </c>
      <c r="Q439" s="15">
        <f t="shared" si="5"/>
        <v>0</v>
      </c>
      <c r="R439" s="15">
        <f t="shared" si="16"/>
        <v>7865692.167</v>
      </c>
      <c r="S439" s="14"/>
      <c r="T439" s="15">
        <f>if($A439&lt;=$T$1,D439*((1+Investment!$D$5/12)^($T$1*12-$B439)),0)</f>
        <v>0</v>
      </c>
      <c r="U439" s="15">
        <f>if($A439&lt;=$T$1,E439*((1+Investment!$D$6/12)^($T$1*12-$B439)),0)</f>
        <v>0</v>
      </c>
      <c r="V439" s="15">
        <f>if($A439&lt;=$T$1,F439*((1+Investment!$D$7/12)^($T$1*12-$B439)),0)</f>
        <v>0</v>
      </c>
      <c r="W439" s="15">
        <f t="shared" si="6"/>
        <v>0</v>
      </c>
      <c r="X439" s="15">
        <f t="shared" si="17"/>
        <v>19126709.88</v>
      </c>
      <c r="Y439" s="14"/>
      <c r="Z439" s="15">
        <f>if($A439&lt;=$Z$1,D439*((1+Investment!$D$5/12)^($Z$1*12-$B439)),0)</f>
        <v>0</v>
      </c>
      <c r="AA439" s="15">
        <f>if($A439&lt;=$Z$1,E439*((1+Investment!$D$6/12)^($Z$1*12-$B439)),0)</f>
        <v>0</v>
      </c>
      <c r="AB439" s="15">
        <f>if($A439&lt;=$Z$1,F439*((1+Investment!$D$7/12)^($Z$1*12-$B439)),0)</f>
        <v>0</v>
      </c>
      <c r="AC439" s="15">
        <f t="shared" si="7"/>
        <v>0</v>
      </c>
      <c r="AD439" s="15">
        <f t="shared" si="18"/>
        <v>43666553.35</v>
      </c>
      <c r="AE439" s="14"/>
      <c r="AF439" s="15">
        <f>if($A439&lt;=$AF$1,D439*((1+Investment!$D$5/12)^($AF$1*12-$B439)),0)</f>
        <v>0</v>
      </c>
      <c r="AG439" s="15">
        <f>if($A439&lt;=$AF$1,E439*((1+Investment!$D$6/12)^($AF$1*12-$B439)),0)</f>
        <v>0</v>
      </c>
      <c r="AH439" s="15">
        <f>if($A439&lt;=$AF$1,F439*((1+Investment!$D$7/12)^($AF$1*12-$B439)),0)</f>
        <v>0</v>
      </c>
      <c r="AI439" s="15">
        <f t="shared" si="8"/>
        <v>0</v>
      </c>
      <c r="AJ439" s="15">
        <f t="shared" si="19"/>
        <v>96444597</v>
      </c>
      <c r="AK439" s="14"/>
      <c r="AL439" s="15">
        <f>if($A439&lt;=$AF$1,D439*((1+Investment!$D$5/12)^($AL$1*12-$B439)),0)</f>
        <v>0</v>
      </c>
      <c r="AM439" s="15">
        <f>if($A439&lt;=$AF$1,E439*((1+Investment!$D$6/12)^($AL$1*12-$B439)),0)</f>
        <v>0</v>
      </c>
      <c r="AN439" s="15">
        <f>if($A439&lt;=$AF$1,F439*((1+Investment!$D$7/12)^($AL$1*12-$B439)),0)</f>
        <v>0</v>
      </c>
      <c r="AO439" s="15">
        <f t="shared" si="9"/>
        <v>0</v>
      </c>
      <c r="AP439" s="15">
        <f t="shared" si="20"/>
        <v>201708724.5</v>
      </c>
      <c r="AQ439" s="14"/>
      <c r="AR439" s="15">
        <f>if($A439&lt;=$AF$1,D439*((1+Investment!$D$5/12)^($AR$1*12-$B439)),0)</f>
        <v>0</v>
      </c>
      <c r="AS439" s="15">
        <f>if($A439&lt;=$AF$1,E439*((1+Investment!$D$6/12)^($AR$1*12-$B439)),0)</f>
        <v>0</v>
      </c>
      <c r="AT439" s="15">
        <f>if($A439&lt;=$AF$1,F439*((1+Investment!$D$7/12)^($AR$1*12-$B439)),0)</f>
        <v>0</v>
      </c>
      <c r="AU439" s="15">
        <f t="shared" si="10"/>
        <v>0</v>
      </c>
      <c r="AV439" s="15">
        <f t="shared" si="21"/>
        <v>428487442.2</v>
      </c>
      <c r="AW439" s="15"/>
      <c r="AX439" s="15">
        <f>if($A439&lt;=$AF$1,D439*((1+Investment!$D$5/12)^($AX$1*12-$B439)),0)</f>
        <v>0</v>
      </c>
      <c r="AY439" s="15">
        <f>if($A439&lt;=$AF$1,E439*((1+Investment!$D$6/12)^($AX$1*12-$B439)),0)</f>
        <v>0</v>
      </c>
      <c r="AZ439" s="15">
        <f>if($A439&lt;=$AF$1,F439*((1+Investment!$D$7/12)^($AX$1*12-$B439)),0)</f>
        <v>0</v>
      </c>
      <c r="BA439" s="15">
        <f t="shared" si="11"/>
        <v>0</v>
      </c>
      <c r="BB439" s="15">
        <f t="shared" si="22"/>
        <v>924335629</v>
      </c>
      <c r="BC439" s="15"/>
      <c r="BD439" s="15">
        <f>if($A439&lt;=$AF$1,D439*((1+Investment!$D$5/12)^($BD$1*12-$B439)),0)</f>
        <v>0</v>
      </c>
      <c r="BE439" s="15">
        <f>if($A439&lt;=$AF$1,E439*((1+Investment!$D$6/12)^($BD$1*12-$B439)),0)</f>
        <v>0</v>
      </c>
      <c r="BF439" s="15">
        <f>if($A439&lt;=$AF$1,F439*((1+Investment!$D$7/12)^($BD$1*12-$B439)),0)</f>
        <v>0</v>
      </c>
      <c r="BG439" s="15">
        <f t="shared" si="12"/>
        <v>0</v>
      </c>
      <c r="BH439" s="15">
        <f t="shared" si="23"/>
        <v>2023737898</v>
      </c>
      <c r="BI439" s="15"/>
    </row>
    <row r="440">
      <c r="A440" s="24">
        <f t="shared" si="2"/>
        <v>36</v>
      </c>
      <c r="B440" s="23">
        <f t="shared" si="13"/>
        <v>438</v>
      </c>
      <c r="C440" s="15">
        <f>vlookup(A440,Budget!$B$3:$H$53,7,0)</f>
        <v>121719.8555</v>
      </c>
      <c r="D440" s="15">
        <f t="shared" ref="D440:F440" si="458">$C440*D$1</f>
        <v>73031.9133</v>
      </c>
      <c r="E440" s="15">
        <f t="shared" si="458"/>
        <v>30429.96387</v>
      </c>
      <c r="F440" s="15">
        <f t="shared" si="458"/>
        <v>18257.97832</v>
      </c>
      <c r="G440" s="14"/>
      <c r="H440" s="15">
        <f>if($A440&lt;=$H$1,D440*((1+Investment!$D$5/12)^($H$1*12-$B440)),0)</f>
        <v>0</v>
      </c>
      <c r="I440" s="15">
        <f>if($A440&lt;=$H$1,E440*((1+Investment!$D$6/12)^($H$1*12-$B440)),0)</f>
        <v>0</v>
      </c>
      <c r="J440" s="15">
        <f>if($A440&lt;=$H$1,F440*((1+Investment!$D$7/12)^($H$1*12-$B440)),0)</f>
        <v>0</v>
      </c>
      <c r="K440" s="15">
        <f t="shared" si="4"/>
        <v>0</v>
      </c>
      <c r="L440" s="15">
        <f t="shared" si="15"/>
        <v>2878143.695</v>
      </c>
      <c r="M440" s="14"/>
      <c r="N440" s="15">
        <f>if($A440&lt;=$N$1,D440*((1+Investment!$D$5/12)^($N$1*12-$B440)),0)</f>
        <v>0</v>
      </c>
      <c r="O440" s="15">
        <f>if($A440&lt;=$N$1,E440*((1+Investment!$D$6/12)^($N$1*12-$B440)),0)</f>
        <v>0</v>
      </c>
      <c r="P440" s="15">
        <f>if($A440&lt;=$N$1,F440*((1+Investment!$D$7/12)^($N$1*12-$B440)),0)</f>
        <v>0</v>
      </c>
      <c r="Q440" s="15">
        <f t="shared" si="5"/>
        <v>0</v>
      </c>
      <c r="R440" s="15">
        <f t="shared" si="16"/>
        <v>7865692.167</v>
      </c>
      <c r="S440" s="14"/>
      <c r="T440" s="15">
        <f>if($A440&lt;=$T$1,D440*((1+Investment!$D$5/12)^($T$1*12-$B440)),0)</f>
        <v>0</v>
      </c>
      <c r="U440" s="15">
        <f>if($A440&lt;=$T$1,E440*((1+Investment!$D$6/12)^($T$1*12-$B440)),0)</f>
        <v>0</v>
      </c>
      <c r="V440" s="15">
        <f>if($A440&lt;=$T$1,F440*((1+Investment!$D$7/12)^($T$1*12-$B440)),0)</f>
        <v>0</v>
      </c>
      <c r="W440" s="15">
        <f t="shared" si="6"/>
        <v>0</v>
      </c>
      <c r="X440" s="15">
        <f t="shared" si="17"/>
        <v>19126709.88</v>
      </c>
      <c r="Y440" s="14"/>
      <c r="Z440" s="15">
        <f>if($A440&lt;=$Z$1,D440*((1+Investment!$D$5/12)^($Z$1*12-$B440)),0)</f>
        <v>0</v>
      </c>
      <c r="AA440" s="15">
        <f>if($A440&lt;=$Z$1,E440*((1+Investment!$D$6/12)^($Z$1*12-$B440)),0)</f>
        <v>0</v>
      </c>
      <c r="AB440" s="15">
        <f>if($A440&lt;=$Z$1,F440*((1+Investment!$D$7/12)^($Z$1*12-$B440)),0)</f>
        <v>0</v>
      </c>
      <c r="AC440" s="15">
        <f t="shared" si="7"/>
        <v>0</v>
      </c>
      <c r="AD440" s="15">
        <f t="shared" si="18"/>
        <v>43666553.35</v>
      </c>
      <c r="AE440" s="14"/>
      <c r="AF440" s="15">
        <f>if($A440&lt;=$AF$1,D440*((1+Investment!$D$5/12)^($AF$1*12-$B440)),0)</f>
        <v>0</v>
      </c>
      <c r="AG440" s="15">
        <f>if($A440&lt;=$AF$1,E440*((1+Investment!$D$6/12)^($AF$1*12-$B440)),0)</f>
        <v>0</v>
      </c>
      <c r="AH440" s="15">
        <f>if($A440&lt;=$AF$1,F440*((1+Investment!$D$7/12)^($AF$1*12-$B440)),0)</f>
        <v>0</v>
      </c>
      <c r="AI440" s="15">
        <f t="shared" si="8"/>
        <v>0</v>
      </c>
      <c r="AJ440" s="15">
        <f t="shared" si="19"/>
        <v>96444597</v>
      </c>
      <c r="AK440" s="14"/>
      <c r="AL440" s="15">
        <f>if($A440&lt;=$AF$1,D440*((1+Investment!$D$5/12)^($AL$1*12-$B440)),0)</f>
        <v>0</v>
      </c>
      <c r="AM440" s="15">
        <f>if($A440&lt;=$AF$1,E440*((1+Investment!$D$6/12)^($AL$1*12-$B440)),0)</f>
        <v>0</v>
      </c>
      <c r="AN440" s="15">
        <f>if($A440&lt;=$AF$1,F440*((1+Investment!$D$7/12)^($AL$1*12-$B440)),0)</f>
        <v>0</v>
      </c>
      <c r="AO440" s="15">
        <f t="shared" si="9"/>
        <v>0</v>
      </c>
      <c r="AP440" s="15">
        <f t="shared" si="20"/>
        <v>201708724.5</v>
      </c>
      <c r="AQ440" s="14"/>
      <c r="AR440" s="15">
        <f>if($A440&lt;=$AF$1,D440*((1+Investment!$D$5/12)^($AR$1*12-$B440)),0)</f>
        <v>0</v>
      </c>
      <c r="AS440" s="15">
        <f>if($A440&lt;=$AF$1,E440*((1+Investment!$D$6/12)^($AR$1*12-$B440)),0)</f>
        <v>0</v>
      </c>
      <c r="AT440" s="15">
        <f>if($A440&lt;=$AF$1,F440*((1+Investment!$D$7/12)^($AR$1*12-$B440)),0)</f>
        <v>0</v>
      </c>
      <c r="AU440" s="15">
        <f t="shared" si="10"/>
        <v>0</v>
      </c>
      <c r="AV440" s="15">
        <f t="shared" si="21"/>
        <v>428487442.2</v>
      </c>
      <c r="AW440" s="15"/>
      <c r="AX440" s="15">
        <f>if($A440&lt;=$AF$1,D440*((1+Investment!$D$5/12)^($AX$1*12-$B440)),0)</f>
        <v>0</v>
      </c>
      <c r="AY440" s="15">
        <f>if($A440&lt;=$AF$1,E440*((1+Investment!$D$6/12)^($AX$1*12-$B440)),0)</f>
        <v>0</v>
      </c>
      <c r="AZ440" s="15">
        <f>if($A440&lt;=$AF$1,F440*((1+Investment!$D$7/12)^($AX$1*12-$B440)),0)</f>
        <v>0</v>
      </c>
      <c r="BA440" s="15">
        <f t="shared" si="11"/>
        <v>0</v>
      </c>
      <c r="BB440" s="15">
        <f t="shared" si="22"/>
        <v>924335629</v>
      </c>
      <c r="BC440" s="15"/>
      <c r="BD440" s="15">
        <f>if($A440&lt;=$AF$1,D440*((1+Investment!$D$5/12)^($BD$1*12-$B440)),0)</f>
        <v>0</v>
      </c>
      <c r="BE440" s="15">
        <f>if($A440&lt;=$AF$1,E440*((1+Investment!$D$6/12)^($BD$1*12-$B440)),0)</f>
        <v>0</v>
      </c>
      <c r="BF440" s="15">
        <f>if($A440&lt;=$AF$1,F440*((1+Investment!$D$7/12)^($BD$1*12-$B440)),0)</f>
        <v>0</v>
      </c>
      <c r="BG440" s="15">
        <f t="shared" si="12"/>
        <v>0</v>
      </c>
      <c r="BH440" s="15">
        <f t="shared" si="23"/>
        <v>2023737898</v>
      </c>
      <c r="BI440" s="15"/>
    </row>
    <row r="441">
      <c r="A441" s="24">
        <f t="shared" si="2"/>
        <v>36</v>
      </c>
      <c r="B441" s="23">
        <f t="shared" si="13"/>
        <v>439</v>
      </c>
      <c r="C441" s="15">
        <f>vlookup(A441,Budget!$B$3:$H$53,7,0)</f>
        <v>121719.8555</v>
      </c>
      <c r="D441" s="15">
        <f t="shared" ref="D441:F441" si="459">$C441*D$1</f>
        <v>73031.9133</v>
      </c>
      <c r="E441" s="15">
        <f t="shared" si="459"/>
        <v>30429.96387</v>
      </c>
      <c r="F441" s="15">
        <f t="shared" si="459"/>
        <v>18257.97832</v>
      </c>
      <c r="G441" s="14"/>
      <c r="H441" s="15">
        <f>if($A441&lt;=$H$1,D441*((1+Investment!$D$5/12)^($H$1*12-$B441)),0)</f>
        <v>0</v>
      </c>
      <c r="I441" s="15">
        <f>if($A441&lt;=$H$1,E441*((1+Investment!$D$6/12)^($H$1*12-$B441)),0)</f>
        <v>0</v>
      </c>
      <c r="J441" s="15">
        <f>if($A441&lt;=$H$1,F441*((1+Investment!$D$7/12)^($H$1*12-$B441)),0)</f>
        <v>0</v>
      </c>
      <c r="K441" s="15">
        <f t="shared" si="4"/>
        <v>0</v>
      </c>
      <c r="L441" s="15">
        <f t="shared" si="15"/>
        <v>2878143.695</v>
      </c>
      <c r="M441" s="14"/>
      <c r="N441" s="15">
        <f>if($A441&lt;=$N$1,D441*((1+Investment!$D$5/12)^($N$1*12-$B441)),0)</f>
        <v>0</v>
      </c>
      <c r="O441" s="15">
        <f>if($A441&lt;=$N$1,E441*((1+Investment!$D$6/12)^($N$1*12-$B441)),0)</f>
        <v>0</v>
      </c>
      <c r="P441" s="15">
        <f>if($A441&lt;=$N$1,F441*((1+Investment!$D$7/12)^($N$1*12-$B441)),0)</f>
        <v>0</v>
      </c>
      <c r="Q441" s="15">
        <f t="shared" si="5"/>
        <v>0</v>
      </c>
      <c r="R441" s="15">
        <f t="shared" si="16"/>
        <v>7865692.167</v>
      </c>
      <c r="S441" s="14"/>
      <c r="T441" s="15">
        <f>if($A441&lt;=$T$1,D441*((1+Investment!$D$5/12)^($T$1*12-$B441)),0)</f>
        <v>0</v>
      </c>
      <c r="U441" s="15">
        <f>if($A441&lt;=$T$1,E441*((1+Investment!$D$6/12)^($T$1*12-$B441)),0)</f>
        <v>0</v>
      </c>
      <c r="V441" s="15">
        <f>if($A441&lt;=$T$1,F441*((1+Investment!$D$7/12)^($T$1*12-$B441)),0)</f>
        <v>0</v>
      </c>
      <c r="W441" s="15">
        <f t="shared" si="6"/>
        <v>0</v>
      </c>
      <c r="X441" s="15">
        <f t="shared" si="17"/>
        <v>19126709.88</v>
      </c>
      <c r="Y441" s="14"/>
      <c r="Z441" s="15">
        <f>if($A441&lt;=$Z$1,D441*((1+Investment!$D$5/12)^($Z$1*12-$B441)),0)</f>
        <v>0</v>
      </c>
      <c r="AA441" s="15">
        <f>if($A441&lt;=$Z$1,E441*((1+Investment!$D$6/12)^($Z$1*12-$B441)),0)</f>
        <v>0</v>
      </c>
      <c r="AB441" s="15">
        <f>if($A441&lt;=$Z$1,F441*((1+Investment!$D$7/12)^($Z$1*12-$B441)),0)</f>
        <v>0</v>
      </c>
      <c r="AC441" s="15">
        <f t="shared" si="7"/>
        <v>0</v>
      </c>
      <c r="AD441" s="15">
        <f t="shared" si="18"/>
        <v>43666553.35</v>
      </c>
      <c r="AE441" s="14"/>
      <c r="AF441" s="15">
        <f>if($A441&lt;=$AF$1,D441*((1+Investment!$D$5/12)^($AF$1*12-$B441)),0)</f>
        <v>0</v>
      </c>
      <c r="AG441" s="15">
        <f>if($A441&lt;=$AF$1,E441*((1+Investment!$D$6/12)^($AF$1*12-$B441)),0)</f>
        <v>0</v>
      </c>
      <c r="AH441" s="15">
        <f>if($A441&lt;=$AF$1,F441*((1+Investment!$D$7/12)^($AF$1*12-$B441)),0)</f>
        <v>0</v>
      </c>
      <c r="AI441" s="15">
        <f t="shared" si="8"/>
        <v>0</v>
      </c>
      <c r="AJ441" s="15">
        <f t="shared" si="19"/>
        <v>96444597</v>
      </c>
      <c r="AK441" s="14"/>
      <c r="AL441" s="15">
        <f>if($A441&lt;=$AF$1,D441*((1+Investment!$D$5/12)^($AL$1*12-$B441)),0)</f>
        <v>0</v>
      </c>
      <c r="AM441" s="15">
        <f>if($A441&lt;=$AF$1,E441*((1+Investment!$D$6/12)^($AL$1*12-$B441)),0)</f>
        <v>0</v>
      </c>
      <c r="AN441" s="15">
        <f>if($A441&lt;=$AF$1,F441*((1+Investment!$D$7/12)^($AL$1*12-$B441)),0)</f>
        <v>0</v>
      </c>
      <c r="AO441" s="15">
        <f t="shared" si="9"/>
        <v>0</v>
      </c>
      <c r="AP441" s="15">
        <f t="shared" si="20"/>
        <v>201708724.5</v>
      </c>
      <c r="AQ441" s="14"/>
      <c r="AR441" s="15">
        <f>if($A441&lt;=$AF$1,D441*((1+Investment!$D$5/12)^($AR$1*12-$B441)),0)</f>
        <v>0</v>
      </c>
      <c r="AS441" s="15">
        <f>if($A441&lt;=$AF$1,E441*((1+Investment!$D$6/12)^($AR$1*12-$B441)),0)</f>
        <v>0</v>
      </c>
      <c r="AT441" s="15">
        <f>if($A441&lt;=$AF$1,F441*((1+Investment!$D$7/12)^($AR$1*12-$B441)),0)</f>
        <v>0</v>
      </c>
      <c r="AU441" s="15">
        <f t="shared" si="10"/>
        <v>0</v>
      </c>
      <c r="AV441" s="15">
        <f t="shared" si="21"/>
        <v>428487442.2</v>
      </c>
      <c r="AW441" s="15"/>
      <c r="AX441" s="15">
        <f>if($A441&lt;=$AF$1,D441*((1+Investment!$D$5/12)^($AX$1*12-$B441)),0)</f>
        <v>0</v>
      </c>
      <c r="AY441" s="15">
        <f>if($A441&lt;=$AF$1,E441*((1+Investment!$D$6/12)^($AX$1*12-$B441)),0)</f>
        <v>0</v>
      </c>
      <c r="AZ441" s="15">
        <f>if($A441&lt;=$AF$1,F441*((1+Investment!$D$7/12)^($AX$1*12-$B441)),0)</f>
        <v>0</v>
      </c>
      <c r="BA441" s="15">
        <f t="shared" si="11"/>
        <v>0</v>
      </c>
      <c r="BB441" s="15">
        <f t="shared" si="22"/>
        <v>924335629</v>
      </c>
      <c r="BC441" s="15"/>
      <c r="BD441" s="15">
        <f>if($A441&lt;=$AF$1,D441*((1+Investment!$D$5/12)^($BD$1*12-$B441)),0)</f>
        <v>0</v>
      </c>
      <c r="BE441" s="15">
        <f>if($A441&lt;=$AF$1,E441*((1+Investment!$D$6/12)^($BD$1*12-$B441)),0)</f>
        <v>0</v>
      </c>
      <c r="BF441" s="15">
        <f>if($A441&lt;=$AF$1,F441*((1+Investment!$D$7/12)^($BD$1*12-$B441)),0)</f>
        <v>0</v>
      </c>
      <c r="BG441" s="15">
        <f t="shared" si="12"/>
        <v>0</v>
      </c>
      <c r="BH441" s="15">
        <f t="shared" si="23"/>
        <v>2023737898</v>
      </c>
      <c r="BI441" s="15"/>
    </row>
    <row r="442">
      <c r="A442" s="24">
        <f t="shared" si="2"/>
        <v>36</v>
      </c>
      <c r="B442" s="23">
        <f t="shared" si="13"/>
        <v>440</v>
      </c>
      <c r="C442" s="15">
        <f>vlookup(A442,Budget!$B$3:$H$53,7,0)</f>
        <v>121719.8555</v>
      </c>
      <c r="D442" s="15">
        <f t="shared" ref="D442:F442" si="460">$C442*D$1</f>
        <v>73031.9133</v>
      </c>
      <c r="E442" s="15">
        <f t="shared" si="460"/>
        <v>30429.96387</v>
      </c>
      <c r="F442" s="15">
        <f t="shared" si="460"/>
        <v>18257.97832</v>
      </c>
      <c r="G442" s="14"/>
      <c r="H442" s="15">
        <f>if($A442&lt;=$H$1,D442*((1+Investment!$D$5/12)^($H$1*12-$B442)),0)</f>
        <v>0</v>
      </c>
      <c r="I442" s="15">
        <f>if($A442&lt;=$H$1,E442*((1+Investment!$D$6/12)^($H$1*12-$B442)),0)</f>
        <v>0</v>
      </c>
      <c r="J442" s="15">
        <f>if($A442&lt;=$H$1,F442*((1+Investment!$D$7/12)^($H$1*12-$B442)),0)</f>
        <v>0</v>
      </c>
      <c r="K442" s="15">
        <f t="shared" si="4"/>
        <v>0</v>
      </c>
      <c r="L442" s="15">
        <f t="shared" si="15"/>
        <v>2878143.695</v>
      </c>
      <c r="M442" s="14"/>
      <c r="N442" s="15">
        <f>if($A442&lt;=$N$1,D442*((1+Investment!$D$5/12)^($N$1*12-$B442)),0)</f>
        <v>0</v>
      </c>
      <c r="O442" s="15">
        <f>if($A442&lt;=$N$1,E442*((1+Investment!$D$6/12)^($N$1*12-$B442)),0)</f>
        <v>0</v>
      </c>
      <c r="P442" s="15">
        <f>if($A442&lt;=$N$1,F442*((1+Investment!$D$7/12)^($N$1*12-$B442)),0)</f>
        <v>0</v>
      </c>
      <c r="Q442" s="15">
        <f t="shared" si="5"/>
        <v>0</v>
      </c>
      <c r="R442" s="15">
        <f t="shared" si="16"/>
        <v>7865692.167</v>
      </c>
      <c r="S442" s="14"/>
      <c r="T442" s="15">
        <f>if($A442&lt;=$T$1,D442*((1+Investment!$D$5/12)^($T$1*12-$B442)),0)</f>
        <v>0</v>
      </c>
      <c r="U442" s="15">
        <f>if($A442&lt;=$T$1,E442*((1+Investment!$D$6/12)^($T$1*12-$B442)),0)</f>
        <v>0</v>
      </c>
      <c r="V442" s="15">
        <f>if($A442&lt;=$T$1,F442*((1+Investment!$D$7/12)^($T$1*12-$B442)),0)</f>
        <v>0</v>
      </c>
      <c r="W442" s="15">
        <f t="shared" si="6"/>
        <v>0</v>
      </c>
      <c r="X442" s="15">
        <f t="shared" si="17"/>
        <v>19126709.88</v>
      </c>
      <c r="Y442" s="14"/>
      <c r="Z442" s="15">
        <f>if($A442&lt;=$Z$1,D442*((1+Investment!$D$5/12)^($Z$1*12-$B442)),0)</f>
        <v>0</v>
      </c>
      <c r="AA442" s="15">
        <f>if($A442&lt;=$Z$1,E442*((1+Investment!$D$6/12)^($Z$1*12-$B442)),0)</f>
        <v>0</v>
      </c>
      <c r="AB442" s="15">
        <f>if($A442&lt;=$Z$1,F442*((1+Investment!$D$7/12)^($Z$1*12-$B442)),0)</f>
        <v>0</v>
      </c>
      <c r="AC442" s="15">
        <f t="shared" si="7"/>
        <v>0</v>
      </c>
      <c r="AD442" s="15">
        <f t="shared" si="18"/>
        <v>43666553.35</v>
      </c>
      <c r="AE442" s="14"/>
      <c r="AF442" s="15">
        <f>if($A442&lt;=$AF$1,D442*((1+Investment!$D$5/12)^($AF$1*12-$B442)),0)</f>
        <v>0</v>
      </c>
      <c r="AG442" s="15">
        <f>if($A442&lt;=$AF$1,E442*((1+Investment!$D$6/12)^($AF$1*12-$B442)),0)</f>
        <v>0</v>
      </c>
      <c r="AH442" s="15">
        <f>if($A442&lt;=$AF$1,F442*((1+Investment!$D$7/12)^($AF$1*12-$B442)),0)</f>
        <v>0</v>
      </c>
      <c r="AI442" s="15">
        <f t="shared" si="8"/>
        <v>0</v>
      </c>
      <c r="AJ442" s="15">
        <f t="shared" si="19"/>
        <v>96444597</v>
      </c>
      <c r="AK442" s="14"/>
      <c r="AL442" s="15">
        <f>if($A442&lt;=$AF$1,D442*((1+Investment!$D$5/12)^($AL$1*12-$B442)),0)</f>
        <v>0</v>
      </c>
      <c r="AM442" s="15">
        <f>if($A442&lt;=$AF$1,E442*((1+Investment!$D$6/12)^($AL$1*12-$B442)),0)</f>
        <v>0</v>
      </c>
      <c r="AN442" s="15">
        <f>if($A442&lt;=$AF$1,F442*((1+Investment!$D$7/12)^($AL$1*12-$B442)),0)</f>
        <v>0</v>
      </c>
      <c r="AO442" s="15">
        <f t="shared" si="9"/>
        <v>0</v>
      </c>
      <c r="AP442" s="15">
        <f t="shared" si="20"/>
        <v>201708724.5</v>
      </c>
      <c r="AQ442" s="14"/>
      <c r="AR442" s="15">
        <f>if($A442&lt;=$AF$1,D442*((1+Investment!$D$5/12)^($AR$1*12-$B442)),0)</f>
        <v>0</v>
      </c>
      <c r="AS442" s="15">
        <f>if($A442&lt;=$AF$1,E442*((1+Investment!$D$6/12)^($AR$1*12-$B442)),0)</f>
        <v>0</v>
      </c>
      <c r="AT442" s="15">
        <f>if($A442&lt;=$AF$1,F442*((1+Investment!$D$7/12)^($AR$1*12-$B442)),0)</f>
        <v>0</v>
      </c>
      <c r="AU442" s="15">
        <f t="shared" si="10"/>
        <v>0</v>
      </c>
      <c r="AV442" s="15">
        <f t="shared" si="21"/>
        <v>428487442.2</v>
      </c>
      <c r="AW442" s="15"/>
      <c r="AX442" s="15">
        <f>if($A442&lt;=$AF$1,D442*((1+Investment!$D$5/12)^($AX$1*12-$B442)),0)</f>
        <v>0</v>
      </c>
      <c r="AY442" s="15">
        <f>if($A442&lt;=$AF$1,E442*((1+Investment!$D$6/12)^($AX$1*12-$B442)),0)</f>
        <v>0</v>
      </c>
      <c r="AZ442" s="15">
        <f>if($A442&lt;=$AF$1,F442*((1+Investment!$D$7/12)^($AX$1*12-$B442)),0)</f>
        <v>0</v>
      </c>
      <c r="BA442" s="15">
        <f t="shared" si="11"/>
        <v>0</v>
      </c>
      <c r="BB442" s="15">
        <f t="shared" si="22"/>
        <v>924335629</v>
      </c>
      <c r="BC442" s="15"/>
      <c r="BD442" s="15">
        <f>if($A442&lt;=$AF$1,D442*((1+Investment!$D$5/12)^($BD$1*12-$B442)),0)</f>
        <v>0</v>
      </c>
      <c r="BE442" s="15">
        <f>if($A442&lt;=$AF$1,E442*((1+Investment!$D$6/12)^($BD$1*12-$B442)),0)</f>
        <v>0</v>
      </c>
      <c r="BF442" s="15">
        <f>if($A442&lt;=$AF$1,F442*((1+Investment!$D$7/12)^($BD$1*12-$B442)),0)</f>
        <v>0</v>
      </c>
      <c r="BG442" s="15">
        <f t="shared" si="12"/>
        <v>0</v>
      </c>
      <c r="BH442" s="15">
        <f t="shared" si="23"/>
        <v>2023737898</v>
      </c>
      <c r="BI442" s="15"/>
    </row>
    <row r="443">
      <c r="A443" s="24">
        <f t="shared" si="2"/>
        <v>36</v>
      </c>
      <c r="B443" s="23">
        <f t="shared" si="13"/>
        <v>441</v>
      </c>
      <c r="C443" s="15">
        <f>vlookup(A443,Budget!$B$3:$H$53,7,0)</f>
        <v>121719.8555</v>
      </c>
      <c r="D443" s="15">
        <f t="shared" ref="D443:F443" si="461">$C443*D$1</f>
        <v>73031.9133</v>
      </c>
      <c r="E443" s="15">
        <f t="shared" si="461"/>
        <v>30429.96387</v>
      </c>
      <c r="F443" s="15">
        <f t="shared" si="461"/>
        <v>18257.97832</v>
      </c>
      <c r="G443" s="14"/>
      <c r="H443" s="15">
        <f>if($A443&lt;=$H$1,D443*((1+Investment!$D$5/12)^($H$1*12-$B443)),0)</f>
        <v>0</v>
      </c>
      <c r="I443" s="15">
        <f>if($A443&lt;=$H$1,E443*((1+Investment!$D$6/12)^($H$1*12-$B443)),0)</f>
        <v>0</v>
      </c>
      <c r="J443" s="15">
        <f>if($A443&lt;=$H$1,F443*((1+Investment!$D$7/12)^($H$1*12-$B443)),0)</f>
        <v>0</v>
      </c>
      <c r="K443" s="15">
        <f t="shared" si="4"/>
        <v>0</v>
      </c>
      <c r="L443" s="15">
        <f t="shared" si="15"/>
        <v>2878143.695</v>
      </c>
      <c r="M443" s="14"/>
      <c r="N443" s="15">
        <f>if($A443&lt;=$N$1,D443*((1+Investment!$D$5/12)^($N$1*12-$B443)),0)</f>
        <v>0</v>
      </c>
      <c r="O443" s="15">
        <f>if($A443&lt;=$N$1,E443*((1+Investment!$D$6/12)^($N$1*12-$B443)),0)</f>
        <v>0</v>
      </c>
      <c r="P443" s="15">
        <f>if($A443&lt;=$N$1,F443*((1+Investment!$D$7/12)^($N$1*12-$B443)),0)</f>
        <v>0</v>
      </c>
      <c r="Q443" s="15">
        <f t="shared" si="5"/>
        <v>0</v>
      </c>
      <c r="R443" s="15">
        <f t="shared" si="16"/>
        <v>7865692.167</v>
      </c>
      <c r="S443" s="14"/>
      <c r="T443" s="15">
        <f>if($A443&lt;=$T$1,D443*((1+Investment!$D$5/12)^($T$1*12-$B443)),0)</f>
        <v>0</v>
      </c>
      <c r="U443" s="15">
        <f>if($A443&lt;=$T$1,E443*((1+Investment!$D$6/12)^($T$1*12-$B443)),0)</f>
        <v>0</v>
      </c>
      <c r="V443" s="15">
        <f>if($A443&lt;=$T$1,F443*((1+Investment!$D$7/12)^($T$1*12-$B443)),0)</f>
        <v>0</v>
      </c>
      <c r="W443" s="15">
        <f t="shared" si="6"/>
        <v>0</v>
      </c>
      <c r="X443" s="15">
        <f t="shared" si="17"/>
        <v>19126709.88</v>
      </c>
      <c r="Y443" s="14"/>
      <c r="Z443" s="15">
        <f>if($A443&lt;=$Z$1,D443*((1+Investment!$D$5/12)^($Z$1*12-$B443)),0)</f>
        <v>0</v>
      </c>
      <c r="AA443" s="15">
        <f>if($A443&lt;=$Z$1,E443*((1+Investment!$D$6/12)^($Z$1*12-$B443)),0)</f>
        <v>0</v>
      </c>
      <c r="AB443" s="15">
        <f>if($A443&lt;=$Z$1,F443*((1+Investment!$D$7/12)^($Z$1*12-$B443)),0)</f>
        <v>0</v>
      </c>
      <c r="AC443" s="15">
        <f t="shared" si="7"/>
        <v>0</v>
      </c>
      <c r="AD443" s="15">
        <f t="shared" si="18"/>
        <v>43666553.35</v>
      </c>
      <c r="AE443" s="14"/>
      <c r="AF443" s="15">
        <f>if($A443&lt;=$AF$1,D443*((1+Investment!$D$5/12)^($AF$1*12-$B443)),0)</f>
        <v>0</v>
      </c>
      <c r="AG443" s="15">
        <f>if($A443&lt;=$AF$1,E443*((1+Investment!$D$6/12)^($AF$1*12-$B443)),0)</f>
        <v>0</v>
      </c>
      <c r="AH443" s="15">
        <f>if($A443&lt;=$AF$1,F443*((1+Investment!$D$7/12)^($AF$1*12-$B443)),0)</f>
        <v>0</v>
      </c>
      <c r="AI443" s="15">
        <f t="shared" si="8"/>
        <v>0</v>
      </c>
      <c r="AJ443" s="15">
        <f t="shared" si="19"/>
        <v>96444597</v>
      </c>
      <c r="AK443" s="14"/>
      <c r="AL443" s="15">
        <f>if($A443&lt;=$AF$1,D443*((1+Investment!$D$5/12)^($AL$1*12-$B443)),0)</f>
        <v>0</v>
      </c>
      <c r="AM443" s="15">
        <f>if($A443&lt;=$AF$1,E443*((1+Investment!$D$6/12)^($AL$1*12-$B443)),0)</f>
        <v>0</v>
      </c>
      <c r="AN443" s="15">
        <f>if($A443&lt;=$AF$1,F443*((1+Investment!$D$7/12)^($AL$1*12-$B443)),0)</f>
        <v>0</v>
      </c>
      <c r="AO443" s="15">
        <f t="shared" si="9"/>
        <v>0</v>
      </c>
      <c r="AP443" s="15">
        <f t="shared" si="20"/>
        <v>201708724.5</v>
      </c>
      <c r="AQ443" s="14"/>
      <c r="AR443" s="15">
        <f>if($A443&lt;=$AF$1,D443*((1+Investment!$D$5/12)^($AR$1*12-$B443)),0)</f>
        <v>0</v>
      </c>
      <c r="AS443" s="15">
        <f>if($A443&lt;=$AF$1,E443*((1+Investment!$D$6/12)^($AR$1*12-$B443)),0)</f>
        <v>0</v>
      </c>
      <c r="AT443" s="15">
        <f>if($A443&lt;=$AF$1,F443*((1+Investment!$D$7/12)^($AR$1*12-$B443)),0)</f>
        <v>0</v>
      </c>
      <c r="AU443" s="15">
        <f t="shared" si="10"/>
        <v>0</v>
      </c>
      <c r="AV443" s="15">
        <f t="shared" si="21"/>
        <v>428487442.2</v>
      </c>
      <c r="AW443" s="15"/>
      <c r="AX443" s="15">
        <f>if($A443&lt;=$AF$1,D443*((1+Investment!$D$5/12)^($AX$1*12-$B443)),0)</f>
        <v>0</v>
      </c>
      <c r="AY443" s="15">
        <f>if($A443&lt;=$AF$1,E443*((1+Investment!$D$6/12)^($AX$1*12-$B443)),0)</f>
        <v>0</v>
      </c>
      <c r="AZ443" s="15">
        <f>if($A443&lt;=$AF$1,F443*((1+Investment!$D$7/12)^($AX$1*12-$B443)),0)</f>
        <v>0</v>
      </c>
      <c r="BA443" s="15">
        <f t="shared" si="11"/>
        <v>0</v>
      </c>
      <c r="BB443" s="15">
        <f t="shared" si="22"/>
        <v>924335629</v>
      </c>
      <c r="BC443" s="15"/>
      <c r="BD443" s="15">
        <f>if($A443&lt;=$AF$1,D443*((1+Investment!$D$5/12)^($BD$1*12-$B443)),0)</f>
        <v>0</v>
      </c>
      <c r="BE443" s="15">
        <f>if($A443&lt;=$AF$1,E443*((1+Investment!$D$6/12)^($BD$1*12-$B443)),0)</f>
        <v>0</v>
      </c>
      <c r="BF443" s="15">
        <f>if($A443&lt;=$AF$1,F443*((1+Investment!$D$7/12)^($BD$1*12-$B443)),0)</f>
        <v>0</v>
      </c>
      <c r="BG443" s="15">
        <f t="shared" si="12"/>
        <v>0</v>
      </c>
      <c r="BH443" s="15">
        <f t="shared" si="23"/>
        <v>2023737898</v>
      </c>
      <c r="BI443" s="15"/>
    </row>
    <row r="444">
      <c r="A444" s="24">
        <f t="shared" si="2"/>
        <v>36</v>
      </c>
      <c r="B444" s="23">
        <f t="shared" si="13"/>
        <v>442</v>
      </c>
      <c r="C444" s="15">
        <f>vlookup(A444,Budget!$B$3:$H$53,7,0)</f>
        <v>121719.8555</v>
      </c>
      <c r="D444" s="15">
        <f t="shared" ref="D444:F444" si="462">$C444*D$1</f>
        <v>73031.9133</v>
      </c>
      <c r="E444" s="15">
        <f t="shared" si="462"/>
        <v>30429.96387</v>
      </c>
      <c r="F444" s="15">
        <f t="shared" si="462"/>
        <v>18257.97832</v>
      </c>
      <c r="G444" s="14"/>
      <c r="H444" s="15">
        <f>if($A444&lt;=$H$1,D444*((1+Investment!$D$5/12)^($H$1*12-$B444)),0)</f>
        <v>0</v>
      </c>
      <c r="I444" s="15">
        <f>if($A444&lt;=$H$1,E444*((1+Investment!$D$6/12)^($H$1*12-$B444)),0)</f>
        <v>0</v>
      </c>
      <c r="J444" s="15">
        <f>if($A444&lt;=$H$1,F444*((1+Investment!$D$7/12)^($H$1*12-$B444)),0)</f>
        <v>0</v>
      </c>
      <c r="K444" s="15">
        <f t="shared" si="4"/>
        <v>0</v>
      </c>
      <c r="L444" s="15">
        <f t="shared" si="15"/>
        <v>2878143.695</v>
      </c>
      <c r="M444" s="14"/>
      <c r="N444" s="15">
        <f>if($A444&lt;=$N$1,D444*((1+Investment!$D$5/12)^($N$1*12-$B444)),0)</f>
        <v>0</v>
      </c>
      <c r="O444" s="15">
        <f>if($A444&lt;=$N$1,E444*((1+Investment!$D$6/12)^($N$1*12-$B444)),0)</f>
        <v>0</v>
      </c>
      <c r="P444" s="15">
        <f>if($A444&lt;=$N$1,F444*((1+Investment!$D$7/12)^($N$1*12-$B444)),0)</f>
        <v>0</v>
      </c>
      <c r="Q444" s="15">
        <f t="shared" si="5"/>
        <v>0</v>
      </c>
      <c r="R444" s="15">
        <f t="shared" si="16"/>
        <v>7865692.167</v>
      </c>
      <c r="S444" s="14"/>
      <c r="T444" s="15">
        <f>if($A444&lt;=$T$1,D444*((1+Investment!$D$5/12)^($T$1*12-$B444)),0)</f>
        <v>0</v>
      </c>
      <c r="U444" s="15">
        <f>if($A444&lt;=$T$1,E444*((1+Investment!$D$6/12)^($T$1*12-$B444)),0)</f>
        <v>0</v>
      </c>
      <c r="V444" s="15">
        <f>if($A444&lt;=$T$1,F444*((1+Investment!$D$7/12)^($T$1*12-$B444)),0)</f>
        <v>0</v>
      </c>
      <c r="W444" s="15">
        <f t="shared" si="6"/>
        <v>0</v>
      </c>
      <c r="X444" s="15">
        <f t="shared" si="17"/>
        <v>19126709.88</v>
      </c>
      <c r="Y444" s="14"/>
      <c r="Z444" s="15">
        <f>if($A444&lt;=$Z$1,D444*((1+Investment!$D$5/12)^($Z$1*12-$B444)),0)</f>
        <v>0</v>
      </c>
      <c r="AA444" s="15">
        <f>if($A444&lt;=$Z$1,E444*((1+Investment!$D$6/12)^($Z$1*12-$B444)),0)</f>
        <v>0</v>
      </c>
      <c r="AB444" s="15">
        <f>if($A444&lt;=$Z$1,F444*((1+Investment!$D$7/12)^($Z$1*12-$B444)),0)</f>
        <v>0</v>
      </c>
      <c r="AC444" s="15">
        <f t="shared" si="7"/>
        <v>0</v>
      </c>
      <c r="AD444" s="15">
        <f t="shared" si="18"/>
        <v>43666553.35</v>
      </c>
      <c r="AE444" s="14"/>
      <c r="AF444" s="15">
        <f>if($A444&lt;=$AF$1,D444*((1+Investment!$D$5/12)^($AF$1*12-$B444)),0)</f>
        <v>0</v>
      </c>
      <c r="AG444" s="15">
        <f>if($A444&lt;=$AF$1,E444*((1+Investment!$D$6/12)^($AF$1*12-$B444)),0)</f>
        <v>0</v>
      </c>
      <c r="AH444" s="15">
        <f>if($A444&lt;=$AF$1,F444*((1+Investment!$D$7/12)^($AF$1*12-$B444)),0)</f>
        <v>0</v>
      </c>
      <c r="AI444" s="15">
        <f t="shared" si="8"/>
        <v>0</v>
      </c>
      <c r="AJ444" s="15">
        <f t="shared" si="19"/>
        <v>96444597</v>
      </c>
      <c r="AK444" s="14"/>
      <c r="AL444" s="15">
        <f>if($A444&lt;=$AF$1,D444*((1+Investment!$D$5/12)^($AL$1*12-$B444)),0)</f>
        <v>0</v>
      </c>
      <c r="AM444" s="15">
        <f>if($A444&lt;=$AF$1,E444*((1+Investment!$D$6/12)^($AL$1*12-$B444)),0)</f>
        <v>0</v>
      </c>
      <c r="AN444" s="15">
        <f>if($A444&lt;=$AF$1,F444*((1+Investment!$D$7/12)^($AL$1*12-$B444)),0)</f>
        <v>0</v>
      </c>
      <c r="AO444" s="15">
        <f t="shared" si="9"/>
        <v>0</v>
      </c>
      <c r="AP444" s="15">
        <f t="shared" si="20"/>
        <v>201708724.5</v>
      </c>
      <c r="AQ444" s="14"/>
      <c r="AR444" s="15">
        <f>if($A444&lt;=$AF$1,D444*((1+Investment!$D$5/12)^($AR$1*12-$B444)),0)</f>
        <v>0</v>
      </c>
      <c r="AS444" s="15">
        <f>if($A444&lt;=$AF$1,E444*((1+Investment!$D$6/12)^($AR$1*12-$B444)),0)</f>
        <v>0</v>
      </c>
      <c r="AT444" s="15">
        <f>if($A444&lt;=$AF$1,F444*((1+Investment!$D$7/12)^($AR$1*12-$B444)),0)</f>
        <v>0</v>
      </c>
      <c r="AU444" s="15">
        <f t="shared" si="10"/>
        <v>0</v>
      </c>
      <c r="AV444" s="15">
        <f t="shared" si="21"/>
        <v>428487442.2</v>
      </c>
      <c r="AW444" s="15"/>
      <c r="AX444" s="15">
        <f>if($A444&lt;=$AF$1,D444*((1+Investment!$D$5/12)^($AX$1*12-$B444)),0)</f>
        <v>0</v>
      </c>
      <c r="AY444" s="15">
        <f>if($A444&lt;=$AF$1,E444*((1+Investment!$D$6/12)^($AX$1*12-$B444)),0)</f>
        <v>0</v>
      </c>
      <c r="AZ444" s="15">
        <f>if($A444&lt;=$AF$1,F444*((1+Investment!$D$7/12)^($AX$1*12-$B444)),0)</f>
        <v>0</v>
      </c>
      <c r="BA444" s="15">
        <f t="shared" si="11"/>
        <v>0</v>
      </c>
      <c r="BB444" s="15">
        <f t="shared" si="22"/>
        <v>924335629</v>
      </c>
      <c r="BC444" s="15"/>
      <c r="BD444" s="15">
        <f>if($A444&lt;=$AF$1,D444*((1+Investment!$D$5/12)^($BD$1*12-$B444)),0)</f>
        <v>0</v>
      </c>
      <c r="BE444" s="15">
        <f>if($A444&lt;=$AF$1,E444*((1+Investment!$D$6/12)^($BD$1*12-$B444)),0)</f>
        <v>0</v>
      </c>
      <c r="BF444" s="15">
        <f>if($A444&lt;=$AF$1,F444*((1+Investment!$D$7/12)^($BD$1*12-$B444)),0)</f>
        <v>0</v>
      </c>
      <c r="BG444" s="15">
        <f t="shared" si="12"/>
        <v>0</v>
      </c>
      <c r="BH444" s="15">
        <f t="shared" si="23"/>
        <v>2023737898</v>
      </c>
      <c r="BI444" s="15"/>
    </row>
    <row r="445">
      <c r="A445" s="24">
        <f t="shared" si="2"/>
        <v>36</v>
      </c>
      <c r="B445" s="23">
        <f t="shared" si="13"/>
        <v>443</v>
      </c>
      <c r="C445" s="15">
        <f>vlookup(A445,Budget!$B$3:$H$53,7,0)</f>
        <v>121719.8555</v>
      </c>
      <c r="D445" s="15">
        <f t="shared" ref="D445:F445" si="463">$C445*D$1</f>
        <v>73031.9133</v>
      </c>
      <c r="E445" s="15">
        <f t="shared" si="463"/>
        <v>30429.96387</v>
      </c>
      <c r="F445" s="15">
        <f t="shared" si="463"/>
        <v>18257.97832</v>
      </c>
      <c r="G445" s="14"/>
      <c r="H445" s="15">
        <f>if($A445&lt;=$H$1,D445*((1+Investment!$D$5/12)^($H$1*12-$B445)),0)</f>
        <v>0</v>
      </c>
      <c r="I445" s="15">
        <f>if($A445&lt;=$H$1,E445*((1+Investment!$D$6/12)^($H$1*12-$B445)),0)</f>
        <v>0</v>
      </c>
      <c r="J445" s="15">
        <f>if($A445&lt;=$H$1,F445*((1+Investment!$D$7/12)^($H$1*12-$B445)),0)</f>
        <v>0</v>
      </c>
      <c r="K445" s="15">
        <f t="shared" si="4"/>
        <v>0</v>
      </c>
      <c r="L445" s="15">
        <f t="shared" si="15"/>
        <v>2878143.695</v>
      </c>
      <c r="M445" s="14"/>
      <c r="N445" s="15">
        <f>if($A445&lt;=$N$1,D445*((1+Investment!$D$5/12)^($N$1*12-$B445)),0)</f>
        <v>0</v>
      </c>
      <c r="O445" s="15">
        <f>if($A445&lt;=$N$1,E445*((1+Investment!$D$6/12)^($N$1*12-$B445)),0)</f>
        <v>0</v>
      </c>
      <c r="P445" s="15">
        <f>if($A445&lt;=$N$1,F445*((1+Investment!$D$7/12)^($N$1*12-$B445)),0)</f>
        <v>0</v>
      </c>
      <c r="Q445" s="15">
        <f t="shared" si="5"/>
        <v>0</v>
      </c>
      <c r="R445" s="15">
        <f t="shared" si="16"/>
        <v>7865692.167</v>
      </c>
      <c r="S445" s="14"/>
      <c r="T445" s="15">
        <f>if($A445&lt;=$T$1,D445*((1+Investment!$D$5/12)^($T$1*12-$B445)),0)</f>
        <v>0</v>
      </c>
      <c r="U445" s="15">
        <f>if($A445&lt;=$T$1,E445*((1+Investment!$D$6/12)^($T$1*12-$B445)),0)</f>
        <v>0</v>
      </c>
      <c r="V445" s="15">
        <f>if($A445&lt;=$T$1,F445*((1+Investment!$D$7/12)^($T$1*12-$B445)),0)</f>
        <v>0</v>
      </c>
      <c r="W445" s="15">
        <f t="shared" si="6"/>
        <v>0</v>
      </c>
      <c r="X445" s="15">
        <f t="shared" si="17"/>
        <v>19126709.88</v>
      </c>
      <c r="Y445" s="14"/>
      <c r="Z445" s="15">
        <f>if($A445&lt;=$Z$1,D445*((1+Investment!$D$5/12)^($Z$1*12-$B445)),0)</f>
        <v>0</v>
      </c>
      <c r="AA445" s="15">
        <f>if($A445&lt;=$Z$1,E445*((1+Investment!$D$6/12)^($Z$1*12-$B445)),0)</f>
        <v>0</v>
      </c>
      <c r="AB445" s="15">
        <f>if($A445&lt;=$Z$1,F445*((1+Investment!$D$7/12)^($Z$1*12-$B445)),0)</f>
        <v>0</v>
      </c>
      <c r="AC445" s="15">
        <f t="shared" si="7"/>
        <v>0</v>
      </c>
      <c r="AD445" s="15">
        <f t="shared" si="18"/>
        <v>43666553.35</v>
      </c>
      <c r="AE445" s="14"/>
      <c r="AF445" s="15">
        <f>if($A445&lt;=$AF$1,D445*((1+Investment!$D$5/12)^($AF$1*12-$B445)),0)</f>
        <v>0</v>
      </c>
      <c r="AG445" s="15">
        <f>if($A445&lt;=$AF$1,E445*((1+Investment!$D$6/12)^($AF$1*12-$B445)),0)</f>
        <v>0</v>
      </c>
      <c r="AH445" s="15">
        <f>if($A445&lt;=$AF$1,F445*((1+Investment!$D$7/12)^($AF$1*12-$B445)),0)</f>
        <v>0</v>
      </c>
      <c r="AI445" s="15">
        <f t="shared" si="8"/>
        <v>0</v>
      </c>
      <c r="AJ445" s="15">
        <f t="shared" si="19"/>
        <v>96444597</v>
      </c>
      <c r="AK445" s="14"/>
      <c r="AL445" s="15">
        <f>if($A445&lt;=$AF$1,D445*((1+Investment!$D$5/12)^($AL$1*12-$B445)),0)</f>
        <v>0</v>
      </c>
      <c r="AM445" s="15">
        <f>if($A445&lt;=$AF$1,E445*((1+Investment!$D$6/12)^($AL$1*12-$B445)),0)</f>
        <v>0</v>
      </c>
      <c r="AN445" s="15">
        <f>if($A445&lt;=$AF$1,F445*((1+Investment!$D$7/12)^($AL$1*12-$B445)),0)</f>
        <v>0</v>
      </c>
      <c r="AO445" s="15">
        <f t="shared" si="9"/>
        <v>0</v>
      </c>
      <c r="AP445" s="15">
        <f t="shared" si="20"/>
        <v>201708724.5</v>
      </c>
      <c r="AQ445" s="14"/>
      <c r="AR445" s="15">
        <f>if($A445&lt;=$AF$1,D445*((1+Investment!$D$5/12)^($AR$1*12-$B445)),0)</f>
        <v>0</v>
      </c>
      <c r="AS445" s="15">
        <f>if($A445&lt;=$AF$1,E445*((1+Investment!$D$6/12)^($AR$1*12-$B445)),0)</f>
        <v>0</v>
      </c>
      <c r="AT445" s="15">
        <f>if($A445&lt;=$AF$1,F445*((1+Investment!$D$7/12)^($AR$1*12-$B445)),0)</f>
        <v>0</v>
      </c>
      <c r="AU445" s="15">
        <f t="shared" si="10"/>
        <v>0</v>
      </c>
      <c r="AV445" s="15">
        <f t="shared" si="21"/>
        <v>428487442.2</v>
      </c>
      <c r="AW445" s="15"/>
      <c r="AX445" s="15">
        <f>if($A445&lt;=$AF$1,D445*((1+Investment!$D$5/12)^($AX$1*12-$B445)),0)</f>
        <v>0</v>
      </c>
      <c r="AY445" s="15">
        <f>if($A445&lt;=$AF$1,E445*((1+Investment!$D$6/12)^($AX$1*12-$B445)),0)</f>
        <v>0</v>
      </c>
      <c r="AZ445" s="15">
        <f>if($A445&lt;=$AF$1,F445*((1+Investment!$D$7/12)^($AX$1*12-$B445)),0)</f>
        <v>0</v>
      </c>
      <c r="BA445" s="15">
        <f t="shared" si="11"/>
        <v>0</v>
      </c>
      <c r="BB445" s="15">
        <f t="shared" si="22"/>
        <v>924335629</v>
      </c>
      <c r="BC445" s="15"/>
      <c r="BD445" s="15">
        <f>if($A445&lt;=$AF$1,D445*((1+Investment!$D$5/12)^($BD$1*12-$B445)),0)</f>
        <v>0</v>
      </c>
      <c r="BE445" s="15">
        <f>if($A445&lt;=$AF$1,E445*((1+Investment!$D$6/12)^($BD$1*12-$B445)),0)</f>
        <v>0</v>
      </c>
      <c r="BF445" s="15">
        <f>if($A445&lt;=$AF$1,F445*((1+Investment!$D$7/12)^($BD$1*12-$B445)),0)</f>
        <v>0</v>
      </c>
      <c r="BG445" s="15">
        <f t="shared" si="12"/>
        <v>0</v>
      </c>
      <c r="BH445" s="15">
        <f t="shared" si="23"/>
        <v>2023737898</v>
      </c>
      <c r="BI445" s="15"/>
    </row>
    <row r="446">
      <c r="A446" s="24">
        <f t="shared" si="2"/>
        <v>36</v>
      </c>
      <c r="B446" s="23">
        <f t="shared" si="13"/>
        <v>444</v>
      </c>
      <c r="C446" s="15">
        <f>vlookup(A446,Budget!$B$3:$H$53,7,0)</f>
        <v>121719.8555</v>
      </c>
      <c r="D446" s="15">
        <f t="shared" ref="D446:F446" si="464">$C446*D$1</f>
        <v>73031.9133</v>
      </c>
      <c r="E446" s="15">
        <f t="shared" si="464"/>
        <v>30429.96387</v>
      </c>
      <c r="F446" s="15">
        <f t="shared" si="464"/>
        <v>18257.97832</v>
      </c>
      <c r="G446" s="14"/>
      <c r="H446" s="15">
        <f>if($A446&lt;=$H$1,D446*((1+Investment!$D$5/12)^($H$1*12-$B446)),0)</f>
        <v>0</v>
      </c>
      <c r="I446" s="15">
        <f>if($A446&lt;=$H$1,E446*((1+Investment!$D$6/12)^($H$1*12-$B446)),0)</f>
        <v>0</v>
      </c>
      <c r="J446" s="15">
        <f>if($A446&lt;=$H$1,F446*((1+Investment!$D$7/12)^($H$1*12-$B446)),0)</f>
        <v>0</v>
      </c>
      <c r="K446" s="15">
        <f t="shared" si="4"/>
        <v>0</v>
      </c>
      <c r="L446" s="15">
        <f t="shared" si="15"/>
        <v>2878143.695</v>
      </c>
      <c r="M446" s="14"/>
      <c r="N446" s="15">
        <f>if($A446&lt;=$N$1,D446*((1+Investment!$D$5/12)^($N$1*12-$B446)),0)</f>
        <v>0</v>
      </c>
      <c r="O446" s="15">
        <f>if($A446&lt;=$N$1,E446*((1+Investment!$D$6/12)^($N$1*12-$B446)),0)</f>
        <v>0</v>
      </c>
      <c r="P446" s="15">
        <f>if($A446&lt;=$N$1,F446*((1+Investment!$D$7/12)^($N$1*12-$B446)),0)</f>
        <v>0</v>
      </c>
      <c r="Q446" s="15">
        <f t="shared" si="5"/>
        <v>0</v>
      </c>
      <c r="R446" s="15">
        <f t="shared" si="16"/>
        <v>7865692.167</v>
      </c>
      <c r="S446" s="14"/>
      <c r="T446" s="15">
        <f>if($A446&lt;=$T$1,D446*((1+Investment!$D$5/12)^($T$1*12-$B446)),0)</f>
        <v>0</v>
      </c>
      <c r="U446" s="15">
        <f>if($A446&lt;=$T$1,E446*((1+Investment!$D$6/12)^($T$1*12-$B446)),0)</f>
        <v>0</v>
      </c>
      <c r="V446" s="15">
        <f>if($A446&lt;=$T$1,F446*((1+Investment!$D$7/12)^($T$1*12-$B446)),0)</f>
        <v>0</v>
      </c>
      <c r="W446" s="15">
        <f t="shared" si="6"/>
        <v>0</v>
      </c>
      <c r="X446" s="15">
        <f t="shared" si="17"/>
        <v>19126709.88</v>
      </c>
      <c r="Y446" s="14"/>
      <c r="Z446" s="15">
        <f>if($A446&lt;=$Z$1,D446*((1+Investment!$D$5/12)^($Z$1*12-$B446)),0)</f>
        <v>0</v>
      </c>
      <c r="AA446" s="15">
        <f>if($A446&lt;=$Z$1,E446*((1+Investment!$D$6/12)^($Z$1*12-$B446)),0)</f>
        <v>0</v>
      </c>
      <c r="AB446" s="15">
        <f>if($A446&lt;=$Z$1,F446*((1+Investment!$D$7/12)^($Z$1*12-$B446)),0)</f>
        <v>0</v>
      </c>
      <c r="AC446" s="15">
        <f t="shared" si="7"/>
        <v>0</v>
      </c>
      <c r="AD446" s="15">
        <f t="shared" si="18"/>
        <v>43666553.35</v>
      </c>
      <c r="AE446" s="14"/>
      <c r="AF446" s="15">
        <f>if($A446&lt;=$AF$1,D446*((1+Investment!$D$5/12)^($AF$1*12-$B446)),0)</f>
        <v>0</v>
      </c>
      <c r="AG446" s="15">
        <f>if($A446&lt;=$AF$1,E446*((1+Investment!$D$6/12)^($AF$1*12-$B446)),0)</f>
        <v>0</v>
      </c>
      <c r="AH446" s="15">
        <f>if($A446&lt;=$AF$1,F446*((1+Investment!$D$7/12)^($AF$1*12-$B446)),0)</f>
        <v>0</v>
      </c>
      <c r="AI446" s="15">
        <f t="shared" si="8"/>
        <v>0</v>
      </c>
      <c r="AJ446" s="15">
        <f t="shared" si="19"/>
        <v>96444597</v>
      </c>
      <c r="AK446" s="14"/>
      <c r="AL446" s="15">
        <f>if($A446&lt;=$AF$1,D446*((1+Investment!$D$5/12)^($AL$1*12-$B446)),0)</f>
        <v>0</v>
      </c>
      <c r="AM446" s="15">
        <f>if($A446&lt;=$AF$1,E446*((1+Investment!$D$6/12)^($AL$1*12-$B446)),0)</f>
        <v>0</v>
      </c>
      <c r="AN446" s="15">
        <f>if($A446&lt;=$AF$1,F446*((1+Investment!$D$7/12)^($AL$1*12-$B446)),0)</f>
        <v>0</v>
      </c>
      <c r="AO446" s="15">
        <f t="shared" si="9"/>
        <v>0</v>
      </c>
      <c r="AP446" s="15">
        <f t="shared" si="20"/>
        <v>201708724.5</v>
      </c>
      <c r="AQ446" s="14"/>
      <c r="AR446" s="15">
        <f>if($A446&lt;=$AF$1,D446*((1+Investment!$D$5/12)^($AR$1*12-$B446)),0)</f>
        <v>0</v>
      </c>
      <c r="AS446" s="15">
        <f>if($A446&lt;=$AF$1,E446*((1+Investment!$D$6/12)^($AR$1*12-$B446)),0)</f>
        <v>0</v>
      </c>
      <c r="AT446" s="15">
        <f>if($A446&lt;=$AF$1,F446*((1+Investment!$D$7/12)^($AR$1*12-$B446)),0)</f>
        <v>0</v>
      </c>
      <c r="AU446" s="15">
        <f t="shared" si="10"/>
        <v>0</v>
      </c>
      <c r="AV446" s="15">
        <f t="shared" si="21"/>
        <v>428487442.2</v>
      </c>
      <c r="AW446" s="15"/>
      <c r="AX446" s="15">
        <f>if($A446&lt;=$AF$1,D446*((1+Investment!$D$5/12)^($AX$1*12-$B446)),0)</f>
        <v>0</v>
      </c>
      <c r="AY446" s="15">
        <f>if($A446&lt;=$AF$1,E446*((1+Investment!$D$6/12)^($AX$1*12-$B446)),0)</f>
        <v>0</v>
      </c>
      <c r="AZ446" s="15">
        <f>if($A446&lt;=$AF$1,F446*((1+Investment!$D$7/12)^($AX$1*12-$B446)),0)</f>
        <v>0</v>
      </c>
      <c r="BA446" s="15">
        <f t="shared" si="11"/>
        <v>0</v>
      </c>
      <c r="BB446" s="15">
        <f t="shared" si="22"/>
        <v>924335629</v>
      </c>
      <c r="BC446" s="15"/>
      <c r="BD446" s="15">
        <f>if($A446&lt;=$AF$1,D446*((1+Investment!$D$5/12)^($BD$1*12-$B446)),0)</f>
        <v>0</v>
      </c>
      <c r="BE446" s="15">
        <f>if($A446&lt;=$AF$1,E446*((1+Investment!$D$6/12)^($BD$1*12-$B446)),0)</f>
        <v>0</v>
      </c>
      <c r="BF446" s="15">
        <f>if($A446&lt;=$AF$1,F446*((1+Investment!$D$7/12)^($BD$1*12-$B446)),0)</f>
        <v>0</v>
      </c>
      <c r="BG446" s="15">
        <f t="shared" si="12"/>
        <v>0</v>
      </c>
      <c r="BH446" s="15">
        <f t="shared" si="23"/>
        <v>2023737898</v>
      </c>
      <c r="BI446" s="15"/>
    </row>
    <row r="447">
      <c r="A447" s="24">
        <f t="shared" si="2"/>
        <v>37</v>
      </c>
      <c r="B447" s="23">
        <f t="shared" si="13"/>
        <v>445</v>
      </c>
      <c r="C447" s="15">
        <f>vlookup(A447,Budget!$B$3:$H$53,7,0)</f>
        <v>126744.6497</v>
      </c>
      <c r="D447" s="15">
        <f t="shared" ref="D447:F447" si="465">$C447*D$1</f>
        <v>76046.78983</v>
      </c>
      <c r="E447" s="15">
        <f t="shared" si="465"/>
        <v>31686.16243</v>
      </c>
      <c r="F447" s="15">
        <f t="shared" si="465"/>
        <v>19011.69746</v>
      </c>
      <c r="G447" s="14"/>
      <c r="H447" s="15">
        <f>if($A447&lt;=$H$1,D447*((1+Investment!$D$5/12)^($H$1*12-$B447)),0)</f>
        <v>0</v>
      </c>
      <c r="I447" s="15">
        <f>if($A447&lt;=$H$1,E447*((1+Investment!$D$6/12)^($H$1*12-$B447)),0)</f>
        <v>0</v>
      </c>
      <c r="J447" s="15">
        <f>if($A447&lt;=$H$1,F447*((1+Investment!$D$7/12)^($H$1*12-$B447)),0)</f>
        <v>0</v>
      </c>
      <c r="K447" s="15">
        <f t="shared" si="4"/>
        <v>0</v>
      </c>
      <c r="L447" s="15">
        <f t="shared" si="15"/>
        <v>2878143.695</v>
      </c>
      <c r="M447" s="14"/>
      <c r="N447" s="15">
        <f>if($A447&lt;=$N$1,D447*((1+Investment!$D$5/12)^($N$1*12-$B447)),0)</f>
        <v>0</v>
      </c>
      <c r="O447" s="15">
        <f>if($A447&lt;=$N$1,E447*((1+Investment!$D$6/12)^($N$1*12-$B447)),0)</f>
        <v>0</v>
      </c>
      <c r="P447" s="15">
        <f>if($A447&lt;=$N$1,F447*((1+Investment!$D$7/12)^($N$1*12-$B447)),0)</f>
        <v>0</v>
      </c>
      <c r="Q447" s="15">
        <f t="shared" si="5"/>
        <v>0</v>
      </c>
      <c r="R447" s="15">
        <f t="shared" si="16"/>
        <v>7865692.167</v>
      </c>
      <c r="S447" s="14"/>
      <c r="T447" s="15">
        <f>if($A447&lt;=$T$1,D447*((1+Investment!$D$5/12)^($T$1*12-$B447)),0)</f>
        <v>0</v>
      </c>
      <c r="U447" s="15">
        <f>if($A447&lt;=$T$1,E447*((1+Investment!$D$6/12)^($T$1*12-$B447)),0)</f>
        <v>0</v>
      </c>
      <c r="V447" s="15">
        <f>if($A447&lt;=$T$1,F447*((1+Investment!$D$7/12)^($T$1*12-$B447)),0)</f>
        <v>0</v>
      </c>
      <c r="W447" s="15">
        <f t="shared" si="6"/>
        <v>0</v>
      </c>
      <c r="X447" s="15">
        <f t="shared" si="17"/>
        <v>19126709.88</v>
      </c>
      <c r="Y447" s="14"/>
      <c r="Z447" s="15">
        <f>if($A447&lt;=$Z$1,D447*((1+Investment!$D$5/12)^($Z$1*12-$B447)),0)</f>
        <v>0</v>
      </c>
      <c r="AA447" s="15">
        <f>if($A447&lt;=$Z$1,E447*((1+Investment!$D$6/12)^($Z$1*12-$B447)),0)</f>
        <v>0</v>
      </c>
      <c r="AB447" s="15">
        <f>if($A447&lt;=$Z$1,F447*((1+Investment!$D$7/12)^($Z$1*12-$B447)),0)</f>
        <v>0</v>
      </c>
      <c r="AC447" s="15">
        <f t="shared" si="7"/>
        <v>0</v>
      </c>
      <c r="AD447" s="15">
        <f t="shared" si="18"/>
        <v>43666553.35</v>
      </c>
      <c r="AE447" s="14"/>
      <c r="AF447" s="15">
        <f>if($A447&lt;=$AF$1,D447*((1+Investment!$D$5/12)^($AF$1*12-$B447)),0)</f>
        <v>0</v>
      </c>
      <c r="AG447" s="15">
        <f>if($A447&lt;=$AF$1,E447*((1+Investment!$D$6/12)^($AF$1*12-$B447)),0)</f>
        <v>0</v>
      </c>
      <c r="AH447" s="15">
        <f>if($A447&lt;=$AF$1,F447*((1+Investment!$D$7/12)^($AF$1*12-$B447)),0)</f>
        <v>0</v>
      </c>
      <c r="AI447" s="15">
        <f t="shared" si="8"/>
        <v>0</v>
      </c>
      <c r="AJ447" s="15">
        <f t="shared" si="19"/>
        <v>96444597</v>
      </c>
      <c r="AK447" s="14"/>
      <c r="AL447" s="15">
        <f>if($A447&lt;=$AF$1,D447*((1+Investment!$D$5/12)^($AL$1*12-$B447)),0)</f>
        <v>0</v>
      </c>
      <c r="AM447" s="15">
        <f>if($A447&lt;=$AF$1,E447*((1+Investment!$D$6/12)^($AL$1*12-$B447)),0)</f>
        <v>0</v>
      </c>
      <c r="AN447" s="15">
        <f>if($A447&lt;=$AF$1,F447*((1+Investment!$D$7/12)^($AL$1*12-$B447)),0)</f>
        <v>0</v>
      </c>
      <c r="AO447" s="15">
        <f t="shared" si="9"/>
        <v>0</v>
      </c>
      <c r="AP447" s="15">
        <f t="shared" si="20"/>
        <v>201708724.5</v>
      </c>
      <c r="AQ447" s="14"/>
      <c r="AR447" s="15">
        <f>if($A447&lt;=$AF$1,D447*((1+Investment!$D$5/12)^($AR$1*12-$B447)),0)</f>
        <v>0</v>
      </c>
      <c r="AS447" s="15">
        <f>if($A447&lt;=$AF$1,E447*((1+Investment!$D$6/12)^($AR$1*12-$B447)),0)</f>
        <v>0</v>
      </c>
      <c r="AT447" s="15">
        <f>if($A447&lt;=$AF$1,F447*((1+Investment!$D$7/12)^($AR$1*12-$B447)),0)</f>
        <v>0</v>
      </c>
      <c r="AU447" s="15">
        <f t="shared" si="10"/>
        <v>0</v>
      </c>
      <c r="AV447" s="15">
        <f t="shared" si="21"/>
        <v>428487442.2</v>
      </c>
      <c r="AW447" s="15"/>
      <c r="AX447" s="15">
        <f>if($A447&lt;=$AF$1,D447*((1+Investment!$D$5/12)^($AX$1*12-$B447)),0)</f>
        <v>0</v>
      </c>
      <c r="AY447" s="15">
        <f>if($A447&lt;=$AF$1,E447*((1+Investment!$D$6/12)^($AX$1*12-$B447)),0)</f>
        <v>0</v>
      </c>
      <c r="AZ447" s="15">
        <f>if($A447&lt;=$AF$1,F447*((1+Investment!$D$7/12)^($AX$1*12-$B447)),0)</f>
        <v>0</v>
      </c>
      <c r="BA447" s="15">
        <f t="shared" si="11"/>
        <v>0</v>
      </c>
      <c r="BB447" s="15">
        <f t="shared" si="22"/>
        <v>924335629</v>
      </c>
      <c r="BC447" s="15"/>
      <c r="BD447" s="15">
        <f>if($A447&lt;=$AF$1,D447*((1+Investment!$D$5/12)^($BD$1*12-$B447)),0)</f>
        <v>0</v>
      </c>
      <c r="BE447" s="15">
        <f>if($A447&lt;=$AF$1,E447*((1+Investment!$D$6/12)^($BD$1*12-$B447)),0)</f>
        <v>0</v>
      </c>
      <c r="BF447" s="15">
        <f>if($A447&lt;=$AF$1,F447*((1+Investment!$D$7/12)^($BD$1*12-$B447)),0)</f>
        <v>0</v>
      </c>
      <c r="BG447" s="15">
        <f t="shared" si="12"/>
        <v>0</v>
      </c>
      <c r="BH447" s="15">
        <f t="shared" si="23"/>
        <v>2023737898</v>
      </c>
      <c r="BI447" s="15"/>
    </row>
    <row r="448">
      <c r="A448" s="24">
        <f t="shared" si="2"/>
        <v>37</v>
      </c>
      <c r="B448" s="23">
        <f t="shared" si="13"/>
        <v>446</v>
      </c>
      <c r="C448" s="15">
        <f>vlookup(A448,Budget!$B$3:$H$53,7,0)</f>
        <v>126744.6497</v>
      </c>
      <c r="D448" s="15">
        <f t="shared" ref="D448:F448" si="466">$C448*D$1</f>
        <v>76046.78983</v>
      </c>
      <c r="E448" s="15">
        <f t="shared" si="466"/>
        <v>31686.16243</v>
      </c>
      <c r="F448" s="15">
        <f t="shared" si="466"/>
        <v>19011.69746</v>
      </c>
      <c r="G448" s="14"/>
      <c r="H448" s="15">
        <f>if($A448&lt;=$H$1,D448*((1+Investment!$D$5/12)^($H$1*12-$B448)),0)</f>
        <v>0</v>
      </c>
      <c r="I448" s="15">
        <f>if($A448&lt;=$H$1,E448*((1+Investment!$D$6/12)^($H$1*12-$B448)),0)</f>
        <v>0</v>
      </c>
      <c r="J448" s="15">
        <f>if($A448&lt;=$H$1,F448*((1+Investment!$D$7/12)^($H$1*12-$B448)),0)</f>
        <v>0</v>
      </c>
      <c r="K448" s="15">
        <f t="shared" si="4"/>
        <v>0</v>
      </c>
      <c r="L448" s="15">
        <f t="shared" si="15"/>
        <v>2878143.695</v>
      </c>
      <c r="M448" s="14"/>
      <c r="N448" s="15">
        <f>if($A448&lt;=$N$1,D448*((1+Investment!$D$5/12)^($N$1*12-$B448)),0)</f>
        <v>0</v>
      </c>
      <c r="O448" s="15">
        <f>if($A448&lt;=$N$1,E448*((1+Investment!$D$6/12)^($N$1*12-$B448)),0)</f>
        <v>0</v>
      </c>
      <c r="P448" s="15">
        <f>if($A448&lt;=$N$1,F448*((1+Investment!$D$7/12)^($N$1*12-$B448)),0)</f>
        <v>0</v>
      </c>
      <c r="Q448" s="15">
        <f t="shared" si="5"/>
        <v>0</v>
      </c>
      <c r="R448" s="15">
        <f t="shared" si="16"/>
        <v>7865692.167</v>
      </c>
      <c r="S448" s="14"/>
      <c r="T448" s="15">
        <f>if($A448&lt;=$T$1,D448*((1+Investment!$D$5/12)^($T$1*12-$B448)),0)</f>
        <v>0</v>
      </c>
      <c r="U448" s="15">
        <f>if($A448&lt;=$T$1,E448*((1+Investment!$D$6/12)^($T$1*12-$B448)),0)</f>
        <v>0</v>
      </c>
      <c r="V448" s="15">
        <f>if($A448&lt;=$T$1,F448*((1+Investment!$D$7/12)^($T$1*12-$B448)),0)</f>
        <v>0</v>
      </c>
      <c r="W448" s="15">
        <f t="shared" si="6"/>
        <v>0</v>
      </c>
      <c r="X448" s="15">
        <f t="shared" si="17"/>
        <v>19126709.88</v>
      </c>
      <c r="Y448" s="14"/>
      <c r="Z448" s="15">
        <f>if($A448&lt;=$Z$1,D448*((1+Investment!$D$5/12)^($Z$1*12-$B448)),0)</f>
        <v>0</v>
      </c>
      <c r="AA448" s="15">
        <f>if($A448&lt;=$Z$1,E448*((1+Investment!$D$6/12)^($Z$1*12-$B448)),0)</f>
        <v>0</v>
      </c>
      <c r="AB448" s="15">
        <f>if($A448&lt;=$Z$1,F448*((1+Investment!$D$7/12)^($Z$1*12-$B448)),0)</f>
        <v>0</v>
      </c>
      <c r="AC448" s="15">
        <f t="shared" si="7"/>
        <v>0</v>
      </c>
      <c r="AD448" s="15">
        <f t="shared" si="18"/>
        <v>43666553.35</v>
      </c>
      <c r="AE448" s="14"/>
      <c r="AF448" s="15">
        <f>if($A448&lt;=$AF$1,D448*((1+Investment!$D$5/12)^($AF$1*12-$B448)),0)</f>
        <v>0</v>
      </c>
      <c r="AG448" s="15">
        <f>if($A448&lt;=$AF$1,E448*((1+Investment!$D$6/12)^($AF$1*12-$B448)),0)</f>
        <v>0</v>
      </c>
      <c r="AH448" s="15">
        <f>if($A448&lt;=$AF$1,F448*((1+Investment!$D$7/12)^($AF$1*12-$B448)),0)</f>
        <v>0</v>
      </c>
      <c r="AI448" s="15">
        <f t="shared" si="8"/>
        <v>0</v>
      </c>
      <c r="AJ448" s="15">
        <f t="shared" si="19"/>
        <v>96444597</v>
      </c>
      <c r="AK448" s="14"/>
      <c r="AL448" s="15">
        <f>if($A448&lt;=$AF$1,D448*((1+Investment!$D$5/12)^($AL$1*12-$B448)),0)</f>
        <v>0</v>
      </c>
      <c r="AM448" s="15">
        <f>if($A448&lt;=$AF$1,E448*((1+Investment!$D$6/12)^($AL$1*12-$B448)),0)</f>
        <v>0</v>
      </c>
      <c r="AN448" s="15">
        <f>if($A448&lt;=$AF$1,F448*((1+Investment!$D$7/12)^($AL$1*12-$B448)),0)</f>
        <v>0</v>
      </c>
      <c r="AO448" s="15">
        <f t="shared" si="9"/>
        <v>0</v>
      </c>
      <c r="AP448" s="15">
        <f t="shared" si="20"/>
        <v>201708724.5</v>
      </c>
      <c r="AQ448" s="14"/>
      <c r="AR448" s="15">
        <f>if($A448&lt;=$AF$1,D448*((1+Investment!$D$5/12)^($AR$1*12-$B448)),0)</f>
        <v>0</v>
      </c>
      <c r="AS448" s="15">
        <f>if($A448&lt;=$AF$1,E448*((1+Investment!$D$6/12)^($AR$1*12-$B448)),0)</f>
        <v>0</v>
      </c>
      <c r="AT448" s="15">
        <f>if($A448&lt;=$AF$1,F448*((1+Investment!$D$7/12)^($AR$1*12-$B448)),0)</f>
        <v>0</v>
      </c>
      <c r="AU448" s="15">
        <f t="shared" si="10"/>
        <v>0</v>
      </c>
      <c r="AV448" s="15">
        <f t="shared" si="21"/>
        <v>428487442.2</v>
      </c>
      <c r="AW448" s="15"/>
      <c r="AX448" s="15">
        <f>if($A448&lt;=$AF$1,D448*((1+Investment!$D$5/12)^($AX$1*12-$B448)),0)</f>
        <v>0</v>
      </c>
      <c r="AY448" s="15">
        <f>if($A448&lt;=$AF$1,E448*((1+Investment!$D$6/12)^($AX$1*12-$B448)),0)</f>
        <v>0</v>
      </c>
      <c r="AZ448" s="15">
        <f>if($A448&lt;=$AF$1,F448*((1+Investment!$D$7/12)^($AX$1*12-$B448)),0)</f>
        <v>0</v>
      </c>
      <c r="BA448" s="15">
        <f t="shared" si="11"/>
        <v>0</v>
      </c>
      <c r="BB448" s="15">
        <f t="shared" si="22"/>
        <v>924335629</v>
      </c>
      <c r="BC448" s="15"/>
      <c r="BD448" s="15">
        <f>if($A448&lt;=$AF$1,D448*((1+Investment!$D$5/12)^($BD$1*12-$B448)),0)</f>
        <v>0</v>
      </c>
      <c r="BE448" s="15">
        <f>if($A448&lt;=$AF$1,E448*((1+Investment!$D$6/12)^($BD$1*12-$B448)),0)</f>
        <v>0</v>
      </c>
      <c r="BF448" s="15">
        <f>if($A448&lt;=$AF$1,F448*((1+Investment!$D$7/12)^($BD$1*12-$B448)),0)</f>
        <v>0</v>
      </c>
      <c r="BG448" s="15">
        <f t="shared" si="12"/>
        <v>0</v>
      </c>
      <c r="BH448" s="15">
        <f t="shared" si="23"/>
        <v>2023737898</v>
      </c>
      <c r="BI448" s="15"/>
    </row>
    <row r="449">
      <c r="A449" s="24">
        <f t="shared" si="2"/>
        <v>37</v>
      </c>
      <c r="B449" s="23">
        <f t="shared" si="13"/>
        <v>447</v>
      </c>
      <c r="C449" s="15">
        <f>vlookup(A449,Budget!$B$3:$H$53,7,0)</f>
        <v>126744.6497</v>
      </c>
      <c r="D449" s="15">
        <f t="shared" ref="D449:F449" si="467">$C449*D$1</f>
        <v>76046.78983</v>
      </c>
      <c r="E449" s="15">
        <f t="shared" si="467"/>
        <v>31686.16243</v>
      </c>
      <c r="F449" s="15">
        <f t="shared" si="467"/>
        <v>19011.69746</v>
      </c>
      <c r="G449" s="14"/>
      <c r="H449" s="15">
        <f>if($A449&lt;=$H$1,D449*((1+Investment!$D$5/12)^($H$1*12-$B449)),0)</f>
        <v>0</v>
      </c>
      <c r="I449" s="15">
        <f>if($A449&lt;=$H$1,E449*((1+Investment!$D$6/12)^($H$1*12-$B449)),0)</f>
        <v>0</v>
      </c>
      <c r="J449" s="15">
        <f>if($A449&lt;=$H$1,F449*((1+Investment!$D$7/12)^($H$1*12-$B449)),0)</f>
        <v>0</v>
      </c>
      <c r="K449" s="15">
        <f t="shared" si="4"/>
        <v>0</v>
      </c>
      <c r="L449" s="15">
        <f t="shared" si="15"/>
        <v>2878143.695</v>
      </c>
      <c r="M449" s="14"/>
      <c r="N449" s="15">
        <f>if($A449&lt;=$N$1,D449*((1+Investment!$D$5/12)^($N$1*12-$B449)),0)</f>
        <v>0</v>
      </c>
      <c r="O449" s="15">
        <f>if($A449&lt;=$N$1,E449*((1+Investment!$D$6/12)^($N$1*12-$B449)),0)</f>
        <v>0</v>
      </c>
      <c r="P449" s="15">
        <f>if($A449&lt;=$N$1,F449*((1+Investment!$D$7/12)^($N$1*12-$B449)),0)</f>
        <v>0</v>
      </c>
      <c r="Q449" s="15">
        <f t="shared" si="5"/>
        <v>0</v>
      </c>
      <c r="R449" s="15">
        <f t="shared" si="16"/>
        <v>7865692.167</v>
      </c>
      <c r="S449" s="14"/>
      <c r="T449" s="15">
        <f>if($A449&lt;=$T$1,D449*((1+Investment!$D$5/12)^($T$1*12-$B449)),0)</f>
        <v>0</v>
      </c>
      <c r="U449" s="15">
        <f>if($A449&lt;=$T$1,E449*((1+Investment!$D$6/12)^($T$1*12-$B449)),0)</f>
        <v>0</v>
      </c>
      <c r="V449" s="15">
        <f>if($A449&lt;=$T$1,F449*((1+Investment!$D$7/12)^($T$1*12-$B449)),0)</f>
        <v>0</v>
      </c>
      <c r="W449" s="15">
        <f t="shared" si="6"/>
        <v>0</v>
      </c>
      <c r="X449" s="15">
        <f t="shared" si="17"/>
        <v>19126709.88</v>
      </c>
      <c r="Y449" s="14"/>
      <c r="Z449" s="15">
        <f>if($A449&lt;=$Z$1,D449*((1+Investment!$D$5/12)^($Z$1*12-$B449)),0)</f>
        <v>0</v>
      </c>
      <c r="AA449" s="15">
        <f>if($A449&lt;=$Z$1,E449*((1+Investment!$D$6/12)^($Z$1*12-$B449)),0)</f>
        <v>0</v>
      </c>
      <c r="AB449" s="15">
        <f>if($A449&lt;=$Z$1,F449*((1+Investment!$D$7/12)^($Z$1*12-$B449)),0)</f>
        <v>0</v>
      </c>
      <c r="AC449" s="15">
        <f t="shared" si="7"/>
        <v>0</v>
      </c>
      <c r="AD449" s="15">
        <f t="shared" si="18"/>
        <v>43666553.35</v>
      </c>
      <c r="AE449" s="14"/>
      <c r="AF449" s="15">
        <f>if($A449&lt;=$AF$1,D449*((1+Investment!$D$5/12)^($AF$1*12-$B449)),0)</f>
        <v>0</v>
      </c>
      <c r="AG449" s="15">
        <f>if($A449&lt;=$AF$1,E449*((1+Investment!$D$6/12)^($AF$1*12-$B449)),0)</f>
        <v>0</v>
      </c>
      <c r="AH449" s="15">
        <f>if($A449&lt;=$AF$1,F449*((1+Investment!$D$7/12)^($AF$1*12-$B449)),0)</f>
        <v>0</v>
      </c>
      <c r="AI449" s="15">
        <f t="shared" si="8"/>
        <v>0</v>
      </c>
      <c r="AJ449" s="15">
        <f t="shared" si="19"/>
        <v>96444597</v>
      </c>
      <c r="AK449" s="14"/>
      <c r="AL449" s="15">
        <f>if($A449&lt;=$AF$1,D449*((1+Investment!$D$5/12)^($AL$1*12-$B449)),0)</f>
        <v>0</v>
      </c>
      <c r="AM449" s="15">
        <f>if($A449&lt;=$AF$1,E449*((1+Investment!$D$6/12)^($AL$1*12-$B449)),0)</f>
        <v>0</v>
      </c>
      <c r="AN449" s="15">
        <f>if($A449&lt;=$AF$1,F449*((1+Investment!$D$7/12)^($AL$1*12-$B449)),0)</f>
        <v>0</v>
      </c>
      <c r="AO449" s="15">
        <f t="shared" si="9"/>
        <v>0</v>
      </c>
      <c r="AP449" s="15">
        <f t="shared" si="20"/>
        <v>201708724.5</v>
      </c>
      <c r="AQ449" s="14"/>
      <c r="AR449" s="15">
        <f>if($A449&lt;=$AF$1,D449*((1+Investment!$D$5/12)^($AR$1*12-$B449)),0)</f>
        <v>0</v>
      </c>
      <c r="AS449" s="15">
        <f>if($A449&lt;=$AF$1,E449*((1+Investment!$D$6/12)^($AR$1*12-$B449)),0)</f>
        <v>0</v>
      </c>
      <c r="AT449" s="15">
        <f>if($A449&lt;=$AF$1,F449*((1+Investment!$D$7/12)^($AR$1*12-$B449)),0)</f>
        <v>0</v>
      </c>
      <c r="AU449" s="15">
        <f t="shared" si="10"/>
        <v>0</v>
      </c>
      <c r="AV449" s="15">
        <f t="shared" si="21"/>
        <v>428487442.2</v>
      </c>
      <c r="AW449" s="15"/>
      <c r="AX449" s="15">
        <f>if($A449&lt;=$AF$1,D449*((1+Investment!$D$5/12)^($AX$1*12-$B449)),0)</f>
        <v>0</v>
      </c>
      <c r="AY449" s="15">
        <f>if($A449&lt;=$AF$1,E449*((1+Investment!$D$6/12)^($AX$1*12-$B449)),0)</f>
        <v>0</v>
      </c>
      <c r="AZ449" s="15">
        <f>if($A449&lt;=$AF$1,F449*((1+Investment!$D$7/12)^($AX$1*12-$B449)),0)</f>
        <v>0</v>
      </c>
      <c r="BA449" s="15">
        <f t="shared" si="11"/>
        <v>0</v>
      </c>
      <c r="BB449" s="15">
        <f t="shared" si="22"/>
        <v>924335629</v>
      </c>
      <c r="BC449" s="15"/>
      <c r="BD449" s="15">
        <f>if($A449&lt;=$AF$1,D449*((1+Investment!$D$5/12)^($BD$1*12-$B449)),0)</f>
        <v>0</v>
      </c>
      <c r="BE449" s="15">
        <f>if($A449&lt;=$AF$1,E449*((1+Investment!$D$6/12)^($BD$1*12-$B449)),0)</f>
        <v>0</v>
      </c>
      <c r="BF449" s="15">
        <f>if($A449&lt;=$AF$1,F449*((1+Investment!$D$7/12)^($BD$1*12-$B449)),0)</f>
        <v>0</v>
      </c>
      <c r="BG449" s="15">
        <f t="shared" si="12"/>
        <v>0</v>
      </c>
      <c r="BH449" s="15">
        <f t="shared" si="23"/>
        <v>2023737898</v>
      </c>
      <c r="BI449" s="15"/>
    </row>
    <row r="450">
      <c r="A450" s="24">
        <f t="shared" si="2"/>
        <v>37</v>
      </c>
      <c r="B450" s="23">
        <f t="shared" si="13"/>
        <v>448</v>
      </c>
      <c r="C450" s="15">
        <f>vlookup(A450,Budget!$B$3:$H$53,7,0)</f>
        <v>126744.6497</v>
      </c>
      <c r="D450" s="15">
        <f t="shared" ref="D450:F450" si="468">$C450*D$1</f>
        <v>76046.78983</v>
      </c>
      <c r="E450" s="15">
        <f t="shared" si="468"/>
        <v>31686.16243</v>
      </c>
      <c r="F450" s="15">
        <f t="shared" si="468"/>
        <v>19011.69746</v>
      </c>
      <c r="G450" s="14"/>
      <c r="H450" s="15">
        <f>if($A450&lt;=$H$1,D450*((1+Investment!$D$5/12)^($H$1*12-$B450)),0)</f>
        <v>0</v>
      </c>
      <c r="I450" s="15">
        <f>if($A450&lt;=$H$1,E450*((1+Investment!$D$6/12)^($H$1*12-$B450)),0)</f>
        <v>0</v>
      </c>
      <c r="J450" s="15">
        <f>if($A450&lt;=$H$1,F450*((1+Investment!$D$7/12)^($H$1*12-$B450)),0)</f>
        <v>0</v>
      </c>
      <c r="K450" s="15">
        <f t="shared" si="4"/>
        <v>0</v>
      </c>
      <c r="L450" s="15">
        <f t="shared" si="15"/>
        <v>2878143.695</v>
      </c>
      <c r="M450" s="14"/>
      <c r="N450" s="15">
        <f>if($A450&lt;=$N$1,D450*((1+Investment!$D$5/12)^($N$1*12-$B450)),0)</f>
        <v>0</v>
      </c>
      <c r="O450" s="15">
        <f>if($A450&lt;=$N$1,E450*((1+Investment!$D$6/12)^($N$1*12-$B450)),0)</f>
        <v>0</v>
      </c>
      <c r="P450" s="15">
        <f>if($A450&lt;=$N$1,F450*((1+Investment!$D$7/12)^($N$1*12-$B450)),0)</f>
        <v>0</v>
      </c>
      <c r="Q450" s="15">
        <f t="shared" si="5"/>
        <v>0</v>
      </c>
      <c r="R450" s="15">
        <f t="shared" si="16"/>
        <v>7865692.167</v>
      </c>
      <c r="S450" s="14"/>
      <c r="T450" s="15">
        <f>if($A450&lt;=$T$1,D450*((1+Investment!$D$5/12)^($T$1*12-$B450)),0)</f>
        <v>0</v>
      </c>
      <c r="U450" s="15">
        <f>if($A450&lt;=$T$1,E450*((1+Investment!$D$6/12)^($T$1*12-$B450)),0)</f>
        <v>0</v>
      </c>
      <c r="V450" s="15">
        <f>if($A450&lt;=$T$1,F450*((1+Investment!$D$7/12)^($T$1*12-$B450)),0)</f>
        <v>0</v>
      </c>
      <c r="W450" s="15">
        <f t="shared" si="6"/>
        <v>0</v>
      </c>
      <c r="X450" s="15">
        <f t="shared" si="17"/>
        <v>19126709.88</v>
      </c>
      <c r="Y450" s="14"/>
      <c r="Z450" s="15">
        <f>if($A450&lt;=$Z$1,D450*((1+Investment!$D$5/12)^($Z$1*12-$B450)),0)</f>
        <v>0</v>
      </c>
      <c r="AA450" s="15">
        <f>if($A450&lt;=$Z$1,E450*((1+Investment!$D$6/12)^($Z$1*12-$B450)),0)</f>
        <v>0</v>
      </c>
      <c r="AB450" s="15">
        <f>if($A450&lt;=$Z$1,F450*((1+Investment!$D$7/12)^($Z$1*12-$B450)),0)</f>
        <v>0</v>
      </c>
      <c r="AC450" s="15">
        <f t="shared" si="7"/>
        <v>0</v>
      </c>
      <c r="AD450" s="15">
        <f t="shared" si="18"/>
        <v>43666553.35</v>
      </c>
      <c r="AE450" s="14"/>
      <c r="AF450" s="15">
        <f>if($A450&lt;=$AF$1,D450*((1+Investment!$D$5/12)^($AF$1*12-$B450)),0)</f>
        <v>0</v>
      </c>
      <c r="AG450" s="15">
        <f>if($A450&lt;=$AF$1,E450*((1+Investment!$D$6/12)^($AF$1*12-$B450)),0)</f>
        <v>0</v>
      </c>
      <c r="AH450" s="15">
        <f>if($A450&lt;=$AF$1,F450*((1+Investment!$D$7/12)^($AF$1*12-$B450)),0)</f>
        <v>0</v>
      </c>
      <c r="AI450" s="15">
        <f t="shared" si="8"/>
        <v>0</v>
      </c>
      <c r="AJ450" s="15">
        <f t="shared" si="19"/>
        <v>96444597</v>
      </c>
      <c r="AK450" s="14"/>
      <c r="AL450" s="15">
        <f>if($A450&lt;=$AF$1,D450*((1+Investment!$D$5/12)^($AL$1*12-$B450)),0)</f>
        <v>0</v>
      </c>
      <c r="AM450" s="15">
        <f>if($A450&lt;=$AF$1,E450*((1+Investment!$D$6/12)^($AL$1*12-$B450)),0)</f>
        <v>0</v>
      </c>
      <c r="AN450" s="15">
        <f>if($A450&lt;=$AF$1,F450*((1+Investment!$D$7/12)^($AL$1*12-$B450)),0)</f>
        <v>0</v>
      </c>
      <c r="AO450" s="15">
        <f t="shared" si="9"/>
        <v>0</v>
      </c>
      <c r="AP450" s="15">
        <f t="shared" si="20"/>
        <v>201708724.5</v>
      </c>
      <c r="AQ450" s="14"/>
      <c r="AR450" s="15">
        <f>if($A450&lt;=$AF$1,D450*((1+Investment!$D$5/12)^($AR$1*12-$B450)),0)</f>
        <v>0</v>
      </c>
      <c r="AS450" s="15">
        <f>if($A450&lt;=$AF$1,E450*((1+Investment!$D$6/12)^($AR$1*12-$B450)),0)</f>
        <v>0</v>
      </c>
      <c r="AT450" s="15">
        <f>if($A450&lt;=$AF$1,F450*((1+Investment!$D$7/12)^($AR$1*12-$B450)),0)</f>
        <v>0</v>
      </c>
      <c r="AU450" s="15">
        <f t="shared" si="10"/>
        <v>0</v>
      </c>
      <c r="AV450" s="15">
        <f t="shared" si="21"/>
        <v>428487442.2</v>
      </c>
      <c r="AW450" s="15"/>
      <c r="AX450" s="15">
        <f>if($A450&lt;=$AF$1,D450*((1+Investment!$D$5/12)^($AX$1*12-$B450)),0)</f>
        <v>0</v>
      </c>
      <c r="AY450" s="15">
        <f>if($A450&lt;=$AF$1,E450*((1+Investment!$D$6/12)^($AX$1*12-$B450)),0)</f>
        <v>0</v>
      </c>
      <c r="AZ450" s="15">
        <f>if($A450&lt;=$AF$1,F450*((1+Investment!$D$7/12)^($AX$1*12-$B450)),0)</f>
        <v>0</v>
      </c>
      <c r="BA450" s="15">
        <f t="shared" si="11"/>
        <v>0</v>
      </c>
      <c r="BB450" s="15">
        <f t="shared" si="22"/>
        <v>924335629</v>
      </c>
      <c r="BC450" s="15"/>
      <c r="BD450" s="15">
        <f>if($A450&lt;=$AF$1,D450*((1+Investment!$D$5/12)^($BD$1*12-$B450)),0)</f>
        <v>0</v>
      </c>
      <c r="BE450" s="15">
        <f>if($A450&lt;=$AF$1,E450*((1+Investment!$D$6/12)^($BD$1*12-$B450)),0)</f>
        <v>0</v>
      </c>
      <c r="BF450" s="15">
        <f>if($A450&lt;=$AF$1,F450*((1+Investment!$D$7/12)^($BD$1*12-$B450)),0)</f>
        <v>0</v>
      </c>
      <c r="BG450" s="15">
        <f t="shared" si="12"/>
        <v>0</v>
      </c>
      <c r="BH450" s="15">
        <f t="shared" si="23"/>
        <v>2023737898</v>
      </c>
      <c r="BI450" s="15"/>
    </row>
    <row r="451">
      <c r="A451" s="24">
        <f t="shared" si="2"/>
        <v>37</v>
      </c>
      <c r="B451" s="23">
        <f t="shared" si="13"/>
        <v>449</v>
      </c>
      <c r="C451" s="15">
        <f>vlookup(A451,Budget!$B$3:$H$53,7,0)</f>
        <v>126744.6497</v>
      </c>
      <c r="D451" s="15">
        <f t="shared" ref="D451:F451" si="469">$C451*D$1</f>
        <v>76046.78983</v>
      </c>
      <c r="E451" s="15">
        <f t="shared" si="469"/>
        <v>31686.16243</v>
      </c>
      <c r="F451" s="15">
        <f t="shared" si="469"/>
        <v>19011.69746</v>
      </c>
      <c r="G451" s="14"/>
      <c r="H451" s="15">
        <f>if($A451&lt;=$H$1,D451*((1+Investment!$D$5/12)^($H$1*12-$B451)),0)</f>
        <v>0</v>
      </c>
      <c r="I451" s="15">
        <f>if($A451&lt;=$H$1,E451*((1+Investment!$D$6/12)^($H$1*12-$B451)),0)</f>
        <v>0</v>
      </c>
      <c r="J451" s="15">
        <f>if($A451&lt;=$H$1,F451*((1+Investment!$D$7/12)^($H$1*12-$B451)),0)</f>
        <v>0</v>
      </c>
      <c r="K451" s="15">
        <f t="shared" si="4"/>
        <v>0</v>
      </c>
      <c r="L451" s="15">
        <f t="shared" si="15"/>
        <v>2878143.695</v>
      </c>
      <c r="M451" s="14"/>
      <c r="N451" s="15">
        <f>if($A451&lt;=$N$1,D451*((1+Investment!$D$5/12)^($N$1*12-$B451)),0)</f>
        <v>0</v>
      </c>
      <c r="O451" s="15">
        <f>if($A451&lt;=$N$1,E451*((1+Investment!$D$6/12)^($N$1*12-$B451)),0)</f>
        <v>0</v>
      </c>
      <c r="P451" s="15">
        <f>if($A451&lt;=$N$1,F451*((1+Investment!$D$7/12)^($N$1*12-$B451)),0)</f>
        <v>0</v>
      </c>
      <c r="Q451" s="15">
        <f t="shared" si="5"/>
        <v>0</v>
      </c>
      <c r="R451" s="15">
        <f t="shared" si="16"/>
        <v>7865692.167</v>
      </c>
      <c r="S451" s="14"/>
      <c r="T451" s="15">
        <f>if($A451&lt;=$T$1,D451*((1+Investment!$D$5/12)^($T$1*12-$B451)),0)</f>
        <v>0</v>
      </c>
      <c r="U451" s="15">
        <f>if($A451&lt;=$T$1,E451*((1+Investment!$D$6/12)^($T$1*12-$B451)),0)</f>
        <v>0</v>
      </c>
      <c r="V451" s="15">
        <f>if($A451&lt;=$T$1,F451*((1+Investment!$D$7/12)^($T$1*12-$B451)),0)</f>
        <v>0</v>
      </c>
      <c r="W451" s="15">
        <f t="shared" si="6"/>
        <v>0</v>
      </c>
      <c r="X451" s="15">
        <f t="shared" si="17"/>
        <v>19126709.88</v>
      </c>
      <c r="Y451" s="14"/>
      <c r="Z451" s="15">
        <f>if($A451&lt;=$Z$1,D451*((1+Investment!$D$5/12)^($Z$1*12-$B451)),0)</f>
        <v>0</v>
      </c>
      <c r="AA451" s="15">
        <f>if($A451&lt;=$Z$1,E451*((1+Investment!$D$6/12)^($Z$1*12-$B451)),0)</f>
        <v>0</v>
      </c>
      <c r="AB451" s="15">
        <f>if($A451&lt;=$Z$1,F451*((1+Investment!$D$7/12)^($Z$1*12-$B451)),0)</f>
        <v>0</v>
      </c>
      <c r="AC451" s="15">
        <f t="shared" si="7"/>
        <v>0</v>
      </c>
      <c r="AD451" s="15">
        <f t="shared" si="18"/>
        <v>43666553.35</v>
      </c>
      <c r="AE451" s="14"/>
      <c r="AF451" s="15">
        <f>if($A451&lt;=$AF$1,D451*((1+Investment!$D$5/12)^($AF$1*12-$B451)),0)</f>
        <v>0</v>
      </c>
      <c r="AG451" s="15">
        <f>if($A451&lt;=$AF$1,E451*((1+Investment!$D$6/12)^($AF$1*12-$B451)),0)</f>
        <v>0</v>
      </c>
      <c r="AH451" s="15">
        <f>if($A451&lt;=$AF$1,F451*((1+Investment!$D$7/12)^($AF$1*12-$B451)),0)</f>
        <v>0</v>
      </c>
      <c r="AI451" s="15">
        <f t="shared" si="8"/>
        <v>0</v>
      </c>
      <c r="AJ451" s="15">
        <f t="shared" si="19"/>
        <v>96444597</v>
      </c>
      <c r="AK451" s="14"/>
      <c r="AL451" s="15">
        <f>if($A451&lt;=$AF$1,D451*((1+Investment!$D$5/12)^($AL$1*12-$B451)),0)</f>
        <v>0</v>
      </c>
      <c r="AM451" s="15">
        <f>if($A451&lt;=$AF$1,E451*((1+Investment!$D$6/12)^($AL$1*12-$B451)),0)</f>
        <v>0</v>
      </c>
      <c r="AN451" s="15">
        <f>if($A451&lt;=$AF$1,F451*((1+Investment!$D$7/12)^($AL$1*12-$B451)),0)</f>
        <v>0</v>
      </c>
      <c r="AO451" s="15">
        <f t="shared" si="9"/>
        <v>0</v>
      </c>
      <c r="AP451" s="15">
        <f t="shared" si="20"/>
        <v>201708724.5</v>
      </c>
      <c r="AQ451" s="14"/>
      <c r="AR451" s="15">
        <f>if($A451&lt;=$AF$1,D451*((1+Investment!$D$5/12)^($AR$1*12-$B451)),0)</f>
        <v>0</v>
      </c>
      <c r="AS451" s="15">
        <f>if($A451&lt;=$AF$1,E451*((1+Investment!$D$6/12)^($AR$1*12-$B451)),0)</f>
        <v>0</v>
      </c>
      <c r="AT451" s="15">
        <f>if($A451&lt;=$AF$1,F451*((1+Investment!$D$7/12)^($AR$1*12-$B451)),0)</f>
        <v>0</v>
      </c>
      <c r="AU451" s="15">
        <f t="shared" si="10"/>
        <v>0</v>
      </c>
      <c r="AV451" s="15">
        <f t="shared" si="21"/>
        <v>428487442.2</v>
      </c>
      <c r="AW451" s="15"/>
      <c r="AX451" s="15">
        <f>if($A451&lt;=$AF$1,D451*((1+Investment!$D$5/12)^($AX$1*12-$B451)),0)</f>
        <v>0</v>
      </c>
      <c r="AY451" s="15">
        <f>if($A451&lt;=$AF$1,E451*((1+Investment!$D$6/12)^($AX$1*12-$B451)),0)</f>
        <v>0</v>
      </c>
      <c r="AZ451" s="15">
        <f>if($A451&lt;=$AF$1,F451*((1+Investment!$D$7/12)^($AX$1*12-$B451)),0)</f>
        <v>0</v>
      </c>
      <c r="BA451" s="15">
        <f t="shared" si="11"/>
        <v>0</v>
      </c>
      <c r="BB451" s="15">
        <f t="shared" si="22"/>
        <v>924335629</v>
      </c>
      <c r="BC451" s="15"/>
      <c r="BD451" s="15">
        <f>if($A451&lt;=$AF$1,D451*((1+Investment!$D$5/12)^($BD$1*12-$B451)),0)</f>
        <v>0</v>
      </c>
      <c r="BE451" s="15">
        <f>if($A451&lt;=$AF$1,E451*((1+Investment!$D$6/12)^($BD$1*12-$B451)),0)</f>
        <v>0</v>
      </c>
      <c r="BF451" s="15">
        <f>if($A451&lt;=$AF$1,F451*((1+Investment!$D$7/12)^($BD$1*12-$B451)),0)</f>
        <v>0</v>
      </c>
      <c r="BG451" s="15">
        <f t="shared" si="12"/>
        <v>0</v>
      </c>
      <c r="BH451" s="15">
        <f t="shared" si="23"/>
        <v>2023737898</v>
      </c>
      <c r="BI451" s="15"/>
    </row>
    <row r="452">
      <c r="A452" s="24">
        <f t="shared" si="2"/>
        <v>37</v>
      </c>
      <c r="B452" s="23">
        <f t="shared" si="13"/>
        <v>450</v>
      </c>
      <c r="C452" s="15">
        <f>vlookup(A452,Budget!$B$3:$H$53,7,0)</f>
        <v>126744.6497</v>
      </c>
      <c r="D452" s="15">
        <f t="shared" ref="D452:F452" si="470">$C452*D$1</f>
        <v>76046.78983</v>
      </c>
      <c r="E452" s="15">
        <f t="shared" si="470"/>
        <v>31686.16243</v>
      </c>
      <c r="F452" s="15">
        <f t="shared" si="470"/>
        <v>19011.69746</v>
      </c>
      <c r="G452" s="14"/>
      <c r="H452" s="15">
        <f>if($A452&lt;=$H$1,D452*((1+Investment!$D$5/12)^($H$1*12-$B452)),0)</f>
        <v>0</v>
      </c>
      <c r="I452" s="15">
        <f>if($A452&lt;=$H$1,E452*((1+Investment!$D$6/12)^($H$1*12-$B452)),0)</f>
        <v>0</v>
      </c>
      <c r="J452" s="15">
        <f>if($A452&lt;=$H$1,F452*((1+Investment!$D$7/12)^($H$1*12-$B452)),0)</f>
        <v>0</v>
      </c>
      <c r="K452" s="15">
        <f t="shared" si="4"/>
        <v>0</v>
      </c>
      <c r="L452" s="15">
        <f t="shared" si="15"/>
        <v>2878143.695</v>
      </c>
      <c r="M452" s="14"/>
      <c r="N452" s="15">
        <f>if($A452&lt;=$N$1,D452*((1+Investment!$D$5/12)^($N$1*12-$B452)),0)</f>
        <v>0</v>
      </c>
      <c r="O452" s="15">
        <f>if($A452&lt;=$N$1,E452*((1+Investment!$D$6/12)^($N$1*12-$B452)),0)</f>
        <v>0</v>
      </c>
      <c r="P452" s="15">
        <f>if($A452&lt;=$N$1,F452*((1+Investment!$D$7/12)^($N$1*12-$B452)),0)</f>
        <v>0</v>
      </c>
      <c r="Q452" s="15">
        <f t="shared" si="5"/>
        <v>0</v>
      </c>
      <c r="R452" s="15">
        <f t="shared" si="16"/>
        <v>7865692.167</v>
      </c>
      <c r="S452" s="14"/>
      <c r="T452" s="15">
        <f>if($A452&lt;=$T$1,D452*((1+Investment!$D$5/12)^($T$1*12-$B452)),0)</f>
        <v>0</v>
      </c>
      <c r="U452" s="15">
        <f>if($A452&lt;=$T$1,E452*((1+Investment!$D$6/12)^($T$1*12-$B452)),0)</f>
        <v>0</v>
      </c>
      <c r="V452" s="15">
        <f>if($A452&lt;=$T$1,F452*((1+Investment!$D$7/12)^($T$1*12-$B452)),0)</f>
        <v>0</v>
      </c>
      <c r="W452" s="15">
        <f t="shared" si="6"/>
        <v>0</v>
      </c>
      <c r="X452" s="15">
        <f t="shared" si="17"/>
        <v>19126709.88</v>
      </c>
      <c r="Y452" s="14"/>
      <c r="Z452" s="15">
        <f>if($A452&lt;=$Z$1,D452*((1+Investment!$D$5/12)^($Z$1*12-$B452)),0)</f>
        <v>0</v>
      </c>
      <c r="AA452" s="15">
        <f>if($A452&lt;=$Z$1,E452*((1+Investment!$D$6/12)^($Z$1*12-$B452)),0)</f>
        <v>0</v>
      </c>
      <c r="AB452" s="15">
        <f>if($A452&lt;=$Z$1,F452*((1+Investment!$D$7/12)^($Z$1*12-$B452)),0)</f>
        <v>0</v>
      </c>
      <c r="AC452" s="15">
        <f t="shared" si="7"/>
        <v>0</v>
      </c>
      <c r="AD452" s="15">
        <f t="shared" si="18"/>
        <v>43666553.35</v>
      </c>
      <c r="AE452" s="14"/>
      <c r="AF452" s="15">
        <f>if($A452&lt;=$AF$1,D452*((1+Investment!$D$5/12)^($AF$1*12-$B452)),0)</f>
        <v>0</v>
      </c>
      <c r="AG452" s="15">
        <f>if($A452&lt;=$AF$1,E452*((1+Investment!$D$6/12)^($AF$1*12-$B452)),0)</f>
        <v>0</v>
      </c>
      <c r="AH452" s="15">
        <f>if($A452&lt;=$AF$1,F452*((1+Investment!$D$7/12)^($AF$1*12-$B452)),0)</f>
        <v>0</v>
      </c>
      <c r="AI452" s="15">
        <f t="shared" si="8"/>
        <v>0</v>
      </c>
      <c r="AJ452" s="15">
        <f t="shared" si="19"/>
        <v>96444597</v>
      </c>
      <c r="AK452" s="14"/>
      <c r="AL452" s="15">
        <f>if($A452&lt;=$AF$1,D452*((1+Investment!$D$5/12)^($AL$1*12-$B452)),0)</f>
        <v>0</v>
      </c>
      <c r="AM452" s="15">
        <f>if($A452&lt;=$AF$1,E452*((1+Investment!$D$6/12)^($AL$1*12-$B452)),0)</f>
        <v>0</v>
      </c>
      <c r="AN452" s="15">
        <f>if($A452&lt;=$AF$1,F452*((1+Investment!$D$7/12)^($AL$1*12-$B452)),0)</f>
        <v>0</v>
      </c>
      <c r="AO452" s="15">
        <f t="shared" si="9"/>
        <v>0</v>
      </c>
      <c r="AP452" s="15">
        <f t="shared" si="20"/>
        <v>201708724.5</v>
      </c>
      <c r="AQ452" s="14"/>
      <c r="AR452" s="15">
        <f>if($A452&lt;=$AF$1,D452*((1+Investment!$D$5/12)^($AR$1*12-$B452)),0)</f>
        <v>0</v>
      </c>
      <c r="AS452" s="15">
        <f>if($A452&lt;=$AF$1,E452*((1+Investment!$D$6/12)^($AR$1*12-$B452)),0)</f>
        <v>0</v>
      </c>
      <c r="AT452" s="15">
        <f>if($A452&lt;=$AF$1,F452*((1+Investment!$D$7/12)^($AR$1*12-$B452)),0)</f>
        <v>0</v>
      </c>
      <c r="AU452" s="15">
        <f t="shared" si="10"/>
        <v>0</v>
      </c>
      <c r="AV452" s="15">
        <f t="shared" si="21"/>
        <v>428487442.2</v>
      </c>
      <c r="AW452" s="15"/>
      <c r="AX452" s="15">
        <f>if($A452&lt;=$AF$1,D452*((1+Investment!$D$5/12)^($AX$1*12-$B452)),0)</f>
        <v>0</v>
      </c>
      <c r="AY452" s="15">
        <f>if($A452&lt;=$AF$1,E452*((1+Investment!$D$6/12)^($AX$1*12-$B452)),0)</f>
        <v>0</v>
      </c>
      <c r="AZ452" s="15">
        <f>if($A452&lt;=$AF$1,F452*((1+Investment!$D$7/12)^($AX$1*12-$B452)),0)</f>
        <v>0</v>
      </c>
      <c r="BA452" s="15">
        <f t="shared" si="11"/>
        <v>0</v>
      </c>
      <c r="BB452" s="15">
        <f t="shared" si="22"/>
        <v>924335629</v>
      </c>
      <c r="BC452" s="15"/>
      <c r="BD452" s="15">
        <f>if($A452&lt;=$AF$1,D452*((1+Investment!$D$5/12)^($BD$1*12-$B452)),0)</f>
        <v>0</v>
      </c>
      <c r="BE452" s="15">
        <f>if($A452&lt;=$AF$1,E452*((1+Investment!$D$6/12)^($BD$1*12-$B452)),0)</f>
        <v>0</v>
      </c>
      <c r="BF452" s="15">
        <f>if($A452&lt;=$AF$1,F452*((1+Investment!$D$7/12)^($BD$1*12-$B452)),0)</f>
        <v>0</v>
      </c>
      <c r="BG452" s="15">
        <f t="shared" si="12"/>
        <v>0</v>
      </c>
      <c r="BH452" s="15">
        <f t="shared" si="23"/>
        <v>2023737898</v>
      </c>
      <c r="BI452" s="15"/>
    </row>
    <row r="453">
      <c r="A453" s="24">
        <f t="shared" si="2"/>
        <v>37</v>
      </c>
      <c r="B453" s="23">
        <f t="shared" si="13"/>
        <v>451</v>
      </c>
      <c r="C453" s="15">
        <f>vlookup(A453,Budget!$B$3:$H$53,7,0)</f>
        <v>126744.6497</v>
      </c>
      <c r="D453" s="15">
        <f t="shared" ref="D453:F453" si="471">$C453*D$1</f>
        <v>76046.78983</v>
      </c>
      <c r="E453" s="15">
        <f t="shared" si="471"/>
        <v>31686.16243</v>
      </c>
      <c r="F453" s="15">
        <f t="shared" si="471"/>
        <v>19011.69746</v>
      </c>
      <c r="G453" s="14"/>
      <c r="H453" s="15">
        <f>if($A453&lt;=$H$1,D453*((1+Investment!$D$5/12)^($H$1*12-$B453)),0)</f>
        <v>0</v>
      </c>
      <c r="I453" s="15">
        <f>if($A453&lt;=$H$1,E453*((1+Investment!$D$6/12)^($H$1*12-$B453)),0)</f>
        <v>0</v>
      </c>
      <c r="J453" s="15">
        <f>if($A453&lt;=$H$1,F453*((1+Investment!$D$7/12)^($H$1*12-$B453)),0)</f>
        <v>0</v>
      </c>
      <c r="K453" s="15">
        <f t="shared" si="4"/>
        <v>0</v>
      </c>
      <c r="L453" s="15">
        <f t="shared" si="15"/>
        <v>2878143.695</v>
      </c>
      <c r="M453" s="14"/>
      <c r="N453" s="15">
        <f>if($A453&lt;=$N$1,D453*((1+Investment!$D$5/12)^($N$1*12-$B453)),0)</f>
        <v>0</v>
      </c>
      <c r="O453" s="15">
        <f>if($A453&lt;=$N$1,E453*((1+Investment!$D$6/12)^($N$1*12-$B453)),0)</f>
        <v>0</v>
      </c>
      <c r="P453" s="15">
        <f>if($A453&lt;=$N$1,F453*((1+Investment!$D$7/12)^($N$1*12-$B453)),0)</f>
        <v>0</v>
      </c>
      <c r="Q453" s="15">
        <f t="shared" si="5"/>
        <v>0</v>
      </c>
      <c r="R453" s="15">
        <f t="shared" si="16"/>
        <v>7865692.167</v>
      </c>
      <c r="S453" s="14"/>
      <c r="T453" s="15">
        <f>if($A453&lt;=$T$1,D453*((1+Investment!$D$5/12)^($T$1*12-$B453)),0)</f>
        <v>0</v>
      </c>
      <c r="U453" s="15">
        <f>if($A453&lt;=$T$1,E453*((1+Investment!$D$6/12)^($T$1*12-$B453)),0)</f>
        <v>0</v>
      </c>
      <c r="V453" s="15">
        <f>if($A453&lt;=$T$1,F453*((1+Investment!$D$7/12)^($T$1*12-$B453)),0)</f>
        <v>0</v>
      </c>
      <c r="W453" s="15">
        <f t="shared" si="6"/>
        <v>0</v>
      </c>
      <c r="X453" s="15">
        <f t="shared" si="17"/>
        <v>19126709.88</v>
      </c>
      <c r="Y453" s="14"/>
      <c r="Z453" s="15">
        <f>if($A453&lt;=$Z$1,D453*((1+Investment!$D$5/12)^($Z$1*12-$B453)),0)</f>
        <v>0</v>
      </c>
      <c r="AA453" s="15">
        <f>if($A453&lt;=$Z$1,E453*((1+Investment!$D$6/12)^($Z$1*12-$B453)),0)</f>
        <v>0</v>
      </c>
      <c r="AB453" s="15">
        <f>if($A453&lt;=$Z$1,F453*((1+Investment!$D$7/12)^($Z$1*12-$B453)),0)</f>
        <v>0</v>
      </c>
      <c r="AC453" s="15">
        <f t="shared" si="7"/>
        <v>0</v>
      </c>
      <c r="AD453" s="15">
        <f t="shared" si="18"/>
        <v>43666553.35</v>
      </c>
      <c r="AE453" s="14"/>
      <c r="AF453" s="15">
        <f>if($A453&lt;=$AF$1,D453*((1+Investment!$D$5/12)^($AF$1*12-$B453)),0)</f>
        <v>0</v>
      </c>
      <c r="AG453" s="15">
        <f>if($A453&lt;=$AF$1,E453*((1+Investment!$D$6/12)^($AF$1*12-$B453)),0)</f>
        <v>0</v>
      </c>
      <c r="AH453" s="15">
        <f>if($A453&lt;=$AF$1,F453*((1+Investment!$D$7/12)^($AF$1*12-$B453)),0)</f>
        <v>0</v>
      </c>
      <c r="AI453" s="15">
        <f t="shared" si="8"/>
        <v>0</v>
      </c>
      <c r="AJ453" s="15">
        <f t="shared" si="19"/>
        <v>96444597</v>
      </c>
      <c r="AK453" s="14"/>
      <c r="AL453" s="15">
        <f>if($A453&lt;=$AF$1,D453*((1+Investment!$D$5/12)^($AL$1*12-$B453)),0)</f>
        <v>0</v>
      </c>
      <c r="AM453" s="15">
        <f>if($A453&lt;=$AF$1,E453*((1+Investment!$D$6/12)^($AL$1*12-$B453)),0)</f>
        <v>0</v>
      </c>
      <c r="AN453" s="15">
        <f>if($A453&lt;=$AF$1,F453*((1+Investment!$D$7/12)^($AL$1*12-$B453)),0)</f>
        <v>0</v>
      </c>
      <c r="AO453" s="15">
        <f t="shared" si="9"/>
        <v>0</v>
      </c>
      <c r="AP453" s="15">
        <f t="shared" si="20"/>
        <v>201708724.5</v>
      </c>
      <c r="AQ453" s="14"/>
      <c r="AR453" s="15">
        <f>if($A453&lt;=$AF$1,D453*((1+Investment!$D$5/12)^($AR$1*12-$B453)),0)</f>
        <v>0</v>
      </c>
      <c r="AS453" s="15">
        <f>if($A453&lt;=$AF$1,E453*((1+Investment!$D$6/12)^($AR$1*12-$B453)),0)</f>
        <v>0</v>
      </c>
      <c r="AT453" s="15">
        <f>if($A453&lt;=$AF$1,F453*((1+Investment!$D$7/12)^($AR$1*12-$B453)),0)</f>
        <v>0</v>
      </c>
      <c r="AU453" s="15">
        <f t="shared" si="10"/>
        <v>0</v>
      </c>
      <c r="AV453" s="15">
        <f t="shared" si="21"/>
        <v>428487442.2</v>
      </c>
      <c r="AW453" s="15"/>
      <c r="AX453" s="15">
        <f>if($A453&lt;=$AF$1,D453*((1+Investment!$D$5/12)^($AX$1*12-$B453)),0)</f>
        <v>0</v>
      </c>
      <c r="AY453" s="15">
        <f>if($A453&lt;=$AF$1,E453*((1+Investment!$D$6/12)^($AX$1*12-$B453)),0)</f>
        <v>0</v>
      </c>
      <c r="AZ453" s="15">
        <f>if($A453&lt;=$AF$1,F453*((1+Investment!$D$7/12)^($AX$1*12-$B453)),0)</f>
        <v>0</v>
      </c>
      <c r="BA453" s="15">
        <f t="shared" si="11"/>
        <v>0</v>
      </c>
      <c r="BB453" s="15">
        <f t="shared" si="22"/>
        <v>924335629</v>
      </c>
      <c r="BC453" s="15"/>
      <c r="BD453" s="15">
        <f>if($A453&lt;=$AF$1,D453*((1+Investment!$D$5/12)^($BD$1*12-$B453)),0)</f>
        <v>0</v>
      </c>
      <c r="BE453" s="15">
        <f>if($A453&lt;=$AF$1,E453*((1+Investment!$D$6/12)^($BD$1*12-$B453)),0)</f>
        <v>0</v>
      </c>
      <c r="BF453" s="15">
        <f>if($A453&lt;=$AF$1,F453*((1+Investment!$D$7/12)^($BD$1*12-$B453)),0)</f>
        <v>0</v>
      </c>
      <c r="BG453" s="15">
        <f t="shared" si="12"/>
        <v>0</v>
      </c>
      <c r="BH453" s="15">
        <f t="shared" si="23"/>
        <v>2023737898</v>
      </c>
      <c r="BI453" s="15"/>
    </row>
    <row r="454">
      <c r="A454" s="24">
        <f t="shared" si="2"/>
        <v>37</v>
      </c>
      <c r="B454" s="23">
        <f t="shared" si="13"/>
        <v>452</v>
      </c>
      <c r="C454" s="15">
        <f>vlookup(A454,Budget!$B$3:$H$53,7,0)</f>
        <v>126744.6497</v>
      </c>
      <c r="D454" s="15">
        <f t="shared" ref="D454:F454" si="472">$C454*D$1</f>
        <v>76046.78983</v>
      </c>
      <c r="E454" s="15">
        <f t="shared" si="472"/>
        <v>31686.16243</v>
      </c>
      <c r="F454" s="15">
        <f t="shared" si="472"/>
        <v>19011.69746</v>
      </c>
      <c r="G454" s="14"/>
      <c r="H454" s="15">
        <f>if($A454&lt;=$H$1,D454*((1+Investment!$D$5/12)^($H$1*12-$B454)),0)</f>
        <v>0</v>
      </c>
      <c r="I454" s="15">
        <f>if($A454&lt;=$H$1,E454*((1+Investment!$D$6/12)^($H$1*12-$B454)),0)</f>
        <v>0</v>
      </c>
      <c r="J454" s="15">
        <f>if($A454&lt;=$H$1,F454*((1+Investment!$D$7/12)^($H$1*12-$B454)),0)</f>
        <v>0</v>
      </c>
      <c r="K454" s="15">
        <f t="shared" si="4"/>
        <v>0</v>
      </c>
      <c r="L454" s="15">
        <f t="shared" si="15"/>
        <v>2878143.695</v>
      </c>
      <c r="M454" s="14"/>
      <c r="N454" s="15">
        <f>if($A454&lt;=$N$1,D454*((1+Investment!$D$5/12)^($N$1*12-$B454)),0)</f>
        <v>0</v>
      </c>
      <c r="O454" s="15">
        <f>if($A454&lt;=$N$1,E454*((1+Investment!$D$6/12)^($N$1*12-$B454)),0)</f>
        <v>0</v>
      </c>
      <c r="P454" s="15">
        <f>if($A454&lt;=$N$1,F454*((1+Investment!$D$7/12)^($N$1*12-$B454)),0)</f>
        <v>0</v>
      </c>
      <c r="Q454" s="15">
        <f t="shared" si="5"/>
        <v>0</v>
      </c>
      <c r="R454" s="15">
        <f t="shared" si="16"/>
        <v>7865692.167</v>
      </c>
      <c r="S454" s="14"/>
      <c r="T454" s="15">
        <f>if($A454&lt;=$T$1,D454*((1+Investment!$D$5/12)^($T$1*12-$B454)),0)</f>
        <v>0</v>
      </c>
      <c r="U454" s="15">
        <f>if($A454&lt;=$T$1,E454*((1+Investment!$D$6/12)^($T$1*12-$B454)),0)</f>
        <v>0</v>
      </c>
      <c r="V454" s="15">
        <f>if($A454&lt;=$T$1,F454*((1+Investment!$D$7/12)^($T$1*12-$B454)),0)</f>
        <v>0</v>
      </c>
      <c r="W454" s="15">
        <f t="shared" si="6"/>
        <v>0</v>
      </c>
      <c r="X454" s="15">
        <f t="shared" si="17"/>
        <v>19126709.88</v>
      </c>
      <c r="Y454" s="14"/>
      <c r="Z454" s="15">
        <f>if($A454&lt;=$Z$1,D454*((1+Investment!$D$5/12)^($Z$1*12-$B454)),0)</f>
        <v>0</v>
      </c>
      <c r="AA454" s="15">
        <f>if($A454&lt;=$Z$1,E454*((1+Investment!$D$6/12)^($Z$1*12-$B454)),0)</f>
        <v>0</v>
      </c>
      <c r="AB454" s="15">
        <f>if($A454&lt;=$Z$1,F454*((1+Investment!$D$7/12)^($Z$1*12-$B454)),0)</f>
        <v>0</v>
      </c>
      <c r="AC454" s="15">
        <f t="shared" si="7"/>
        <v>0</v>
      </c>
      <c r="AD454" s="15">
        <f t="shared" si="18"/>
        <v>43666553.35</v>
      </c>
      <c r="AE454" s="14"/>
      <c r="AF454" s="15">
        <f>if($A454&lt;=$AF$1,D454*((1+Investment!$D$5/12)^($AF$1*12-$B454)),0)</f>
        <v>0</v>
      </c>
      <c r="AG454" s="15">
        <f>if($A454&lt;=$AF$1,E454*((1+Investment!$D$6/12)^($AF$1*12-$B454)),0)</f>
        <v>0</v>
      </c>
      <c r="AH454" s="15">
        <f>if($A454&lt;=$AF$1,F454*((1+Investment!$D$7/12)^($AF$1*12-$B454)),0)</f>
        <v>0</v>
      </c>
      <c r="AI454" s="15">
        <f t="shared" si="8"/>
        <v>0</v>
      </c>
      <c r="AJ454" s="15">
        <f t="shared" si="19"/>
        <v>96444597</v>
      </c>
      <c r="AK454" s="14"/>
      <c r="AL454" s="15">
        <f>if($A454&lt;=$AF$1,D454*((1+Investment!$D$5/12)^($AL$1*12-$B454)),0)</f>
        <v>0</v>
      </c>
      <c r="AM454" s="15">
        <f>if($A454&lt;=$AF$1,E454*((1+Investment!$D$6/12)^($AL$1*12-$B454)),0)</f>
        <v>0</v>
      </c>
      <c r="AN454" s="15">
        <f>if($A454&lt;=$AF$1,F454*((1+Investment!$D$7/12)^($AL$1*12-$B454)),0)</f>
        <v>0</v>
      </c>
      <c r="AO454" s="15">
        <f t="shared" si="9"/>
        <v>0</v>
      </c>
      <c r="AP454" s="15">
        <f t="shared" si="20"/>
        <v>201708724.5</v>
      </c>
      <c r="AQ454" s="14"/>
      <c r="AR454" s="15">
        <f>if($A454&lt;=$AF$1,D454*((1+Investment!$D$5/12)^($AR$1*12-$B454)),0)</f>
        <v>0</v>
      </c>
      <c r="AS454" s="15">
        <f>if($A454&lt;=$AF$1,E454*((1+Investment!$D$6/12)^($AR$1*12-$B454)),0)</f>
        <v>0</v>
      </c>
      <c r="AT454" s="15">
        <f>if($A454&lt;=$AF$1,F454*((1+Investment!$D$7/12)^($AR$1*12-$B454)),0)</f>
        <v>0</v>
      </c>
      <c r="AU454" s="15">
        <f t="shared" si="10"/>
        <v>0</v>
      </c>
      <c r="AV454" s="15">
        <f t="shared" si="21"/>
        <v>428487442.2</v>
      </c>
      <c r="AW454" s="15"/>
      <c r="AX454" s="15">
        <f>if($A454&lt;=$AF$1,D454*((1+Investment!$D$5/12)^($AX$1*12-$B454)),0)</f>
        <v>0</v>
      </c>
      <c r="AY454" s="15">
        <f>if($A454&lt;=$AF$1,E454*((1+Investment!$D$6/12)^($AX$1*12-$B454)),0)</f>
        <v>0</v>
      </c>
      <c r="AZ454" s="15">
        <f>if($A454&lt;=$AF$1,F454*((1+Investment!$D$7/12)^($AX$1*12-$B454)),0)</f>
        <v>0</v>
      </c>
      <c r="BA454" s="15">
        <f t="shared" si="11"/>
        <v>0</v>
      </c>
      <c r="BB454" s="15">
        <f t="shared" si="22"/>
        <v>924335629</v>
      </c>
      <c r="BC454" s="15"/>
      <c r="BD454" s="15">
        <f>if($A454&lt;=$AF$1,D454*((1+Investment!$D$5/12)^($BD$1*12-$B454)),0)</f>
        <v>0</v>
      </c>
      <c r="BE454" s="15">
        <f>if($A454&lt;=$AF$1,E454*((1+Investment!$D$6/12)^($BD$1*12-$B454)),0)</f>
        <v>0</v>
      </c>
      <c r="BF454" s="15">
        <f>if($A454&lt;=$AF$1,F454*((1+Investment!$D$7/12)^($BD$1*12-$B454)),0)</f>
        <v>0</v>
      </c>
      <c r="BG454" s="15">
        <f t="shared" si="12"/>
        <v>0</v>
      </c>
      <c r="BH454" s="15">
        <f t="shared" si="23"/>
        <v>2023737898</v>
      </c>
      <c r="BI454" s="15"/>
    </row>
    <row r="455">
      <c r="A455" s="24">
        <f t="shared" si="2"/>
        <v>37</v>
      </c>
      <c r="B455" s="23">
        <f t="shared" si="13"/>
        <v>453</v>
      </c>
      <c r="C455" s="15">
        <f>vlookup(A455,Budget!$B$3:$H$53,7,0)</f>
        <v>126744.6497</v>
      </c>
      <c r="D455" s="15">
        <f t="shared" ref="D455:F455" si="473">$C455*D$1</f>
        <v>76046.78983</v>
      </c>
      <c r="E455" s="15">
        <f t="shared" si="473"/>
        <v>31686.16243</v>
      </c>
      <c r="F455" s="15">
        <f t="shared" si="473"/>
        <v>19011.69746</v>
      </c>
      <c r="G455" s="14"/>
      <c r="H455" s="15">
        <f>if($A455&lt;=$H$1,D455*((1+Investment!$D$5/12)^($H$1*12-$B455)),0)</f>
        <v>0</v>
      </c>
      <c r="I455" s="15">
        <f>if($A455&lt;=$H$1,E455*((1+Investment!$D$6/12)^($H$1*12-$B455)),0)</f>
        <v>0</v>
      </c>
      <c r="J455" s="15">
        <f>if($A455&lt;=$H$1,F455*((1+Investment!$D$7/12)^($H$1*12-$B455)),0)</f>
        <v>0</v>
      </c>
      <c r="K455" s="15">
        <f t="shared" si="4"/>
        <v>0</v>
      </c>
      <c r="L455" s="15">
        <f t="shared" si="15"/>
        <v>2878143.695</v>
      </c>
      <c r="M455" s="14"/>
      <c r="N455" s="15">
        <f>if($A455&lt;=$N$1,D455*((1+Investment!$D$5/12)^($N$1*12-$B455)),0)</f>
        <v>0</v>
      </c>
      <c r="O455" s="15">
        <f>if($A455&lt;=$N$1,E455*((1+Investment!$D$6/12)^($N$1*12-$B455)),0)</f>
        <v>0</v>
      </c>
      <c r="P455" s="15">
        <f>if($A455&lt;=$N$1,F455*((1+Investment!$D$7/12)^($N$1*12-$B455)),0)</f>
        <v>0</v>
      </c>
      <c r="Q455" s="15">
        <f t="shared" si="5"/>
        <v>0</v>
      </c>
      <c r="R455" s="15">
        <f t="shared" si="16"/>
        <v>7865692.167</v>
      </c>
      <c r="S455" s="14"/>
      <c r="T455" s="15">
        <f>if($A455&lt;=$T$1,D455*((1+Investment!$D$5/12)^($T$1*12-$B455)),0)</f>
        <v>0</v>
      </c>
      <c r="U455" s="15">
        <f>if($A455&lt;=$T$1,E455*((1+Investment!$D$6/12)^($T$1*12-$B455)),0)</f>
        <v>0</v>
      </c>
      <c r="V455" s="15">
        <f>if($A455&lt;=$T$1,F455*((1+Investment!$D$7/12)^($T$1*12-$B455)),0)</f>
        <v>0</v>
      </c>
      <c r="W455" s="15">
        <f t="shared" si="6"/>
        <v>0</v>
      </c>
      <c r="X455" s="15">
        <f t="shared" si="17"/>
        <v>19126709.88</v>
      </c>
      <c r="Y455" s="14"/>
      <c r="Z455" s="15">
        <f>if($A455&lt;=$Z$1,D455*((1+Investment!$D$5/12)^($Z$1*12-$B455)),0)</f>
        <v>0</v>
      </c>
      <c r="AA455" s="15">
        <f>if($A455&lt;=$Z$1,E455*((1+Investment!$D$6/12)^($Z$1*12-$B455)),0)</f>
        <v>0</v>
      </c>
      <c r="AB455" s="15">
        <f>if($A455&lt;=$Z$1,F455*((1+Investment!$D$7/12)^($Z$1*12-$B455)),0)</f>
        <v>0</v>
      </c>
      <c r="AC455" s="15">
        <f t="shared" si="7"/>
        <v>0</v>
      </c>
      <c r="AD455" s="15">
        <f t="shared" si="18"/>
        <v>43666553.35</v>
      </c>
      <c r="AE455" s="14"/>
      <c r="AF455" s="15">
        <f>if($A455&lt;=$AF$1,D455*((1+Investment!$D$5/12)^($AF$1*12-$B455)),0)</f>
        <v>0</v>
      </c>
      <c r="AG455" s="15">
        <f>if($A455&lt;=$AF$1,E455*((1+Investment!$D$6/12)^($AF$1*12-$B455)),0)</f>
        <v>0</v>
      </c>
      <c r="AH455" s="15">
        <f>if($A455&lt;=$AF$1,F455*((1+Investment!$D$7/12)^($AF$1*12-$B455)),0)</f>
        <v>0</v>
      </c>
      <c r="AI455" s="15">
        <f t="shared" si="8"/>
        <v>0</v>
      </c>
      <c r="AJ455" s="15">
        <f t="shared" si="19"/>
        <v>96444597</v>
      </c>
      <c r="AK455" s="14"/>
      <c r="AL455" s="15">
        <f>if($A455&lt;=$AF$1,D455*((1+Investment!$D$5/12)^($AL$1*12-$B455)),0)</f>
        <v>0</v>
      </c>
      <c r="AM455" s="15">
        <f>if($A455&lt;=$AF$1,E455*((1+Investment!$D$6/12)^($AL$1*12-$B455)),0)</f>
        <v>0</v>
      </c>
      <c r="AN455" s="15">
        <f>if($A455&lt;=$AF$1,F455*((1+Investment!$D$7/12)^($AL$1*12-$B455)),0)</f>
        <v>0</v>
      </c>
      <c r="AO455" s="15">
        <f t="shared" si="9"/>
        <v>0</v>
      </c>
      <c r="AP455" s="15">
        <f t="shared" si="20"/>
        <v>201708724.5</v>
      </c>
      <c r="AQ455" s="14"/>
      <c r="AR455" s="15">
        <f>if($A455&lt;=$AF$1,D455*((1+Investment!$D$5/12)^($AR$1*12-$B455)),0)</f>
        <v>0</v>
      </c>
      <c r="AS455" s="15">
        <f>if($A455&lt;=$AF$1,E455*((1+Investment!$D$6/12)^($AR$1*12-$B455)),0)</f>
        <v>0</v>
      </c>
      <c r="AT455" s="15">
        <f>if($A455&lt;=$AF$1,F455*((1+Investment!$D$7/12)^($AR$1*12-$B455)),0)</f>
        <v>0</v>
      </c>
      <c r="AU455" s="15">
        <f t="shared" si="10"/>
        <v>0</v>
      </c>
      <c r="AV455" s="15">
        <f t="shared" si="21"/>
        <v>428487442.2</v>
      </c>
      <c r="AW455" s="15"/>
      <c r="AX455" s="15">
        <f>if($A455&lt;=$AF$1,D455*((1+Investment!$D$5/12)^($AX$1*12-$B455)),0)</f>
        <v>0</v>
      </c>
      <c r="AY455" s="15">
        <f>if($A455&lt;=$AF$1,E455*((1+Investment!$D$6/12)^($AX$1*12-$B455)),0)</f>
        <v>0</v>
      </c>
      <c r="AZ455" s="15">
        <f>if($A455&lt;=$AF$1,F455*((1+Investment!$D$7/12)^($AX$1*12-$B455)),0)</f>
        <v>0</v>
      </c>
      <c r="BA455" s="15">
        <f t="shared" si="11"/>
        <v>0</v>
      </c>
      <c r="BB455" s="15">
        <f t="shared" si="22"/>
        <v>924335629</v>
      </c>
      <c r="BC455" s="15"/>
      <c r="BD455" s="15">
        <f>if($A455&lt;=$AF$1,D455*((1+Investment!$D$5/12)^($BD$1*12-$B455)),0)</f>
        <v>0</v>
      </c>
      <c r="BE455" s="15">
        <f>if($A455&lt;=$AF$1,E455*((1+Investment!$D$6/12)^($BD$1*12-$B455)),0)</f>
        <v>0</v>
      </c>
      <c r="BF455" s="15">
        <f>if($A455&lt;=$AF$1,F455*((1+Investment!$D$7/12)^($BD$1*12-$B455)),0)</f>
        <v>0</v>
      </c>
      <c r="BG455" s="15">
        <f t="shared" si="12"/>
        <v>0</v>
      </c>
      <c r="BH455" s="15">
        <f t="shared" si="23"/>
        <v>2023737898</v>
      </c>
      <c r="BI455" s="15"/>
    </row>
    <row r="456">
      <c r="A456" s="24">
        <f t="shared" si="2"/>
        <v>37</v>
      </c>
      <c r="B456" s="23">
        <f t="shared" si="13"/>
        <v>454</v>
      </c>
      <c r="C456" s="15">
        <f>vlookup(A456,Budget!$B$3:$H$53,7,0)</f>
        <v>126744.6497</v>
      </c>
      <c r="D456" s="15">
        <f t="shared" ref="D456:F456" si="474">$C456*D$1</f>
        <v>76046.78983</v>
      </c>
      <c r="E456" s="15">
        <f t="shared" si="474"/>
        <v>31686.16243</v>
      </c>
      <c r="F456" s="15">
        <f t="shared" si="474"/>
        <v>19011.69746</v>
      </c>
      <c r="G456" s="14"/>
      <c r="H456" s="15">
        <f>if($A456&lt;=$H$1,D456*((1+Investment!$D$5/12)^($H$1*12-$B456)),0)</f>
        <v>0</v>
      </c>
      <c r="I456" s="15">
        <f>if($A456&lt;=$H$1,E456*((1+Investment!$D$6/12)^($H$1*12-$B456)),0)</f>
        <v>0</v>
      </c>
      <c r="J456" s="15">
        <f>if($A456&lt;=$H$1,F456*((1+Investment!$D$7/12)^($H$1*12-$B456)),0)</f>
        <v>0</v>
      </c>
      <c r="K456" s="15">
        <f t="shared" si="4"/>
        <v>0</v>
      </c>
      <c r="L456" s="15">
        <f t="shared" si="15"/>
        <v>2878143.695</v>
      </c>
      <c r="M456" s="14"/>
      <c r="N456" s="15">
        <f>if($A456&lt;=$N$1,D456*((1+Investment!$D$5/12)^($N$1*12-$B456)),0)</f>
        <v>0</v>
      </c>
      <c r="O456" s="15">
        <f>if($A456&lt;=$N$1,E456*((1+Investment!$D$6/12)^($N$1*12-$B456)),0)</f>
        <v>0</v>
      </c>
      <c r="P456" s="15">
        <f>if($A456&lt;=$N$1,F456*((1+Investment!$D$7/12)^($N$1*12-$B456)),0)</f>
        <v>0</v>
      </c>
      <c r="Q456" s="15">
        <f t="shared" si="5"/>
        <v>0</v>
      </c>
      <c r="R456" s="15">
        <f t="shared" si="16"/>
        <v>7865692.167</v>
      </c>
      <c r="S456" s="14"/>
      <c r="T456" s="15">
        <f>if($A456&lt;=$T$1,D456*((1+Investment!$D$5/12)^($T$1*12-$B456)),0)</f>
        <v>0</v>
      </c>
      <c r="U456" s="15">
        <f>if($A456&lt;=$T$1,E456*((1+Investment!$D$6/12)^($T$1*12-$B456)),0)</f>
        <v>0</v>
      </c>
      <c r="V456" s="15">
        <f>if($A456&lt;=$T$1,F456*((1+Investment!$D$7/12)^($T$1*12-$B456)),0)</f>
        <v>0</v>
      </c>
      <c r="W456" s="15">
        <f t="shared" si="6"/>
        <v>0</v>
      </c>
      <c r="X456" s="15">
        <f t="shared" si="17"/>
        <v>19126709.88</v>
      </c>
      <c r="Y456" s="14"/>
      <c r="Z456" s="15">
        <f>if($A456&lt;=$Z$1,D456*((1+Investment!$D$5/12)^($Z$1*12-$B456)),0)</f>
        <v>0</v>
      </c>
      <c r="AA456" s="15">
        <f>if($A456&lt;=$Z$1,E456*((1+Investment!$D$6/12)^($Z$1*12-$B456)),0)</f>
        <v>0</v>
      </c>
      <c r="AB456" s="15">
        <f>if($A456&lt;=$Z$1,F456*((1+Investment!$D$7/12)^($Z$1*12-$B456)),0)</f>
        <v>0</v>
      </c>
      <c r="AC456" s="15">
        <f t="shared" si="7"/>
        <v>0</v>
      </c>
      <c r="AD456" s="15">
        <f t="shared" si="18"/>
        <v>43666553.35</v>
      </c>
      <c r="AE456" s="14"/>
      <c r="AF456" s="15">
        <f>if($A456&lt;=$AF$1,D456*((1+Investment!$D$5/12)^($AF$1*12-$B456)),0)</f>
        <v>0</v>
      </c>
      <c r="AG456" s="15">
        <f>if($A456&lt;=$AF$1,E456*((1+Investment!$D$6/12)^($AF$1*12-$B456)),0)</f>
        <v>0</v>
      </c>
      <c r="AH456" s="15">
        <f>if($A456&lt;=$AF$1,F456*((1+Investment!$D$7/12)^($AF$1*12-$B456)),0)</f>
        <v>0</v>
      </c>
      <c r="AI456" s="15">
        <f t="shared" si="8"/>
        <v>0</v>
      </c>
      <c r="AJ456" s="15">
        <f t="shared" si="19"/>
        <v>96444597</v>
      </c>
      <c r="AK456" s="14"/>
      <c r="AL456" s="15">
        <f>if($A456&lt;=$AF$1,D456*((1+Investment!$D$5/12)^($AL$1*12-$B456)),0)</f>
        <v>0</v>
      </c>
      <c r="AM456" s="15">
        <f>if($A456&lt;=$AF$1,E456*((1+Investment!$D$6/12)^($AL$1*12-$B456)),0)</f>
        <v>0</v>
      </c>
      <c r="AN456" s="15">
        <f>if($A456&lt;=$AF$1,F456*((1+Investment!$D$7/12)^($AL$1*12-$B456)),0)</f>
        <v>0</v>
      </c>
      <c r="AO456" s="15">
        <f t="shared" si="9"/>
        <v>0</v>
      </c>
      <c r="AP456" s="15">
        <f t="shared" si="20"/>
        <v>201708724.5</v>
      </c>
      <c r="AQ456" s="14"/>
      <c r="AR456" s="15">
        <f>if($A456&lt;=$AF$1,D456*((1+Investment!$D$5/12)^($AR$1*12-$B456)),0)</f>
        <v>0</v>
      </c>
      <c r="AS456" s="15">
        <f>if($A456&lt;=$AF$1,E456*((1+Investment!$D$6/12)^($AR$1*12-$B456)),0)</f>
        <v>0</v>
      </c>
      <c r="AT456" s="15">
        <f>if($A456&lt;=$AF$1,F456*((1+Investment!$D$7/12)^($AR$1*12-$B456)),0)</f>
        <v>0</v>
      </c>
      <c r="AU456" s="15">
        <f t="shared" si="10"/>
        <v>0</v>
      </c>
      <c r="AV456" s="15">
        <f t="shared" si="21"/>
        <v>428487442.2</v>
      </c>
      <c r="AW456" s="15"/>
      <c r="AX456" s="15">
        <f>if($A456&lt;=$AF$1,D456*((1+Investment!$D$5/12)^($AX$1*12-$B456)),0)</f>
        <v>0</v>
      </c>
      <c r="AY456" s="15">
        <f>if($A456&lt;=$AF$1,E456*((1+Investment!$D$6/12)^($AX$1*12-$B456)),0)</f>
        <v>0</v>
      </c>
      <c r="AZ456" s="15">
        <f>if($A456&lt;=$AF$1,F456*((1+Investment!$D$7/12)^($AX$1*12-$B456)),0)</f>
        <v>0</v>
      </c>
      <c r="BA456" s="15">
        <f t="shared" si="11"/>
        <v>0</v>
      </c>
      <c r="BB456" s="15">
        <f t="shared" si="22"/>
        <v>924335629</v>
      </c>
      <c r="BC456" s="15"/>
      <c r="BD456" s="15">
        <f>if($A456&lt;=$AF$1,D456*((1+Investment!$D$5/12)^($BD$1*12-$B456)),0)</f>
        <v>0</v>
      </c>
      <c r="BE456" s="15">
        <f>if($A456&lt;=$AF$1,E456*((1+Investment!$D$6/12)^($BD$1*12-$B456)),0)</f>
        <v>0</v>
      </c>
      <c r="BF456" s="15">
        <f>if($A456&lt;=$AF$1,F456*((1+Investment!$D$7/12)^($BD$1*12-$B456)),0)</f>
        <v>0</v>
      </c>
      <c r="BG456" s="15">
        <f t="shared" si="12"/>
        <v>0</v>
      </c>
      <c r="BH456" s="15">
        <f t="shared" si="23"/>
        <v>2023737898</v>
      </c>
      <c r="BI456" s="15"/>
    </row>
    <row r="457">
      <c r="A457" s="24">
        <f t="shared" si="2"/>
        <v>37</v>
      </c>
      <c r="B457" s="23">
        <f t="shared" si="13"/>
        <v>455</v>
      </c>
      <c r="C457" s="15">
        <f>vlookup(A457,Budget!$B$3:$H$53,7,0)</f>
        <v>126744.6497</v>
      </c>
      <c r="D457" s="15">
        <f t="shared" ref="D457:F457" si="475">$C457*D$1</f>
        <v>76046.78983</v>
      </c>
      <c r="E457" s="15">
        <f t="shared" si="475"/>
        <v>31686.16243</v>
      </c>
      <c r="F457" s="15">
        <f t="shared" si="475"/>
        <v>19011.69746</v>
      </c>
      <c r="G457" s="14"/>
      <c r="H457" s="15">
        <f>if($A457&lt;=$H$1,D457*((1+Investment!$D$5/12)^($H$1*12-$B457)),0)</f>
        <v>0</v>
      </c>
      <c r="I457" s="15">
        <f>if($A457&lt;=$H$1,E457*((1+Investment!$D$6/12)^($H$1*12-$B457)),0)</f>
        <v>0</v>
      </c>
      <c r="J457" s="15">
        <f>if($A457&lt;=$H$1,F457*((1+Investment!$D$7/12)^($H$1*12-$B457)),0)</f>
        <v>0</v>
      </c>
      <c r="K457" s="15">
        <f t="shared" si="4"/>
        <v>0</v>
      </c>
      <c r="L457" s="15">
        <f t="shared" si="15"/>
        <v>2878143.695</v>
      </c>
      <c r="M457" s="14"/>
      <c r="N457" s="15">
        <f>if($A457&lt;=$N$1,D457*((1+Investment!$D$5/12)^($N$1*12-$B457)),0)</f>
        <v>0</v>
      </c>
      <c r="O457" s="15">
        <f>if($A457&lt;=$N$1,E457*((1+Investment!$D$6/12)^($N$1*12-$B457)),0)</f>
        <v>0</v>
      </c>
      <c r="P457" s="15">
        <f>if($A457&lt;=$N$1,F457*((1+Investment!$D$7/12)^($N$1*12-$B457)),0)</f>
        <v>0</v>
      </c>
      <c r="Q457" s="15">
        <f t="shared" si="5"/>
        <v>0</v>
      </c>
      <c r="R457" s="15">
        <f t="shared" si="16"/>
        <v>7865692.167</v>
      </c>
      <c r="S457" s="14"/>
      <c r="T457" s="15">
        <f>if($A457&lt;=$T$1,D457*((1+Investment!$D$5/12)^($T$1*12-$B457)),0)</f>
        <v>0</v>
      </c>
      <c r="U457" s="15">
        <f>if($A457&lt;=$T$1,E457*((1+Investment!$D$6/12)^($T$1*12-$B457)),0)</f>
        <v>0</v>
      </c>
      <c r="V457" s="15">
        <f>if($A457&lt;=$T$1,F457*((1+Investment!$D$7/12)^($T$1*12-$B457)),0)</f>
        <v>0</v>
      </c>
      <c r="W457" s="15">
        <f t="shared" si="6"/>
        <v>0</v>
      </c>
      <c r="X457" s="15">
        <f t="shared" si="17"/>
        <v>19126709.88</v>
      </c>
      <c r="Y457" s="14"/>
      <c r="Z457" s="15">
        <f>if($A457&lt;=$Z$1,D457*((1+Investment!$D$5/12)^($Z$1*12-$B457)),0)</f>
        <v>0</v>
      </c>
      <c r="AA457" s="15">
        <f>if($A457&lt;=$Z$1,E457*((1+Investment!$D$6/12)^($Z$1*12-$B457)),0)</f>
        <v>0</v>
      </c>
      <c r="AB457" s="15">
        <f>if($A457&lt;=$Z$1,F457*((1+Investment!$D$7/12)^($Z$1*12-$B457)),0)</f>
        <v>0</v>
      </c>
      <c r="AC457" s="15">
        <f t="shared" si="7"/>
        <v>0</v>
      </c>
      <c r="AD457" s="15">
        <f t="shared" si="18"/>
        <v>43666553.35</v>
      </c>
      <c r="AE457" s="14"/>
      <c r="AF457" s="15">
        <f>if($A457&lt;=$AF$1,D457*((1+Investment!$D$5/12)^($AF$1*12-$B457)),0)</f>
        <v>0</v>
      </c>
      <c r="AG457" s="15">
        <f>if($A457&lt;=$AF$1,E457*((1+Investment!$D$6/12)^($AF$1*12-$B457)),0)</f>
        <v>0</v>
      </c>
      <c r="AH457" s="15">
        <f>if($A457&lt;=$AF$1,F457*((1+Investment!$D$7/12)^($AF$1*12-$B457)),0)</f>
        <v>0</v>
      </c>
      <c r="AI457" s="15">
        <f t="shared" si="8"/>
        <v>0</v>
      </c>
      <c r="AJ457" s="15">
        <f t="shared" si="19"/>
        <v>96444597</v>
      </c>
      <c r="AK457" s="14"/>
      <c r="AL457" s="15">
        <f>if($A457&lt;=$AF$1,D457*((1+Investment!$D$5/12)^($AL$1*12-$B457)),0)</f>
        <v>0</v>
      </c>
      <c r="AM457" s="15">
        <f>if($A457&lt;=$AF$1,E457*((1+Investment!$D$6/12)^($AL$1*12-$B457)),0)</f>
        <v>0</v>
      </c>
      <c r="AN457" s="15">
        <f>if($A457&lt;=$AF$1,F457*((1+Investment!$D$7/12)^($AL$1*12-$B457)),0)</f>
        <v>0</v>
      </c>
      <c r="AO457" s="15">
        <f t="shared" si="9"/>
        <v>0</v>
      </c>
      <c r="AP457" s="15">
        <f t="shared" si="20"/>
        <v>201708724.5</v>
      </c>
      <c r="AQ457" s="14"/>
      <c r="AR457" s="15">
        <f>if($A457&lt;=$AF$1,D457*((1+Investment!$D$5/12)^($AR$1*12-$B457)),0)</f>
        <v>0</v>
      </c>
      <c r="AS457" s="15">
        <f>if($A457&lt;=$AF$1,E457*((1+Investment!$D$6/12)^($AR$1*12-$B457)),0)</f>
        <v>0</v>
      </c>
      <c r="AT457" s="15">
        <f>if($A457&lt;=$AF$1,F457*((1+Investment!$D$7/12)^($AR$1*12-$B457)),0)</f>
        <v>0</v>
      </c>
      <c r="AU457" s="15">
        <f t="shared" si="10"/>
        <v>0</v>
      </c>
      <c r="AV457" s="15">
        <f t="shared" si="21"/>
        <v>428487442.2</v>
      </c>
      <c r="AW457" s="15"/>
      <c r="AX457" s="15">
        <f>if($A457&lt;=$AF$1,D457*((1+Investment!$D$5/12)^($AX$1*12-$B457)),0)</f>
        <v>0</v>
      </c>
      <c r="AY457" s="15">
        <f>if($A457&lt;=$AF$1,E457*((1+Investment!$D$6/12)^($AX$1*12-$B457)),0)</f>
        <v>0</v>
      </c>
      <c r="AZ457" s="15">
        <f>if($A457&lt;=$AF$1,F457*((1+Investment!$D$7/12)^($AX$1*12-$B457)),0)</f>
        <v>0</v>
      </c>
      <c r="BA457" s="15">
        <f t="shared" si="11"/>
        <v>0</v>
      </c>
      <c r="BB457" s="15">
        <f t="shared" si="22"/>
        <v>924335629</v>
      </c>
      <c r="BC457" s="15"/>
      <c r="BD457" s="15">
        <f>if($A457&lt;=$AF$1,D457*((1+Investment!$D$5/12)^($BD$1*12-$B457)),0)</f>
        <v>0</v>
      </c>
      <c r="BE457" s="15">
        <f>if($A457&lt;=$AF$1,E457*((1+Investment!$D$6/12)^($BD$1*12-$B457)),0)</f>
        <v>0</v>
      </c>
      <c r="BF457" s="15">
        <f>if($A457&lt;=$AF$1,F457*((1+Investment!$D$7/12)^($BD$1*12-$B457)),0)</f>
        <v>0</v>
      </c>
      <c r="BG457" s="15">
        <f t="shared" si="12"/>
        <v>0</v>
      </c>
      <c r="BH457" s="15">
        <f t="shared" si="23"/>
        <v>2023737898</v>
      </c>
      <c r="BI457" s="15"/>
    </row>
    <row r="458">
      <c r="A458" s="24">
        <f t="shared" si="2"/>
        <v>37</v>
      </c>
      <c r="B458" s="23">
        <f t="shared" si="13"/>
        <v>456</v>
      </c>
      <c r="C458" s="15">
        <f>vlookup(A458,Budget!$B$3:$H$53,7,0)</f>
        <v>126744.6497</v>
      </c>
      <c r="D458" s="15">
        <f t="shared" ref="D458:F458" si="476">$C458*D$1</f>
        <v>76046.78983</v>
      </c>
      <c r="E458" s="15">
        <f t="shared" si="476"/>
        <v>31686.16243</v>
      </c>
      <c r="F458" s="15">
        <f t="shared" si="476"/>
        <v>19011.69746</v>
      </c>
      <c r="G458" s="14"/>
      <c r="H458" s="15">
        <f>if($A458&lt;=$H$1,D458*((1+Investment!$D$5/12)^($H$1*12-$B458)),0)</f>
        <v>0</v>
      </c>
      <c r="I458" s="15">
        <f>if($A458&lt;=$H$1,E458*((1+Investment!$D$6/12)^($H$1*12-$B458)),0)</f>
        <v>0</v>
      </c>
      <c r="J458" s="15">
        <f>if($A458&lt;=$H$1,F458*((1+Investment!$D$7/12)^($H$1*12-$B458)),0)</f>
        <v>0</v>
      </c>
      <c r="K458" s="15">
        <f t="shared" si="4"/>
        <v>0</v>
      </c>
      <c r="L458" s="15">
        <f t="shared" si="15"/>
        <v>2878143.695</v>
      </c>
      <c r="M458" s="14"/>
      <c r="N458" s="15">
        <f>if($A458&lt;=$N$1,D458*((1+Investment!$D$5/12)^($N$1*12-$B458)),0)</f>
        <v>0</v>
      </c>
      <c r="O458" s="15">
        <f>if($A458&lt;=$N$1,E458*((1+Investment!$D$6/12)^($N$1*12-$B458)),0)</f>
        <v>0</v>
      </c>
      <c r="P458" s="15">
        <f>if($A458&lt;=$N$1,F458*((1+Investment!$D$7/12)^($N$1*12-$B458)),0)</f>
        <v>0</v>
      </c>
      <c r="Q458" s="15">
        <f t="shared" si="5"/>
        <v>0</v>
      </c>
      <c r="R458" s="15">
        <f t="shared" si="16"/>
        <v>7865692.167</v>
      </c>
      <c r="S458" s="14"/>
      <c r="T458" s="15">
        <f>if($A458&lt;=$T$1,D458*((1+Investment!$D$5/12)^($T$1*12-$B458)),0)</f>
        <v>0</v>
      </c>
      <c r="U458" s="15">
        <f>if($A458&lt;=$T$1,E458*((1+Investment!$D$6/12)^($T$1*12-$B458)),0)</f>
        <v>0</v>
      </c>
      <c r="V458" s="15">
        <f>if($A458&lt;=$T$1,F458*((1+Investment!$D$7/12)^($T$1*12-$B458)),0)</f>
        <v>0</v>
      </c>
      <c r="W458" s="15">
        <f t="shared" si="6"/>
        <v>0</v>
      </c>
      <c r="X458" s="15">
        <f t="shared" si="17"/>
        <v>19126709.88</v>
      </c>
      <c r="Y458" s="14"/>
      <c r="Z458" s="15">
        <f>if($A458&lt;=$Z$1,D458*((1+Investment!$D$5/12)^($Z$1*12-$B458)),0)</f>
        <v>0</v>
      </c>
      <c r="AA458" s="15">
        <f>if($A458&lt;=$Z$1,E458*((1+Investment!$D$6/12)^($Z$1*12-$B458)),0)</f>
        <v>0</v>
      </c>
      <c r="AB458" s="15">
        <f>if($A458&lt;=$Z$1,F458*((1+Investment!$D$7/12)^($Z$1*12-$B458)),0)</f>
        <v>0</v>
      </c>
      <c r="AC458" s="15">
        <f t="shared" si="7"/>
        <v>0</v>
      </c>
      <c r="AD458" s="15">
        <f t="shared" si="18"/>
        <v>43666553.35</v>
      </c>
      <c r="AE458" s="14"/>
      <c r="AF458" s="15">
        <f>if($A458&lt;=$AF$1,D458*((1+Investment!$D$5/12)^($AF$1*12-$B458)),0)</f>
        <v>0</v>
      </c>
      <c r="AG458" s="15">
        <f>if($A458&lt;=$AF$1,E458*((1+Investment!$D$6/12)^($AF$1*12-$B458)),0)</f>
        <v>0</v>
      </c>
      <c r="AH458" s="15">
        <f>if($A458&lt;=$AF$1,F458*((1+Investment!$D$7/12)^($AF$1*12-$B458)),0)</f>
        <v>0</v>
      </c>
      <c r="AI458" s="15">
        <f t="shared" si="8"/>
        <v>0</v>
      </c>
      <c r="AJ458" s="15">
        <f t="shared" si="19"/>
        <v>96444597</v>
      </c>
      <c r="AK458" s="14"/>
      <c r="AL458" s="15">
        <f>if($A458&lt;=$AF$1,D458*((1+Investment!$D$5/12)^($AL$1*12-$B458)),0)</f>
        <v>0</v>
      </c>
      <c r="AM458" s="15">
        <f>if($A458&lt;=$AF$1,E458*((1+Investment!$D$6/12)^($AL$1*12-$B458)),0)</f>
        <v>0</v>
      </c>
      <c r="AN458" s="15">
        <f>if($A458&lt;=$AF$1,F458*((1+Investment!$D$7/12)^($AL$1*12-$B458)),0)</f>
        <v>0</v>
      </c>
      <c r="AO458" s="15">
        <f t="shared" si="9"/>
        <v>0</v>
      </c>
      <c r="AP458" s="15">
        <f t="shared" si="20"/>
        <v>201708724.5</v>
      </c>
      <c r="AQ458" s="14"/>
      <c r="AR458" s="15">
        <f>if($A458&lt;=$AF$1,D458*((1+Investment!$D$5/12)^($AR$1*12-$B458)),0)</f>
        <v>0</v>
      </c>
      <c r="AS458" s="15">
        <f>if($A458&lt;=$AF$1,E458*((1+Investment!$D$6/12)^($AR$1*12-$B458)),0)</f>
        <v>0</v>
      </c>
      <c r="AT458" s="15">
        <f>if($A458&lt;=$AF$1,F458*((1+Investment!$D$7/12)^($AR$1*12-$B458)),0)</f>
        <v>0</v>
      </c>
      <c r="AU458" s="15">
        <f t="shared" si="10"/>
        <v>0</v>
      </c>
      <c r="AV458" s="15">
        <f t="shared" si="21"/>
        <v>428487442.2</v>
      </c>
      <c r="AW458" s="15"/>
      <c r="AX458" s="15">
        <f>if($A458&lt;=$AF$1,D458*((1+Investment!$D$5/12)^($AX$1*12-$B458)),0)</f>
        <v>0</v>
      </c>
      <c r="AY458" s="15">
        <f>if($A458&lt;=$AF$1,E458*((1+Investment!$D$6/12)^($AX$1*12-$B458)),0)</f>
        <v>0</v>
      </c>
      <c r="AZ458" s="15">
        <f>if($A458&lt;=$AF$1,F458*((1+Investment!$D$7/12)^($AX$1*12-$B458)),0)</f>
        <v>0</v>
      </c>
      <c r="BA458" s="15">
        <f t="shared" si="11"/>
        <v>0</v>
      </c>
      <c r="BB458" s="15">
        <f t="shared" si="22"/>
        <v>924335629</v>
      </c>
      <c r="BC458" s="15"/>
      <c r="BD458" s="15">
        <f>if($A458&lt;=$AF$1,D458*((1+Investment!$D$5/12)^($BD$1*12-$B458)),0)</f>
        <v>0</v>
      </c>
      <c r="BE458" s="15">
        <f>if($A458&lt;=$AF$1,E458*((1+Investment!$D$6/12)^($BD$1*12-$B458)),0)</f>
        <v>0</v>
      </c>
      <c r="BF458" s="15">
        <f>if($A458&lt;=$AF$1,F458*((1+Investment!$D$7/12)^($BD$1*12-$B458)),0)</f>
        <v>0</v>
      </c>
      <c r="BG458" s="15">
        <f t="shared" si="12"/>
        <v>0</v>
      </c>
      <c r="BH458" s="15">
        <f t="shared" si="23"/>
        <v>2023737898</v>
      </c>
      <c r="BI458" s="15"/>
    </row>
    <row r="459">
      <c r="A459" s="24">
        <f t="shared" si="2"/>
        <v>38</v>
      </c>
      <c r="B459" s="23">
        <f t="shared" si="13"/>
        <v>457</v>
      </c>
      <c r="C459" s="15">
        <f>vlookup(A459,Budget!$B$3:$H$53,7,0)</f>
        <v>131970.4357</v>
      </c>
      <c r="D459" s="15">
        <f t="shared" ref="D459:F459" si="477">$C459*D$1</f>
        <v>79182.26142</v>
      </c>
      <c r="E459" s="15">
        <f t="shared" si="477"/>
        <v>32992.60893</v>
      </c>
      <c r="F459" s="15">
        <f t="shared" si="477"/>
        <v>19795.56536</v>
      </c>
      <c r="G459" s="14"/>
      <c r="H459" s="15">
        <f>if($A459&lt;=$H$1,D459*((1+Investment!$D$5/12)^($H$1*12-$B459)),0)</f>
        <v>0</v>
      </c>
      <c r="I459" s="15">
        <f>if($A459&lt;=$H$1,E459*((1+Investment!$D$6/12)^($H$1*12-$B459)),0)</f>
        <v>0</v>
      </c>
      <c r="J459" s="15">
        <f>if($A459&lt;=$H$1,F459*((1+Investment!$D$7/12)^($H$1*12-$B459)),0)</f>
        <v>0</v>
      </c>
      <c r="K459" s="15">
        <f t="shared" si="4"/>
        <v>0</v>
      </c>
      <c r="L459" s="15">
        <f t="shared" si="15"/>
        <v>2878143.695</v>
      </c>
      <c r="M459" s="14"/>
      <c r="N459" s="15">
        <f>if($A459&lt;=$N$1,D459*((1+Investment!$D$5/12)^($N$1*12-$B459)),0)</f>
        <v>0</v>
      </c>
      <c r="O459" s="15">
        <f>if($A459&lt;=$N$1,E459*((1+Investment!$D$6/12)^($N$1*12-$B459)),0)</f>
        <v>0</v>
      </c>
      <c r="P459" s="15">
        <f>if($A459&lt;=$N$1,F459*((1+Investment!$D$7/12)^($N$1*12-$B459)),0)</f>
        <v>0</v>
      </c>
      <c r="Q459" s="15">
        <f t="shared" si="5"/>
        <v>0</v>
      </c>
      <c r="R459" s="15">
        <f t="shared" si="16"/>
        <v>7865692.167</v>
      </c>
      <c r="S459" s="14"/>
      <c r="T459" s="15">
        <f>if($A459&lt;=$T$1,D459*((1+Investment!$D$5/12)^($T$1*12-$B459)),0)</f>
        <v>0</v>
      </c>
      <c r="U459" s="15">
        <f>if($A459&lt;=$T$1,E459*((1+Investment!$D$6/12)^($T$1*12-$B459)),0)</f>
        <v>0</v>
      </c>
      <c r="V459" s="15">
        <f>if($A459&lt;=$T$1,F459*((1+Investment!$D$7/12)^($T$1*12-$B459)),0)</f>
        <v>0</v>
      </c>
      <c r="W459" s="15">
        <f t="shared" si="6"/>
        <v>0</v>
      </c>
      <c r="X459" s="15">
        <f t="shared" si="17"/>
        <v>19126709.88</v>
      </c>
      <c r="Y459" s="14"/>
      <c r="Z459" s="15">
        <f>if($A459&lt;=$Z$1,D459*((1+Investment!$D$5/12)^($Z$1*12-$B459)),0)</f>
        <v>0</v>
      </c>
      <c r="AA459" s="15">
        <f>if($A459&lt;=$Z$1,E459*((1+Investment!$D$6/12)^($Z$1*12-$B459)),0)</f>
        <v>0</v>
      </c>
      <c r="AB459" s="15">
        <f>if($A459&lt;=$Z$1,F459*((1+Investment!$D$7/12)^($Z$1*12-$B459)),0)</f>
        <v>0</v>
      </c>
      <c r="AC459" s="15">
        <f t="shared" si="7"/>
        <v>0</v>
      </c>
      <c r="AD459" s="15">
        <f t="shared" si="18"/>
        <v>43666553.35</v>
      </c>
      <c r="AE459" s="14"/>
      <c r="AF459" s="15">
        <f>if($A459&lt;=$AF$1,D459*((1+Investment!$D$5/12)^($AF$1*12-$B459)),0)</f>
        <v>0</v>
      </c>
      <c r="AG459" s="15">
        <f>if($A459&lt;=$AF$1,E459*((1+Investment!$D$6/12)^($AF$1*12-$B459)),0)</f>
        <v>0</v>
      </c>
      <c r="AH459" s="15">
        <f>if($A459&lt;=$AF$1,F459*((1+Investment!$D$7/12)^($AF$1*12-$B459)),0)</f>
        <v>0</v>
      </c>
      <c r="AI459" s="15">
        <f t="shared" si="8"/>
        <v>0</v>
      </c>
      <c r="AJ459" s="15">
        <f t="shared" si="19"/>
        <v>96444597</v>
      </c>
      <c r="AK459" s="14"/>
      <c r="AL459" s="15">
        <f>if($A459&lt;=$AF$1,D459*((1+Investment!$D$5/12)^($AL$1*12-$B459)),0)</f>
        <v>0</v>
      </c>
      <c r="AM459" s="15">
        <f>if($A459&lt;=$AF$1,E459*((1+Investment!$D$6/12)^($AL$1*12-$B459)),0)</f>
        <v>0</v>
      </c>
      <c r="AN459" s="15">
        <f>if($A459&lt;=$AF$1,F459*((1+Investment!$D$7/12)^($AL$1*12-$B459)),0)</f>
        <v>0</v>
      </c>
      <c r="AO459" s="15">
        <f t="shared" si="9"/>
        <v>0</v>
      </c>
      <c r="AP459" s="15">
        <f t="shared" si="20"/>
        <v>201708724.5</v>
      </c>
      <c r="AQ459" s="14"/>
      <c r="AR459" s="15">
        <f>if($A459&lt;=$AF$1,D459*((1+Investment!$D$5/12)^($AR$1*12-$B459)),0)</f>
        <v>0</v>
      </c>
      <c r="AS459" s="15">
        <f>if($A459&lt;=$AF$1,E459*((1+Investment!$D$6/12)^($AR$1*12-$B459)),0)</f>
        <v>0</v>
      </c>
      <c r="AT459" s="15">
        <f>if($A459&lt;=$AF$1,F459*((1+Investment!$D$7/12)^($AR$1*12-$B459)),0)</f>
        <v>0</v>
      </c>
      <c r="AU459" s="15">
        <f t="shared" si="10"/>
        <v>0</v>
      </c>
      <c r="AV459" s="15">
        <f t="shared" si="21"/>
        <v>428487442.2</v>
      </c>
      <c r="AW459" s="15"/>
      <c r="AX459" s="15">
        <f>if($A459&lt;=$AF$1,D459*((1+Investment!$D$5/12)^($AX$1*12-$B459)),0)</f>
        <v>0</v>
      </c>
      <c r="AY459" s="15">
        <f>if($A459&lt;=$AF$1,E459*((1+Investment!$D$6/12)^($AX$1*12-$B459)),0)</f>
        <v>0</v>
      </c>
      <c r="AZ459" s="15">
        <f>if($A459&lt;=$AF$1,F459*((1+Investment!$D$7/12)^($AX$1*12-$B459)),0)</f>
        <v>0</v>
      </c>
      <c r="BA459" s="15">
        <f t="shared" si="11"/>
        <v>0</v>
      </c>
      <c r="BB459" s="15">
        <f t="shared" si="22"/>
        <v>924335629</v>
      </c>
      <c r="BC459" s="15"/>
      <c r="BD459" s="15">
        <f>if($A459&lt;=$AF$1,D459*((1+Investment!$D$5/12)^($BD$1*12-$B459)),0)</f>
        <v>0</v>
      </c>
      <c r="BE459" s="15">
        <f>if($A459&lt;=$AF$1,E459*((1+Investment!$D$6/12)^($BD$1*12-$B459)),0)</f>
        <v>0</v>
      </c>
      <c r="BF459" s="15">
        <f>if($A459&lt;=$AF$1,F459*((1+Investment!$D$7/12)^($BD$1*12-$B459)),0)</f>
        <v>0</v>
      </c>
      <c r="BG459" s="15">
        <f t="shared" si="12"/>
        <v>0</v>
      </c>
      <c r="BH459" s="15">
        <f t="shared" si="23"/>
        <v>2023737898</v>
      </c>
      <c r="BI459" s="15"/>
    </row>
    <row r="460">
      <c r="A460" s="24">
        <f t="shared" si="2"/>
        <v>38</v>
      </c>
      <c r="B460" s="23">
        <f t="shared" si="13"/>
        <v>458</v>
      </c>
      <c r="C460" s="15">
        <f>vlookup(A460,Budget!$B$3:$H$53,7,0)</f>
        <v>131970.4357</v>
      </c>
      <c r="D460" s="15">
        <f t="shared" ref="D460:F460" si="478">$C460*D$1</f>
        <v>79182.26142</v>
      </c>
      <c r="E460" s="15">
        <f t="shared" si="478"/>
        <v>32992.60893</v>
      </c>
      <c r="F460" s="15">
        <f t="shared" si="478"/>
        <v>19795.56536</v>
      </c>
      <c r="G460" s="14"/>
      <c r="H460" s="15">
        <f>if($A460&lt;=$H$1,D460*((1+Investment!$D$5/12)^($H$1*12-$B460)),0)</f>
        <v>0</v>
      </c>
      <c r="I460" s="15">
        <f>if($A460&lt;=$H$1,E460*((1+Investment!$D$6/12)^($H$1*12-$B460)),0)</f>
        <v>0</v>
      </c>
      <c r="J460" s="15">
        <f>if($A460&lt;=$H$1,F460*((1+Investment!$D$7/12)^($H$1*12-$B460)),0)</f>
        <v>0</v>
      </c>
      <c r="K460" s="15">
        <f t="shared" si="4"/>
        <v>0</v>
      </c>
      <c r="L460" s="15">
        <f t="shared" si="15"/>
        <v>2878143.695</v>
      </c>
      <c r="M460" s="14"/>
      <c r="N460" s="15">
        <f>if($A460&lt;=$N$1,D460*((1+Investment!$D$5/12)^($N$1*12-$B460)),0)</f>
        <v>0</v>
      </c>
      <c r="O460" s="15">
        <f>if($A460&lt;=$N$1,E460*((1+Investment!$D$6/12)^($N$1*12-$B460)),0)</f>
        <v>0</v>
      </c>
      <c r="P460" s="15">
        <f>if($A460&lt;=$N$1,F460*((1+Investment!$D$7/12)^($N$1*12-$B460)),0)</f>
        <v>0</v>
      </c>
      <c r="Q460" s="15">
        <f t="shared" si="5"/>
        <v>0</v>
      </c>
      <c r="R460" s="15">
        <f t="shared" si="16"/>
        <v>7865692.167</v>
      </c>
      <c r="S460" s="14"/>
      <c r="T460" s="15">
        <f>if($A460&lt;=$T$1,D460*((1+Investment!$D$5/12)^($T$1*12-$B460)),0)</f>
        <v>0</v>
      </c>
      <c r="U460" s="15">
        <f>if($A460&lt;=$T$1,E460*((1+Investment!$D$6/12)^($T$1*12-$B460)),0)</f>
        <v>0</v>
      </c>
      <c r="V460" s="15">
        <f>if($A460&lt;=$T$1,F460*((1+Investment!$D$7/12)^($T$1*12-$B460)),0)</f>
        <v>0</v>
      </c>
      <c r="W460" s="15">
        <f t="shared" si="6"/>
        <v>0</v>
      </c>
      <c r="X460" s="15">
        <f t="shared" si="17"/>
        <v>19126709.88</v>
      </c>
      <c r="Y460" s="14"/>
      <c r="Z460" s="15">
        <f>if($A460&lt;=$Z$1,D460*((1+Investment!$D$5/12)^($Z$1*12-$B460)),0)</f>
        <v>0</v>
      </c>
      <c r="AA460" s="15">
        <f>if($A460&lt;=$Z$1,E460*((1+Investment!$D$6/12)^($Z$1*12-$B460)),0)</f>
        <v>0</v>
      </c>
      <c r="AB460" s="15">
        <f>if($A460&lt;=$Z$1,F460*((1+Investment!$D$7/12)^($Z$1*12-$B460)),0)</f>
        <v>0</v>
      </c>
      <c r="AC460" s="15">
        <f t="shared" si="7"/>
        <v>0</v>
      </c>
      <c r="AD460" s="15">
        <f t="shared" si="18"/>
        <v>43666553.35</v>
      </c>
      <c r="AE460" s="14"/>
      <c r="AF460" s="15">
        <f>if($A460&lt;=$AF$1,D460*((1+Investment!$D$5/12)^($AF$1*12-$B460)),0)</f>
        <v>0</v>
      </c>
      <c r="AG460" s="15">
        <f>if($A460&lt;=$AF$1,E460*((1+Investment!$D$6/12)^($AF$1*12-$B460)),0)</f>
        <v>0</v>
      </c>
      <c r="AH460" s="15">
        <f>if($A460&lt;=$AF$1,F460*((1+Investment!$D$7/12)^($AF$1*12-$B460)),0)</f>
        <v>0</v>
      </c>
      <c r="AI460" s="15">
        <f t="shared" si="8"/>
        <v>0</v>
      </c>
      <c r="AJ460" s="15">
        <f t="shared" si="19"/>
        <v>96444597</v>
      </c>
      <c r="AK460" s="14"/>
      <c r="AL460" s="15">
        <f>if($A460&lt;=$AF$1,D460*((1+Investment!$D$5/12)^($AL$1*12-$B460)),0)</f>
        <v>0</v>
      </c>
      <c r="AM460" s="15">
        <f>if($A460&lt;=$AF$1,E460*((1+Investment!$D$6/12)^($AL$1*12-$B460)),0)</f>
        <v>0</v>
      </c>
      <c r="AN460" s="15">
        <f>if($A460&lt;=$AF$1,F460*((1+Investment!$D$7/12)^($AL$1*12-$B460)),0)</f>
        <v>0</v>
      </c>
      <c r="AO460" s="15">
        <f t="shared" si="9"/>
        <v>0</v>
      </c>
      <c r="AP460" s="15">
        <f t="shared" si="20"/>
        <v>201708724.5</v>
      </c>
      <c r="AQ460" s="14"/>
      <c r="AR460" s="15">
        <f>if($A460&lt;=$AF$1,D460*((1+Investment!$D$5/12)^($AR$1*12-$B460)),0)</f>
        <v>0</v>
      </c>
      <c r="AS460" s="15">
        <f>if($A460&lt;=$AF$1,E460*((1+Investment!$D$6/12)^($AR$1*12-$B460)),0)</f>
        <v>0</v>
      </c>
      <c r="AT460" s="15">
        <f>if($A460&lt;=$AF$1,F460*((1+Investment!$D$7/12)^($AR$1*12-$B460)),0)</f>
        <v>0</v>
      </c>
      <c r="AU460" s="15">
        <f t="shared" si="10"/>
        <v>0</v>
      </c>
      <c r="AV460" s="15">
        <f t="shared" si="21"/>
        <v>428487442.2</v>
      </c>
      <c r="AW460" s="15"/>
      <c r="AX460" s="15">
        <f>if($A460&lt;=$AF$1,D460*((1+Investment!$D$5/12)^($AX$1*12-$B460)),0)</f>
        <v>0</v>
      </c>
      <c r="AY460" s="15">
        <f>if($A460&lt;=$AF$1,E460*((1+Investment!$D$6/12)^($AX$1*12-$B460)),0)</f>
        <v>0</v>
      </c>
      <c r="AZ460" s="15">
        <f>if($A460&lt;=$AF$1,F460*((1+Investment!$D$7/12)^($AX$1*12-$B460)),0)</f>
        <v>0</v>
      </c>
      <c r="BA460" s="15">
        <f t="shared" si="11"/>
        <v>0</v>
      </c>
      <c r="BB460" s="15">
        <f t="shared" si="22"/>
        <v>924335629</v>
      </c>
      <c r="BC460" s="15"/>
      <c r="BD460" s="15">
        <f>if($A460&lt;=$AF$1,D460*((1+Investment!$D$5/12)^($BD$1*12-$B460)),0)</f>
        <v>0</v>
      </c>
      <c r="BE460" s="15">
        <f>if($A460&lt;=$AF$1,E460*((1+Investment!$D$6/12)^($BD$1*12-$B460)),0)</f>
        <v>0</v>
      </c>
      <c r="BF460" s="15">
        <f>if($A460&lt;=$AF$1,F460*((1+Investment!$D$7/12)^($BD$1*12-$B460)),0)</f>
        <v>0</v>
      </c>
      <c r="BG460" s="15">
        <f t="shared" si="12"/>
        <v>0</v>
      </c>
      <c r="BH460" s="15">
        <f t="shared" si="23"/>
        <v>2023737898</v>
      </c>
      <c r="BI460" s="15"/>
    </row>
    <row r="461">
      <c r="A461" s="24">
        <f t="shared" si="2"/>
        <v>38</v>
      </c>
      <c r="B461" s="23">
        <f t="shared" si="13"/>
        <v>459</v>
      </c>
      <c r="C461" s="15">
        <f>vlookup(A461,Budget!$B$3:$H$53,7,0)</f>
        <v>131970.4357</v>
      </c>
      <c r="D461" s="15">
        <f t="shared" ref="D461:F461" si="479">$C461*D$1</f>
        <v>79182.26142</v>
      </c>
      <c r="E461" s="15">
        <f t="shared" si="479"/>
        <v>32992.60893</v>
      </c>
      <c r="F461" s="15">
        <f t="shared" si="479"/>
        <v>19795.56536</v>
      </c>
      <c r="G461" s="14"/>
      <c r="H461" s="15">
        <f>if($A461&lt;=$H$1,D461*((1+Investment!$D$5/12)^($H$1*12-$B461)),0)</f>
        <v>0</v>
      </c>
      <c r="I461" s="15">
        <f>if($A461&lt;=$H$1,E461*((1+Investment!$D$6/12)^($H$1*12-$B461)),0)</f>
        <v>0</v>
      </c>
      <c r="J461" s="15">
        <f>if($A461&lt;=$H$1,F461*((1+Investment!$D$7/12)^($H$1*12-$B461)),0)</f>
        <v>0</v>
      </c>
      <c r="K461" s="15">
        <f t="shared" si="4"/>
        <v>0</v>
      </c>
      <c r="L461" s="15">
        <f t="shared" si="15"/>
        <v>2878143.695</v>
      </c>
      <c r="M461" s="14"/>
      <c r="N461" s="15">
        <f>if($A461&lt;=$N$1,D461*((1+Investment!$D$5/12)^($N$1*12-$B461)),0)</f>
        <v>0</v>
      </c>
      <c r="O461" s="15">
        <f>if($A461&lt;=$N$1,E461*((1+Investment!$D$6/12)^($N$1*12-$B461)),0)</f>
        <v>0</v>
      </c>
      <c r="P461" s="15">
        <f>if($A461&lt;=$N$1,F461*((1+Investment!$D$7/12)^($N$1*12-$B461)),0)</f>
        <v>0</v>
      </c>
      <c r="Q461" s="15">
        <f t="shared" si="5"/>
        <v>0</v>
      </c>
      <c r="R461" s="15">
        <f t="shared" si="16"/>
        <v>7865692.167</v>
      </c>
      <c r="S461" s="14"/>
      <c r="T461" s="15">
        <f>if($A461&lt;=$T$1,D461*((1+Investment!$D$5/12)^($T$1*12-$B461)),0)</f>
        <v>0</v>
      </c>
      <c r="U461" s="15">
        <f>if($A461&lt;=$T$1,E461*((1+Investment!$D$6/12)^($T$1*12-$B461)),0)</f>
        <v>0</v>
      </c>
      <c r="V461" s="15">
        <f>if($A461&lt;=$T$1,F461*((1+Investment!$D$7/12)^($T$1*12-$B461)),0)</f>
        <v>0</v>
      </c>
      <c r="W461" s="15">
        <f t="shared" si="6"/>
        <v>0</v>
      </c>
      <c r="X461" s="15">
        <f t="shared" si="17"/>
        <v>19126709.88</v>
      </c>
      <c r="Y461" s="14"/>
      <c r="Z461" s="15">
        <f>if($A461&lt;=$Z$1,D461*((1+Investment!$D$5/12)^($Z$1*12-$B461)),0)</f>
        <v>0</v>
      </c>
      <c r="AA461" s="15">
        <f>if($A461&lt;=$Z$1,E461*((1+Investment!$D$6/12)^($Z$1*12-$B461)),0)</f>
        <v>0</v>
      </c>
      <c r="AB461" s="15">
        <f>if($A461&lt;=$Z$1,F461*((1+Investment!$D$7/12)^($Z$1*12-$B461)),0)</f>
        <v>0</v>
      </c>
      <c r="AC461" s="15">
        <f t="shared" si="7"/>
        <v>0</v>
      </c>
      <c r="AD461" s="15">
        <f t="shared" si="18"/>
        <v>43666553.35</v>
      </c>
      <c r="AE461" s="14"/>
      <c r="AF461" s="15">
        <f>if($A461&lt;=$AF$1,D461*((1+Investment!$D$5/12)^($AF$1*12-$B461)),0)</f>
        <v>0</v>
      </c>
      <c r="AG461" s="15">
        <f>if($A461&lt;=$AF$1,E461*((1+Investment!$D$6/12)^($AF$1*12-$B461)),0)</f>
        <v>0</v>
      </c>
      <c r="AH461" s="15">
        <f>if($A461&lt;=$AF$1,F461*((1+Investment!$D$7/12)^($AF$1*12-$B461)),0)</f>
        <v>0</v>
      </c>
      <c r="AI461" s="15">
        <f t="shared" si="8"/>
        <v>0</v>
      </c>
      <c r="AJ461" s="15">
        <f t="shared" si="19"/>
        <v>96444597</v>
      </c>
      <c r="AK461" s="14"/>
      <c r="AL461" s="15">
        <f>if($A461&lt;=$AF$1,D461*((1+Investment!$D$5/12)^($AL$1*12-$B461)),0)</f>
        <v>0</v>
      </c>
      <c r="AM461" s="15">
        <f>if($A461&lt;=$AF$1,E461*((1+Investment!$D$6/12)^($AL$1*12-$B461)),0)</f>
        <v>0</v>
      </c>
      <c r="AN461" s="15">
        <f>if($A461&lt;=$AF$1,F461*((1+Investment!$D$7/12)^($AL$1*12-$B461)),0)</f>
        <v>0</v>
      </c>
      <c r="AO461" s="15">
        <f t="shared" si="9"/>
        <v>0</v>
      </c>
      <c r="AP461" s="15">
        <f t="shared" si="20"/>
        <v>201708724.5</v>
      </c>
      <c r="AQ461" s="14"/>
      <c r="AR461" s="15">
        <f>if($A461&lt;=$AF$1,D461*((1+Investment!$D$5/12)^($AR$1*12-$B461)),0)</f>
        <v>0</v>
      </c>
      <c r="AS461" s="15">
        <f>if($A461&lt;=$AF$1,E461*((1+Investment!$D$6/12)^($AR$1*12-$B461)),0)</f>
        <v>0</v>
      </c>
      <c r="AT461" s="15">
        <f>if($A461&lt;=$AF$1,F461*((1+Investment!$D$7/12)^($AR$1*12-$B461)),0)</f>
        <v>0</v>
      </c>
      <c r="AU461" s="15">
        <f t="shared" si="10"/>
        <v>0</v>
      </c>
      <c r="AV461" s="15">
        <f t="shared" si="21"/>
        <v>428487442.2</v>
      </c>
      <c r="AW461" s="15"/>
      <c r="AX461" s="15">
        <f>if($A461&lt;=$AF$1,D461*((1+Investment!$D$5/12)^($AX$1*12-$B461)),0)</f>
        <v>0</v>
      </c>
      <c r="AY461" s="15">
        <f>if($A461&lt;=$AF$1,E461*((1+Investment!$D$6/12)^($AX$1*12-$B461)),0)</f>
        <v>0</v>
      </c>
      <c r="AZ461" s="15">
        <f>if($A461&lt;=$AF$1,F461*((1+Investment!$D$7/12)^($AX$1*12-$B461)),0)</f>
        <v>0</v>
      </c>
      <c r="BA461" s="15">
        <f t="shared" si="11"/>
        <v>0</v>
      </c>
      <c r="BB461" s="15">
        <f t="shared" si="22"/>
        <v>924335629</v>
      </c>
      <c r="BC461" s="15"/>
      <c r="BD461" s="15">
        <f>if($A461&lt;=$AF$1,D461*((1+Investment!$D$5/12)^($BD$1*12-$B461)),0)</f>
        <v>0</v>
      </c>
      <c r="BE461" s="15">
        <f>if($A461&lt;=$AF$1,E461*((1+Investment!$D$6/12)^($BD$1*12-$B461)),0)</f>
        <v>0</v>
      </c>
      <c r="BF461" s="15">
        <f>if($A461&lt;=$AF$1,F461*((1+Investment!$D$7/12)^($BD$1*12-$B461)),0)</f>
        <v>0</v>
      </c>
      <c r="BG461" s="15">
        <f t="shared" si="12"/>
        <v>0</v>
      </c>
      <c r="BH461" s="15">
        <f t="shared" si="23"/>
        <v>2023737898</v>
      </c>
      <c r="BI461" s="15"/>
    </row>
    <row r="462">
      <c r="A462" s="24">
        <f t="shared" si="2"/>
        <v>38</v>
      </c>
      <c r="B462" s="23">
        <f t="shared" si="13"/>
        <v>460</v>
      </c>
      <c r="C462" s="15">
        <f>vlookup(A462,Budget!$B$3:$H$53,7,0)</f>
        <v>131970.4357</v>
      </c>
      <c r="D462" s="15">
        <f t="shared" ref="D462:F462" si="480">$C462*D$1</f>
        <v>79182.26142</v>
      </c>
      <c r="E462" s="15">
        <f t="shared" si="480"/>
        <v>32992.60893</v>
      </c>
      <c r="F462" s="15">
        <f t="shared" si="480"/>
        <v>19795.56536</v>
      </c>
      <c r="G462" s="14"/>
      <c r="H462" s="15">
        <f>if($A462&lt;=$H$1,D462*((1+Investment!$D$5/12)^($H$1*12-$B462)),0)</f>
        <v>0</v>
      </c>
      <c r="I462" s="15">
        <f>if($A462&lt;=$H$1,E462*((1+Investment!$D$6/12)^($H$1*12-$B462)),0)</f>
        <v>0</v>
      </c>
      <c r="J462" s="15">
        <f>if($A462&lt;=$H$1,F462*((1+Investment!$D$7/12)^($H$1*12-$B462)),0)</f>
        <v>0</v>
      </c>
      <c r="K462" s="15">
        <f t="shared" si="4"/>
        <v>0</v>
      </c>
      <c r="L462" s="15">
        <f t="shared" si="15"/>
        <v>2878143.695</v>
      </c>
      <c r="M462" s="14"/>
      <c r="N462" s="15">
        <f>if($A462&lt;=$N$1,D462*((1+Investment!$D$5/12)^($N$1*12-$B462)),0)</f>
        <v>0</v>
      </c>
      <c r="O462" s="15">
        <f>if($A462&lt;=$N$1,E462*((1+Investment!$D$6/12)^($N$1*12-$B462)),0)</f>
        <v>0</v>
      </c>
      <c r="P462" s="15">
        <f>if($A462&lt;=$N$1,F462*((1+Investment!$D$7/12)^($N$1*12-$B462)),0)</f>
        <v>0</v>
      </c>
      <c r="Q462" s="15">
        <f t="shared" si="5"/>
        <v>0</v>
      </c>
      <c r="R462" s="15">
        <f t="shared" si="16"/>
        <v>7865692.167</v>
      </c>
      <c r="S462" s="14"/>
      <c r="T462" s="15">
        <f>if($A462&lt;=$T$1,D462*((1+Investment!$D$5/12)^($T$1*12-$B462)),0)</f>
        <v>0</v>
      </c>
      <c r="U462" s="15">
        <f>if($A462&lt;=$T$1,E462*((1+Investment!$D$6/12)^($T$1*12-$B462)),0)</f>
        <v>0</v>
      </c>
      <c r="V462" s="15">
        <f>if($A462&lt;=$T$1,F462*((1+Investment!$D$7/12)^($T$1*12-$B462)),0)</f>
        <v>0</v>
      </c>
      <c r="W462" s="15">
        <f t="shared" si="6"/>
        <v>0</v>
      </c>
      <c r="X462" s="15">
        <f t="shared" si="17"/>
        <v>19126709.88</v>
      </c>
      <c r="Y462" s="14"/>
      <c r="Z462" s="15">
        <f>if($A462&lt;=$Z$1,D462*((1+Investment!$D$5/12)^($Z$1*12-$B462)),0)</f>
        <v>0</v>
      </c>
      <c r="AA462" s="15">
        <f>if($A462&lt;=$Z$1,E462*((1+Investment!$D$6/12)^($Z$1*12-$B462)),0)</f>
        <v>0</v>
      </c>
      <c r="AB462" s="15">
        <f>if($A462&lt;=$Z$1,F462*((1+Investment!$D$7/12)^($Z$1*12-$B462)),0)</f>
        <v>0</v>
      </c>
      <c r="AC462" s="15">
        <f t="shared" si="7"/>
        <v>0</v>
      </c>
      <c r="AD462" s="15">
        <f t="shared" si="18"/>
        <v>43666553.35</v>
      </c>
      <c r="AE462" s="14"/>
      <c r="AF462" s="15">
        <f>if($A462&lt;=$AF$1,D462*((1+Investment!$D$5/12)^($AF$1*12-$B462)),0)</f>
        <v>0</v>
      </c>
      <c r="AG462" s="15">
        <f>if($A462&lt;=$AF$1,E462*((1+Investment!$D$6/12)^($AF$1*12-$B462)),0)</f>
        <v>0</v>
      </c>
      <c r="AH462" s="15">
        <f>if($A462&lt;=$AF$1,F462*((1+Investment!$D$7/12)^($AF$1*12-$B462)),0)</f>
        <v>0</v>
      </c>
      <c r="AI462" s="15">
        <f t="shared" si="8"/>
        <v>0</v>
      </c>
      <c r="AJ462" s="15">
        <f t="shared" si="19"/>
        <v>96444597</v>
      </c>
      <c r="AK462" s="14"/>
      <c r="AL462" s="15">
        <f>if($A462&lt;=$AF$1,D462*((1+Investment!$D$5/12)^($AL$1*12-$B462)),0)</f>
        <v>0</v>
      </c>
      <c r="AM462" s="15">
        <f>if($A462&lt;=$AF$1,E462*((1+Investment!$D$6/12)^($AL$1*12-$B462)),0)</f>
        <v>0</v>
      </c>
      <c r="AN462" s="15">
        <f>if($A462&lt;=$AF$1,F462*((1+Investment!$D$7/12)^($AL$1*12-$B462)),0)</f>
        <v>0</v>
      </c>
      <c r="AO462" s="15">
        <f t="shared" si="9"/>
        <v>0</v>
      </c>
      <c r="AP462" s="15">
        <f t="shared" si="20"/>
        <v>201708724.5</v>
      </c>
      <c r="AQ462" s="14"/>
      <c r="AR462" s="15">
        <f>if($A462&lt;=$AF$1,D462*((1+Investment!$D$5/12)^($AR$1*12-$B462)),0)</f>
        <v>0</v>
      </c>
      <c r="AS462" s="15">
        <f>if($A462&lt;=$AF$1,E462*((1+Investment!$D$6/12)^($AR$1*12-$B462)),0)</f>
        <v>0</v>
      </c>
      <c r="AT462" s="15">
        <f>if($A462&lt;=$AF$1,F462*((1+Investment!$D$7/12)^($AR$1*12-$B462)),0)</f>
        <v>0</v>
      </c>
      <c r="AU462" s="15">
        <f t="shared" si="10"/>
        <v>0</v>
      </c>
      <c r="AV462" s="15">
        <f t="shared" si="21"/>
        <v>428487442.2</v>
      </c>
      <c r="AW462" s="15"/>
      <c r="AX462" s="15">
        <f>if($A462&lt;=$AF$1,D462*((1+Investment!$D$5/12)^($AX$1*12-$B462)),0)</f>
        <v>0</v>
      </c>
      <c r="AY462" s="15">
        <f>if($A462&lt;=$AF$1,E462*((1+Investment!$D$6/12)^($AX$1*12-$B462)),0)</f>
        <v>0</v>
      </c>
      <c r="AZ462" s="15">
        <f>if($A462&lt;=$AF$1,F462*((1+Investment!$D$7/12)^($AX$1*12-$B462)),0)</f>
        <v>0</v>
      </c>
      <c r="BA462" s="15">
        <f t="shared" si="11"/>
        <v>0</v>
      </c>
      <c r="BB462" s="15">
        <f t="shared" si="22"/>
        <v>924335629</v>
      </c>
      <c r="BC462" s="15"/>
      <c r="BD462" s="15">
        <f>if($A462&lt;=$AF$1,D462*((1+Investment!$D$5/12)^($BD$1*12-$B462)),0)</f>
        <v>0</v>
      </c>
      <c r="BE462" s="15">
        <f>if($A462&lt;=$AF$1,E462*((1+Investment!$D$6/12)^($BD$1*12-$B462)),0)</f>
        <v>0</v>
      </c>
      <c r="BF462" s="15">
        <f>if($A462&lt;=$AF$1,F462*((1+Investment!$D$7/12)^($BD$1*12-$B462)),0)</f>
        <v>0</v>
      </c>
      <c r="BG462" s="15">
        <f t="shared" si="12"/>
        <v>0</v>
      </c>
      <c r="BH462" s="15">
        <f t="shared" si="23"/>
        <v>2023737898</v>
      </c>
      <c r="BI462" s="15"/>
    </row>
    <row r="463">
      <c r="A463" s="24">
        <f t="shared" si="2"/>
        <v>38</v>
      </c>
      <c r="B463" s="23">
        <f t="shared" si="13"/>
        <v>461</v>
      </c>
      <c r="C463" s="15">
        <f>vlookup(A463,Budget!$B$3:$H$53,7,0)</f>
        <v>131970.4357</v>
      </c>
      <c r="D463" s="15">
        <f t="shared" ref="D463:F463" si="481">$C463*D$1</f>
        <v>79182.26142</v>
      </c>
      <c r="E463" s="15">
        <f t="shared" si="481"/>
        <v>32992.60893</v>
      </c>
      <c r="F463" s="15">
        <f t="shared" si="481"/>
        <v>19795.56536</v>
      </c>
      <c r="G463" s="14"/>
      <c r="H463" s="15">
        <f>if($A463&lt;=$H$1,D463*((1+Investment!$D$5/12)^($H$1*12-$B463)),0)</f>
        <v>0</v>
      </c>
      <c r="I463" s="15">
        <f>if($A463&lt;=$H$1,E463*((1+Investment!$D$6/12)^($H$1*12-$B463)),0)</f>
        <v>0</v>
      </c>
      <c r="J463" s="15">
        <f>if($A463&lt;=$H$1,F463*((1+Investment!$D$7/12)^($H$1*12-$B463)),0)</f>
        <v>0</v>
      </c>
      <c r="K463" s="15">
        <f t="shared" si="4"/>
        <v>0</v>
      </c>
      <c r="L463" s="15">
        <f t="shared" si="15"/>
        <v>2878143.695</v>
      </c>
      <c r="M463" s="14"/>
      <c r="N463" s="15">
        <f>if($A463&lt;=$N$1,D463*((1+Investment!$D$5/12)^($N$1*12-$B463)),0)</f>
        <v>0</v>
      </c>
      <c r="O463" s="15">
        <f>if($A463&lt;=$N$1,E463*((1+Investment!$D$6/12)^($N$1*12-$B463)),0)</f>
        <v>0</v>
      </c>
      <c r="P463" s="15">
        <f>if($A463&lt;=$N$1,F463*((1+Investment!$D$7/12)^($N$1*12-$B463)),0)</f>
        <v>0</v>
      </c>
      <c r="Q463" s="15">
        <f t="shared" si="5"/>
        <v>0</v>
      </c>
      <c r="R463" s="15">
        <f t="shared" si="16"/>
        <v>7865692.167</v>
      </c>
      <c r="S463" s="14"/>
      <c r="T463" s="15">
        <f>if($A463&lt;=$T$1,D463*((1+Investment!$D$5/12)^($T$1*12-$B463)),0)</f>
        <v>0</v>
      </c>
      <c r="U463" s="15">
        <f>if($A463&lt;=$T$1,E463*((1+Investment!$D$6/12)^($T$1*12-$B463)),0)</f>
        <v>0</v>
      </c>
      <c r="V463" s="15">
        <f>if($A463&lt;=$T$1,F463*((1+Investment!$D$7/12)^($T$1*12-$B463)),0)</f>
        <v>0</v>
      </c>
      <c r="W463" s="15">
        <f t="shared" si="6"/>
        <v>0</v>
      </c>
      <c r="X463" s="15">
        <f t="shared" si="17"/>
        <v>19126709.88</v>
      </c>
      <c r="Y463" s="14"/>
      <c r="Z463" s="15">
        <f>if($A463&lt;=$Z$1,D463*((1+Investment!$D$5/12)^($Z$1*12-$B463)),0)</f>
        <v>0</v>
      </c>
      <c r="AA463" s="15">
        <f>if($A463&lt;=$Z$1,E463*((1+Investment!$D$6/12)^($Z$1*12-$B463)),0)</f>
        <v>0</v>
      </c>
      <c r="AB463" s="15">
        <f>if($A463&lt;=$Z$1,F463*((1+Investment!$D$7/12)^($Z$1*12-$B463)),0)</f>
        <v>0</v>
      </c>
      <c r="AC463" s="15">
        <f t="shared" si="7"/>
        <v>0</v>
      </c>
      <c r="AD463" s="15">
        <f t="shared" si="18"/>
        <v>43666553.35</v>
      </c>
      <c r="AE463" s="14"/>
      <c r="AF463" s="15">
        <f>if($A463&lt;=$AF$1,D463*((1+Investment!$D$5/12)^($AF$1*12-$B463)),0)</f>
        <v>0</v>
      </c>
      <c r="AG463" s="15">
        <f>if($A463&lt;=$AF$1,E463*((1+Investment!$D$6/12)^($AF$1*12-$B463)),0)</f>
        <v>0</v>
      </c>
      <c r="AH463" s="15">
        <f>if($A463&lt;=$AF$1,F463*((1+Investment!$D$7/12)^($AF$1*12-$B463)),0)</f>
        <v>0</v>
      </c>
      <c r="AI463" s="15">
        <f t="shared" si="8"/>
        <v>0</v>
      </c>
      <c r="AJ463" s="15">
        <f t="shared" si="19"/>
        <v>96444597</v>
      </c>
      <c r="AK463" s="14"/>
      <c r="AL463" s="15">
        <f>if($A463&lt;=$AF$1,D463*((1+Investment!$D$5/12)^($AL$1*12-$B463)),0)</f>
        <v>0</v>
      </c>
      <c r="AM463" s="15">
        <f>if($A463&lt;=$AF$1,E463*((1+Investment!$D$6/12)^($AL$1*12-$B463)),0)</f>
        <v>0</v>
      </c>
      <c r="AN463" s="15">
        <f>if($A463&lt;=$AF$1,F463*((1+Investment!$D$7/12)^($AL$1*12-$B463)),0)</f>
        <v>0</v>
      </c>
      <c r="AO463" s="15">
        <f t="shared" si="9"/>
        <v>0</v>
      </c>
      <c r="AP463" s="15">
        <f t="shared" si="20"/>
        <v>201708724.5</v>
      </c>
      <c r="AQ463" s="14"/>
      <c r="AR463" s="15">
        <f>if($A463&lt;=$AF$1,D463*((1+Investment!$D$5/12)^($AR$1*12-$B463)),0)</f>
        <v>0</v>
      </c>
      <c r="AS463" s="15">
        <f>if($A463&lt;=$AF$1,E463*((1+Investment!$D$6/12)^($AR$1*12-$B463)),0)</f>
        <v>0</v>
      </c>
      <c r="AT463" s="15">
        <f>if($A463&lt;=$AF$1,F463*((1+Investment!$D$7/12)^($AR$1*12-$B463)),0)</f>
        <v>0</v>
      </c>
      <c r="AU463" s="15">
        <f t="shared" si="10"/>
        <v>0</v>
      </c>
      <c r="AV463" s="15">
        <f t="shared" si="21"/>
        <v>428487442.2</v>
      </c>
      <c r="AW463" s="15"/>
      <c r="AX463" s="15">
        <f>if($A463&lt;=$AF$1,D463*((1+Investment!$D$5/12)^($AX$1*12-$B463)),0)</f>
        <v>0</v>
      </c>
      <c r="AY463" s="15">
        <f>if($A463&lt;=$AF$1,E463*((1+Investment!$D$6/12)^($AX$1*12-$B463)),0)</f>
        <v>0</v>
      </c>
      <c r="AZ463" s="15">
        <f>if($A463&lt;=$AF$1,F463*((1+Investment!$D$7/12)^($AX$1*12-$B463)),0)</f>
        <v>0</v>
      </c>
      <c r="BA463" s="15">
        <f t="shared" si="11"/>
        <v>0</v>
      </c>
      <c r="BB463" s="15">
        <f t="shared" si="22"/>
        <v>924335629</v>
      </c>
      <c r="BC463" s="15"/>
      <c r="BD463" s="15">
        <f>if($A463&lt;=$AF$1,D463*((1+Investment!$D$5/12)^($BD$1*12-$B463)),0)</f>
        <v>0</v>
      </c>
      <c r="BE463" s="15">
        <f>if($A463&lt;=$AF$1,E463*((1+Investment!$D$6/12)^($BD$1*12-$B463)),0)</f>
        <v>0</v>
      </c>
      <c r="BF463" s="15">
        <f>if($A463&lt;=$AF$1,F463*((1+Investment!$D$7/12)^($BD$1*12-$B463)),0)</f>
        <v>0</v>
      </c>
      <c r="BG463" s="15">
        <f t="shared" si="12"/>
        <v>0</v>
      </c>
      <c r="BH463" s="15">
        <f t="shared" si="23"/>
        <v>2023737898</v>
      </c>
      <c r="BI463" s="15"/>
    </row>
    <row r="464">
      <c r="A464" s="24">
        <f t="shared" si="2"/>
        <v>38</v>
      </c>
      <c r="B464" s="23">
        <f t="shared" si="13"/>
        <v>462</v>
      </c>
      <c r="C464" s="15">
        <f>vlookup(A464,Budget!$B$3:$H$53,7,0)</f>
        <v>131970.4357</v>
      </c>
      <c r="D464" s="15">
        <f t="shared" ref="D464:F464" si="482">$C464*D$1</f>
        <v>79182.26142</v>
      </c>
      <c r="E464" s="15">
        <f t="shared" si="482"/>
        <v>32992.60893</v>
      </c>
      <c r="F464" s="15">
        <f t="shared" si="482"/>
        <v>19795.56536</v>
      </c>
      <c r="G464" s="14"/>
      <c r="H464" s="15">
        <f>if($A464&lt;=$H$1,D464*((1+Investment!$D$5/12)^($H$1*12-$B464)),0)</f>
        <v>0</v>
      </c>
      <c r="I464" s="15">
        <f>if($A464&lt;=$H$1,E464*((1+Investment!$D$6/12)^($H$1*12-$B464)),0)</f>
        <v>0</v>
      </c>
      <c r="J464" s="15">
        <f>if($A464&lt;=$H$1,F464*((1+Investment!$D$7/12)^($H$1*12-$B464)),0)</f>
        <v>0</v>
      </c>
      <c r="K464" s="15">
        <f t="shared" si="4"/>
        <v>0</v>
      </c>
      <c r="L464" s="15">
        <f t="shared" si="15"/>
        <v>2878143.695</v>
      </c>
      <c r="M464" s="14"/>
      <c r="N464" s="15">
        <f>if($A464&lt;=$N$1,D464*((1+Investment!$D$5/12)^($N$1*12-$B464)),0)</f>
        <v>0</v>
      </c>
      <c r="O464" s="15">
        <f>if($A464&lt;=$N$1,E464*((1+Investment!$D$6/12)^($N$1*12-$B464)),0)</f>
        <v>0</v>
      </c>
      <c r="P464" s="15">
        <f>if($A464&lt;=$N$1,F464*((1+Investment!$D$7/12)^($N$1*12-$B464)),0)</f>
        <v>0</v>
      </c>
      <c r="Q464" s="15">
        <f t="shared" si="5"/>
        <v>0</v>
      </c>
      <c r="R464" s="15">
        <f t="shared" si="16"/>
        <v>7865692.167</v>
      </c>
      <c r="S464" s="14"/>
      <c r="T464" s="15">
        <f>if($A464&lt;=$T$1,D464*((1+Investment!$D$5/12)^($T$1*12-$B464)),0)</f>
        <v>0</v>
      </c>
      <c r="U464" s="15">
        <f>if($A464&lt;=$T$1,E464*((1+Investment!$D$6/12)^($T$1*12-$B464)),0)</f>
        <v>0</v>
      </c>
      <c r="V464" s="15">
        <f>if($A464&lt;=$T$1,F464*((1+Investment!$D$7/12)^($T$1*12-$B464)),0)</f>
        <v>0</v>
      </c>
      <c r="W464" s="15">
        <f t="shared" si="6"/>
        <v>0</v>
      </c>
      <c r="X464" s="15">
        <f t="shared" si="17"/>
        <v>19126709.88</v>
      </c>
      <c r="Y464" s="14"/>
      <c r="Z464" s="15">
        <f>if($A464&lt;=$Z$1,D464*((1+Investment!$D$5/12)^($Z$1*12-$B464)),0)</f>
        <v>0</v>
      </c>
      <c r="AA464" s="15">
        <f>if($A464&lt;=$Z$1,E464*((1+Investment!$D$6/12)^($Z$1*12-$B464)),0)</f>
        <v>0</v>
      </c>
      <c r="AB464" s="15">
        <f>if($A464&lt;=$Z$1,F464*((1+Investment!$D$7/12)^($Z$1*12-$B464)),0)</f>
        <v>0</v>
      </c>
      <c r="AC464" s="15">
        <f t="shared" si="7"/>
        <v>0</v>
      </c>
      <c r="AD464" s="15">
        <f t="shared" si="18"/>
        <v>43666553.35</v>
      </c>
      <c r="AE464" s="14"/>
      <c r="AF464" s="15">
        <f>if($A464&lt;=$AF$1,D464*((1+Investment!$D$5/12)^($AF$1*12-$B464)),0)</f>
        <v>0</v>
      </c>
      <c r="AG464" s="15">
        <f>if($A464&lt;=$AF$1,E464*((1+Investment!$D$6/12)^($AF$1*12-$B464)),0)</f>
        <v>0</v>
      </c>
      <c r="AH464" s="15">
        <f>if($A464&lt;=$AF$1,F464*((1+Investment!$D$7/12)^($AF$1*12-$B464)),0)</f>
        <v>0</v>
      </c>
      <c r="AI464" s="15">
        <f t="shared" si="8"/>
        <v>0</v>
      </c>
      <c r="AJ464" s="15">
        <f t="shared" si="19"/>
        <v>96444597</v>
      </c>
      <c r="AK464" s="14"/>
      <c r="AL464" s="15">
        <f>if($A464&lt;=$AF$1,D464*((1+Investment!$D$5/12)^($AL$1*12-$B464)),0)</f>
        <v>0</v>
      </c>
      <c r="AM464" s="15">
        <f>if($A464&lt;=$AF$1,E464*((1+Investment!$D$6/12)^($AL$1*12-$B464)),0)</f>
        <v>0</v>
      </c>
      <c r="AN464" s="15">
        <f>if($A464&lt;=$AF$1,F464*((1+Investment!$D$7/12)^($AL$1*12-$B464)),0)</f>
        <v>0</v>
      </c>
      <c r="AO464" s="15">
        <f t="shared" si="9"/>
        <v>0</v>
      </c>
      <c r="AP464" s="15">
        <f t="shared" si="20"/>
        <v>201708724.5</v>
      </c>
      <c r="AQ464" s="14"/>
      <c r="AR464" s="15">
        <f>if($A464&lt;=$AF$1,D464*((1+Investment!$D$5/12)^($AR$1*12-$B464)),0)</f>
        <v>0</v>
      </c>
      <c r="AS464" s="15">
        <f>if($A464&lt;=$AF$1,E464*((1+Investment!$D$6/12)^($AR$1*12-$B464)),0)</f>
        <v>0</v>
      </c>
      <c r="AT464" s="15">
        <f>if($A464&lt;=$AF$1,F464*((1+Investment!$D$7/12)^($AR$1*12-$B464)),0)</f>
        <v>0</v>
      </c>
      <c r="AU464" s="15">
        <f t="shared" si="10"/>
        <v>0</v>
      </c>
      <c r="AV464" s="15">
        <f t="shared" si="21"/>
        <v>428487442.2</v>
      </c>
      <c r="AW464" s="15"/>
      <c r="AX464" s="15">
        <f>if($A464&lt;=$AF$1,D464*((1+Investment!$D$5/12)^($AX$1*12-$B464)),0)</f>
        <v>0</v>
      </c>
      <c r="AY464" s="15">
        <f>if($A464&lt;=$AF$1,E464*((1+Investment!$D$6/12)^($AX$1*12-$B464)),0)</f>
        <v>0</v>
      </c>
      <c r="AZ464" s="15">
        <f>if($A464&lt;=$AF$1,F464*((1+Investment!$D$7/12)^($AX$1*12-$B464)),0)</f>
        <v>0</v>
      </c>
      <c r="BA464" s="15">
        <f t="shared" si="11"/>
        <v>0</v>
      </c>
      <c r="BB464" s="15">
        <f t="shared" si="22"/>
        <v>924335629</v>
      </c>
      <c r="BC464" s="15"/>
      <c r="BD464" s="15">
        <f>if($A464&lt;=$AF$1,D464*((1+Investment!$D$5/12)^($BD$1*12-$B464)),0)</f>
        <v>0</v>
      </c>
      <c r="BE464" s="15">
        <f>if($A464&lt;=$AF$1,E464*((1+Investment!$D$6/12)^($BD$1*12-$B464)),0)</f>
        <v>0</v>
      </c>
      <c r="BF464" s="15">
        <f>if($A464&lt;=$AF$1,F464*((1+Investment!$D$7/12)^($BD$1*12-$B464)),0)</f>
        <v>0</v>
      </c>
      <c r="BG464" s="15">
        <f t="shared" si="12"/>
        <v>0</v>
      </c>
      <c r="BH464" s="15">
        <f t="shared" si="23"/>
        <v>2023737898</v>
      </c>
      <c r="BI464" s="15"/>
    </row>
    <row r="465">
      <c r="A465" s="24">
        <f t="shared" si="2"/>
        <v>38</v>
      </c>
      <c r="B465" s="23">
        <f t="shared" si="13"/>
        <v>463</v>
      </c>
      <c r="C465" s="15">
        <f>vlookup(A465,Budget!$B$3:$H$53,7,0)</f>
        <v>131970.4357</v>
      </c>
      <c r="D465" s="15">
        <f t="shared" ref="D465:F465" si="483">$C465*D$1</f>
        <v>79182.26142</v>
      </c>
      <c r="E465" s="15">
        <f t="shared" si="483"/>
        <v>32992.60893</v>
      </c>
      <c r="F465" s="15">
        <f t="shared" si="483"/>
        <v>19795.56536</v>
      </c>
      <c r="G465" s="14"/>
      <c r="H465" s="15">
        <f>if($A465&lt;=$H$1,D465*((1+Investment!$D$5/12)^($H$1*12-$B465)),0)</f>
        <v>0</v>
      </c>
      <c r="I465" s="15">
        <f>if($A465&lt;=$H$1,E465*((1+Investment!$D$6/12)^($H$1*12-$B465)),0)</f>
        <v>0</v>
      </c>
      <c r="J465" s="15">
        <f>if($A465&lt;=$H$1,F465*((1+Investment!$D$7/12)^($H$1*12-$B465)),0)</f>
        <v>0</v>
      </c>
      <c r="K465" s="15">
        <f t="shared" si="4"/>
        <v>0</v>
      </c>
      <c r="L465" s="15">
        <f t="shared" si="15"/>
        <v>2878143.695</v>
      </c>
      <c r="M465" s="14"/>
      <c r="N465" s="15">
        <f>if($A465&lt;=$N$1,D465*((1+Investment!$D$5/12)^($N$1*12-$B465)),0)</f>
        <v>0</v>
      </c>
      <c r="O465" s="15">
        <f>if($A465&lt;=$N$1,E465*((1+Investment!$D$6/12)^($N$1*12-$B465)),0)</f>
        <v>0</v>
      </c>
      <c r="P465" s="15">
        <f>if($A465&lt;=$N$1,F465*((1+Investment!$D$7/12)^($N$1*12-$B465)),0)</f>
        <v>0</v>
      </c>
      <c r="Q465" s="15">
        <f t="shared" si="5"/>
        <v>0</v>
      </c>
      <c r="R465" s="15">
        <f t="shared" si="16"/>
        <v>7865692.167</v>
      </c>
      <c r="S465" s="14"/>
      <c r="T465" s="15">
        <f>if($A465&lt;=$T$1,D465*((1+Investment!$D$5/12)^($T$1*12-$B465)),0)</f>
        <v>0</v>
      </c>
      <c r="U465" s="15">
        <f>if($A465&lt;=$T$1,E465*((1+Investment!$D$6/12)^($T$1*12-$B465)),0)</f>
        <v>0</v>
      </c>
      <c r="V465" s="15">
        <f>if($A465&lt;=$T$1,F465*((1+Investment!$D$7/12)^($T$1*12-$B465)),0)</f>
        <v>0</v>
      </c>
      <c r="W465" s="15">
        <f t="shared" si="6"/>
        <v>0</v>
      </c>
      <c r="X465" s="15">
        <f t="shared" si="17"/>
        <v>19126709.88</v>
      </c>
      <c r="Y465" s="14"/>
      <c r="Z465" s="15">
        <f>if($A465&lt;=$Z$1,D465*((1+Investment!$D$5/12)^($Z$1*12-$B465)),0)</f>
        <v>0</v>
      </c>
      <c r="AA465" s="15">
        <f>if($A465&lt;=$Z$1,E465*((1+Investment!$D$6/12)^($Z$1*12-$B465)),0)</f>
        <v>0</v>
      </c>
      <c r="AB465" s="15">
        <f>if($A465&lt;=$Z$1,F465*((1+Investment!$D$7/12)^($Z$1*12-$B465)),0)</f>
        <v>0</v>
      </c>
      <c r="AC465" s="15">
        <f t="shared" si="7"/>
        <v>0</v>
      </c>
      <c r="AD465" s="15">
        <f t="shared" si="18"/>
        <v>43666553.35</v>
      </c>
      <c r="AE465" s="14"/>
      <c r="AF465" s="15">
        <f>if($A465&lt;=$AF$1,D465*((1+Investment!$D$5/12)^($AF$1*12-$B465)),0)</f>
        <v>0</v>
      </c>
      <c r="AG465" s="15">
        <f>if($A465&lt;=$AF$1,E465*((1+Investment!$D$6/12)^($AF$1*12-$B465)),0)</f>
        <v>0</v>
      </c>
      <c r="AH465" s="15">
        <f>if($A465&lt;=$AF$1,F465*((1+Investment!$D$7/12)^($AF$1*12-$B465)),0)</f>
        <v>0</v>
      </c>
      <c r="AI465" s="15">
        <f t="shared" si="8"/>
        <v>0</v>
      </c>
      <c r="AJ465" s="15">
        <f t="shared" si="19"/>
        <v>96444597</v>
      </c>
      <c r="AK465" s="14"/>
      <c r="AL465" s="15">
        <f>if($A465&lt;=$AF$1,D465*((1+Investment!$D$5/12)^($AL$1*12-$B465)),0)</f>
        <v>0</v>
      </c>
      <c r="AM465" s="15">
        <f>if($A465&lt;=$AF$1,E465*((1+Investment!$D$6/12)^($AL$1*12-$B465)),0)</f>
        <v>0</v>
      </c>
      <c r="AN465" s="15">
        <f>if($A465&lt;=$AF$1,F465*((1+Investment!$D$7/12)^($AL$1*12-$B465)),0)</f>
        <v>0</v>
      </c>
      <c r="AO465" s="15">
        <f t="shared" si="9"/>
        <v>0</v>
      </c>
      <c r="AP465" s="15">
        <f t="shared" si="20"/>
        <v>201708724.5</v>
      </c>
      <c r="AQ465" s="14"/>
      <c r="AR465" s="15">
        <f>if($A465&lt;=$AF$1,D465*((1+Investment!$D$5/12)^($AR$1*12-$B465)),0)</f>
        <v>0</v>
      </c>
      <c r="AS465" s="15">
        <f>if($A465&lt;=$AF$1,E465*((1+Investment!$D$6/12)^($AR$1*12-$B465)),0)</f>
        <v>0</v>
      </c>
      <c r="AT465" s="15">
        <f>if($A465&lt;=$AF$1,F465*((1+Investment!$D$7/12)^($AR$1*12-$B465)),0)</f>
        <v>0</v>
      </c>
      <c r="AU465" s="15">
        <f t="shared" si="10"/>
        <v>0</v>
      </c>
      <c r="AV465" s="15">
        <f t="shared" si="21"/>
        <v>428487442.2</v>
      </c>
      <c r="AW465" s="15"/>
      <c r="AX465" s="15">
        <f>if($A465&lt;=$AF$1,D465*((1+Investment!$D$5/12)^($AX$1*12-$B465)),0)</f>
        <v>0</v>
      </c>
      <c r="AY465" s="15">
        <f>if($A465&lt;=$AF$1,E465*((1+Investment!$D$6/12)^($AX$1*12-$B465)),0)</f>
        <v>0</v>
      </c>
      <c r="AZ465" s="15">
        <f>if($A465&lt;=$AF$1,F465*((1+Investment!$D$7/12)^($AX$1*12-$B465)),0)</f>
        <v>0</v>
      </c>
      <c r="BA465" s="15">
        <f t="shared" si="11"/>
        <v>0</v>
      </c>
      <c r="BB465" s="15">
        <f t="shared" si="22"/>
        <v>924335629</v>
      </c>
      <c r="BC465" s="15"/>
      <c r="BD465" s="15">
        <f>if($A465&lt;=$AF$1,D465*((1+Investment!$D$5/12)^($BD$1*12-$B465)),0)</f>
        <v>0</v>
      </c>
      <c r="BE465" s="15">
        <f>if($A465&lt;=$AF$1,E465*((1+Investment!$D$6/12)^($BD$1*12-$B465)),0)</f>
        <v>0</v>
      </c>
      <c r="BF465" s="15">
        <f>if($A465&lt;=$AF$1,F465*((1+Investment!$D$7/12)^($BD$1*12-$B465)),0)</f>
        <v>0</v>
      </c>
      <c r="BG465" s="15">
        <f t="shared" si="12"/>
        <v>0</v>
      </c>
      <c r="BH465" s="15">
        <f t="shared" si="23"/>
        <v>2023737898</v>
      </c>
      <c r="BI465" s="15"/>
    </row>
    <row r="466">
      <c r="A466" s="24">
        <f t="shared" si="2"/>
        <v>38</v>
      </c>
      <c r="B466" s="23">
        <f t="shared" si="13"/>
        <v>464</v>
      </c>
      <c r="C466" s="15">
        <f>vlookup(A466,Budget!$B$3:$H$53,7,0)</f>
        <v>131970.4357</v>
      </c>
      <c r="D466" s="15">
        <f t="shared" ref="D466:F466" si="484">$C466*D$1</f>
        <v>79182.26142</v>
      </c>
      <c r="E466" s="15">
        <f t="shared" si="484"/>
        <v>32992.60893</v>
      </c>
      <c r="F466" s="15">
        <f t="shared" si="484"/>
        <v>19795.56536</v>
      </c>
      <c r="G466" s="14"/>
      <c r="H466" s="15">
        <f>if($A466&lt;=$H$1,D466*((1+Investment!$D$5/12)^($H$1*12-$B466)),0)</f>
        <v>0</v>
      </c>
      <c r="I466" s="15">
        <f>if($A466&lt;=$H$1,E466*((1+Investment!$D$6/12)^($H$1*12-$B466)),0)</f>
        <v>0</v>
      </c>
      <c r="J466" s="15">
        <f>if($A466&lt;=$H$1,F466*((1+Investment!$D$7/12)^($H$1*12-$B466)),0)</f>
        <v>0</v>
      </c>
      <c r="K466" s="15">
        <f t="shared" si="4"/>
        <v>0</v>
      </c>
      <c r="L466" s="15">
        <f t="shared" si="15"/>
        <v>2878143.695</v>
      </c>
      <c r="M466" s="14"/>
      <c r="N466" s="15">
        <f>if($A466&lt;=$N$1,D466*((1+Investment!$D$5/12)^($N$1*12-$B466)),0)</f>
        <v>0</v>
      </c>
      <c r="O466" s="15">
        <f>if($A466&lt;=$N$1,E466*((1+Investment!$D$6/12)^($N$1*12-$B466)),0)</f>
        <v>0</v>
      </c>
      <c r="P466" s="15">
        <f>if($A466&lt;=$N$1,F466*((1+Investment!$D$7/12)^($N$1*12-$B466)),0)</f>
        <v>0</v>
      </c>
      <c r="Q466" s="15">
        <f t="shared" si="5"/>
        <v>0</v>
      </c>
      <c r="R466" s="15">
        <f t="shared" si="16"/>
        <v>7865692.167</v>
      </c>
      <c r="S466" s="14"/>
      <c r="T466" s="15">
        <f>if($A466&lt;=$T$1,D466*((1+Investment!$D$5/12)^($T$1*12-$B466)),0)</f>
        <v>0</v>
      </c>
      <c r="U466" s="15">
        <f>if($A466&lt;=$T$1,E466*((1+Investment!$D$6/12)^($T$1*12-$B466)),0)</f>
        <v>0</v>
      </c>
      <c r="V466" s="15">
        <f>if($A466&lt;=$T$1,F466*((1+Investment!$D$7/12)^($T$1*12-$B466)),0)</f>
        <v>0</v>
      </c>
      <c r="W466" s="15">
        <f t="shared" si="6"/>
        <v>0</v>
      </c>
      <c r="X466" s="15">
        <f t="shared" si="17"/>
        <v>19126709.88</v>
      </c>
      <c r="Y466" s="14"/>
      <c r="Z466" s="15">
        <f>if($A466&lt;=$Z$1,D466*((1+Investment!$D$5/12)^($Z$1*12-$B466)),0)</f>
        <v>0</v>
      </c>
      <c r="AA466" s="15">
        <f>if($A466&lt;=$Z$1,E466*((1+Investment!$D$6/12)^($Z$1*12-$B466)),0)</f>
        <v>0</v>
      </c>
      <c r="AB466" s="15">
        <f>if($A466&lt;=$Z$1,F466*((1+Investment!$D$7/12)^($Z$1*12-$B466)),0)</f>
        <v>0</v>
      </c>
      <c r="AC466" s="15">
        <f t="shared" si="7"/>
        <v>0</v>
      </c>
      <c r="AD466" s="15">
        <f t="shared" si="18"/>
        <v>43666553.35</v>
      </c>
      <c r="AE466" s="14"/>
      <c r="AF466" s="15">
        <f>if($A466&lt;=$AF$1,D466*((1+Investment!$D$5/12)^($AF$1*12-$B466)),0)</f>
        <v>0</v>
      </c>
      <c r="AG466" s="15">
        <f>if($A466&lt;=$AF$1,E466*((1+Investment!$D$6/12)^($AF$1*12-$B466)),0)</f>
        <v>0</v>
      </c>
      <c r="AH466" s="15">
        <f>if($A466&lt;=$AF$1,F466*((1+Investment!$D$7/12)^($AF$1*12-$B466)),0)</f>
        <v>0</v>
      </c>
      <c r="AI466" s="15">
        <f t="shared" si="8"/>
        <v>0</v>
      </c>
      <c r="AJ466" s="15">
        <f t="shared" si="19"/>
        <v>96444597</v>
      </c>
      <c r="AK466" s="14"/>
      <c r="AL466" s="15">
        <f>if($A466&lt;=$AF$1,D466*((1+Investment!$D$5/12)^($AL$1*12-$B466)),0)</f>
        <v>0</v>
      </c>
      <c r="AM466" s="15">
        <f>if($A466&lt;=$AF$1,E466*((1+Investment!$D$6/12)^($AL$1*12-$B466)),0)</f>
        <v>0</v>
      </c>
      <c r="AN466" s="15">
        <f>if($A466&lt;=$AF$1,F466*((1+Investment!$D$7/12)^($AL$1*12-$B466)),0)</f>
        <v>0</v>
      </c>
      <c r="AO466" s="15">
        <f t="shared" si="9"/>
        <v>0</v>
      </c>
      <c r="AP466" s="15">
        <f t="shared" si="20"/>
        <v>201708724.5</v>
      </c>
      <c r="AQ466" s="14"/>
      <c r="AR466" s="15">
        <f>if($A466&lt;=$AF$1,D466*((1+Investment!$D$5/12)^($AR$1*12-$B466)),0)</f>
        <v>0</v>
      </c>
      <c r="AS466" s="15">
        <f>if($A466&lt;=$AF$1,E466*((1+Investment!$D$6/12)^($AR$1*12-$B466)),0)</f>
        <v>0</v>
      </c>
      <c r="AT466" s="15">
        <f>if($A466&lt;=$AF$1,F466*((1+Investment!$D$7/12)^($AR$1*12-$B466)),0)</f>
        <v>0</v>
      </c>
      <c r="AU466" s="15">
        <f t="shared" si="10"/>
        <v>0</v>
      </c>
      <c r="AV466" s="15">
        <f t="shared" si="21"/>
        <v>428487442.2</v>
      </c>
      <c r="AW466" s="15"/>
      <c r="AX466" s="15">
        <f>if($A466&lt;=$AF$1,D466*((1+Investment!$D$5/12)^($AX$1*12-$B466)),0)</f>
        <v>0</v>
      </c>
      <c r="AY466" s="15">
        <f>if($A466&lt;=$AF$1,E466*((1+Investment!$D$6/12)^($AX$1*12-$B466)),0)</f>
        <v>0</v>
      </c>
      <c r="AZ466" s="15">
        <f>if($A466&lt;=$AF$1,F466*((1+Investment!$D$7/12)^($AX$1*12-$B466)),0)</f>
        <v>0</v>
      </c>
      <c r="BA466" s="15">
        <f t="shared" si="11"/>
        <v>0</v>
      </c>
      <c r="BB466" s="15">
        <f t="shared" si="22"/>
        <v>924335629</v>
      </c>
      <c r="BC466" s="15"/>
      <c r="BD466" s="15">
        <f>if($A466&lt;=$AF$1,D466*((1+Investment!$D$5/12)^($BD$1*12-$B466)),0)</f>
        <v>0</v>
      </c>
      <c r="BE466" s="15">
        <f>if($A466&lt;=$AF$1,E466*((1+Investment!$D$6/12)^($BD$1*12-$B466)),0)</f>
        <v>0</v>
      </c>
      <c r="BF466" s="15">
        <f>if($A466&lt;=$AF$1,F466*((1+Investment!$D$7/12)^($BD$1*12-$B466)),0)</f>
        <v>0</v>
      </c>
      <c r="BG466" s="15">
        <f t="shared" si="12"/>
        <v>0</v>
      </c>
      <c r="BH466" s="15">
        <f t="shared" si="23"/>
        <v>2023737898</v>
      </c>
      <c r="BI466" s="15"/>
    </row>
    <row r="467">
      <c r="A467" s="24">
        <f t="shared" si="2"/>
        <v>38</v>
      </c>
      <c r="B467" s="23">
        <f t="shared" si="13"/>
        <v>465</v>
      </c>
      <c r="C467" s="15">
        <f>vlookup(A467,Budget!$B$3:$H$53,7,0)</f>
        <v>131970.4357</v>
      </c>
      <c r="D467" s="15">
        <f t="shared" ref="D467:F467" si="485">$C467*D$1</f>
        <v>79182.26142</v>
      </c>
      <c r="E467" s="15">
        <f t="shared" si="485"/>
        <v>32992.60893</v>
      </c>
      <c r="F467" s="15">
        <f t="shared" si="485"/>
        <v>19795.56536</v>
      </c>
      <c r="G467" s="14"/>
      <c r="H467" s="15">
        <f>if($A467&lt;=$H$1,D467*((1+Investment!$D$5/12)^($H$1*12-$B467)),0)</f>
        <v>0</v>
      </c>
      <c r="I467" s="15">
        <f>if($A467&lt;=$H$1,E467*((1+Investment!$D$6/12)^($H$1*12-$B467)),0)</f>
        <v>0</v>
      </c>
      <c r="J467" s="15">
        <f>if($A467&lt;=$H$1,F467*((1+Investment!$D$7/12)^($H$1*12-$B467)),0)</f>
        <v>0</v>
      </c>
      <c r="K467" s="15">
        <f t="shared" si="4"/>
        <v>0</v>
      </c>
      <c r="L467" s="15">
        <f t="shared" si="15"/>
        <v>2878143.695</v>
      </c>
      <c r="M467" s="14"/>
      <c r="N467" s="15">
        <f>if($A467&lt;=$N$1,D467*((1+Investment!$D$5/12)^($N$1*12-$B467)),0)</f>
        <v>0</v>
      </c>
      <c r="O467" s="15">
        <f>if($A467&lt;=$N$1,E467*((1+Investment!$D$6/12)^($N$1*12-$B467)),0)</f>
        <v>0</v>
      </c>
      <c r="P467" s="15">
        <f>if($A467&lt;=$N$1,F467*((1+Investment!$D$7/12)^($N$1*12-$B467)),0)</f>
        <v>0</v>
      </c>
      <c r="Q467" s="15">
        <f t="shared" si="5"/>
        <v>0</v>
      </c>
      <c r="R467" s="15">
        <f t="shared" si="16"/>
        <v>7865692.167</v>
      </c>
      <c r="S467" s="14"/>
      <c r="T467" s="15">
        <f>if($A467&lt;=$T$1,D467*((1+Investment!$D$5/12)^($T$1*12-$B467)),0)</f>
        <v>0</v>
      </c>
      <c r="U467" s="15">
        <f>if($A467&lt;=$T$1,E467*((1+Investment!$D$6/12)^($T$1*12-$B467)),0)</f>
        <v>0</v>
      </c>
      <c r="V467" s="15">
        <f>if($A467&lt;=$T$1,F467*((1+Investment!$D$7/12)^($T$1*12-$B467)),0)</f>
        <v>0</v>
      </c>
      <c r="W467" s="15">
        <f t="shared" si="6"/>
        <v>0</v>
      </c>
      <c r="X467" s="15">
        <f t="shared" si="17"/>
        <v>19126709.88</v>
      </c>
      <c r="Y467" s="14"/>
      <c r="Z467" s="15">
        <f>if($A467&lt;=$Z$1,D467*((1+Investment!$D$5/12)^($Z$1*12-$B467)),0)</f>
        <v>0</v>
      </c>
      <c r="AA467" s="15">
        <f>if($A467&lt;=$Z$1,E467*((1+Investment!$D$6/12)^($Z$1*12-$B467)),0)</f>
        <v>0</v>
      </c>
      <c r="AB467" s="15">
        <f>if($A467&lt;=$Z$1,F467*((1+Investment!$D$7/12)^($Z$1*12-$B467)),0)</f>
        <v>0</v>
      </c>
      <c r="AC467" s="15">
        <f t="shared" si="7"/>
        <v>0</v>
      </c>
      <c r="AD467" s="15">
        <f t="shared" si="18"/>
        <v>43666553.35</v>
      </c>
      <c r="AE467" s="14"/>
      <c r="AF467" s="15">
        <f>if($A467&lt;=$AF$1,D467*((1+Investment!$D$5/12)^($AF$1*12-$B467)),0)</f>
        <v>0</v>
      </c>
      <c r="AG467" s="15">
        <f>if($A467&lt;=$AF$1,E467*((1+Investment!$D$6/12)^($AF$1*12-$B467)),0)</f>
        <v>0</v>
      </c>
      <c r="AH467" s="15">
        <f>if($A467&lt;=$AF$1,F467*((1+Investment!$D$7/12)^($AF$1*12-$B467)),0)</f>
        <v>0</v>
      </c>
      <c r="AI467" s="15">
        <f t="shared" si="8"/>
        <v>0</v>
      </c>
      <c r="AJ467" s="15">
        <f t="shared" si="19"/>
        <v>96444597</v>
      </c>
      <c r="AK467" s="14"/>
      <c r="AL467" s="15">
        <f>if($A467&lt;=$AF$1,D467*((1+Investment!$D$5/12)^($AL$1*12-$B467)),0)</f>
        <v>0</v>
      </c>
      <c r="AM467" s="15">
        <f>if($A467&lt;=$AF$1,E467*((1+Investment!$D$6/12)^($AL$1*12-$B467)),0)</f>
        <v>0</v>
      </c>
      <c r="AN467" s="15">
        <f>if($A467&lt;=$AF$1,F467*((1+Investment!$D$7/12)^($AL$1*12-$B467)),0)</f>
        <v>0</v>
      </c>
      <c r="AO467" s="15">
        <f t="shared" si="9"/>
        <v>0</v>
      </c>
      <c r="AP467" s="15">
        <f t="shared" si="20"/>
        <v>201708724.5</v>
      </c>
      <c r="AQ467" s="14"/>
      <c r="AR467" s="15">
        <f>if($A467&lt;=$AF$1,D467*((1+Investment!$D$5/12)^($AR$1*12-$B467)),0)</f>
        <v>0</v>
      </c>
      <c r="AS467" s="15">
        <f>if($A467&lt;=$AF$1,E467*((1+Investment!$D$6/12)^($AR$1*12-$B467)),0)</f>
        <v>0</v>
      </c>
      <c r="AT467" s="15">
        <f>if($A467&lt;=$AF$1,F467*((1+Investment!$D$7/12)^($AR$1*12-$B467)),0)</f>
        <v>0</v>
      </c>
      <c r="AU467" s="15">
        <f t="shared" si="10"/>
        <v>0</v>
      </c>
      <c r="AV467" s="15">
        <f t="shared" si="21"/>
        <v>428487442.2</v>
      </c>
      <c r="AW467" s="15"/>
      <c r="AX467" s="15">
        <f>if($A467&lt;=$AF$1,D467*((1+Investment!$D$5/12)^($AX$1*12-$B467)),0)</f>
        <v>0</v>
      </c>
      <c r="AY467" s="15">
        <f>if($A467&lt;=$AF$1,E467*((1+Investment!$D$6/12)^($AX$1*12-$B467)),0)</f>
        <v>0</v>
      </c>
      <c r="AZ467" s="15">
        <f>if($A467&lt;=$AF$1,F467*((1+Investment!$D$7/12)^($AX$1*12-$B467)),0)</f>
        <v>0</v>
      </c>
      <c r="BA467" s="15">
        <f t="shared" si="11"/>
        <v>0</v>
      </c>
      <c r="BB467" s="15">
        <f t="shared" si="22"/>
        <v>924335629</v>
      </c>
      <c r="BC467" s="15"/>
      <c r="BD467" s="15">
        <f>if($A467&lt;=$AF$1,D467*((1+Investment!$D$5/12)^($BD$1*12-$B467)),0)</f>
        <v>0</v>
      </c>
      <c r="BE467" s="15">
        <f>if($A467&lt;=$AF$1,E467*((1+Investment!$D$6/12)^($BD$1*12-$B467)),0)</f>
        <v>0</v>
      </c>
      <c r="BF467" s="15">
        <f>if($A467&lt;=$AF$1,F467*((1+Investment!$D$7/12)^($BD$1*12-$B467)),0)</f>
        <v>0</v>
      </c>
      <c r="BG467" s="15">
        <f t="shared" si="12"/>
        <v>0</v>
      </c>
      <c r="BH467" s="15">
        <f t="shared" si="23"/>
        <v>2023737898</v>
      </c>
      <c r="BI467" s="15"/>
    </row>
    <row r="468">
      <c r="A468" s="24">
        <f t="shared" si="2"/>
        <v>38</v>
      </c>
      <c r="B468" s="23">
        <f t="shared" si="13"/>
        <v>466</v>
      </c>
      <c r="C468" s="15">
        <f>vlookup(A468,Budget!$B$3:$H$53,7,0)</f>
        <v>131970.4357</v>
      </c>
      <c r="D468" s="15">
        <f t="shared" ref="D468:F468" si="486">$C468*D$1</f>
        <v>79182.26142</v>
      </c>
      <c r="E468" s="15">
        <f t="shared" si="486"/>
        <v>32992.60893</v>
      </c>
      <c r="F468" s="15">
        <f t="shared" si="486"/>
        <v>19795.56536</v>
      </c>
      <c r="G468" s="14"/>
      <c r="H468" s="15">
        <f>if($A468&lt;=$H$1,D468*((1+Investment!$D$5/12)^($H$1*12-$B468)),0)</f>
        <v>0</v>
      </c>
      <c r="I468" s="15">
        <f>if($A468&lt;=$H$1,E468*((1+Investment!$D$6/12)^($H$1*12-$B468)),0)</f>
        <v>0</v>
      </c>
      <c r="J468" s="15">
        <f>if($A468&lt;=$H$1,F468*((1+Investment!$D$7/12)^($H$1*12-$B468)),0)</f>
        <v>0</v>
      </c>
      <c r="K468" s="15">
        <f t="shared" si="4"/>
        <v>0</v>
      </c>
      <c r="L468" s="15">
        <f t="shared" si="15"/>
        <v>2878143.695</v>
      </c>
      <c r="M468" s="14"/>
      <c r="N468" s="15">
        <f>if($A468&lt;=$N$1,D468*((1+Investment!$D$5/12)^($N$1*12-$B468)),0)</f>
        <v>0</v>
      </c>
      <c r="O468" s="15">
        <f>if($A468&lt;=$N$1,E468*((1+Investment!$D$6/12)^($N$1*12-$B468)),0)</f>
        <v>0</v>
      </c>
      <c r="P468" s="15">
        <f>if($A468&lt;=$N$1,F468*((1+Investment!$D$7/12)^($N$1*12-$B468)),0)</f>
        <v>0</v>
      </c>
      <c r="Q468" s="15">
        <f t="shared" si="5"/>
        <v>0</v>
      </c>
      <c r="R468" s="15">
        <f t="shared" si="16"/>
        <v>7865692.167</v>
      </c>
      <c r="S468" s="14"/>
      <c r="T468" s="15">
        <f>if($A468&lt;=$T$1,D468*((1+Investment!$D$5/12)^($T$1*12-$B468)),0)</f>
        <v>0</v>
      </c>
      <c r="U468" s="15">
        <f>if($A468&lt;=$T$1,E468*((1+Investment!$D$6/12)^($T$1*12-$B468)),0)</f>
        <v>0</v>
      </c>
      <c r="V468" s="15">
        <f>if($A468&lt;=$T$1,F468*((1+Investment!$D$7/12)^($T$1*12-$B468)),0)</f>
        <v>0</v>
      </c>
      <c r="W468" s="15">
        <f t="shared" si="6"/>
        <v>0</v>
      </c>
      <c r="X468" s="15">
        <f t="shared" si="17"/>
        <v>19126709.88</v>
      </c>
      <c r="Y468" s="14"/>
      <c r="Z468" s="15">
        <f>if($A468&lt;=$Z$1,D468*((1+Investment!$D$5/12)^($Z$1*12-$B468)),0)</f>
        <v>0</v>
      </c>
      <c r="AA468" s="15">
        <f>if($A468&lt;=$Z$1,E468*((1+Investment!$D$6/12)^($Z$1*12-$B468)),0)</f>
        <v>0</v>
      </c>
      <c r="AB468" s="15">
        <f>if($A468&lt;=$Z$1,F468*((1+Investment!$D$7/12)^($Z$1*12-$B468)),0)</f>
        <v>0</v>
      </c>
      <c r="AC468" s="15">
        <f t="shared" si="7"/>
        <v>0</v>
      </c>
      <c r="AD468" s="15">
        <f t="shared" si="18"/>
        <v>43666553.35</v>
      </c>
      <c r="AE468" s="14"/>
      <c r="AF468" s="15">
        <f>if($A468&lt;=$AF$1,D468*((1+Investment!$D$5/12)^($AF$1*12-$B468)),0)</f>
        <v>0</v>
      </c>
      <c r="AG468" s="15">
        <f>if($A468&lt;=$AF$1,E468*((1+Investment!$D$6/12)^($AF$1*12-$B468)),0)</f>
        <v>0</v>
      </c>
      <c r="AH468" s="15">
        <f>if($A468&lt;=$AF$1,F468*((1+Investment!$D$7/12)^($AF$1*12-$B468)),0)</f>
        <v>0</v>
      </c>
      <c r="AI468" s="15">
        <f t="shared" si="8"/>
        <v>0</v>
      </c>
      <c r="AJ468" s="15">
        <f t="shared" si="19"/>
        <v>96444597</v>
      </c>
      <c r="AK468" s="14"/>
      <c r="AL468" s="15">
        <f>if($A468&lt;=$AF$1,D468*((1+Investment!$D$5/12)^($AL$1*12-$B468)),0)</f>
        <v>0</v>
      </c>
      <c r="AM468" s="15">
        <f>if($A468&lt;=$AF$1,E468*((1+Investment!$D$6/12)^($AL$1*12-$B468)),0)</f>
        <v>0</v>
      </c>
      <c r="AN468" s="15">
        <f>if($A468&lt;=$AF$1,F468*((1+Investment!$D$7/12)^($AL$1*12-$B468)),0)</f>
        <v>0</v>
      </c>
      <c r="AO468" s="15">
        <f t="shared" si="9"/>
        <v>0</v>
      </c>
      <c r="AP468" s="15">
        <f t="shared" si="20"/>
        <v>201708724.5</v>
      </c>
      <c r="AQ468" s="14"/>
      <c r="AR468" s="15">
        <f>if($A468&lt;=$AF$1,D468*((1+Investment!$D$5/12)^($AR$1*12-$B468)),0)</f>
        <v>0</v>
      </c>
      <c r="AS468" s="15">
        <f>if($A468&lt;=$AF$1,E468*((1+Investment!$D$6/12)^($AR$1*12-$B468)),0)</f>
        <v>0</v>
      </c>
      <c r="AT468" s="15">
        <f>if($A468&lt;=$AF$1,F468*((1+Investment!$D$7/12)^($AR$1*12-$B468)),0)</f>
        <v>0</v>
      </c>
      <c r="AU468" s="15">
        <f t="shared" si="10"/>
        <v>0</v>
      </c>
      <c r="AV468" s="15">
        <f t="shared" si="21"/>
        <v>428487442.2</v>
      </c>
      <c r="AW468" s="15"/>
      <c r="AX468" s="15">
        <f>if($A468&lt;=$AF$1,D468*((1+Investment!$D$5/12)^($AX$1*12-$B468)),0)</f>
        <v>0</v>
      </c>
      <c r="AY468" s="15">
        <f>if($A468&lt;=$AF$1,E468*((1+Investment!$D$6/12)^($AX$1*12-$B468)),0)</f>
        <v>0</v>
      </c>
      <c r="AZ468" s="15">
        <f>if($A468&lt;=$AF$1,F468*((1+Investment!$D$7/12)^($AX$1*12-$B468)),0)</f>
        <v>0</v>
      </c>
      <c r="BA468" s="15">
        <f t="shared" si="11"/>
        <v>0</v>
      </c>
      <c r="BB468" s="15">
        <f t="shared" si="22"/>
        <v>924335629</v>
      </c>
      <c r="BC468" s="15"/>
      <c r="BD468" s="15">
        <f>if($A468&lt;=$AF$1,D468*((1+Investment!$D$5/12)^($BD$1*12-$B468)),0)</f>
        <v>0</v>
      </c>
      <c r="BE468" s="15">
        <f>if($A468&lt;=$AF$1,E468*((1+Investment!$D$6/12)^($BD$1*12-$B468)),0)</f>
        <v>0</v>
      </c>
      <c r="BF468" s="15">
        <f>if($A468&lt;=$AF$1,F468*((1+Investment!$D$7/12)^($BD$1*12-$B468)),0)</f>
        <v>0</v>
      </c>
      <c r="BG468" s="15">
        <f t="shared" si="12"/>
        <v>0</v>
      </c>
      <c r="BH468" s="15">
        <f t="shared" si="23"/>
        <v>2023737898</v>
      </c>
      <c r="BI468" s="15"/>
    </row>
    <row r="469">
      <c r="A469" s="24">
        <f t="shared" si="2"/>
        <v>38</v>
      </c>
      <c r="B469" s="23">
        <f t="shared" si="13"/>
        <v>467</v>
      </c>
      <c r="C469" s="15">
        <f>vlookup(A469,Budget!$B$3:$H$53,7,0)</f>
        <v>131970.4357</v>
      </c>
      <c r="D469" s="15">
        <f t="shared" ref="D469:F469" si="487">$C469*D$1</f>
        <v>79182.26142</v>
      </c>
      <c r="E469" s="15">
        <f t="shared" si="487"/>
        <v>32992.60893</v>
      </c>
      <c r="F469" s="15">
        <f t="shared" si="487"/>
        <v>19795.56536</v>
      </c>
      <c r="G469" s="14"/>
      <c r="H469" s="15">
        <f>if($A469&lt;=$H$1,D469*((1+Investment!$D$5/12)^($H$1*12-$B469)),0)</f>
        <v>0</v>
      </c>
      <c r="I469" s="15">
        <f>if($A469&lt;=$H$1,E469*((1+Investment!$D$6/12)^($H$1*12-$B469)),0)</f>
        <v>0</v>
      </c>
      <c r="J469" s="15">
        <f>if($A469&lt;=$H$1,F469*((1+Investment!$D$7/12)^($H$1*12-$B469)),0)</f>
        <v>0</v>
      </c>
      <c r="K469" s="15">
        <f t="shared" si="4"/>
        <v>0</v>
      </c>
      <c r="L469" s="15">
        <f t="shared" si="15"/>
        <v>2878143.695</v>
      </c>
      <c r="M469" s="14"/>
      <c r="N469" s="15">
        <f>if($A469&lt;=$N$1,D469*((1+Investment!$D$5/12)^($N$1*12-$B469)),0)</f>
        <v>0</v>
      </c>
      <c r="O469" s="15">
        <f>if($A469&lt;=$N$1,E469*((1+Investment!$D$6/12)^($N$1*12-$B469)),0)</f>
        <v>0</v>
      </c>
      <c r="P469" s="15">
        <f>if($A469&lt;=$N$1,F469*((1+Investment!$D$7/12)^($N$1*12-$B469)),0)</f>
        <v>0</v>
      </c>
      <c r="Q469" s="15">
        <f t="shared" si="5"/>
        <v>0</v>
      </c>
      <c r="R469" s="15">
        <f t="shared" si="16"/>
        <v>7865692.167</v>
      </c>
      <c r="S469" s="14"/>
      <c r="T469" s="15">
        <f>if($A469&lt;=$T$1,D469*((1+Investment!$D$5/12)^($T$1*12-$B469)),0)</f>
        <v>0</v>
      </c>
      <c r="U469" s="15">
        <f>if($A469&lt;=$T$1,E469*((1+Investment!$D$6/12)^($T$1*12-$B469)),0)</f>
        <v>0</v>
      </c>
      <c r="V469" s="15">
        <f>if($A469&lt;=$T$1,F469*((1+Investment!$D$7/12)^($T$1*12-$B469)),0)</f>
        <v>0</v>
      </c>
      <c r="W469" s="15">
        <f t="shared" si="6"/>
        <v>0</v>
      </c>
      <c r="X469" s="15">
        <f t="shared" si="17"/>
        <v>19126709.88</v>
      </c>
      <c r="Y469" s="14"/>
      <c r="Z469" s="15">
        <f>if($A469&lt;=$Z$1,D469*((1+Investment!$D$5/12)^($Z$1*12-$B469)),0)</f>
        <v>0</v>
      </c>
      <c r="AA469" s="15">
        <f>if($A469&lt;=$Z$1,E469*((1+Investment!$D$6/12)^($Z$1*12-$B469)),0)</f>
        <v>0</v>
      </c>
      <c r="AB469" s="15">
        <f>if($A469&lt;=$Z$1,F469*((1+Investment!$D$7/12)^($Z$1*12-$B469)),0)</f>
        <v>0</v>
      </c>
      <c r="AC469" s="15">
        <f t="shared" si="7"/>
        <v>0</v>
      </c>
      <c r="AD469" s="15">
        <f t="shared" si="18"/>
        <v>43666553.35</v>
      </c>
      <c r="AE469" s="14"/>
      <c r="AF469" s="15">
        <f>if($A469&lt;=$AF$1,D469*((1+Investment!$D$5/12)^($AF$1*12-$B469)),0)</f>
        <v>0</v>
      </c>
      <c r="AG469" s="15">
        <f>if($A469&lt;=$AF$1,E469*((1+Investment!$D$6/12)^($AF$1*12-$B469)),0)</f>
        <v>0</v>
      </c>
      <c r="AH469" s="15">
        <f>if($A469&lt;=$AF$1,F469*((1+Investment!$D$7/12)^($AF$1*12-$B469)),0)</f>
        <v>0</v>
      </c>
      <c r="AI469" s="15">
        <f t="shared" si="8"/>
        <v>0</v>
      </c>
      <c r="AJ469" s="15">
        <f t="shared" si="19"/>
        <v>96444597</v>
      </c>
      <c r="AK469" s="14"/>
      <c r="AL469" s="15">
        <f>if($A469&lt;=$AF$1,D469*((1+Investment!$D$5/12)^($AL$1*12-$B469)),0)</f>
        <v>0</v>
      </c>
      <c r="AM469" s="15">
        <f>if($A469&lt;=$AF$1,E469*((1+Investment!$D$6/12)^($AL$1*12-$B469)),0)</f>
        <v>0</v>
      </c>
      <c r="AN469" s="15">
        <f>if($A469&lt;=$AF$1,F469*((1+Investment!$D$7/12)^($AL$1*12-$B469)),0)</f>
        <v>0</v>
      </c>
      <c r="AO469" s="15">
        <f t="shared" si="9"/>
        <v>0</v>
      </c>
      <c r="AP469" s="15">
        <f t="shared" si="20"/>
        <v>201708724.5</v>
      </c>
      <c r="AQ469" s="14"/>
      <c r="AR469" s="15">
        <f>if($A469&lt;=$AF$1,D469*((1+Investment!$D$5/12)^($AR$1*12-$B469)),0)</f>
        <v>0</v>
      </c>
      <c r="AS469" s="15">
        <f>if($A469&lt;=$AF$1,E469*((1+Investment!$D$6/12)^($AR$1*12-$B469)),0)</f>
        <v>0</v>
      </c>
      <c r="AT469" s="15">
        <f>if($A469&lt;=$AF$1,F469*((1+Investment!$D$7/12)^($AR$1*12-$B469)),0)</f>
        <v>0</v>
      </c>
      <c r="AU469" s="15">
        <f t="shared" si="10"/>
        <v>0</v>
      </c>
      <c r="AV469" s="15">
        <f t="shared" si="21"/>
        <v>428487442.2</v>
      </c>
      <c r="AW469" s="15"/>
      <c r="AX469" s="15">
        <f>if($A469&lt;=$AF$1,D469*((1+Investment!$D$5/12)^($AX$1*12-$B469)),0)</f>
        <v>0</v>
      </c>
      <c r="AY469" s="15">
        <f>if($A469&lt;=$AF$1,E469*((1+Investment!$D$6/12)^($AX$1*12-$B469)),0)</f>
        <v>0</v>
      </c>
      <c r="AZ469" s="15">
        <f>if($A469&lt;=$AF$1,F469*((1+Investment!$D$7/12)^($AX$1*12-$B469)),0)</f>
        <v>0</v>
      </c>
      <c r="BA469" s="15">
        <f t="shared" si="11"/>
        <v>0</v>
      </c>
      <c r="BB469" s="15">
        <f t="shared" si="22"/>
        <v>924335629</v>
      </c>
      <c r="BC469" s="15"/>
      <c r="BD469" s="15">
        <f>if($A469&lt;=$AF$1,D469*((1+Investment!$D$5/12)^($BD$1*12-$B469)),0)</f>
        <v>0</v>
      </c>
      <c r="BE469" s="15">
        <f>if($A469&lt;=$AF$1,E469*((1+Investment!$D$6/12)^($BD$1*12-$B469)),0)</f>
        <v>0</v>
      </c>
      <c r="BF469" s="15">
        <f>if($A469&lt;=$AF$1,F469*((1+Investment!$D$7/12)^($BD$1*12-$B469)),0)</f>
        <v>0</v>
      </c>
      <c r="BG469" s="15">
        <f t="shared" si="12"/>
        <v>0</v>
      </c>
      <c r="BH469" s="15">
        <f t="shared" si="23"/>
        <v>2023737898</v>
      </c>
      <c r="BI469" s="15"/>
    </row>
    <row r="470">
      <c r="A470" s="24">
        <f t="shared" si="2"/>
        <v>38</v>
      </c>
      <c r="B470" s="23">
        <f t="shared" si="13"/>
        <v>468</v>
      </c>
      <c r="C470" s="15">
        <f>vlookup(A470,Budget!$B$3:$H$53,7,0)</f>
        <v>131970.4357</v>
      </c>
      <c r="D470" s="15">
        <f t="shared" ref="D470:F470" si="488">$C470*D$1</f>
        <v>79182.26142</v>
      </c>
      <c r="E470" s="15">
        <f t="shared" si="488"/>
        <v>32992.60893</v>
      </c>
      <c r="F470" s="15">
        <f t="shared" si="488"/>
        <v>19795.56536</v>
      </c>
      <c r="G470" s="14"/>
      <c r="H470" s="15">
        <f>if($A470&lt;=$H$1,D470*((1+Investment!$D$5/12)^($H$1*12-$B470)),0)</f>
        <v>0</v>
      </c>
      <c r="I470" s="15">
        <f>if($A470&lt;=$H$1,E470*((1+Investment!$D$6/12)^($H$1*12-$B470)),0)</f>
        <v>0</v>
      </c>
      <c r="J470" s="15">
        <f>if($A470&lt;=$H$1,F470*((1+Investment!$D$7/12)^($H$1*12-$B470)),0)</f>
        <v>0</v>
      </c>
      <c r="K470" s="15">
        <f t="shared" si="4"/>
        <v>0</v>
      </c>
      <c r="L470" s="15">
        <f t="shared" si="15"/>
        <v>2878143.695</v>
      </c>
      <c r="M470" s="14"/>
      <c r="N470" s="15">
        <f>if($A470&lt;=$N$1,D470*((1+Investment!$D$5/12)^($N$1*12-$B470)),0)</f>
        <v>0</v>
      </c>
      <c r="O470" s="15">
        <f>if($A470&lt;=$N$1,E470*((1+Investment!$D$6/12)^($N$1*12-$B470)),0)</f>
        <v>0</v>
      </c>
      <c r="P470" s="15">
        <f>if($A470&lt;=$N$1,F470*((1+Investment!$D$7/12)^($N$1*12-$B470)),0)</f>
        <v>0</v>
      </c>
      <c r="Q470" s="15">
        <f t="shared" si="5"/>
        <v>0</v>
      </c>
      <c r="R470" s="15">
        <f t="shared" si="16"/>
        <v>7865692.167</v>
      </c>
      <c r="S470" s="14"/>
      <c r="T470" s="15">
        <f>if($A470&lt;=$T$1,D470*((1+Investment!$D$5/12)^($T$1*12-$B470)),0)</f>
        <v>0</v>
      </c>
      <c r="U470" s="15">
        <f>if($A470&lt;=$T$1,E470*((1+Investment!$D$6/12)^($T$1*12-$B470)),0)</f>
        <v>0</v>
      </c>
      <c r="V470" s="15">
        <f>if($A470&lt;=$T$1,F470*((1+Investment!$D$7/12)^($T$1*12-$B470)),0)</f>
        <v>0</v>
      </c>
      <c r="W470" s="15">
        <f t="shared" si="6"/>
        <v>0</v>
      </c>
      <c r="X470" s="15">
        <f t="shared" si="17"/>
        <v>19126709.88</v>
      </c>
      <c r="Y470" s="14"/>
      <c r="Z470" s="15">
        <f>if($A470&lt;=$Z$1,D470*((1+Investment!$D$5/12)^($Z$1*12-$B470)),0)</f>
        <v>0</v>
      </c>
      <c r="AA470" s="15">
        <f>if($A470&lt;=$Z$1,E470*((1+Investment!$D$6/12)^($Z$1*12-$B470)),0)</f>
        <v>0</v>
      </c>
      <c r="AB470" s="15">
        <f>if($A470&lt;=$Z$1,F470*((1+Investment!$D$7/12)^($Z$1*12-$B470)),0)</f>
        <v>0</v>
      </c>
      <c r="AC470" s="15">
        <f t="shared" si="7"/>
        <v>0</v>
      </c>
      <c r="AD470" s="15">
        <f t="shared" si="18"/>
        <v>43666553.35</v>
      </c>
      <c r="AE470" s="14"/>
      <c r="AF470" s="15">
        <f>if($A470&lt;=$AF$1,D470*((1+Investment!$D$5/12)^($AF$1*12-$B470)),0)</f>
        <v>0</v>
      </c>
      <c r="AG470" s="15">
        <f>if($A470&lt;=$AF$1,E470*((1+Investment!$D$6/12)^($AF$1*12-$B470)),0)</f>
        <v>0</v>
      </c>
      <c r="AH470" s="15">
        <f>if($A470&lt;=$AF$1,F470*((1+Investment!$D$7/12)^($AF$1*12-$B470)),0)</f>
        <v>0</v>
      </c>
      <c r="AI470" s="15">
        <f t="shared" si="8"/>
        <v>0</v>
      </c>
      <c r="AJ470" s="15">
        <f t="shared" si="19"/>
        <v>96444597</v>
      </c>
      <c r="AK470" s="14"/>
      <c r="AL470" s="15">
        <f>if($A470&lt;=$AF$1,D470*((1+Investment!$D$5/12)^($AL$1*12-$B470)),0)</f>
        <v>0</v>
      </c>
      <c r="AM470" s="15">
        <f>if($A470&lt;=$AF$1,E470*((1+Investment!$D$6/12)^($AL$1*12-$B470)),0)</f>
        <v>0</v>
      </c>
      <c r="AN470" s="15">
        <f>if($A470&lt;=$AF$1,F470*((1+Investment!$D$7/12)^($AL$1*12-$B470)),0)</f>
        <v>0</v>
      </c>
      <c r="AO470" s="15">
        <f t="shared" si="9"/>
        <v>0</v>
      </c>
      <c r="AP470" s="15">
        <f t="shared" si="20"/>
        <v>201708724.5</v>
      </c>
      <c r="AQ470" s="14"/>
      <c r="AR470" s="15">
        <f>if($A470&lt;=$AF$1,D470*((1+Investment!$D$5/12)^($AR$1*12-$B470)),0)</f>
        <v>0</v>
      </c>
      <c r="AS470" s="15">
        <f>if($A470&lt;=$AF$1,E470*((1+Investment!$D$6/12)^($AR$1*12-$B470)),0)</f>
        <v>0</v>
      </c>
      <c r="AT470" s="15">
        <f>if($A470&lt;=$AF$1,F470*((1+Investment!$D$7/12)^($AR$1*12-$B470)),0)</f>
        <v>0</v>
      </c>
      <c r="AU470" s="15">
        <f t="shared" si="10"/>
        <v>0</v>
      </c>
      <c r="AV470" s="15">
        <f t="shared" si="21"/>
        <v>428487442.2</v>
      </c>
      <c r="AW470" s="15"/>
      <c r="AX470" s="15">
        <f>if($A470&lt;=$AF$1,D470*((1+Investment!$D$5/12)^($AX$1*12-$B470)),0)</f>
        <v>0</v>
      </c>
      <c r="AY470" s="15">
        <f>if($A470&lt;=$AF$1,E470*((1+Investment!$D$6/12)^($AX$1*12-$B470)),0)</f>
        <v>0</v>
      </c>
      <c r="AZ470" s="15">
        <f>if($A470&lt;=$AF$1,F470*((1+Investment!$D$7/12)^($AX$1*12-$B470)),0)</f>
        <v>0</v>
      </c>
      <c r="BA470" s="15">
        <f t="shared" si="11"/>
        <v>0</v>
      </c>
      <c r="BB470" s="15">
        <f t="shared" si="22"/>
        <v>924335629</v>
      </c>
      <c r="BC470" s="15"/>
      <c r="BD470" s="15">
        <f>if($A470&lt;=$AF$1,D470*((1+Investment!$D$5/12)^($BD$1*12-$B470)),0)</f>
        <v>0</v>
      </c>
      <c r="BE470" s="15">
        <f>if($A470&lt;=$AF$1,E470*((1+Investment!$D$6/12)^($BD$1*12-$B470)),0)</f>
        <v>0</v>
      </c>
      <c r="BF470" s="15">
        <f>if($A470&lt;=$AF$1,F470*((1+Investment!$D$7/12)^($BD$1*12-$B470)),0)</f>
        <v>0</v>
      </c>
      <c r="BG470" s="15">
        <f t="shared" si="12"/>
        <v>0</v>
      </c>
      <c r="BH470" s="15">
        <f t="shared" si="23"/>
        <v>2023737898</v>
      </c>
      <c r="BI470" s="15"/>
    </row>
    <row r="471">
      <c r="A471" s="24">
        <f t="shared" si="2"/>
        <v>39</v>
      </c>
      <c r="B471" s="23">
        <f t="shared" si="13"/>
        <v>469</v>
      </c>
      <c r="C471" s="15">
        <f>vlookup(A471,Budget!$B$3:$H$53,7,0)</f>
        <v>137405.2531</v>
      </c>
      <c r="D471" s="15">
        <f t="shared" ref="D471:F471" si="489">$C471*D$1</f>
        <v>82443.15188</v>
      </c>
      <c r="E471" s="15">
        <f t="shared" si="489"/>
        <v>34351.31328</v>
      </c>
      <c r="F471" s="15">
        <f t="shared" si="489"/>
        <v>20610.78797</v>
      </c>
      <c r="G471" s="14"/>
      <c r="H471" s="15">
        <f>if($A471&lt;=$H$1,D471*((1+Investment!$D$5/12)^($H$1*12-$B471)),0)</f>
        <v>0</v>
      </c>
      <c r="I471" s="15">
        <f>if($A471&lt;=$H$1,E471*((1+Investment!$D$6/12)^($H$1*12-$B471)),0)</f>
        <v>0</v>
      </c>
      <c r="J471" s="15">
        <f>if($A471&lt;=$H$1,F471*((1+Investment!$D$7/12)^($H$1*12-$B471)),0)</f>
        <v>0</v>
      </c>
      <c r="K471" s="15">
        <f t="shared" si="4"/>
        <v>0</v>
      </c>
      <c r="L471" s="15">
        <f t="shared" si="15"/>
        <v>2878143.695</v>
      </c>
      <c r="M471" s="14"/>
      <c r="N471" s="15">
        <f>if($A471&lt;=$N$1,D471*((1+Investment!$D$5/12)^($N$1*12-$B471)),0)</f>
        <v>0</v>
      </c>
      <c r="O471" s="15">
        <f>if($A471&lt;=$N$1,E471*((1+Investment!$D$6/12)^($N$1*12-$B471)),0)</f>
        <v>0</v>
      </c>
      <c r="P471" s="15">
        <f>if($A471&lt;=$N$1,F471*((1+Investment!$D$7/12)^($N$1*12-$B471)),0)</f>
        <v>0</v>
      </c>
      <c r="Q471" s="15">
        <f t="shared" si="5"/>
        <v>0</v>
      </c>
      <c r="R471" s="15">
        <f t="shared" si="16"/>
        <v>7865692.167</v>
      </c>
      <c r="S471" s="14"/>
      <c r="T471" s="15">
        <f>if($A471&lt;=$T$1,D471*((1+Investment!$D$5/12)^($T$1*12-$B471)),0)</f>
        <v>0</v>
      </c>
      <c r="U471" s="15">
        <f>if($A471&lt;=$T$1,E471*((1+Investment!$D$6/12)^($T$1*12-$B471)),0)</f>
        <v>0</v>
      </c>
      <c r="V471" s="15">
        <f>if($A471&lt;=$T$1,F471*((1+Investment!$D$7/12)^($T$1*12-$B471)),0)</f>
        <v>0</v>
      </c>
      <c r="W471" s="15">
        <f t="shared" si="6"/>
        <v>0</v>
      </c>
      <c r="X471" s="15">
        <f t="shared" si="17"/>
        <v>19126709.88</v>
      </c>
      <c r="Y471" s="14"/>
      <c r="Z471" s="15">
        <f>if($A471&lt;=$Z$1,D471*((1+Investment!$D$5/12)^($Z$1*12-$B471)),0)</f>
        <v>0</v>
      </c>
      <c r="AA471" s="15">
        <f>if($A471&lt;=$Z$1,E471*((1+Investment!$D$6/12)^($Z$1*12-$B471)),0)</f>
        <v>0</v>
      </c>
      <c r="AB471" s="15">
        <f>if($A471&lt;=$Z$1,F471*((1+Investment!$D$7/12)^($Z$1*12-$B471)),0)</f>
        <v>0</v>
      </c>
      <c r="AC471" s="15">
        <f t="shared" si="7"/>
        <v>0</v>
      </c>
      <c r="AD471" s="15">
        <f t="shared" si="18"/>
        <v>43666553.35</v>
      </c>
      <c r="AE471" s="14"/>
      <c r="AF471" s="15">
        <f>if($A471&lt;=$AF$1,D471*((1+Investment!$D$5/12)^($AF$1*12-$B471)),0)</f>
        <v>0</v>
      </c>
      <c r="AG471" s="15">
        <f>if($A471&lt;=$AF$1,E471*((1+Investment!$D$6/12)^($AF$1*12-$B471)),0)</f>
        <v>0</v>
      </c>
      <c r="AH471" s="15">
        <f>if($A471&lt;=$AF$1,F471*((1+Investment!$D$7/12)^($AF$1*12-$B471)),0)</f>
        <v>0</v>
      </c>
      <c r="AI471" s="15">
        <f t="shared" si="8"/>
        <v>0</v>
      </c>
      <c r="AJ471" s="15">
        <f t="shared" si="19"/>
        <v>96444597</v>
      </c>
      <c r="AK471" s="14"/>
      <c r="AL471" s="15">
        <f>if($A471&lt;=$AF$1,D471*((1+Investment!$D$5/12)^($AL$1*12-$B471)),0)</f>
        <v>0</v>
      </c>
      <c r="AM471" s="15">
        <f>if($A471&lt;=$AF$1,E471*((1+Investment!$D$6/12)^($AL$1*12-$B471)),0)</f>
        <v>0</v>
      </c>
      <c r="AN471" s="15">
        <f>if($A471&lt;=$AF$1,F471*((1+Investment!$D$7/12)^($AL$1*12-$B471)),0)</f>
        <v>0</v>
      </c>
      <c r="AO471" s="15">
        <f t="shared" si="9"/>
        <v>0</v>
      </c>
      <c r="AP471" s="15">
        <f t="shared" si="20"/>
        <v>201708724.5</v>
      </c>
      <c r="AQ471" s="14"/>
      <c r="AR471" s="15">
        <f>if($A471&lt;=$AF$1,D471*((1+Investment!$D$5/12)^($AR$1*12-$B471)),0)</f>
        <v>0</v>
      </c>
      <c r="AS471" s="15">
        <f>if($A471&lt;=$AF$1,E471*((1+Investment!$D$6/12)^($AR$1*12-$B471)),0)</f>
        <v>0</v>
      </c>
      <c r="AT471" s="15">
        <f>if($A471&lt;=$AF$1,F471*((1+Investment!$D$7/12)^($AR$1*12-$B471)),0)</f>
        <v>0</v>
      </c>
      <c r="AU471" s="15">
        <f t="shared" si="10"/>
        <v>0</v>
      </c>
      <c r="AV471" s="15">
        <f t="shared" si="21"/>
        <v>428487442.2</v>
      </c>
      <c r="AW471" s="15"/>
      <c r="AX471" s="15">
        <f>if($A471&lt;=$AF$1,D471*((1+Investment!$D$5/12)^($AX$1*12-$B471)),0)</f>
        <v>0</v>
      </c>
      <c r="AY471" s="15">
        <f>if($A471&lt;=$AF$1,E471*((1+Investment!$D$6/12)^($AX$1*12-$B471)),0)</f>
        <v>0</v>
      </c>
      <c r="AZ471" s="15">
        <f>if($A471&lt;=$AF$1,F471*((1+Investment!$D$7/12)^($AX$1*12-$B471)),0)</f>
        <v>0</v>
      </c>
      <c r="BA471" s="15">
        <f t="shared" si="11"/>
        <v>0</v>
      </c>
      <c r="BB471" s="15">
        <f t="shared" si="22"/>
        <v>924335629</v>
      </c>
      <c r="BC471" s="15"/>
      <c r="BD471" s="15">
        <f>if($A471&lt;=$AF$1,D471*((1+Investment!$D$5/12)^($BD$1*12-$B471)),0)</f>
        <v>0</v>
      </c>
      <c r="BE471" s="15">
        <f>if($A471&lt;=$AF$1,E471*((1+Investment!$D$6/12)^($BD$1*12-$B471)),0)</f>
        <v>0</v>
      </c>
      <c r="BF471" s="15">
        <f>if($A471&lt;=$AF$1,F471*((1+Investment!$D$7/12)^($BD$1*12-$B471)),0)</f>
        <v>0</v>
      </c>
      <c r="BG471" s="15">
        <f t="shared" si="12"/>
        <v>0</v>
      </c>
      <c r="BH471" s="15">
        <f t="shared" si="23"/>
        <v>2023737898</v>
      </c>
      <c r="BI471" s="15"/>
    </row>
    <row r="472">
      <c r="A472" s="24">
        <f t="shared" si="2"/>
        <v>39</v>
      </c>
      <c r="B472" s="23">
        <f t="shared" si="13"/>
        <v>470</v>
      </c>
      <c r="C472" s="15">
        <f>vlookup(A472,Budget!$B$3:$H$53,7,0)</f>
        <v>137405.2531</v>
      </c>
      <c r="D472" s="15">
        <f t="shared" ref="D472:F472" si="490">$C472*D$1</f>
        <v>82443.15188</v>
      </c>
      <c r="E472" s="15">
        <f t="shared" si="490"/>
        <v>34351.31328</v>
      </c>
      <c r="F472" s="15">
        <f t="shared" si="490"/>
        <v>20610.78797</v>
      </c>
      <c r="G472" s="14"/>
      <c r="H472" s="15">
        <f>if($A472&lt;=$H$1,D472*((1+Investment!$D$5/12)^($H$1*12-$B472)),0)</f>
        <v>0</v>
      </c>
      <c r="I472" s="15">
        <f>if($A472&lt;=$H$1,E472*((1+Investment!$D$6/12)^($H$1*12-$B472)),0)</f>
        <v>0</v>
      </c>
      <c r="J472" s="15">
        <f>if($A472&lt;=$H$1,F472*((1+Investment!$D$7/12)^($H$1*12-$B472)),0)</f>
        <v>0</v>
      </c>
      <c r="K472" s="15">
        <f t="shared" si="4"/>
        <v>0</v>
      </c>
      <c r="L472" s="15">
        <f t="shared" si="15"/>
        <v>2878143.695</v>
      </c>
      <c r="M472" s="14"/>
      <c r="N472" s="15">
        <f>if($A472&lt;=$N$1,D472*((1+Investment!$D$5/12)^($N$1*12-$B472)),0)</f>
        <v>0</v>
      </c>
      <c r="O472" s="15">
        <f>if($A472&lt;=$N$1,E472*((1+Investment!$D$6/12)^($N$1*12-$B472)),0)</f>
        <v>0</v>
      </c>
      <c r="P472" s="15">
        <f>if($A472&lt;=$N$1,F472*((1+Investment!$D$7/12)^($N$1*12-$B472)),0)</f>
        <v>0</v>
      </c>
      <c r="Q472" s="15">
        <f t="shared" si="5"/>
        <v>0</v>
      </c>
      <c r="R472" s="15">
        <f t="shared" si="16"/>
        <v>7865692.167</v>
      </c>
      <c r="S472" s="14"/>
      <c r="T472" s="15">
        <f>if($A472&lt;=$T$1,D472*((1+Investment!$D$5/12)^($T$1*12-$B472)),0)</f>
        <v>0</v>
      </c>
      <c r="U472" s="15">
        <f>if($A472&lt;=$T$1,E472*((1+Investment!$D$6/12)^($T$1*12-$B472)),0)</f>
        <v>0</v>
      </c>
      <c r="V472" s="15">
        <f>if($A472&lt;=$T$1,F472*((1+Investment!$D$7/12)^($T$1*12-$B472)),0)</f>
        <v>0</v>
      </c>
      <c r="W472" s="15">
        <f t="shared" si="6"/>
        <v>0</v>
      </c>
      <c r="X472" s="15">
        <f t="shared" si="17"/>
        <v>19126709.88</v>
      </c>
      <c r="Y472" s="14"/>
      <c r="Z472" s="15">
        <f>if($A472&lt;=$Z$1,D472*((1+Investment!$D$5/12)^($Z$1*12-$B472)),0)</f>
        <v>0</v>
      </c>
      <c r="AA472" s="15">
        <f>if($A472&lt;=$Z$1,E472*((1+Investment!$D$6/12)^($Z$1*12-$B472)),0)</f>
        <v>0</v>
      </c>
      <c r="AB472" s="15">
        <f>if($A472&lt;=$Z$1,F472*((1+Investment!$D$7/12)^($Z$1*12-$B472)),0)</f>
        <v>0</v>
      </c>
      <c r="AC472" s="15">
        <f t="shared" si="7"/>
        <v>0</v>
      </c>
      <c r="AD472" s="15">
        <f t="shared" si="18"/>
        <v>43666553.35</v>
      </c>
      <c r="AE472" s="14"/>
      <c r="AF472" s="15">
        <f>if($A472&lt;=$AF$1,D472*((1+Investment!$D$5/12)^($AF$1*12-$B472)),0)</f>
        <v>0</v>
      </c>
      <c r="AG472" s="15">
        <f>if($A472&lt;=$AF$1,E472*((1+Investment!$D$6/12)^($AF$1*12-$B472)),0)</f>
        <v>0</v>
      </c>
      <c r="AH472" s="15">
        <f>if($A472&lt;=$AF$1,F472*((1+Investment!$D$7/12)^($AF$1*12-$B472)),0)</f>
        <v>0</v>
      </c>
      <c r="AI472" s="15">
        <f t="shared" si="8"/>
        <v>0</v>
      </c>
      <c r="AJ472" s="15">
        <f t="shared" si="19"/>
        <v>96444597</v>
      </c>
      <c r="AK472" s="14"/>
      <c r="AL472" s="15">
        <f>if($A472&lt;=$AF$1,D472*((1+Investment!$D$5/12)^($AL$1*12-$B472)),0)</f>
        <v>0</v>
      </c>
      <c r="AM472" s="15">
        <f>if($A472&lt;=$AF$1,E472*((1+Investment!$D$6/12)^($AL$1*12-$B472)),0)</f>
        <v>0</v>
      </c>
      <c r="AN472" s="15">
        <f>if($A472&lt;=$AF$1,F472*((1+Investment!$D$7/12)^($AL$1*12-$B472)),0)</f>
        <v>0</v>
      </c>
      <c r="AO472" s="15">
        <f t="shared" si="9"/>
        <v>0</v>
      </c>
      <c r="AP472" s="15">
        <f t="shared" si="20"/>
        <v>201708724.5</v>
      </c>
      <c r="AQ472" s="14"/>
      <c r="AR472" s="15">
        <f>if($A472&lt;=$AF$1,D472*((1+Investment!$D$5/12)^($AR$1*12-$B472)),0)</f>
        <v>0</v>
      </c>
      <c r="AS472" s="15">
        <f>if($A472&lt;=$AF$1,E472*((1+Investment!$D$6/12)^($AR$1*12-$B472)),0)</f>
        <v>0</v>
      </c>
      <c r="AT472" s="15">
        <f>if($A472&lt;=$AF$1,F472*((1+Investment!$D$7/12)^($AR$1*12-$B472)),0)</f>
        <v>0</v>
      </c>
      <c r="AU472" s="15">
        <f t="shared" si="10"/>
        <v>0</v>
      </c>
      <c r="AV472" s="15">
        <f t="shared" si="21"/>
        <v>428487442.2</v>
      </c>
      <c r="AW472" s="15"/>
      <c r="AX472" s="15">
        <f>if($A472&lt;=$AF$1,D472*((1+Investment!$D$5/12)^($AX$1*12-$B472)),0)</f>
        <v>0</v>
      </c>
      <c r="AY472" s="15">
        <f>if($A472&lt;=$AF$1,E472*((1+Investment!$D$6/12)^($AX$1*12-$B472)),0)</f>
        <v>0</v>
      </c>
      <c r="AZ472" s="15">
        <f>if($A472&lt;=$AF$1,F472*((1+Investment!$D$7/12)^($AX$1*12-$B472)),0)</f>
        <v>0</v>
      </c>
      <c r="BA472" s="15">
        <f t="shared" si="11"/>
        <v>0</v>
      </c>
      <c r="BB472" s="15">
        <f t="shared" si="22"/>
        <v>924335629</v>
      </c>
      <c r="BC472" s="15"/>
      <c r="BD472" s="15">
        <f>if($A472&lt;=$AF$1,D472*((1+Investment!$D$5/12)^($BD$1*12-$B472)),0)</f>
        <v>0</v>
      </c>
      <c r="BE472" s="15">
        <f>if($A472&lt;=$AF$1,E472*((1+Investment!$D$6/12)^($BD$1*12-$B472)),0)</f>
        <v>0</v>
      </c>
      <c r="BF472" s="15">
        <f>if($A472&lt;=$AF$1,F472*((1+Investment!$D$7/12)^($BD$1*12-$B472)),0)</f>
        <v>0</v>
      </c>
      <c r="BG472" s="15">
        <f t="shared" si="12"/>
        <v>0</v>
      </c>
      <c r="BH472" s="15">
        <f t="shared" si="23"/>
        <v>2023737898</v>
      </c>
      <c r="BI472" s="15"/>
    </row>
    <row r="473">
      <c r="A473" s="24">
        <f t="shared" si="2"/>
        <v>39</v>
      </c>
      <c r="B473" s="23">
        <f t="shared" si="13"/>
        <v>471</v>
      </c>
      <c r="C473" s="15">
        <f>vlookup(A473,Budget!$B$3:$H$53,7,0)</f>
        <v>137405.2531</v>
      </c>
      <c r="D473" s="15">
        <f t="shared" ref="D473:F473" si="491">$C473*D$1</f>
        <v>82443.15188</v>
      </c>
      <c r="E473" s="15">
        <f t="shared" si="491"/>
        <v>34351.31328</v>
      </c>
      <c r="F473" s="15">
        <f t="shared" si="491"/>
        <v>20610.78797</v>
      </c>
      <c r="G473" s="14"/>
      <c r="H473" s="15">
        <f>if($A473&lt;=$H$1,D473*((1+Investment!$D$5/12)^($H$1*12-$B473)),0)</f>
        <v>0</v>
      </c>
      <c r="I473" s="15">
        <f>if($A473&lt;=$H$1,E473*((1+Investment!$D$6/12)^($H$1*12-$B473)),0)</f>
        <v>0</v>
      </c>
      <c r="J473" s="15">
        <f>if($A473&lt;=$H$1,F473*((1+Investment!$D$7/12)^($H$1*12-$B473)),0)</f>
        <v>0</v>
      </c>
      <c r="K473" s="15">
        <f t="shared" si="4"/>
        <v>0</v>
      </c>
      <c r="L473" s="15">
        <f t="shared" si="15"/>
        <v>2878143.695</v>
      </c>
      <c r="M473" s="14"/>
      <c r="N473" s="15">
        <f>if($A473&lt;=$N$1,D473*((1+Investment!$D$5/12)^($N$1*12-$B473)),0)</f>
        <v>0</v>
      </c>
      <c r="O473" s="15">
        <f>if($A473&lt;=$N$1,E473*((1+Investment!$D$6/12)^($N$1*12-$B473)),0)</f>
        <v>0</v>
      </c>
      <c r="P473" s="15">
        <f>if($A473&lt;=$N$1,F473*((1+Investment!$D$7/12)^($N$1*12-$B473)),0)</f>
        <v>0</v>
      </c>
      <c r="Q473" s="15">
        <f t="shared" si="5"/>
        <v>0</v>
      </c>
      <c r="R473" s="15">
        <f t="shared" si="16"/>
        <v>7865692.167</v>
      </c>
      <c r="S473" s="14"/>
      <c r="T473" s="15">
        <f>if($A473&lt;=$T$1,D473*((1+Investment!$D$5/12)^($T$1*12-$B473)),0)</f>
        <v>0</v>
      </c>
      <c r="U473" s="15">
        <f>if($A473&lt;=$T$1,E473*((1+Investment!$D$6/12)^($T$1*12-$B473)),0)</f>
        <v>0</v>
      </c>
      <c r="V473" s="15">
        <f>if($A473&lt;=$T$1,F473*((1+Investment!$D$7/12)^($T$1*12-$B473)),0)</f>
        <v>0</v>
      </c>
      <c r="W473" s="15">
        <f t="shared" si="6"/>
        <v>0</v>
      </c>
      <c r="X473" s="15">
        <f t="shared" si="17"/>
        <v>19126709.88</v>
      </c>
      <c r="Y473" s="14"/>
      <c r="Z473" s="15">
        <f>if($A473&lt;=$Z$1,D473*((1+Investment!$D$5/12)^($Z$1*12-$B473)),0)</f>
        <v>0</v>
      </c>
      <c r="AA473" s="15">
        <f>if($A473&lt;=$Z$1,E473*((1+Investment!$D$6/12)^($Z$1*12-$B473)),0)</f>
        <v>0</v>
      </c>
      <c r="AB473" s="15">
        <f>if($A473&lt;=$Z$1,F473*((1+Investment!$D$7/12)^($Z$1*12-$B473)),0)</f>
        <v>0</v>
      </c>
      <c r="AC473" s="15">
        <f t="shared" si="7"/>
        <v>0</v>
      </c>
      <c r="AD473" s="15">
        <f t="shared" si="18"/>
        <v>43666553.35</v>
      </c>
      <c r="AE473" s="14"/>
      <c r="AF473" s="15">
        <f>if($A473&lt;=$AF$1,D473*((1+Investment!$D$5/12)^($AF$1*12-$B473)),0)</f>
        <v>0</v>
      </c>
      <c r="AG473" s="15">
        <f>if($A473&lt;=$AF$1,E473*((1+Investment!$D$6/12)^($AF$1*12-$B473)),0)</f>
        <v>0</v>
      </c>
      <c r="AH473" s="15">
        <f>if($A473&lt;=$AF$1,F473*((1+Investment!$D$7/12)^($AF$1*12-$B473)),0)</f>
        <v>0</v>
      </c>
      <c r="AI473" s="15">
        <f t="shared" si="8"/>
        <v>0</v>
      </c>
      <c r="AJ473" s="15">
        <f t="shared" si="19"/>
        <v>96444597</v>
      </c>
      <c r="AK473" s="14"/>
      <c r="AL473" s="15">
        <f>if($A473&lt;=$AF$1,D473*((1+Investment!$D$5/12)^($AL$1*12-$B473)),0)</f>
        <v>0</v>
      </c>
      <c r="AM473" s="15">
        <f>if($A473&lt;=$AF$1,E473*((1+Investment!$D$6/12)^($AL$1*12-$B473)),0)</f>
        <v>0</v>
      </c>
      <c r="AN473" s="15">
        <f>if($A473&lt;=$AF$1,F473*((1+Investment!$D$7/12)^($AL$1*12-$B473)),0)</f>
        <v>0</v>
      </c>
      <c r="AO473" s="15">
        <f t="shared" si="9"/>
        <v>0</v>
      </c>
      <c r="AP473" s="15">
        <f t="shared" si="20"/>
        <v>201708724.5</v>
      </c>
      <c r="AQ473" s="14"/>
      <c r="AR473" s="15">
        <f>if($A473&lt;=$AF$1,D473*((1+Investment!$D$5/12)^($AR$1*12-$B473)),0)</f>
        <v>0</v>
      </c>
      <c r="AS473" s="15">
        <f>if($A473&lt;=$AF$1,E473*((1+Investment!$D$6/12)^($AR$1*12-$B473)),0)</f>
        <v>0</v>
      </c>
      <c r="AT473" s="15">
        <f>if($A473&lt;=$AF$1,F473*((1+Investment!$D$7/12)^($AR$1*12-$B473)),0)</f>
        <v>0</v>
      </c>
      <c r="AU473" s="15">
        <f t="shared" si="10"/>
        <v>0</v>
      </c>
      <c r="AV473" s="15">
        <f t="shared" si="21"/>
        <v>428487442.2</v>
      </c>
      <c r="AW473" s="15"/>
      <c r="AX473" s="15">
        <f>if($A473&lt;=$AF$1,D473*((1+Investment!$D$5/12)^($AX$1*12-$B473)),0)</f>
        <v>0</v>
      </c>
      <c r="AY473" s="15">
        <f>if($A473&lt;=$AF$1,E473*((1+Investment!$D$6/12)^($AX$1*12-$B473)),0)</f>
        <v>0</v>
      </c>
      <c r="AZ473" s="15">
        <f>if($A473&lt;=$AF$1,F473*((1+Investment!$D$7/12)^($AX$1*12-$B473)),0)</f>
        <v>0</v>
      </c>
      <c r="BA473" s="15">
        <f t="shared" si="11"/>
        <v>0</v>
      </c>
      <c r="BB473" s="15">
        <f t="shared" si="22"/>
        <v>924335629</v>
      </c>
      <c r="BC473" s="15"/>
      <c r="BD473" s="15">
        <f>if($A473&lt;=$AF$1,D473*((1+Investment!$D$5/12)^($BD$1*12-$B473)),0)</f>
        <v>0</v>
      </c>
      <c r="BE473" s="15">
        <f>if($A473&lt;=$AF$1,E473*((1+Investment!$D$6/12)^($BD$1*12-$B473)),0)</f>
        <v>0</v>
      </c>
      <c r="BF473" s="15">
        <f>if($A473&lt;=$AF$1,F473*((1+Investment!$D$7/12)^($BD$1*12-$B473)),0)</f>
        <v>0</v>
      </c>
      <c r="BG473" s="15">
        <f t="shared" si="12"/>
        <v>0</v>
      </c>
      <c r="BH473" s="15">
        <f t="shared" si="23"/>
        <v>2023737898</v>
      </c>
      <c r="BI473" s="15"/>
    </row>
    <row r="474">
      <c r="A474" s="24">
        <f t="shared" si="2"/>
        <v>39</v>
      </c>
      <c r="B474" s="23">
        <f t="shared" si="13"/>
        <v>472</v>
      </c>
      <c r="C474" s="15">
        <f>vlookup(A474,Budget!$B$3:$H$53,7,0)</f>
        <v>137405.2531</v>
      </c>
      <c r="D474" s="15">
        <f t="shared" ref="D474:F474" si="492">$C474*D$1</f>
        <v>82443.15188</v>
      </c>
      <c r="E474" s="15">
        <f t="shared" si="492"/>
        <v>34351.31328</v>
      </c>
      <c r="F474" s="15">
        <f t="shared" si="492"/>
        <v>20610.78797</v>
      </c>
      <c r="G474" s="14"/>
      <c r="H474" s="15">
        <f>if($A474&lt;=$H$1,D474*((1+Investment!$D$5/12)^($H$1*12-$B474)),0)</f>
        <v>0</v>
      </c>
      <c r="I474" s="15">
        <f>if($A474&lt;=$H$1,E474*((1+Investment!$D$6/12)^($H$1*12-$B474)),0)</f>
        <v>0</v>
      </c>
      <c r="J474" s="15">
        <f>if($A474&lt;=$H$1,F474*((1+Investment!$D$7/12)^($H$1*12-$B474)),0)</f>
        <v>0</v>
      </c>
      <c r="K474" s="15">
        <f t="shared" si="4"/>
        <v>0</v>
      </c>
      <c r="L474" s="15">
        <f t="shared" si="15"/>
        <v>2878143.695</v>
      </c>
      <c r="M474" s="14"/>
      <c r="N474" s="15">
        <f>if($A474&lt;=$N$1,D474*((1+Investment!$D$5/12)^($N$1*12-$B474)),0)</f>
        <v>0</v>
      </c>
      <c r="O474" s="15">
        <f>if($A474&lt;=$N$1,E474*((1+Investment!$D$6/12)^($N$1*12-$B474)),0)</f>
        <v>0</v>
      </c>
      <c r="P474" s="15">
        <f>if($A474&lt;=$N$1,F474*((1+Investment!$D$7/12)^($N$1*12-$B474)),0)</f>
        <v>0</v>
      </c>
      <c r="Q474" s="15">
        <f t="shared" si="5"/>
        <v>0</v>
      </c>
      <c r="R474" s="15">
        <f t="shared" si="16"/>
        <v>7865692.167</v>
      </c>
      <c r="S474" s="14"/>
      <c r="T474" s="15">
        <f>if($A474&lt;=$T$1,D474*((1+Investment!$D$5/12)^($T$1*12-$B474)),0)</f>
        <v>0</v>
      </c>
      <c r="U474" s="15">
        <f>if($A474&lt;=$T$1,E474*((1+Investment!$D$6/12)^($T$1*12-$B474)),0)</f>
        <v>0</v>
      </c>
      <c r="V474" s="15">
        <f>if($A474&lt;=$T$1,F474*((1+Investment!$D$7/12)^($T$1*12-$B474)),0)</f>
        <v>0</v>
      </c>
      <c r="W474" s="15">
        <f t="shared" si="6"/>
        <v>0</v>
      </c>
      <c r="X474" s="15">
        <f t="shared" si="17"/>
        <v>19126709.88</v>
      </c>
      <c r="Y474" s="14"/>
      <c r="Z474" s="15">
        <f>if($A474&lt;=$Z$1,D474*((1+Investment!$D$5/12)^($Z$1*12-$B474)),0)</f>
        <v>0</v>
      </c>
      <c r="AA474" s="15">
        <f>if($A474&lt;=$Z$1,E474*((1+Investment!$D$6/12)^($Z$1*12-$B474)),0)</f>
        <v>0</v>
      </c>
      <c r="AB474" s="15">
        <f>if($A474&lt;=$Z$1,F474*((1+Investment!$D$7/12)^($Z$1*12-$B474)),0)</f>
        <v>0</v>
      </c>
      <c r="AC474" s="15">
        <f t="shared" si="7"/>
        <v>0</v>
      </c>
      <c r="AD474" s="15">
        <f t="shared" si="18"/>
        <v>43666553.35</v>
      </c>
      <c r="AE474" s="14"/>
      <c r="AF474" s="15">
        <f>if($A474&lt;=$AF$1,D474*((1+Investment!$D$5/12)^($AF$1*12-$B474)),0)</f>
        <v>0</v>
      </c>
      <c r="AG474" s="15">
        <f>if($A474&lt;=$AF$1,E474*((1+Investment!$D$6/12)^($AF$1*12-$B474)),0)</f>
        <v>0</v>
      </c>
      <c r="AH474" s="15">
        <f>if($A474&lt;=$AF$1,F474*((1+Investment!$D$7/12)^($AF$1*12-$B474)),0)</f>
        <v>0</v>
      </c>
      <c r="AI474" s="15">
        <f t="shared" si="8"/>
        <v>0</v>
      </c>
      <c r="AJ474" s="15">
        <f t="shared" si="19"/>
        <v>96444597</v>
      </c>
      <c r="AK474" s="14"/>
      <c r="AL474" s="15">
        <f>if($A474&lt;=$AF$1,D474*((1+Investment!$D$5/12)^($AL$1*12-$B474)),0)</f>
        <v>0</v>
      </c>
      <c r="AM474" s="15">
        <f>if($A474&lt;=$AF$1,E474*((1+Investment!$D$6/12)^($AL$1*12-$B474)),0)</f>
        <v>0</v>
      </c>
      <c r="AN474" s="15">
        <f>if($A474&lt;=$AF$1,F474*((1+Investment!$D$7/12)^($AL$1*12-$B474)),0)</f>
        <v>0</v>
      </c>
      <c r="AO474" s="15">
        <f t="shared" si="9"/>
        <v>0</v>
      </c>
      <c r="AP474" s="15">
        <f t="shared" si="20"/>
        <v>201708724.5</v>
      </c>
      <c r="AQ474" s="14"/>
      <c r="AR474" s="15">
        <f>if($A474&lt;=$AF$1,D474*((1+Investment!$D$5/12)^($AR$1*12-$B474)),0)</f>
        <v>0</v>
      </c>
      <c r="AS474" s="15">
        <f>if($A474&lt;=$AF$1,E474*((1+Investment!$D$6/12)^($AR$1*12-$B474)),0)</f>
        <v>0</v>
      </c>
      <c r="AT474" s="15">
        <f>if($A474&lt;=$AF$1,F474*((1+Investment!$D$7/12)^($AR$1*12-$B474)),0)</f>
        <v>0</v>
      </c>
      <c r="AU474" s="15">
        <f t="shared" si="10"/>
        <v>0</v>
      </c>
      <c r="AV474" s="15">
        <f t="shared" si="21"/>
        <v>428487442.2</v>
      </c>
      <c r="AW474" s="15"/>
      <c r="AX474" s="15">
        <f>if($A474&lt;=$AF$1,D474*((1+Investment!$D$5/12)^($AX$1*12-$B474)),0)</f>
        <v>0</v>
      </c>
      <c r="AY474" s="15">
        <f>if($A474&lt;=$AF$1,E474*((1+Investment!$D$6/12)^($AX$1*12-$B474)),0)</f>
        <v>0</v>
      </c>
      <c r="AZ474" s="15">
        <f>if($A474&lt;=$AF$1,F474*((1+Investment!$D$7/12)^($AX$1*12-$B474)),0)</f>
        <v>0</v>
      </c>
      <c r="BA474" s="15">
        <f t="shared" si="11"/>
        <v>0</v>
      </c>
      <c r="BB474" s="15">
        <f t="shared" si="22"/>
        <v>924335629</v>
      </c>
      <c r="BC474" s="15"/>
      <c r="BD474" s="15">
        <f>if($A474&lt;=$AF$1,D474*((1+Investment!$D$5/12)^($BD$1*12-$B474)),0)</f>
        <v>0</v>
      </c>
      <c r="BE474" s="15">
        <f>if($A474&lt;=$AF$1,E474*((1+Investment!$D$6/12)^($BD$1*12-$B474)),0)</f>
        <v>0</v>
      </c>
      <c r="BF474" s="15">
        <f>if($A474&lt;=$AF$1,F474*((1+Investment!$D$7/12)^($BD$1*12-$B474)),0)</f>
        <v>0</v>
      </c>
      <c r="BG474" s="15">
        <f t="shared" si="12"/>
        <v>0</v>
      </c>
      <c r="BH474" s="15">
        <f t="shared" si="23"/>
        <v>2023737898</v>
      </c>
      <c r="BI474" s="15"/>
    </row>
    <row r="475">
      <c r="A475" s="24">
        <f t="shared" si="2"/>
        <v>39</v>
      </c>
      <c r="B475" s="23">
        <f t="shared" si="13"/>
        <v>473</v>
      </c>
      <c r="C475" s="15">
        <f>vlookup(A475,Budget!$B$3:$H$53,7,0)</f>
        <v>137405.2531</v>
      </c>
      <c r="D475" s="15">
        <f t="shared" ref="D475:F475" si="493">$C475*D$1</f>
        <v>82443.15188</v>
      </c>
      <c r="E475" s="15">
        <f t="shared" si="493"/>
        <v>34351.31328</v>
      </c>
      <c r="F475" s="15">
        <f t="shared" si="493"/>
        <v>20610.78797</v>
      </c>
      <c r="G475" s="14"/>
      <c r="H475" s="15">
        <f>if($A475&lt;=$H$1,D475*((1+Investment!$D$5/12)^($H$1*12-$B475)),0)</f>
        <v>0</v>
      </c>
      <c r="I475" s="15">
        <f>if($A475&lt;=$H$1,E475*((1+Investment!$D$6/12)^($H$1*12-$B475)),0)</f>
        <v>0</v>
      </c>
      <c r="J475" s="15">
        <f>if($A475&lt;=$H$1,F475*((1+Investment!$D$7/12)^($H$1*12-$B475)),0)</f>
        <v>0</v>
      </c>
      <c r="K475" s="15">
        <f t="shared" si="4"/>
        <v>0</v>
      </c>
      <c r="L475" s="15">
        <f t="shared" si="15"/>
        <v>2878143.695</v>
      </c>
      <c r="M475" s="14"/>
      <c r="N475" s="15">
        <f>if($A475&lt;=$N$1,D475*((1+Investment!$D$5/12)^($N$1*12-$B475)),0)</f>
        <v>0</v>
      </c>
      <c r="O475" s="15">
        <f>if($A475&lt;=$N$1,E475*((1+Investment!$D$6/12)^($N$1*12-$B475)),0)</f>
        <v>0</v>
      </c>
      <c r="P475" s="15">
        <f>if($A475&lt;=$N$1,F475*((1+Investment!$D$7/12)^($N$1*12-$B475)),0)</f>
        <v>0</v>
      </c>
      <c r="Q475" s="15">
        <f t="shared" si="5"/>
        <v>0</v>
      </c>
      <c r="R475" s="15">
        <f t="shared" si="16"/>
        <v>7865692.167</v>
      </c>
      <c r="S475" s="14"/>
      <c r="T475" s="15">
        <f>if($A475&lt;=$T$1,D475*((1+Investment!$D$5/12)^($T$1*12-$B475)),0)</f>
        <v>0</v>
      </c>
      <c r="U475" s="15">
        <f>if($A475&lt;=$T$1,E475*((1+Investment!$D$6/12)^($T$1*12-$B475)),0)</f>
        <v>0</v>
      </c>
      <c r="V475" s="15">
        <f>if($A475&lt;=$T$1,F475*((1+Investment!$D$7/12)^($T$1*12-$B475)),0)</f>
        <v>0</v>
      </c>
      <c r="W475" s="15">
        <f t="shared" si="6"/>
        <v>0</v>
      </c>
      <c r="X475" s="15">
        <f t="shared" si="17"/>
        <v>19126709.88</v>
      </c>
      <c r="Y475" s="14"/>
      <c r="Z475" s="15">
        <f>if($A475&lt;=$Z$1,D475*((1+Investment!$D$5/12)^($Z$1*12-$B475)),0)</f>
        <v>0</v>
      </c>
      <c r="AA475" s="15">
        <f>if($A475&lt;=$Z$1,E475*((1+Investment!$D$6/12)^($Z$1*12-$B475)),0)</f>
        <v>0</v>
      </c>
      <c r="AB475" s="15">
        <f>if($A475&lt;=$Z$1,F475*((1+Investment!$D$7/12)^($Z$1*12-$B475)),0)</f>
        <v>0</v>
      </c>
      <c r="AC475" s="15">
        <f t="shared" si="7"/>
        <v>0</v>
      </c>
      <c r="AD475" s="15">
        <f t="shared" si="18"/>
        <v>43666553.35</v>
      </c>
      <c r="AE475" s="14"/>
      <c r="AF475" s="15">
        <f>if($A475&lt;=$AF$1,D475*((1+Investment!$D$5/12)^($AF$1*12-$B475)),0)</f>
        <v>0</v>
      </c>
      <c r="AG475" s="15">
        <f>if($A475&lt;=$AF$1,E475*((1+Investment!$D$6/12)^($AF$1*12-$B475)),0)</f>
        <v>0</v>
      </c>
      <c r="AH475" s="15">
        <f>if($A475&lt;=$AF$1,F475*((1+Investment!$D$7/12)^($AF$1*12-$B475)),0)</f>
        <v>0</v>
      </c>
      <c r="AI475" s="15">
        <f t="shared" si="8"/>
        <v>0</v>
      </c>
      <c r="AJ475" s="15">
        <f t="shared" si="19"/>
        <v>96444597</v>
      </c>
      <c r="AK475" s="14"/>
      <c r="AL475" s="15">
        <f>if($A475&lt;=$AF$1,D475*((1+Investment!$D$5/12)^($AL$1*12-$B475)),0)</f>
        <v>0</v>
      </c>
      <c r="AM475" s="15">
        <f>if($A475&lt;=$AF$1,E475*((1+Investment!$D$6/12)^($AL$1*12-$B475)),0)</f>
        <v>0</v>
      </c>
      <c r="AN475" s="15">
        <f>if($A475&lt;=$AF$1,F475*((1+Investment!$D$7/12)^($AL$1*12-$B475)),0)</f>
        <v>0</v>
      </c>
      <c r="AO475" s="15">
        <f t="shared" si="9"/>
        <v>0</v>
      </c>
      <c r="AP475" s="15">
        <f t="shared" si="20"/>
        <v>201708724.5</v>
      </c>
      <c r="AQ475" s="14"/>
      <c r="AR475" s="15">
        <f>if($A475&lt;=$AF$1,D475*((1+Investment!$D$5/12)^($AR$1*12-$B475)),0)</f>
        <v>0</v>
      </c>
      <c r="AS475" s="15">
        <f>if($A475&lt;=$AF$1,E475*((1+Investment!$D$6/12)^($AR$1*12-$B475)),0)</f>
        <v>0</v>
      </c>
      <c r="AT475" s="15">
        <f>if($A475&lt;=$AF$1,F475*((1+Investment!$D$7/12)^($AR$1*12-$B475)),0)</f>
        <v>0</v>
      </c>
      <c r="AU475" s="15">
        <f t="shared" si="10"/>
        <v>0</v>
      </c>
      <c r="AV475" s="15">
        <f t="shared" si="21"/>
        <v>428487442.2</v>
      </c>
      <c r="AW475" s="15"/>
      <c r="AX475" s="15">
        <f>if($A475&lt;=$AF$1,D475*((1+Investment!$D$5/12)^($AX$1*12-$B475)),0)</f>
        <v>0</v>
      </c>
      <c r="AY475" s="15">
        <f>if($A475&lt;=$AF$1,E475*((1+Investment!$D$6/12)^($AX$1*12-$B475)),0)</f>
        <v>0</v>
      </c>
      <c r="AZ475" s="15">
        <f>if($A475&lt;=$AF$1,F475*((1+Investment!$D$7/12)^($AX$1*12-$B475)),0)</f>
        <v>0</v>
      </c>
      <c r="BA475" s="15">
        <f t="shared" si="11"/>
        <v>0</v>
      </c>
      <c r="BB475" s="15">
        <f t="shared" si="22"/>
        <v>924335629</v>
      </c>
      <c r="BC475" s="15"/>
      <c r="BD475" s="15">
        <f>if($A475&lt;=$AF$1,D475*((1+Investment!$D$5/12)^($BD$1*12-$B475)),0)</f>
        <v>0</v>
      </c>
      <c r="BE475" s="15">
        <f>if($A475&lt;=$AF$1,E475*((1+Investment!$D$6/12)^($BD$1*12-$B475)),0)</f>
        <v>0</v>
      </c>
      <c r="BF475" s="15">
        <f>if($A475&lt;=$AF$1,F475*((1+Investment!$D$7/12)^($BD$1*12-$B475)),0)</f>
        <v>0</v>
      </c>
      <c r="BG475" s="15">
        <f t="shared" si="12"/>
        <v>0</v>
      </c>
      <c r="BH475" s="15">
        <f t="shared" si="23"/>
        <v>2023737898</v>
      </c>
      <c r="BI475" s="15"/>
    </row>
    <row r="476">
      <c r="A476" s="24">
        <f t="shared" si="2"/>
        <v>39</v>
      </c>
      <c r="B476" s="23">
        <f t="shared" si="13"/>
        <v>474</v>
      </c>
      <c r="C476" s="15">
        <f>vlookup(A476,Budget!$B$3:$H$53,7,0)</f>
        <v>137405.2531</v>
      </c>
      <c r="D476" s="15">
        <f t="shared" ref="D476:F476" si="494">$C476*D$1</f>
        <v>82443.15188</v>
      </c>
      <c r="E476" s="15">
        <f t="shared" si="494"/>
        <v>34351.31328</v>
      </c>
      <c r="F476" s="15">
        <f t="shared" si="494"/>
        <v>20610.78797</v>
      </c>
      <c r="G476" s="14"/>
      <c r="H476" s="15">
        <f>if($A476&lt;=$H$1,D476*((1+Investment!$D$5/12)^($H$1*12-$B476)),0)</f>
        <v>0</v>
      </c>
      <c r="I476" s="15">
        <f>if($A476&lt;=$H$1,E476*((1+Investment!$D$6/12)^($H$1*12-$B476)),0)</f>
        <v>0</v>
      </c>
      <c r="J476" s="15">
        <f>if($A476&lt;=$H$1,F476*((1+Investment!$D$7/12)^($H$1*12-$B476)),0)</f>
        <v>0</v>
      </c>
      <c r="K476" s="15">
        <f t="shared" si="4"/>
        <v>0</v>
      </c>
      <c r="L476" s="15">
        <f t="shared" si="15"/>
        <v>2878143.695</v>
      </c>
      <c r="M476" s="14"/>
      <c r="N476" s="15">
        <f>if($A476&lt;=$N$1,D476*((1+Investment!$D$5/12)^($N$1*12-$B476)),0)</f>
        <v>0</v>
      </c>
      <c r="O476" s="15">
        <f>if($A476&lt;=$N$1,E476*((1+Investment!$D$6/12)^($N$1*12-$B476)),0)</f>
        <v>0</v>
      </c>
      <c r="P476" s="15">
        <f>if($A476&lt;=$N$1,F476*((1+Investment!$D$7/12)^($N$1*12-$B476)),0)</f>
        <v>0</v>
      </c>
      <c r="Q476" s="15">
        <f t="shared" si="5"/>
        <v>0</v>
      </c>
      <c r="R476" s="15">
        <f t="shared" si="16"/>
        <v>7865692.167</v>
      </c>
      <c r="S476" s="14"/>
      <c r="T476" s="15">
        <f>if($A476&lt;=$T$1,D476*((1+Investment!$D$5/12)^($T$1*12-$B476)),0)</f>
        <v>0</v>
      </c>
      <c r="U476" s="15">
        <f>if($A476&lt;=$T$1,E476*((1+Investment!$D$6/12)^($T$1*12-$B476)),0)</f>
        <v>0</v>
      </c>
      <c r="V476" s="15">
        <f>if($A476&lt;=$T$1,F476*((1+Investment!$D$7/12)^($T$1*12-$B476)),0)</f>
        <v>0</v>
      </c>
      <c r="W476" s="15">
        <f t="shared" si="6"/>
        <v>0</v>
      </c>
      <c r="X476" s="15">
        <f t="shared" si="17"/>
        <v>19126709.88</v>
      </c>
      <c r="Y476" s="14"/>
      <c r="Z476" s="15">
        <f>if($A476&lt;=$Z$1,D476*((1+Investment!$D$5/12)^($Z$1*12-$B476)),0)</f>
        <v>0</v>
      </c>
      <c r="AA476" s="15">
        <f>if($A476&lt;=$Z$1,E476*((1+Investment!$D$6/12)^($Z$1*12-$B476)),0)</f>
        <v>0</v>
      </c>
      <c r="AB476" s="15">
        <f>if($A476&lt;=$Z$1,F476*((1+Investment!$D$7/12)^($Z$1*12-$B476)),0)</f>
        <v>0</v>
      </c>
      <c r="AC476" s="15">
        <f t="shared" si="7"/>
        <v>0</v>
      </c>
      <c r="AD476" s="15">
        <f t="shared" si="18"/>
        <v>43666553.35</v>
      </c>
      <c r="AE476" s="14"/>
      <c r="AF476" s="15">
        <f>if($A476&lt;=$AF$1,D476*((1+Investment!$D$5/12)^($AF$1*12-$B476)),0)</f>
        <v>0</v>
      </c>
      <c r="AG476" s="15">
        <f>if($A476&lt;=$AF$1,E476*((1+Investment!$D$6/12)^($AF$1*12-$B476)),0)</f>
        <v>0</v>
      </c>
      <c r="AH476" s="15">
        <f>if($A476&lt;=$AF$1,F476*((1+Investment!$D$7/12)^($AF$1*12-$B476)),0)</f>
        <v>0</v>
      </c>
      <c r="AI476" s="15">
        <f t="shared" si="8"/>
        <v>0</v>
      </c>
      <c r="AJ476" s="15">
        <f t="shared" si="19"/>
        <v>96444597</v>
      </c>
      <c r="AK476" s="14"/>
      <c r="AL476" s="15">
        <f>if($A476&lt;=$AF$1,D476*((1+Investment!$D$5/12)^($AL$1*12-$B476)),0)</f>
        <v>0</v>
      </c>
      <c r="AM476" s="15">
        <f>if($A476&lt;=$AF$1,E476*((1+Investment!$D$6/12)^($AL$1*12-$B476)),0)</f>
        <v>0</v>
      </c>
      <c r="AN476" s="15">
        <f>if($A476&lt;=$AF$1,F476*((1+Investment!$D$7/12)^($AL$1*12-$B476)),0)</f>
        <v>0</v>
      </c>
      <c r="AO476" s="15">
        <f t="shared" si="9"/>
        <v>0</v>
      </c>
      <c r="AP476" s="15">
        <f t="shared" si="20"/>
        <v>201708724.5</v>
      </c>
      <c r="AQ476" s="14"/>
      <c r="AR476" s="15">
        <f>if($A476&lt;=$AF$1,D476*((1+Investment!$D$5/12)^($AR$1*12-$B476)),0)</f>
        <v>0</v>
      </c>
      <c r="AS476" s="15">
        <f>if($A476&lt;=$AF$1,E476*((1+Investment!$D$6/12)^($AR$1*12-$B476)),0)</f>
        <v>0</v>
      </c>
      <c r="AT476" s="15">
        <f>if($A476&lt;=$AF$1,F476*((1+Investment!$D$7/12)^($AR$1*12-$B476)),0)</f>
        <v>0</v>
      </c>
      <c r="AU476" s="15">
        <f t="shared" si="10"/>
        <v>0</v>
      </c>
      <c r="AV476" s="15">
        <f t="shared" si="21"/>
        <v>428487442.2</v>
      </c>
      <c r="AW476" s="15"/>
      <c r="AX476" s="15">
        <f>if($A476&lt;=$AF$1,D476*((1+Investment!$D$5/12)^($AX$1*12-$B476)),0)</f>
        <v>0</v>
      </c>
      <c r="AY476" s="15">
        <f>if($A476&lt;=$AF$1,E476*((1+Investment!$D$6/12)^($AX$1*12-$B476)),0)</f>
        <v>0</v>
      </c>
      <c r="AZ476" s="15">
        <f>if($A476&lt;=$AF$1,F476*((1+Investment!$D$7/12)^($AX$1*12-$B476)),0)</f>
        <v>0</v>
      </c>
      <c r="BA476" s="15">
        <f t="shared" si="11"/>
        <v>0</v>
      </c>
      <c r="BB476" s="15">
        <f t="shared" si="22"/>
        <v>924335629</v>
      </c>
      <c r="BC476" s="15"/>
      <c r="BD476" s="15">
        <f>if($A476&lt;=$AF$1,D476*((1+Investment!$D$5/12)^($BD$1*12-$B476)),0)</f>
        <v>0</v>
      </c>
      <c r="BE476" s="15">
        <f>if($A476&lt;=$AF$1,E476*((1+Investment!$D$6/12)^($BD$1*12-$B476)),0)</f>
        <v>0</v>
      </c>
      <c r="BF476" s="15">
        <f>if($A476&lt;=$AF$1,F476*((1+Investment!$D$7/12)^($BD$1*12-$B476)),0)</f>
        <v>0</v>
      </c>
      <c r="BG476" s="15">
        <f t="shared" si="12"/>
        <v>0</v>
      </c>
      <c r="BH476" s="15">
        <f t="shared" si="23"/>
        <v>2023737898</v>
      </c>
      <c r="BI476" s="15"/>
    </row>
    <row r="477">
      <c r="A477" s="24">
        <f t="shared" si="2"/>
        <v>39</v>
      </c>
      <c r="B477" s="23">
        <f t="shared" si="13"/>
        <v>475</v>
      </c>
      <c r="C477" s="15">
        <f>vlookup(A477,Budget!$B$3:$H$53,7,0)</f>
        <v>137405.2531</v>
      </c>
      <c r="D477" s="15">
        <f t="shared" ref="D477:F477" si="495">$C477*D$1</f>
        <v>82443.15188</v>
      </c>
      <c r="E477" s="15">
        <f t="shared" si="495"/>
        <v>34351.31328</v>
      </c>
      <c r="F477" s="15">
        <f t="shared" si="495"/>
        <v>20610.78797</v>
      </c>
      <c r="G477" s="14"/>
      <c r="H477" s="15">
        <f>if($A477&lt;=$H$1,D477*((1+Investment!$D$5/12)^($H$1*12-$B477)),0)</f>
        <v>0</v>
      </c>
      <c r="I477" s="15">
        <f>if($A477&lt;=$H$1,E477*((1+Investment!$D$6/12)^($H$1*12-$B477)),0)</f>
        <v>0</v>
      </c>
      <c r="J477" s="15">
        <f>if($A477&lt;=$H$1,F477*((1+Investment!$D$7/12)^($H$1*12-$B477)),0)</f>
        <v>0</v>
      </c>
      <c r="K477" s="15">
        <f t="shared" si="4"/>
        <v>0</v>
      </c>
      <c r="L477" s="15">
        <f t="shared" si="15"/>
        <v>2878143.695</v>
      </c>
      <c r="M477" s="14"/>
      <c r="N477" s="15">
        <f>if($A477&lt;=$N$1,D477*((1+Investment!$D$5/12)^($N$1*12-$B477)),0)</f>
        <v>0</v>
      </c>
      <c r="O477" s="15">
        <f>if($A477&lt;=$N$1,E477*((1+Investment!$D$6/12)^($N$1*12-$B477)),0)</f>
        <v>0</v>
      </c>
      <c r="P477" s="15">
        <f>if($A477&lt;=$N$1,F477*((1+Investment!$D$7/12)^($N$1*12-$B477)),0)</f>
        <v>0</v>
      </c>
      <c r="Q477" s="15">
        <f t="shared" si="5"/>
        <v>0</v>
      </c>
      <c r="R477" s="15">
        <f t="shared" si="16"/>
        <v>7865692.167</v>
      </c>
      <c r="S477" s="14"/>
      <c r="T477" s="15">
        <f>if($A477&lt;=$T$1,D477*((1+Investment!$D$5/12)^($T$1*12-$B477)),0)</f>
        <v>0</v>
      </c>
      <c r="U477" s="15">
        <f>if($A477&lt;=$T$1,E477*((1+Investment!$D$6/12)^($T$1*12-$B477)),0)</f>
        <v>0</v>
      </c>
      <c r="V477" s="15">
        <f>if($A477&lt;=$T$1,F477*((1+Investment!$D$7/12)^($T$1*12-$B477)),0)</f>
        <v>0</v>
      </c>
      <c r="W477" s="15">
        <f t="shared" si="6"/>
        <v>0</v>
      </c>
      <c r="X477" s="15">
        <f t="shared" si="17"/>
        <v>19126709.88</v>
      </c>
      <c r="Y477" s="14"/>
      <c r="Z477" s="15">
        <f>if($A477&lt;=$Z$1,D477*((1+Investment!$D$5/12)^($Z$1*12-$B477)),0)</f>
        <v>0</v>
      </c>
      <c r="AA477" s="15">
        <f>if($A477&lt;=$Z$1,E477*((1+Investment!$D$6/12)^($Z$1*12-$B477)),0)</f>
        <v>0</v>
      </c>
      <c r="AB477" s="15">
        <f>if($A477&lt;=$Z$1,F477*((1+Investment!$D$7/12)^($Z$1*12-$B477)),0)</f>
        <v>0</v>
      </c>
      <c r="AC477" s="15">
        <f t="shared" si="7"/>
        <v>0</v>
      </c>
      <c r="AD477" s="15">
        <f t="shared" si="18"/>
        <v>43666553.35</v>
      </c>
      <c r="AE477" s="14"/>
      <c r="AF477" s="15">
        <f>if($A477&lt;=$AF$1,D477*((1+Investment!$D$5/12)^($AF$1*12-$B477)),0)</f>
        <v>0</v>
      </c>
      <c r="AG477" s="15">
        <f>if($A477&lt;=$AF$1,E477*((1+Investment!$D$6/12)^($AF$1*12-$B477)),0)</f>
        <v>0</v>
      </c>
      <c r="AH477" s="15">
        <f>if($A477&lt;=$AF$1,F477*((1+Investment!$D$7/12)^($AF$1*12-$B477)),0)</f>
        <v>0</v>
      </c>
      <c r="AI477" s="15">
        <f t="shared" si="8"/>
        <v>0</v>
      </c>
      <c r="AJ477" s="15">
        <f t="shared" si="19"/>
        <v>96444597</v>
      </c>
      <c r="AK477" s="14"/>
      <c r="AL477" s="15">
        <f>if($A477&lt;=$AF$1,D477*((1+Investment!$D$5/12)^($AL$1*12-$B477)),0)</f>
        <v>0</v>
      </c>
      <c r="AM477" s="15">
        <f>if($A477&lt;=$AF$1,E477*((1+Investment!$D$6/12)^($AL$1*12-$B477)),0)</f>
        <v>0</v>
      </c>
      <c r="AN477" s="15">
        <f>if($A477&lt;=$AF$1,F477*((1+Investment!$D$7/12)^($AL$1*12-$B477)),0)</f>
        <v>0</v>
      </c>
      <c r="AO477" s="15">
        <f t="shared" si="9"/>
        <v>0</v>
      </c>
      <c r="AP477" s="15">
        <f t="shared" si="20"/>
        <v>201708724.5</v>
      </c>
      <c r="AQ477" s="14"/>
      <c r="AR477" s="15">
        <f>if($A477&lt;=$AF$1,D477*((1+Investment!$D$5/12)^($AR$1*12-$B477)),0)</f>
        <v>0</v>
      </c>
      <c r="AS477" s="15">
        <f>if($A477&lt;=$AF$1,E477*((1+Investment!$D$6/12)^($AR$1*12-$B477)),0)</f>
        <v>0</v>
      </c>
      <c r="AT477" s="15">
        <f>if($A477&lt;=$AF$1,F477*((1+Investment!$D$7/12)^($AR$1*12-$B477)),0)</f>
        <v>0</v>
      </c>
      <c r="AU477" s="15">
        <f t="shared" si="10"/>
        <v>0</v>
      </c>
      <c r="AV477" s="15">
        <f t="shared" si="21"/>
        <v>428487442.2</v>
      </c>
      <c r="AW477" s="15"/>
      <c r="AX477" s="15">
        <f>if($A477&lt;=$AF$1,D477*((1+Investment!$D$5/12)^($AX$1*12-$B477)),0)</f>
        <v>0</v>
      </c>
      <c r="AY477" s="15">
        <f>if($A477&lt;=$AF$1,E477*((1+Investment!$D$6/12)^($AX$1*12-$B477)),0)</f>
        <v>0</v>
      </c>
      <c r="AZ477" s="15">
        <f>if($A477&lt;=$AF$1,F477*((1+Investment!$D$7/12)^($AX$1*12-$B477)),0)</f>
        <v>0</v>
      </c>
      <c r="BA477" s="15">
        <f t="shared" si="11"/>
        <v>0</v>
      </c>
      <c r="BB477" s="15">
        <f t="shared" si="22"/>
        <v>924335629</v>
      </c>
      <c r="BC477" s="15"/>
      <c r="BD477" s="15">
        <f>if($A477&lt;=$AF$1,D477*((1+Investment!$D$5/12)^($BD$1*12-$B477)),0)</f>
        <v>0</v>
      </c>
      <c r="BE477" s="15">
        <f>if($A477&lt;=$AF$1,E477*((1+Investment!$D$6/12)^($BD$1*12-$B477)),0)</f>
        <v>0</v>
      </c>
      <c r="BF477" s="15">
        <f>if($A477&lt;=$AF$1,F477*((1+Investment!$D$7/12)^($BD$1*12-$B477)),0)</f>
        <v>0</v>
      </c>
      <c r="BG477" s="15">
        <f t="shared" si="12"/>
        <v>0</v>
      </c>
      <c r="BH477" s="15">
        <f t="shared" si="23"/>
        <v>2023737898</v>
      </c>
      <c r="BI477" s="15"/>
    </row>
    <row r="478">
      <c r="A478" s="24">
        <f t="shared" si="2"/>
        <v>39</v>
      </c>
      <c r="B478" s="23">
        <f t="shared" si="13"/>
        <v>476</v>
      </c>
      <c r="C478" s="15">
        <f>vlookup(A478,Budget!$B$3:$H$53,7,0)</f>
        <v>137405.2531</v>
      </c>
      <c r="D478" s="15">
        <f t="shared" ref="D478:F478" si="496">$C478*D$1</f>
        <v>82443.15188</v>
      </c>
      <c r="E478" s="15">
        <f t="shared" si="496"/>
        <v>34351.31328</v>
      </c>
      <c r="F478" s="15">
        <f t="shared" si="496"/>
        <v>20610.78797</v>
      </c>
      <c r="G478" s="14"/>
      <c r="H478" s="15">
        <f>if($A478&lt;=$H$1,D478*((1+Investment!$D$5/12)^($H$1*12-$B478)),0)</f>
        <v>0</v>
      </c>
      <c r="I478" s="15">
        <f>if($A478&lt;=$H$1,E478*((1+Investment!$D$6/12)^($H$1*12-$B478)),0)</f>
        <v>0</v>
      </c>
      <c r="J478" s="15">
        <f>if($A478&lt;=$H$1,F478*((1+Investment!$D$7/12)^($H$1*12-$B478)),0)</f>
        <v>0</v>
      </c>
      <c r="K478" s="15">
        <f t="shared" si="4"/>
        <v>0</v>
      </c>
      <c r="L478" s="15">
        <f t="shared" si="15"/>
        <v>2878143.695</v>
      </c>
      <c r="M478" s="14"/>
      <c r="N478" s="15">
        <f>if($A478&lt;=$N$1,D478*((1+Investment!$D$5/12)^($N$1*12-$B478)),0)</f>
        <v>0</v>
      </c>
      <c r="O478" s="15">
        <f>if($A478&lt;=$N$1,E478*((1+Investment!$D$6/12)^($N$1*12-$B478)),0)</f>
        <v>0</v>
      </c>
      <c r="P478" s="15">
        <f>if($A478&lt;=$N$1,F478*((1+Investment!$D$7/12)^($N$1*12-$B478)),0)</f>
        <v>0</v>
      </c>
      <c r="Q478" s="15">
        <f t="shared" si="5"/>
        <v>0</v>
      </c>
      <c r="R478" s="15">
        <f t="shared" si="16"/>
        <v>7865692.167</v>
      </c>
      <c r="S478" s="14"/>
      <c r="T478" s="15">
        <f>if($A478&lt;=$T$1,D478*((1+Investment!$D$5/12)^($T$1*12-$B478)),0)</f>
        <v>0</v>
      </c>
      <c r="U478" s="15">
        <f>if($A478&lt;=$T$1,E478*((1+Investment!$D$6/12)^($T$1*12-$B478)),0)</f>
        <v>0</v>
      </c>
      <c r="V478" s="15">
        <f>if($A478&lt;=$T$1,F478*((1+Investment!$D$7/12)^($T$1*12-$B478)),0)</f>
        <v>0</v>
      </c>
      <c r="W478" s="15">
        <f t="shared" si="6"/>
        <v>0</v>
      </c>
      <c r="X478" s="15">
        <f t="shared" si="17"/>
        <v>19126709.88</v>
      </c>
      <c r="Y478" s="14"/>
      <c r="Z478" s="15">
        <f>if($A478&lt;=$Z$1,D478*((1+Investment!$D$5/12)^($Z$1*12-$B478)),0)</f>
        <v>0</v>
      </c>
      <c r="AA478" s="15">
        <f>if($A478&lt;=$Z$1,E478*((1+Investment!$D$6/12)^($Z$1*12-$B478)),0)</f>
        <v>0</v>
      </c>
      <c r="AB478" s="15">
        <f>if($A478&lt;=$Z$1,F478*((1+Investment!$D$7/12)^($Z$1*12-$B478)),0)</f>
        <v>0</v>
      </c>
      <c r="AC478" s="15">
        <f t="shared" si="7"/>
        <v>0</v>
      </c>
      <c r="AD478" s="15">
        <f t="shared" si="18"/>
        <v>43666553.35</v>
      </c>
      <c r="AE478" s="14"/>
      <c r="AF478" s="15">
        <f>if($A478&lt;=$AF$1,D478*((1+Investment!$D$5/12)^($AF$1*12-$B478)),0)</f>
        <v>0</v>
      </c>
      <c r="AG478" s="15">
        <f>if($A478&lt;=$AF$1,E478*((1+Investment!$D$6/12)^($AF$1*12-$B478)),0)</f>
        <v>0</v>
      </c>
      <c r="AH478" s="15">
        <f>if($A478&lt;=$AF$1,F478*((1+Investment!$D$7/12)^($AF$1*12-$B478)),0)</f>
        <v>0</v>
      </c>
      <c r="AI478" s="15">
        <f t="shared" si="8"/>
        <v>0</v>
      </c>
      <c r="AJ478" s="15">
        <f t="shared" si="19"/>
        <v>96444597</v>
      </c>
      <c r="AK478" s="14"/>
      <c r="AL478" s="15">
        <f>if($A478&lt;=$AF$1,D478*((1+Investment!$D$5/12)^($AL$1*12-$B478)),0)</f>
        <v>0</v>
      </c>
      <c r="AM478" s="15">
        <f>if($A478&lt;=$AF$1,E478*((1+Investment!$D$6/12)^($AL$1*12-$B478)),0)</f>
        <v>0</v>
      </c>
      <c r="AN478" s="15">
        <f>if($A478&lt;=$AF$1,F478*((1+Investment!$D$7/12)^($AL$1*12-$B478)),0)</f>
        <v>0</v>
      </c>
      <c r="AO478" s="15">
        <f t="shared" si="9"/>
        <v>0</v>
      </c>
      <c r="AP478" s="15">
        <f t="shared" si="20"/>
        <v>201708724.5</v>
      </c>
      <c r="AQ478" s="14"/>
      <c r="AR478" s="15">
        <f>if($A478&lt;=$AF$1,D478*((1+Investment!$D$5/12)^($AR$1*12-$B478)),0)</f>
        <v>0</v>
      </c>
      <c r="AS478" s="15">
        <f>if($A478&lt;=$AF$1,E478*((1+Investment!$D$6/12)^($AR$1*12-$B478)),0)</f>
        <v>0</v>
      </c>
      <c r="AT478" s="15">
        <f>if($A478&lt;=$AF$1,F478*((1+Investment!$D$7/12)^($AR$1*12-$B478)),0)</f>
        <v>0</v>
      </c>
      <c r="AU478" s="15">
        <f t="shared" si="10"/>
        <v>0</v>
      </c>
      <c r="AV478" s="15">
        <f t="shared" si="21"/>
        <v>428487442.2</v>
      </c>
      <c r="AW478" s="15"/>
      <c r="AX478" s="15">
        <f>if($A478&lt;=$AF$1,D478*((1+Investment!$D$5/12)^($AX$1*12-$B478)),0)</f>
        <v>0</v>
      </c>
      <c r="AY478" s="15">
        <f>if($A478&lt;=$AF$1,E478*((1+Investment!$D$6/12)^($AX$1*12-$B478)),0)</f>
        <v>0</v>
      </c>
      <c r="AZ478" s="15">
        <f>if($A478&lt;=$AF$1,F478*((1+Investment!$D$7/12)^($AX$1*12-$B478)),0)</f>
        <v>0</v>
      </c>
      <c r="BA478" s="15">
        <f t="shared" si="11"/>
        <v>0</v>
      </c>
      <c r="BB478" s="15">
        <f t="shared" si="22"/>
        <v>924335629</v>
      </c>
      <c r="BC478" s="15"/>
      <c r="BD478" s="15">
        <f>if($A478&lt;=$AF$1,D478*((1+Investment!$D$5/12)^($BD$1*12-$B478)),0)</f>
        <v>0</v>
      </c>
      <c r="BE478" s="15">
        <f>if($A478&lt;=$AF$1,E478*((1+Investment!$D$6/12)^($BD$1*12-$B478)),0)</f>
        <v>0</v>
      </c>
      <c r="BF478" s="15">
        <f>if($A478&lt;=$AF$1,F478*((1+Investment!$D$7/12)^($BD$1*12-$B478)),0)</f>
        <v>0</v>
      </c>
      <c r="BG478" s="15">
        <f t="shared" si="12"/>
        <v>0</v>
      </c>
      <c r="BH478" s="15">
        <f t="shared" si="23"/>
        <v>2023737898</v>
      </c>
      <c r="BI478" s="15"/>
    </row>
    <row r="479">
      <c r="A479" s="24">
        <f t="shared" si="2"/>
        <v>39</v>
      </c>
      <c r="B479" s="23">
        <f t="shared" si="13"/>
        <v>477</v>
      </c>
      <c r="C479" s="15">
        <f>vlookup(A479,Budget!$B$3:$H$53,7,0)</f>
        <v>137405.2531</v>
      </c>
      <c r="D479" s="15">
        <f t="shared" ref="D479:F479" si="497">$C479*D$1</f>
        <v>82443.15188</v>
      </c>
      <c r="E479" s="15">
        <f t="shared" si="497"/>
        <v>34351.31328</v>
      </c>
      <c r="F479" s="15">
        <f t="shared" si="497"/>
        <v>20610.78797</v>
      </c>
      <c r="G479" s="14"/>
      <c r="H479" s="15">
        <f>if($A479&lt;=$H$1,D479*((1+Investment!$D$5/12)^($H$1*12-$B479)),0)</f>
        <v>0</v>
      </c>
      <c r="I479" s="15">
        <f>if($A479&lt;=$H$1,E479*((1+Investment!$D$6/12)^($H$1*12-$B479)),0)</f>
        <v>0</v>
      </c>
      <c r="J479" s="15">
        <f>if($A479&lt;=$H$1,F479*((1+Investment!$D$7/12)^($H$1*12-$B479)),0)</f>
        <v>0</v>
      </c>
      <c r="K479" s="15">
        <f t="shared" si="4"/>
        <v>0</v>
      </c>
      <c r="L479" s="15">
        <f t="shared" si="15"/>
        <v>2878143.695</v>
      </c>
      <c r="M479" s="14"/>
      <c r="N479" s="15">
        <f>if($A479&lt;=$N$1,D479*((1+Investment!$D$5/12)^($N$1*12-$B479)),0)</f>
        <v>0</v>
      </c>
      <c r="O479" s="15">
        <f>if($A479&lt;=$N$1,E479*((1+Investment!$D$6/12)^($N$1*12-$B479)),0)</f>
        <v>0</v>
      </c>
      <c r="P479" s="15">
        <f>if($A479&lt;=$N$1,F479*((1+Investment!$D$7/12)^($N$1*12-$B479)),0)</f>
        <v>0</v>
      </c>
      <c r="Q479" s="15">
        <f t="shared" si="5"/>
        <v>0</v>
      </c>
      <c r="R479" s="15">
        <f t="shared" si="16"/>
        <v>7865692.167</v>
      </c>
      <c r="S479" s="14"/>
      <c r="T479" s="15">
        <f>if($A479&lt;=$T$1,D479*((1+Investment!$D$5/12)^($T$1*12-$B479)),0)</f>
        <v>0</v>
      </c>
      <c r="U479" s="15">
        <f>if($A479&lt;=$T$1,E479*((1+Investment!$D$6/12)^($T$1*12-$B479)),0)</f>
        <v>0</v>
      </c>
      <c r="V479" s="15">
        <f>if($A479&lt;=$T$1,F479*((1+Investment!$D$7/12)^($T$1*12-$B479)),0)</f>
        <v>0</v>
      </c>
      <c r="W479" s="15">
        <f t="shared" si="6"/>
        <v>0</v>
      </c>
      <c r="X479" s="15">
        <f t="shared" si="17"/>
        <v>19126709.88</v>
      </c>
      <c r="Y479" s="14"/>
      <c r="Z479" s="15">
        <f>if($A479&lt;=$Z$1,D479*((1+Investment!$D$5/12)^($Z$1*12-$B479)),0)</f>
        <v>0</v>
      </c>
      <c r="AA479" s="15">
        <f>if($A479&lt;=$Z$1,E479*((1+Investment!$D$6/12)^($Z$1*12-$B479)),0)</f>
        <v>0</v>
      </c>
      <c r="AB479" s="15">
        <f>if($A479&lt;=$Z$1,F479*((1+Investment!$D$7/12)^($Z$1*12-$B479)),0)</f>
        <v>0</v>
      </c>
      <c r="AC479" s="15">
        <f t="shared" si="7"/>
        <v>0</v>
      </c>
      <c r="AD479" s="15">
        <f t="shared" si="18"/>
        <v>43666553.35</v>
      </c>
      <c r="AE479" s="14"/>
      <c r="AF479" s="15">
        <f>if($A479&lt;=$AF$1,D479*((1+Investment!$D$5/12)^($AF$1*12-$B479)),0)</f>
        <v>0</v>
      </c>
      <c r="AG479" s="15">
        <f>if($A479&lt;=$AF$1,E479*((1+Investment!$D$6/12)^($AF$1*12-$B479)),0)</f>
        <v>0</v>
      </c>
      <c r="AH479" s="15">
        <f>if($A479&lt;=$AF$1,F479*((1+Investment!$D$7/12)^($AF$1*12-$B479)),0)</f>
        <v>0</v>
      </c>
      <c r="AI479" s="15">
        <f t="shared" si="8"/>
        <v>0</v>
      </c>
      <c r="AJ479" s="15">
        <f t="shared" si="19"/>
        <v>96444597</v>
      </c>
      <c r="AK479" s="14"/>
      <c r="AL479" s="15">
        <f>if($A479&lt;=$AF$1,D479*((1+Investment!$D$5/12)^($AL$1*12-$B479)),0)</f>
        <v>0</v>
      </c>
      <c r="AM479" s="15">
        <f>if($A479&lt;=$AF$1,E479*((1+Investment!$D$6/12)^($AL$1*12-$B479)),0)</f>
        <v>0</v>
      </c>
      <c r="AN479" s="15">
        <f>if($A479&lt;=$AF$1,F479*((1+Investment!$D$7/12)^($AL$1*12-$B479)),0)</f>
        <v>0</v>
      </c>
      <c r="AO479" s="15">
        <f t="shared" si="9"/>
        <v>0</v>
      </c>
      <c r="AP479" s="15">
        <f t="shared" si="20"/>
        <v>201708724.5</v>
      </c>
      <c r="AQ479" s="14"/>
      <c r="AR479" s="15">
        <f>if($A479&lt;=$AF$1,D479*((1+Investment!$D$5/12)^($AR$1*12-$B479)),0)</f>
        <v>0</v>
      </c>
      <c r="AS479" s="15">
        <f>if($A479&lt;=$AF$1,E479*((1+Investment!$D$6/12)^($AR$1*12-$B479)),0)</f>
        <v>0</v>
      </c>
      <c r="AT479" s="15">
        <f>if($A479&lt;=$AF$1,F479*((1+Investment!$D$7/12)^($AR$1*12-$B479)),0)</f>
        <v>0</v>
      </c>
      <c r="AU479" s="15">
        <f t="shared" si="10"/>
        <v>0</v>
      </c>
      <c r="AV479" s="15">
        <f t="shared" si="21"/>
        <v>428487442.2</v>
      </c>
      <c r="AW479" s="15"/>
      <c r="AX479" s="15">
        <f>if($A479&lt;=$AF$1,D479*((1+Investment!$D$5/12)^($AX$1*12-$B479)),0)</f>
        <v>0</v>
      </c>
      <c r="AY479" s="15">
        <f>if($A479&lt;=$AF$1,E479*((1+Investment!$D$6/12)^($AX$1*12-$B479)),0)</f>
        <v>0</v>
      </c>
      <c r="AZ479" s="15">
        <f>if($A479&lt;=$AF$1,F479*((1+Investment!$D$7/12)^($AX$1*12-$B479)),0)</f>
        <v>0</v>
      </c>
      <c r="BA479" s="15">
        <f t="shared" si="11"/>
        <v>0</v>
      </c>
      <c r="BB479" s="15">
        <f t="shared" si="22"/>
        <v>924335629</v>
      </c>
      <c r="BC479" s="15"/>
      <c r="BD479" s="15">
        <f>if($A479&lt;=$AF$1,D479*((1+Investment!$D$5/12)^($BD$1*12-$B479)),0)</f>
        <v>0</v>
      </c>
      <c r="BE479" s="15">
        <f>if($A479&lt;=$AF$1,E479*((1+Investment!$D$6/12)^($BD$1*12-$B479)),0)</f>
        <v>0</v>
      </c>
      <c r="BF479" s="15">
        <f>if($A479&lt;=$AF$1,F479*((1+Investment!$D$7/12)^($BD$1*12-$B479)),0)</f>
        <v>0</v>
      </c>
      <c r="BG479" s="15">
        <f t="shared" si="12"/>
        <v>0</v>
      </c>
      <c r="BH479" s="15">
        <f t="shared" si="23"/>
        <v>2023737898</v>
      </c>
      <c r="BI479" s="15"/>
    </row>
    <row r="480">
      <c r="A480" s="24">
        <f t="shared" si="2"/>
        <v>39</v>
      </c>
      <c r="B480" s="23">
        <f t="shared" si="13"/>
        <v>478</v>
      </c>
      <c r="C480" s="15">
        <f>vlookup(A480,Budget!$B$3:$H$53,7,0)</f>
        <v>137405.2531</v>
      </c>
      <c r="D480" s="15">
        <f t="shared" ref="D480:F480" si="498">$C480*D$1</f>
        <v>82443.15188</v>
      </c>
      <c r="E480" s="15">
        <f t="shared" si="498"/>
        <v>34351.31328</v>
      </c>
      <c r="F480" s="15">
        <f t="shared" si="498"/>
        <v>20610.78797</v>
      </c>
      <c r="G480" s="14"/>
      <c r="H480" s="15">
        <f>if($A480&lt;=$H$1,D480*((1+Investment!$D$5/12)^($H$1*12-$B480)),0)</f>
        <v>0</v>
      </c>
      <c r="I480" s="15">
        <f>if($A480&lt;=$H$1,E480*((1+Investment!$D$6/12)^($H$1*12-$B480)),0)</f>
        <v>0</v>
      </c>
      <c r="J480" s="15">
        <f>if($A480&lt;=$H$1,F480*((1+Investment!$D$7/12)^($H$1*12-$B480)),0)</f>
        <v>0</v>
      </c>
      <c r="K480" s="15">
        <f t="shared" si="4"/>
        <v>0</v>
      </c>
      <c r="L480" s="15">
        <f t="shared" si="15"/>
        <v>2878143.695</v>
      </c>
      <c r="M480" s="14"/>
      <c r="N480" s="15">
        <f>if($A480&lt;=$N$1,D480*((1+Investment!$D$5/12)^($N$1*12-$B480)),0)</f>
        <v>0</v>
      </c>
      <c r="O480" s="15">
        <f>if($A480&lt;=$N$1,E480*((1+Investment!$D$6/12)^($N$1*12-$B480)),0)</f>
        <v>0</v>
      </c>
      <c r="P480" s="15">
        <f>if($A480&lt;=$N$1,F480*((1+Investment!$D$7/12)^($N$1*12-$B480)),0)</f>
        <v>0</v>
      </c>
      <c r="Q480" s="15">
        <f t="shared" si="5"/>
        <v>0</v>
      </c>
      <c r="R480" s="15">
        <f t="shared" si="16"/>
        <v>7865692.167</v>
      </c>
      <c r="S480" s="14"/>
      <c r="T480" s="15">
        <f>if($A480&lt;=$T$1,D480*((1+Investment!$D$5/12)^($T$1*12-$B480)),0)</f>
        <v>0</v>
      </c>
      <c r="U480" s="15">
        <f>if($A480&lt;=$T$1,E480*((1+Investment!$D$6/12)^($T$1*12-$B480)),0)</f>
        <v>0</v>
      </c>
      <c r="V480" s="15">
        <f>if($A480&lt;=$T$1,F480*((1+Investment!$D$7/12)^($T$1*12-$B480)),0)</f>
        <v>0</v>
      </c>
      <c r="W480" s="15">
        <f t="shared" si="6"/>
        <v>0</v>
      </c>
      <c r="X480" s="15">
        <f t="shared" si="17"/>
        <v>19126709.88</v>
      </c>
      <c r="Y480" s="14"/>
      <c r="Z480" s="15">
        <f>if($A480&lt;=$Z$1,D480*((1+Investment!$D$5/12)^($Z$1*12-$B480)),0)</f>
        <v>0</v>
      </c>
      <c r="AA480" s="15">
        <f>if($A480&lt;=$Z$1,E480*((1+Investment!$D$6/12)^($Z$1*12-$B480)),0)</f>
        <v>0</v>
      </c>
      <c r="AB480" s="15">
        <f>if($A480&lt;=$Z$1,F480*((1+Investment!$D$7/12)^($Z$1*12-$B480)),0)</f>
        <v>0</v>
      </c>
      <c r="AC480" s="15">
        <f t="shared" si="7"/>
        <v>0</v>
      </c>
      <c r="AD480" s="15">
        <f t="shared" si="18"/>
        <v>43666553.35</v>
      </c>
      <c r="AE480" s="14"/>
      <c r="AF480" s="15">
        <f>if($A480&lt;=$AF$1,D480*((1+Investment!$D$5/12)^($AF$1*12-$B480)),0)</f>
        <v>0</v>
      </c>
      <c r="AG480" s="15">
        <f>if($A480&lt;=$AF$1,E480*((1+Investment!$D$6/12)^($AF$1*12-$B480)),0)</f>
        <v>0</v>
      </c>
      <c r="AH480" s="15">
        <f>if($A480&lt;=$AF$1,F480*((1+Investment!$D$7/12)^($AF$1*12-$B480)),0)</f>
        <v>0</v>
      </c>
      <c r="AI480" s="15">
        <f t="shared" si="8"/>
        <v>0</v>
      </c>
      <c r="AJ480" s="15">
        <f t="shared" si="19"/>
        <v>96444597</v>
      </c>
      <c r="AK480" s="14"/>
      <c r="AL480" s="15">
        <f>if($A480&lt;=$AF$1,D480*((1+Investment!$D$5/12)^($AL$1*12-$B480)),0)</f>
        <v>0</v>
      </c>
      <c r="AM480" s="15">
        <f>if($A480&lt;=$AF$1,E480*((1+Investment!$D$6/12)^($AL$1*12-$B480)),0)</f>
        <v>0</v>
      </c>
      <c r="AN480" s="15">
        <f>if($A480&lt;=$AF$1,F480*((1+Investment!$D$7/12)^($AL$1*12-$B480)),0)</f>
        <v>0</v>
      </c>
      <c r="AO480" s="15">
        <f t="shared" si="9"/>
        <v>0</v>
      </c>
      <c r="AP480" s="15">
        <f t="shared" si="20"/>
        <v>201708724.5</v>
      </c>
      <c r="AQ480" s="14"/>
      <c r="AR480" s="15">
        <f>if($A480&lt;=$AF$1,D480*((1+Investment!$D$5/12)^($AR$1*12-$B480)),0)</f>
        <v>0</v>
      </c>
      <c r="AS480" s="15">
        <f>if($A480&lt;=$AF$1,E480*((1+Investment!$D$6/12)^($AR$1*12-$B480)),0)</f>
        <v>0</v>
      </c>
      <c r="AT480" s="15">
        <f>if($A480&lt;=$AF$1,F480*((1+Investment!$D$7/12)^($AR$1*12-$B480)),0)</f>
        <v>0</v>
      </c>
      <c r="AU480" s="15">
        <f t="shared" si="10"/>
        <v>0</v>
      </c>
      <c r="AV480" s="15">
        <f t="shared" si="21"/>
        <v>428487442.2</v>
      </c>
      <c r="AW480" s="15"/>
      <c r="AX480" s="15">
        <f>if($A480&lt;=$AF$1,D480*((1+Investment!$D$5/12)^($AX$1*12-$B480)),0)</f>
        <v>0</v>
      </c>
      <c r="AY480" s="15">
        <f>if($A480&lt;=$AF$1,E480*((1+Investment!$D$6/12)^($AX$1*12-$B480)),0)</f>
        <v>0</v>
      </c>
      <c r="AZ480" s="15">
        <f>if($A480&lt;=$AF$1,F480*((1+Investment!$D$7/12)^($AX$1*12-$B480)),0)</f>
        <v>0</v>
      </c>
      <c r="BA480" s="15">
        <f t="shared" si="11"/>
        <v>0</v>
      </c>
      <c r="BB480" s="15">
        <f t="shared" si="22"/>
        <v>924335629</v>
      </c>
      <c r="BC480" s="15"/>
      <c r="BD480" s="15">
        <f>if($A480&lt;=$AF$1,D480*((1+Investment!$D$5/12)^($BD$1*12-$B480)),0)</f>
        <v>0</v>
      </c>
      <c r="BE480" s="15">
        <f>if($A480&lt;=$AF$1,E480*((1+Investment!$D$6/12)^($BD$1*12-$B480)),0)</f>
        <v>0</v>
      </c>
      <c r="BF480" s="15">
        <f>if($A480&lt;=$AF$1,F480*((1+Investment!$D$7/12)^($BD$1*12-$B480)),0)</f>
        <v>0</v>
      </c>
      <c r="BG480" s="15">
        <f t="shared" si="12"/>
        <v>0</v>
      </c>
      <c r="BH480" s="15">
        <f t="shared" si="23"/>
        <v>2023737898</v>
      </c>
      <c r="BI480" s="15"/>
    </row>
    <row r="481">
      <c r="A481" s="24">
        <f t="shared" si="2"/>
        <v>39</v>
      </c>
      <c r="B481" s="23">
        <f t="shared" si="13"/>
        <v>479</v>
      </c>
      <c r="C481" s="15">
        <f>vlookup(A481,Budget!$B$3:$H$53,7,0)</f>
        <v>137405.2531</v>
      </c>
      <c r="D481" s="15">
        <f t="shared" ref="D481:F481" si="499">$C481*D$1</f>
        <v>82443.15188</v>
      </c>
      <c r="E481" s="15">
        <f t="shared" si="499"/>
        <v>34351.31328</v>
      </c>
      <c r="F481" s="15">
        <f t="shared" si="499"/>
        <v>20610.78797</v>
      </c>
      <c r="G481" s="14"/>
      <c r="H481" s="15">
        <f>if($A481&lt;=$H$1,D481*((1+Investment!$D$5/12)^($H$1*12-$B481)),0)</f>
        <v>0</v>
      </c>
      <c r="I481" s="15">
        <f>if($A481&lt;=$H$1,E481*((1+Investment!$D$6/12)^($H$1*12-$B481)),0)</f>
        <v>0</v>
      </c>
      <c r="J481" s="15">
        <f>if($A481&lt;=$H$1,F481*((1+Investment!$D$7/12)^($H$1*12-$B481)),0)</f>
        <v>0</v>
      </c>
      <c r="K481" s="15">
        <f t="shared" si="4"/>
        <v>0</v>
      </c>
      <c r="L481" s="15">
        <f t="shared" si="15"/>
        <v>2878143.695</v>
      </c>
      <c r="M481" s="14"/>
      <c r="N481" s="15">
        <f>if($A481&lt;=$N$1,D481*((1+Investment!$D$5/12)^($N$1*12-$B481)),0)</f>
        <v>0</v>
      </c>
      <c r="O481" s="15">
        <f>if($A481&lt;=$N$1,E481*((1+Investment!$D$6/12)^($N$1*12-$B481)),0)</f>
        <v>0</v>
      </c>
      <c r="P481" s="15">
        <f>if($A481&lt;=$N$1,F481*((1+Investment!$D$7/12)^($N$1*12-$B481)),0)</f>
        <v>0</v>
      </c>
      <c r="Q481" s="15">
        <f t="shared" si="5"/>
        <v>0</v>
      </c>
      <c r="R481" s="15">
        <f t="shared" si="16"/>
        <v>7865692.167</v>
      </c>
      <c r="S481" s="14"/>
      <c r="T481" s="15">
        <f>if($A481&lt;=$T$1,D481*((1+Investment!$D$5/12)^($T$1*12-$B481)),0)</f>
        <v>0</v>
      </c>
      <c r="U481" s="15">
        <f>if($A481&lt;=$T$1,E481*((1+Investment!$D$6/12)^($T$1*12-$B481)),0)</f>
        <v>0</v>
      </c>
      <c r="V481" s="15">
        <f>if($A481&lt;=$T$1,F481*((1+Investment!$D$7/12)^($T$1*12-$B481)),0)</f>
        <v>0</v>
      </c>
      <c r="W481" s="15">
        <f t="shared" si="6"/>
        <v>0</v>
      </c>
      <c r="X481" s="15">
        <f t="shared" si="17"/>
        <v>19126709.88</v>
      </c>
      <c r="Y481" s="14"/>
      <c r="Z481" s="15">
        <f>if($A481&lt;=$Z$1,D481*((1+Investment!$D$5/12)^($Z$1*12-$B481)),0)</f>
        <v>0</v>
      </c>
      <c r="AA481" s="15">
        <f>if($A481&lt;=$Z$1,E481*((1+Investment!$D$6/12)^($Z$1*12-$B481)),0)</f>
        <v>0</v>
      </c>
      <c r="AB481" s="15">
        <f>if($A481&lt;=$Z$1,F481*((1+Investment!$D$7/12)^($Z$1*12-$B481)),0)</f>
        <v>0</v>
      </c>
      <c r="AC481" s="15">
        <f t="shared" si="7"/>
        <v>0</v>
      </c>
      <c r="AD481" s="15">
        <f t="shared" si="18"/>
        <v>43666553.35</v>
      </c>
      <c r="AE481" s="14"/>
      <c r="AF481" s="15">
        <f>if($A481&lt;=$AF$1,D481*((1+Investment!$D$5/12)^($AF$1*12-$B481)),0)</f>
        <v>0</v>
      </c>
      <c r="AG481" s="15">
        <f>if($A481&lt;=$AF$1,E481*((1+Investment!$D$6/12)^($AF$1*12-$B481)),0)</f>
        <v>0</v>
      </c>
      <c r="AH481" s="15">
        <f>if($A481&lt;=$AF$1,F481*((1+Investment!$D$7/12)^($AF$1*12-$B481)),0)</f>
        <v>0</v>
      </c>
      <c r="AI481" s="15">
        <f t="shared" si="8"/>
        <v>0</v>
      </c>
      <c r="AJ481" s="15">
        <f t="shared" si="19"/>
        <v>96444597</v>
      </c>
      <c r="AK481" s="14"/>
      <c r="AL481" s="15">
        <f>if($A481&lt;=$AF$1,D481*((1+Investment!$D$5/12)^($AL$1*12-$B481)),0)</f>
        <v>0</v>
      </c>
      <c r="AM481" s="15">
        <f>if($A481&lt;=$AF$1,E481*((1+Investment!$D$6/12)^($AL$1*12-$B481)),0)</f>
        <v>0</v>
      </c>
      <c r="AN481" s="15">
        <f>if($A481&lt;=$AF$1,F481*((1+Investment!$D$7/12)^($AL$1*12-$B481)),0)</f>
        <v>0</v>
      </c>
      <c r="AO481" s="15">
        <f t="shared" si="9"/>
        <v>0</v>
      </c>
      <c r="AP481" s="15">
        <f t="shared" si="20"/>
        <v>201708724.5</v>
      </c>
      <c r="AQ481" s="14"/>
      <c r="AR481" s="15">
        <f>if($A481&lt;=$AF$1,D481*((1+Investment!$D$5/12)^($AR$1*12-$B481)),0)</f>
        <v>0</v>
      </c>
      <c r="AS481" s="15">
        <f>if($A481&lt;=$AF$1,E481*((1+Investment!$D$6/12)^($AR$1*12-$B481)),0)</f>
        <v>0</v>
      </c>
      <c r="AT481" s="15">
        <f>if($A481&lt;=$AF$1,F481*((1+Investment!$D$7/12)^($AR$1*12-$B481)),0)</f>
        <v>0</v>
      </c>
      <c r="AU481" s="15">
        <f t="shared" si="10"/>
        <v>0</v>
      </c>
      <c r="AV481" s="15">
        <f t="shared" si="21"/>
        <v>428487442.2</v>
      </c>
      <c r="AW481" s="15"/>
      <c r="AX481" s="15">
        <f>if($A481&lt;=$AF$1,D481*((1+Investment!$D$5/12)^($AX$1*12-$B481)),0)</f>
        <v>0</v>
      </c>
      <c r="AY481" s="15">
        <f>if($A481&lt;=$AF$1,E481*((1+Investment!$D$6/12)^($AX$1*12-$B481)),0)</f>
        <v>0</v>
      </c>
      <c r="AZ481" s="15">
        <f>if($A481&lt;=$AF$1,F481*((1+Investment!$D$7/12)^($AX$1*12-$B481)),0)</f>
        <v>0</v>
      </c>
      <c r="BA481" s="15">
        <f t="shared" si="11"/>
        <v>0</v>
      </c>
      <c r="BB481" s="15">
        <f t="shared" si="22"/>
        <v>924335629</v>
      </c>
      <c r="BC481" s="15"/>
      <c r="BD481" s="15">
        <f>if($A481&lt;=$AF$1,D481*((1+Investment!$D$5/12)^($BD$1*12-$B481)),0)</f>
        <v>0</v>
      </c>
      <c r="BE481" s="15">
        <f>if($A481&lt;=$AF$1,E481*((1+Investment!$D$6/12)^($BD$1*12-$B481)),0)</f>
        <v>0</v>
      </c>
      <c r="BF481" s="15">
        <f>if($A481&lt;=$AF$1,F481*((1+Investment!$D$7/12)^($BD$1*12-$B481)),0)</f>
        <v>0</v>
      </c>
      <c r="BG481" s="15">
        <f t="shared" si="12"/>
        <v>0</v>
      </c>
      <c r="BH481" s="15">
        <f t="shared" si="23"/>
        <v>2023737898</v>
      </c>
      <c r="BI481" s="15"/>
    </row>
    <row r="482">
      <c r="A482" s="24">
        <f t="shared" si="2"/>
        <v>39</v>
      </c>
      <c r="B482" s="23">
        <f t="shared" si="13"/>
        <v>480</v>
      </c>
      <c r="C482" s="15">
        <f>vlookup(A482,Budget!$B$3:$H$53,7,0)</f>
        <v>137405.2531</v>
      </c>
      <c r="D482" s="15">
        <f t="shared" ref="D482:F482" si="500">$C482*D$1</f>
        <v>82443.15188</v>
      </c>
      <c r="E482" s="15">
        <f t="shared" si="500"/>
        <v>34351.31328</v>
      </c>
      <c r="F482" s="15">
        <f t="shared" si="500"/>
        <v>20610.78797</v>
      </c>
      <c r="G482" s="14"/>
      <c r="H482" s="15">
        <f>if($A482&lt;=$H$1,D482*((1+Investment!$D$5/12)^($H$1*12-$B482)),0)</f>
        <v>0</v>
      </c>
      <c r="I482" s="15">
        <f>if($A482&lt;=$H$1,E482*((1+Investment!$D$6/12)^($H$1*12-$B482)),0)</f>
        <v>0</v>
      </c>
      <c r="J482" s="15">
        <f>if($A482&lt;=$H$1,F482*((1+Investment!$D$7/12)^($H$1*12-$B482)),0)</f>
        <v>0</v>
      </c>
      <c r="K482" s="15">
        <f t="shared" si="4"/>
        <v>0</v>
      </c>
      <c r="L482" s="15">
        <f t="shared" si="15"/>
        <v>2878143.695</v>
      </c>
      <c r="M482" s="14"/>
      <c r="N482" s="15">
        <f>if($A482&lt;=$N$1,D482*((1+Investment!$D$5/12)^($N$1*12-$B482)),0)</f>
        <v>0</v>
      </c>
      <c r="O482" s="15">
        <f>if($A482&lt;=$N$1,E482*((1+Investment!$D$6/12)^($N$1*12-$B482)),0)</f>
        <v>0</v>
      </c>
      <c r="P482" s="15">
        <f>if($A482&lt;=$N$1,F482*((1+Investment!$D$7/12)^($N$1*12-$B482)),0)</f>
        <v>0</v>
      </c>
      <c r="Q482" s="15">
        <f t="shared" si="5"/>
        <v>0</v>
      </c>
      <c r="R482" s="15">
        <f t="shared" si="16"/>
        <v>7865692.167</v>
      </c>
      <c r="S482" s="14"/>
      <c r="T482" s="15">
        <f>if($A482&lt;=$T$1,D482*((1+Investment!$D$5/12)^($T$1*12-$B482)),0)</f>
        <v>0</v>
      </c>
      <c r="U482" s="15">
        <f>if($A482&lt;=$T$1,E482*((1+Investment!$D$6/12)^($T$1*12-$B482)),0)</f>
        <v>0</v>
      </c>
      <c r="V482" s="15">
        <f>if($A482&lt;=$T$1,F482*((1+Investment!$D$7/12)^($T$1*12-$B482)),0)</f>
        <v>0</v>
      </c>
      <c r="W482" s="15">
        <f t="shared" si="6"/>
        <v>0</v>
      </c>
      <c r="X482" s="15">
        <f t="shared" si="17"/>
        <v>19126709.88</v>
      </c>
      <c r="Y482" s="14"/>
      <c r="Z482" s="15">
        <f>if($A482&lt;=$Z$1,D482*((1+Investment!$D$5/12)^($Z$1*12-$B482)),0)</f>
        <v>0</v>
      </c>
      <c r="AA482" s="15">
        <f>if($A482&lt;=$Z$1,E482*((1+Investment!$D$6/12)^($Z$1*12-$B482)),0)</f>
        <v>0</v>
      </c>
      <c r="AB482" s="15">
        <f>if($A482&lt;=$Z$1,F482*((1+Investment!$D$7/12)^($Z$1*12-$B482)),0)</f>
        <v>0</v>
      </c>
      <c r="AC482" s="15">
        <f t="shared" si="7"/>
        <v>0</v>
      </c>
      <c r="AD482" s="15">
        <f t="shared" si="18"/>
        <v>43666553.35</v>
      </c>
      <c r="AE482" s="14"/>
      <c r="AF482" s="15">
        <f>if($A482&lt;=$AF$1,D482*((1+Investment!$D$5/12)^($AF$1*12-$B482)),0)</f>
        <v>0</v>
      </c>
      <c r="AG482" s="15">
        <f>if($A482&lt;=$AF$1,E482*((1+Investment!$D$6/12)^($AF$1*12-$B482)),0)</f>
        <v>0</v>
      </c>
      <c r="AH482" s="15">
        <f>if($A482&lt;=$AF$1,F482*((1+Investment!$D$7/12)^($AF$1*12-$B482)),0)</f>
        <v>0</v>
      </c>
      <c r="AI482" s="15">
        <f t="shared" si="8"/>
        <v>0</v>
      </c>
      <c r="AJ482" s="15">
        <f t="shared" si="19"/>
        <v>96444597</v>
      </c>
      <c r="AK482" s="14"/>
      <c r="AL482" s="15">
        <f>if($A482&lt;=$AF$1,D482*((1+Investment!$D$5/12)^($AL$1*12-$B482)),0)</f>
        <v>0</v>
      </c>
      <c r="AM482" s="15">
        <f>if($A482&lt;=$AF$1,E482*((1+Investment!$D$6/12)^($AL$1*12-$B482)),0)</f>
        <v>0</v>
      </c>
      <c r="AN482" s="15">
        <f>if($A482&lt;=$AF$1,F482*((1+Investment!$D$7/12)^($AL$1*12-$B482)),0)</f>
        <v>0</v>
      </c>
      <c r="AO482" s="15">
        <f t="shared" si="9"/>
        <v>0</v>
      </c>
      <c r="AP482" s="15">
        <f t="shared" si="20"/>
        <v>201708724.5</v>
      </c>
      <c r="AQ482" s="14"/>
      <c r="AR482" s="15">
        <f>if($A482&lt;=$AF$1,D482*((1+Investment!$D$5/12)^($AR$1*12-$B482)),0)</f>
        <v>0</v>
      </c>
      <c r="AS482" s="15">
        <f>if($A482&lt;=$AF$1,E482*((1+Investment!$D$6/12)^($AR$1*12-$B482)),0)</f>
        <v>0</v>
      </c>
      <c r="AT482" s="15">
        <f>if($A482&lt;=$AF$1,F482*((1+Investment!$D$7/12)^($AR$1*12-$B482)),0)</f>
        <v>0</v>
      </c>
      <c r="AU482" s="15">
        <f t="shared" si="10"/>
        <v>0</v>
      </c>
      <c r="AV482" s="15">
        <f t="shared" si="21"/>
        <v>428487442.2</v>
      </c>
      <c r="AW482" s="15"/>
      <c r="AX482" s="15">
        <f>if($A482&lt;=$AF$1,D482*((1+Investment!$D$5/12)^($AX$1*12-$B482)),0)</f>
        <v>0</v>
      </c>
      <c r="AY482" s="15">
        <f>if($A482&lt;=$AF$1,E482*((1+Investment!$D$6/12)^($AX$1*12-$B482)),0)</f>
        <v>0</v>
      </c>
      <c r="AZ482" s="15">
        <f>if($A482&lt;=$AF$1,F482*((1+Investment!$D$7/12)^($AX$1*12-$B482)),0)</f>
        <v>0</v>
      </c>
      <c r="BA482" s="15">
        <f t="shared" si="11"/>
        <v>0</v>
      </c>
      <c r="BB482" s="15">
        <f t="shared" si="22"/>
        <v>924335629</v>
      </c>
      <c r="BC482" s="15"/>
      <c r="BD482" s="15">
        <f>if($A482&lt;=$AF$1,D482*((1+Investment!$D$5/12)^($BD$1*12-$B482)),0)</f>
        <v>0</v>
      </c>
      <c r="BE482" s="15">
        <f>if($A482&lt;=$AF$1,E482*((1+Investment!$D$6/12)^($BD$1*12-$B482)),0)</f>
        <v>0</v>
      </c>
      <c r="BF482" s="15">
        <f>if($A482&lt;=$AF$1,F482*((1+Investment!$D$7/12)^($BD$1*12-$B482)),0)</f>
        <v>0</v>
      </c>
      <c r="BG482" s="15">
        <f t="shared" si="12"/>
        <v>0</v>
      </c>
      <c r="BH482" s="15">
        <f t="shared" si="23"/>
        <v>2023737898</v>
      </c>
      <c r="BI482" s="15"/>
    </row>
    <row r="483">
      <c r="A483" s="24">
        <f t="shared" si="2"/>
        <v>40</v>
      </c>
      <c r="B483" s="23">
        <f t="shared" si="13"/>
        <v>481</v>
      </c>
      <c r="C483" s="15">
        <f>vlookup(A483,Budget!$B$3:$H$53,7,0)</f>
        <v>143057.4633</v>
      </c>
      <c r="D483" s="15">
        <f t="shared" ref="D483:F483" si="501">$C483*D$1</f>
        <v>85834.47796</v>
      </c>
      <c r="E483" s="15">
        <f t="shared" si="501"/>
        <v>35764.36581</v>
      </c>
      <c r="F483" s="15">
        <f t="shared" si="501"/>
        <v>21458.61949</v>
      </c>
      <c r="G483" s="14"/>
      <c r="H483" s="15">
        <f>if($A483&lt;=$H$1,D483*((1+Investment!$D$5/12)^($H$1*12-$B483)),0)</f>
        <v>0</v>
      </c>
      <c r="I483" s="15">
        <f>if($A483&lt;=$H$1,E483*((1+Investment!$D$6/12)^($H$1*12-$B483)),0)</f>
        <v>0</v>
      </c>
      <c r="J483" s="15">
        <f>if($A483&lt;=$H$1,F483*((1+Investment!$D$7/12)^($H$1*12-$B483)),0)</f>
        <v>0</v>
      </c>
      <c r="K483" s="15">
        <f t="shared" si="4"/>
        <v>0</v>
      </c>
      <c r="L483" s="15">
        <f t="shared" si="15"/>
        <v>2878143.695</v>
      </c>
      <c r="M483" s="14"/>
      <c r="N483" s="15">
        <f>if($A483&lt;=$N$1,D483*((1+Investment!$D$5/12)^($N$1*12-$B483)),0)</f>
        <v>0</v>
      </c>
      <c r="O483" s="15">
        <f>if($A483&lt;=$N$1,E483*((1+Investment!$D$6/12)^($N$1*12-$B483)),0)</f>
        <v>0</v>
      </c>
      <c r="P483" s="15">
        <f>if($A483&lt;=$N$1,F483*((1+Investment!$D$7/12)^($N$1*12-$B483)),0)</f>
        <v>0</v>
      </c>
      <c r="Q483" s="15">
        <f t="shared" si="5"/>
        <v>0</v>
      </c>
      <c r="R483" s="15">
        <f t="shared" si="16"/>
        <v>7865692.167</v>
      </c>
      <c r="S483" s="14"/>
      <c r="T483" s="15">
        <f>if($A483&lt;=$T$1,D483*((1+Investment!$D$5/12)^($T$1*12-$B483)),0)</f>
        <v>0</v>
      </c>
      <c r="U483" s="15">
        <f>if($A483&lt;=$T$1,E483*((1+Investment!$D$6/12)^($T$1*12-$B483)),0)</f>
        <v>0</v>
      </c>
      <c r="V483" s="15">
        <f>if($A483&lt;=$T$1,F483*((1+Investment!$D$7/12)^($T$1*12-$B483)),0)</f>
        <v>0</v>
      </c>
      <c r="W483" s="15">
        <f t="shared" si="6"/>
        <v>0</v>
      </c>
      <c r="X483" s="15">
        <f t="shared" si="17"/>
        <v>19126709.88</v>
      </c>
      <c r="Y483" s="14"/>
      <c r="Z483" s="15">
        <f>if($A483&lt;=$Z$1,D483*((1+Investment!$D$5/12)^($Z$1*12-$B483)),0)</f>
        <v>0</v>
      </c>
      <c r="AA483" s="15">
        <f>if($A483&lt;=$Z$1,E483*((1+Investment!$D$6/12)^($Z$1*12-$B483)),0)</f>
        <v>0</v>
      </c>
      <c r="AB483" s="15">
        <f>if($A483&lt;=$Z$1,F483*((1+Investment!$D$7/12)^($Z$1*12-$B483)),0)</f>
        <v>0</v>
      </c>
      <c r="AC483" s="15">
        <f t="shared" si="7"/>
        <v>0</v>
      </c>
      <c r="AD483" s="15">
        <f t="shared" si="18"/>
        <v>43666553.35</v>
      </c>
      <c r="AE483" s="14"/>
      <c r="AF483" s="15">
        <f>if($A483&lt;=$AF$1,D483*((1+Investment!$D$5/12)^($AF$1*12-$B483)),0)</f>
        <v>0</v>
      </c>
      <c r="AG483" s="15">
        <f>if($A483&lt;=$AF$1,E483*((1+Investment!$D$6/12)^($AF$1*12-$B483)),0)</f>
        <v>0</v>
      </c>
      <c r="AH483" s="15">
        <f>if($A483&lt;=$AF$1,F483*((1+Investment!$D$7/12)^($AF$1*12-$B483)),0)</f>
        <v>0</v>
      </c>
      <c r="AI483" s="15">
        <f t="shared" si="8"/>
        <v>0</v>
      </c>
      <c r="AJ483" s="15">
        <f t="shared" si="19"/>
        <v>96444597</v>
      </c>
      <c r="AK483" s="14"/>
      <c r="AL483" s="15">
        <f>if($A483&lt;=$AF$1,D483*((1+Investment!$D$5/12)^($AL$1*12-$B483)),0)</f>
        <v>0</v>
      </c>
      <c r="AM483" s="15">
        <f>if($A483&lt;=$AF$1,E483*((1+Investment!$D$6/12)^($AL$1*12-$B483)),0)</f>
        <v>0</v>
      </c>
      <c r="AN483" s="15">
        <f>if($A483&lt;=$AF$1,F483*((1+Investment!$D$7/12)^($AL$1*12-$B483)),0)</f>
        <v>0</v>
      </c>
      <c r="AO483" s="15">
        <f t="shared" si="9"/>
        <v>0</v>
      </c>
      <c r="AP483" s="15">
        <f t="shared" si="20"/>
        <v>201708724.5</v>
      </c>
      <c r="AQ483" s="14"/>
      <c r="AR483" s="15">
        <f>if($A483&lt;=$AF$1,D483*((1+Investment!$D$5/12)^($AR$1*12-$B483)),0)</f>
        <v>0</v>
      </c>
      <c r="AS483" s="15">
        <f>if($A483&lt;=$AF$1,E483*((1+Investment!$D$6/12)^($AR$1*12-$B483)),0)</f>
        <v>0</v>
      </c>
      <c r="AT483" s="15">
        <f>if($A483&lt;=$AF$1,F483*((1+Investment!$D$7/12)^($AR$1*12-$B483)),0)</f>
        <v>0</v>
      </c>
      <c r="AU483" s="15">
        <f t="shared" si="10"/>
        <v>0</v>
      </c>
      <c r="AV483" s="15">
        <f t="shared" si="21"/>
        <v>428487442.2</v>
      </c>
      <c r="AW483" s="15"/>
      <c r="AX483" s="15">
        <f>if($A483&lt;=$AF$1,D483*((1+Investment!$D$5/12)^($AX$1*12-$B483)),0)</f>
        <v>0</v>
      </c>
      <c r="AY483" s="15">
        <f>if($A483&lt;=$AF$1,E483*((1+Investment!$D$6/12)^($AX$1*12-$B483)),0)</f>
        <v>0</v>
      </c>
      <c r="AZ483" s="15">
        <f>if($A483&lt;=$AF$1,F483*((1+Investment!$D$7/12)^($AX$1*12-$B483)),0)</f>
        <v>0</v>
      </c>
      <c r="BA483" s="15">
        <f t="shared" si="11"/>
        <v>0</v>
      </c>
      <c r="BB483" s="15">
        <f t="shared" si="22"/>
        <v>924335629</v>
      </c>
      <c r="BC483" s="15"/>
      <c r="BD483" s="15">
        <f>if($A483&lt;=$AF$1,D483*((1+Investment!$D$5/12)^($BD$1*12-$B483)),0)</f>
        <v>0</v>
      </c>
      <c r="BE483" s="15">
        <f>if($A483&lt;=$AF$1,E483*((1+Investment!$D$6/12)^($BD$1*12-$B483)),0)</f>
        <v>0</v>
      </c>
      <c r="BF483" s="15">
        <f>if($A483&lt;=$AF$1,F483*((1+Investment!$D$7/12)^($BD$1*12-$B483)),0)</f>
        <v>0</v>
      </c>
      <c r="BG483" s="15">
        <f t="shared" si="12"/>
        <v>0</v>
      </c>
      <c r="BH483" s="15">
        <f t="shared" si="23"/>
        <v>2023737898</v>
      </c>
      <c r="BI483" s="15"/>
    </row>
    <row r="484">
      <c r="A484" s="24">
        <f t="shared" si="2"/>
        <v>40</v>
      </c>
      <c r="B484" s="23">
        <f t="shared" si="13"/>
        <v>482</v>
      </c>
      <c r="C484" s="15">
        <f>vlookup(A484,Budget!$B$3:$H$53,7,0)</f>
        <v>143057.4633</v>
      </c>
      <c r="D484" s="15">
        <f t="shared" ref="D484:F484" si="502">$C484*D$1</f>
        <v>85834.47796</v>
      </c>
      <c r="E484" s="15">
        <f t="shared" si="502"/>
        <v>35764.36581</v>
      </c>
      <c r="F484" s="15">
        <f t="shared" si="502"/>
        <v>21458.61949</v>
      </c>
      <c r="G484" s="14"/>
      <c r="H484" s="15">
        <f>if($A484&lt;=$H$1,D484*((1+Investment!$D$5/12)^($H$1*12-$B484)),0)</f>
        <v>0</v>
      </c>
      <c r="I484" s="15">
        <f>if($A484&lt;=$H$1,E484*((1+Investment!$D$6/12)^($H$1*12-$B484)),0)</f>
        <v>0</v>
      </c>
      <c r="J484" s="15">
        <f>if($A484&lt;=$H$1,F484*((1+Investment!$D$7/12)^($H$1*12-$B484)),0)</f>
        <v>0</v>
      </c>
      <c r="K484" s="15">
        <f t="shared" si="4"/>
        <v>0</v>
      </c>
      <c r="L484" s="15">
        <f t="shared" si="15"/>
        <v>2878143.695</v>
      </c>
      <c r="M484" s="14"/>
      <c r="N484" s="15">
        <f>if($A484&lt;=$N$1,D484*((1+Investment!$D$5/12)^($N$1*12-$B484)),0)</f>
        <v>0</v>
      </c>
      <c r="O484" s="15">
        <f>if($A484&lt;=$N$1,E484*((1+Investment!$D$6/12)^($N$1*12-$B484)),0)</f>
        <v>0</v>
      </c>
      <c r="P484" s="15">
        <f>if($A484&lt;=$N$1,F484*((1+Investment!$D$7/12)^($N$1*12-$B484)),0)</f>
        <v>0</v>
      </c>
      <c r="Q484" s="15">
        <f t="shared" si="5"/>
        <v>0</v>
      </c>
      <c r="R484" s="15">
        <f t="shared" si="16"/>
        <v>7865692.167</v>
      </c>
      <c r="S484" s="14"/>
      <c r="T484" s="15">
        <f>if($A484&lt;=$T$1,D484*((1+Investment!$D$5/12)^($T$1*12-$B484)),0)</f>
        <v>0</v>
      </c>
      <c r="U484" s="15">
        <f>if($A484&lt;=$T$1,E484*((1+Investment!$D$6/12)^($T$1*12-$B484)),0)</f>
        <v>0</v>
      </c>
      <c r="V484" s="15">
        <f>if($A484&lt;=$T$1,F484*((1+Investment!$D$7/12)^($T$1*12-$B484)),0)</f>
        <v>0</v>
      </c>
      <c r="W484" s="15">
        <f t="shared" si="6"/>
        <v>0</v>
      </c>
      <c r="X484" s="15">
        <f t="shared" si="17"/>
        <v>19126709.88</v>
      </c>
      <c r="Y484" s="14"/>
      <c r="Z484" s="15">
        <f>if($A484&lt;=$Z$1,D484*((1+Investment!$D$5/12)^($Z$1*12-$B484)),0)</f>
        <v>0</v>
      </c>
      <c r="AA484" s="15">
        <f>if($A484&lt;=$Z$1,E484*((1+Investment!$D$6/12)^($Z$1*12-$B484)),0)</f>
        <v>0</v>
      </c>
      <c r="AB484" s="15">
        <f>if($A484&lt;=$Z$1,F484*((1+Investment!$D$7/12)^($Z$1*12-$B484)),0)</f>
        <v>0</v>
      </c>
      <c r="AC484" s="15">
        <f t="shared" si="7"/>
        <v>0</v>
      </c>
      <c r="AD484" s="15">
        <f t="shared" si="18"/>
        <v>43666553.35</v>
      </c>
      <c r="AE484" s="14"/>
      <c r="AF484" s="15">
        <f>if($A484&lt;=$AF$1,D484*((1+Investment!$D$5/12)^($AF$1*12-$B484)),0)</f>
        <v>0</v>
      </c>
      <c r="AG484" s="15">
        <f>if($A484&lt;=$AF$1,E484*((1+Investment!$D$6/12)^($AF$1*12-$B484)),0)</f>
        <v>0</v>
      </c>
      <c r="AH484" s="15">
        <f>if($A484&lt;=$AF$1,F484*((1+Investment!$D$7/12)^($AF$1*12-$B484)),0)</f>
        <v>0</v>
      </c>
      <c r="AI484" s="15">
        <f t="shared" si="8"/>
        <v>0</v>
      </c>
      <c r="AJ484" s="15">
        <f t="shared" si="19"/>
        <v>96444597</v>
      </c>
      <c r="AK484" s="14"/>
      <c r="AL484" s="15">
        <f>if($A484&lt;=$AF$1,D484*((1+Investment!$D$5/12)^($AL$1*12-$B484)),0)</f>
        <v>0</v>
      </c>
      <c r="AM484" s="15">
        <f>if($A484&lt;=$AF$1,E484*((1+Investment!$D$6/12)^($AL$1*12-$B484)),0)</f>
        <v>0</v>
      </c>
      <c r="AN484" s="15">
        <f>if($A484&lt;=$AF$1,F484*((1+Investment!$D$7/12)^($AL$1*12-$B484)),0)</f>
        <v>0</v>
      </c>
      <c r="AO484" s="15">
        <f t="shared" si="9"/>
        <v>0</v>
      </c>
      <c r="AP484" s="15">
        <f t="shared" si="20"/>
        <v>201708724.5</v>
      </c>
      <c r="AQ484" s="14"/>
      <c r="AR484" s="15">
        <f>if($A484&lt;=$AF$1,D484*((1+Investment!$D$5/12)^($AR$1*12-$B484)),0)</f>
        <v>0</v>
      </c>
      <c r="AS484" s="15">
        <f>if($A484&lt;=$AF$1,E484*((1+Investment!$D$6/12)^($AR$1*12-$B484)),0)</f>
        <v>0</v>
      </c>
      <c r="AT484" s="15">
        <f>if($A484&lt;=$AF$1,F484*((1+Investment!$D$7/12)^($AR$1*12-$B484)),0)</f>
        <v>0</v>
      </c>
      <c r="AU484" s="15">
        <f t="shared" si="10"/>
        <v>0</v>
      </c>
      <c r="AV484" s="15">
        <f t="shared" si="21"/>
        <v>428487442.2</v>
      </c>
      <c r="AW484" s="15"/>
      <c r="AX484" s="15">
        <f>if($A484&lt;=$AF$1,D484*((1+Investment!$D$5/12)^($AX$1*12-$B484)),0)</f>
        <v>0</v>
      </c>
      <c r="AY484" s="15">
        <f>if($A484&lt;=$AF$1,E484*((1+Investment!$D$6/12)^($AX$1*12-$B484)),0)</f>
        <v>0</v>
      </c>
      <c r="AZ484" s="15">
        <f>if($A484&lt;=$AF$1,F484*((1+Investment!$D$7/12)^($AX$1*12-$B484)),0)</f>
        <v>0</v>
      </c>
      <c r="BA484" s="15">
        <f t="shared" si="11"/>
        <v>0</v>
      </c>
      <c r="BB484" s="15">
        <f t="shared" si="22"/>
        <v>924335629</v>
      </c>
      <c r="BC484" s="15"/>
      <c r="BD484" s="15">
        <f>if($A484&lt;=$AF$1,D484*((1+Investment!$D$5/12)^($BD$1*12-$B484)),0)</f>
        <v>0</v>
      </c>
      <c r="BE484" s="15">
        <f>if($A484&lt;=$AF$1,E484*((1+Investment!$D$6/12)^($BD$1*12-$B484)),0)</f>
        <v>0</v>
      </c>
      <c r="BF484" s="15">
        <f>if($A484&lt;=$AF$1,F484*((1+Investment!$D$7/12)^($BD$1*12-$B484)),0)</f>
        <v>0</v>
      </c>
      <c r="BG484" s="15">
        <f t="shared" si="12"/>
        <v>0</v>
      </c>
      <c r="BH484" s="15">
        <f t="shared" si="23"/>
        <v>2023737898</v>
      </c>
      <c r="BI484" s="15"/>
    </row>
    <row r="485">
      <c r="A485" s="24">
        <f t="shared" si="2"/>
        <v>40</v>
      </c>
      <c r="B485" s="23">
        <f t="shared" si="13"/>
        <v>483</v>
      </c>
      <c r="C485" s="15">
        <f>vlookup(A485,Budget!$B$3:$H$53,7,0)</f>
        <v>143057.4633</v>
      </c>
      <c r="D485" s="15">
        <f t="shared" ref="D485:F485" si="503">$C485*D$1</f>
        <v>85834.47796</v>
      </c>
      <c r="E485" s="15">
        <f t="shared" si="503"/>
        <v>35764.36581</v>
      </c>
      <c r="F485" s="15">
        <f t="shared" si="503"/>
        <v>21458.61949</v>
      </c>
      <c r="G485" s="14"/>
      <c r="H485" s="15">
        <f>if($A485&lt;=$H$1,D485*((1+Investment!$D$5/12)^($H$1*12-$B485)),0)</f>
        <v>0</v>
      </c>
      <c r="I485" s="15">
        <f>if($A485&lt;=$H$1,E485*((1+Investment!$D$6/12)^($H$1*12-$B485)),0)</f>
        <v>0</v>
      </c>
      <c r="J485" s="15">
        <f>if($A485&lt;=$H$1,F485*((1+Investment!$D$7/12)^($H$1*12-$B485)),0)</f>
        <v>0</v>
      </c>
      <c r="K485" s="15">
        <f t="shared" si="4"/>
        <v>0</v>
      </c>
      <c r="L485" s="15">
        <f t="shared" si="15"/>
        <v>2878143.695</v>
      </c>
      <c r="M485" s="14"/>
      <c r="N485" s="15">
        <f>if($A485&lt;=$N$1,D485*((1+Investment!$D$5/12)^($N$1*12-$B485)),0)</f>
        <v>0</v>
      </c>
      <c r="O485" s="15">
        <f>if($A485&lt;=$N$1,E485*((1+Investment!$D$6/12)^($N$1*12-$B485)),0)</f>
        <v>0</v>
      </c>
      <c r="P485" s="15">
        <f>if($A485&lt;=$N$1,F485*((1+Investment!$D$7/12)^($N$1*12-$B485)),0)</f>
        <v>0</v>
      </c>
      <c r="Q485" s="15">
        <f t="shared" si="5"/>
        <v>0</v>
      </c>
      <c r="R485" s="15">
        <f t="shared" si="16"/>
        <v>7865692.167</v>
      </c>
      <c r="S485" s="14"/>
      <c r="T485" s="15">
        <f>if($A485&lt;=$T$1,D485*((1+Investment!$D$5/12)^($T$1*12-$B485)),0)</f>
        <v>0</v>
      </c>
      <c r="U485" s="15">
        <f>if($A485&lt;=$T$1,E485*((1+Investment!$D$6/12)^($T$1*12-$B485)),0)</f>
        <v>0</v>
      </c>
      <c r="V485" s="15">
        <f>if($A485&lt;=$T$1,F485*((1+Investment!$D$7/12)^($T$1*12-$B485)),0)</f>
        <v>0</v>
      </c>
      <c r="W485" s="15">
        <f t="shared" si="6"/>
        <v>0</v>
      </c>
      <c r="X485" s="15">
        <f t="shared" si="17"/>
        <v>19126709.88</v>
      </c>
      <c r="Y485" s="14"/>
      <c r="Z485" s="15">
        <f>if($A485&lt;=$Z$1,D485*((1+Investment!$D$5/12)^($Z$1*12-$B485)),0)</f>
        <v>0</v>
      </c>
      <c r="AA485" s="15">
        <f>if($A485&lt;=$Z$1,E485*((1+Investment!$D$6/12)^($Z$1*12-$B485)),0)</f>
        <v>0</v>
      </c>
      <c r="AB485" s="15">
        <f>if($A485&lt;=$Z$1,F485*((1+Investment!$D$7/12)^($Z$1*12-$B485)),0)</f>
        <v>0</v>
      </c>
      <c r="AC485" s="15">
        <f t="shared" si="7"/>
        <v>0</v>
      </c>
      <c r="AD485" s="15">
        <f t="shared" si="18"/>
        <v>43666553.35</v>
      </c>
      <c r="AE485" s="14"/>
      <c r="AF485" s="15">
        <f>if($A485&lt;=$AF$1,D485*((1+Investment!$D$5/12)^($AF$1*12-$B485)),0)</f>
        <v>0</v>
      </c>
      <c r="AG485" s="15">
        <f>if($A485&lt;=$AF$1,E485*((1+Investment!$D$6/12)^($AF$1*12-$B485)),0)</f>
        <v>0</v>
      </c>
      <c r="AH485" s="15">
        <f>if($A485&lt;=$AF$1,F485*((1+Investment!$D$7/12)^($AF$1*12-$B485)),0)</f>
        <v>0</v>
      </c>
      <c r="AI485" s="15">
        <f t="shared" si="8"/>
        <v>0</v>
      </c>
      <c r="AJ485" s="15">
        <f t="shared" si="19"/>
        <v>96444597</v>
      </c>
      <c r="AK485" s="14"/>
      <c r="AL485" s="15">
        <f>if($A485&lt;=$AF$1,D485*((1+Investment!$D$5/12)^($AL$1*12-$B485)),0)</f>
        <v>0</v>
      </c>
      <c r="AM485" s="15">
        <f>if($A485&lt;=$AF$1,E485*((1+Investment!$D$6/12)^($AL$1*12-$B485)),0)</f>
        <v>0</v>
      </c>
      <c r="AN485" s="15">
        <f>if($A485&lt;=$AF$1,F485*((1+Investment!$D$7/12)^($AL$1*12-$B485)),0)</f>
        <v>0</v>
      </c>
      <c r="AO485" s="15">
        <f t="shared" si="9"/>
        <v>0</v>
      </c>
      <c r="AP485" s="15">
        <f t="shared" si="20"/>
        <v>201708724.5</v>
      </c>
      <c r="AQ485" s="14"/>
      <c r="AR485" s="15">
        <f>if($A485&lt;=$AF$1,D485*((1+Investment!$D$5/12)^($AR$1*12-$B485)),0)</f>
        <v>0</v>
      </c>
      <c r="AS485" s="15">
        <f>if($A485&lt;=$AF$1,E485*((1+Investment!$D$6/12)^($AR$1*12-$B485)),0)</f>
        <v>0</v>
      </c>
      <c r="AT485" s="15">
        <f>if($A485&lt;=$AF$1,F485*((1+Investment!$D$7/12)^($AR$1*12-$B485)),0)</f>
        <v>0</v>
      </c>
      <c r="AU485" s="15">
        <f t="shared" si="10"/>
        <v>0</v>
      </c>
      <c r="AV485" s="15">
        <f t="shared" si="21"/>
        <v>428487442.2</v>
      </c>
      <c r="AW485" s="15"/>
      <c r="AX485" s="15">
        <f>if($A485&lt;=$AF$1,D485*((1+Investment!$D$5/12)^($AX$1*12-$B485)),0)</f>
        <v>0</v>
      </c>
      <c r="AY485" s="15">
        <f>if($A485&lt;=$AF$1,E485*((1+Investment!$D$6/12)^($AX$1*12-$B485)),0)</f>
        <v>0</v>
      </c>
      <c r="AZ485" s="15">
        <f>if($A485&lt;=$AF$1,F485*((1+Investment!$D$7/12)^($AX$1*12-$B485)),0)</f>
        <v>0</v>
      </c>
      <c r="BA485" s="15">
        <f t="shared" si="11"/>
        <v>0</v>
      </c>
      <c r="BB485" s="15">
        <f t="shared" si="22"/>
        <v>924335629</v>
      </c>
      <c r="BC485" s="15"/>
      <c r="BD485" s="15">
        <f>if($A485&lt;=$AF$1,D485*((1+Investment!$D$5/12)^($BD$1*12-$B485)),0)</f>
        <v>0</v>
      </c>
      <c r="BE485" s="15">
        <f>if($A485&lt;=$AF$1,E485*((1+Investment!$D$6/12)^($BD$1*12-$B485)),0)</f>
        <v>0</v>
      </c>
      <c r="BF485" s="15">
        <f>if($A485&lt;=$AF$1,F485*((1+Investment!$D$7/12)^($BD$1*12-$B485)),0)</f>
        <v>0</v>
      </c>
      <c r="BG485" s="15">
        <f t="shared" si="12"/>
        <v>0</v>
      </c>
      <c r="BH485" s="15">
        <f t="shared" si="23"/>
        <v>2023737898</v>
      </c>
      <c r="BI485" s="15"/>
    </row>
    <row r="486">
      <c r="A486" s="24">
        <f t="shared" si="2"/>
        <v>40</v>
      </c>
      <c r="B486" s="23">
        <f t="shared" si="13"/>
        <v>484</v>
      </c>
      <c r="C486" s="15">
        <f>vlookup(A486,Budget!$B$3:$H$53,7,0)</f>
        <v>143057.4633</v>
      </c>
      <c r="D486" s="15">
        <f t="shared" ref="D486:F486" si="504">$C486*D$1</f>
        <v>85834.47796</v>
      </c>
      <c r="E486" s="15">
        <f t="shared" si="504"/>
        <v>35764.36581</v>
      </c>
      <c r="F486" s="15">
        <f t="shared" si="504"/>
        <v>21458.61949</v>
      </c>
      <c r="G486" s="14"/>
      <c r="H486" s="15">
        <f>if($A486&lt;=$H$1,D486*((1+Investment!$D$5/12)^($H$1*12-$B486)),0)</f>
        <v>0</v>
      </c>
      <c r="I486" s="15">
        <f>if($A486&lt;=$H$1,E486*((1+Investment!$D$6/12)^($H$1*12-$B486)),0)</f>
        <v>0</v>
      </c>
      <c r="J486" s="15">
        <f>if($A486&lt;=$H$1,F486*((1+Investment!$D$7/12)^($H$1*12-$B486)),0)</f>
        <v>0</v>
      </c>
      <c r="K486" s="15">
        <f t="shared" si="4"/>
        <v>0</v>
      </c>
      <c r="L486" s="15">
        <f t="shared" si="15"/>
        <v>2878143.695</v>
      </c>
      <c r="M486" s="14"/>
      <c r="N486" s="15">
        <f>if($A486&lt;=$N$1,D486*((1+Investment!$D$5/12)^($N$1*12-$B486)),0)</f>
        <v>0</v>
      </c>
      <c r="O486" s="15">
        <f>if($A486&lt;=$N$1,E486*((1+Investment!$D$6/12)^($N$1*12-$B486)),0)</f>
        <v>0</v>
      </c>
      <c r="P486" s="15">
        <f>if($A486&lt;=$N$1,F486*((1+Investment!$D$7/12)^($N$1*12-$B486)),0)</f>
        <v>0</v>
      </c>
      <c r="Q486" s="15">
        <f t="shared" si="5"/>
        <v>0</v>
      </c>
      <c r="R486" s="15">
        <f t="shared" si="16"/>
        <v>7865692.167</v>
      </c>
      <c r="S486" s="14"/>
      <c r="T486" s="15">
        <f>if($A486&lt;=$T$1,D486*((1+Investment!$D$5/12)^($T$1*12-$B486)),0)</f>
        <v>0</v>
      </c>
      <c r="U486" s="15">
        <f>if($A486&lt;=$T$1,E486*((1+Investment!$D$6/12)^($T$1*12-$B486)),0)</f>
        <v>0</v>
      </c>
      <c r="V486" s="15">
        <f>if($A486&lt;=$T$1,F486*((1+Investment!$D$7/12)^($T$1*12-$B486)),0)</f>
        <v>0</v>
      </c>
      <c r="W486" s="15">
        <f t="shared" si="6"/>
        <v>0</v>
      </c>
      <c r="X486" s="15">
        <f t="shared" si="17"/>
        <v>19126709.88</v>
      </c>
      <c r="Y486" s="14"/>
      <c r="Z486" s="15">
        <f>if($A486&lt;=$Z$1,D486*((1+Investment!$D$5/12)^($Z$1*12-$B486)),0)</f>
        <v>0</v>
      </c>
      <c r="AA486" s="15">
        <f>if($A486&lt;=$Z$1,E486*((1+Investment!$D$6/12)^($Z$1*12-$B486)),0)</f>
        <v>0</v>
      </c>
      <c r="AB486" s="15">
        <f>if($A486&lt;=$Z$1,F486*((1+Investment!$D$7/12)^($Z$1*12-$B486)),0)</f>
        <v>0</v>
      </c>
      <c r="AC486" s="15">
        <f t="shared" si="7"/>
        <v>0</v>
      </c>
      <c r="AD486" s="15">
        <f t="shared" si="18"/>
        <v>43666553.35</v>
      </c>
      <c r="AE486" s="14"/>
      <c r="AF486" s="15">
        <f>if($A486&lt;=$AF$1,D486*((1+Investment!$D$5/12)^($AF$1*12-$B486)),0)</f>
        <v>0</v>
      </c>
      <c r="AG486" s="15">
        <f>if($A486&lt;=$AF$1,E486*((1+Investment!$D$6/12)^($AF$1*12-$B486)),0)</f>
        <v>0</v>
      </c>
      <c r="AH486" s="15">
        <f>if($A486&lt;=$AF$1,F486*((1+Investment!$D$7/12)^($AF$1*12-$B486)),0)</f>
        <v>0</v>
      </c>
      <c r="AI486" s="15">
        <f t="shared" si="8"/>
        <v>0</v>
      </c>
      <c r="AJ486" s="15">
        <f t="shared" si="19"/>
        <v>96444597</v>
      </c>
      <c r="AK486" s="14"/>
      <c r="AL486" s="15">
        <f>if($A486&lt;=$AF$1,D486*((1+Investment!$D$5/12)^($AL$1*12-$B486)),0)</f>
        <v>0</v>
      </c>
      <c r="AM486" s="15">
        <f>if($A486&lt;=$AF$1,E486*((1+Investment!$D$6/12)^($AL$1*12-$B486)),0)</f>
        <v>0</v>
      </c>
      <c r="AN486" s="15">
        <f>if($A486&lt;=$AF$1,F486*((1+Investment!$D$7/12)^($AL$1*12-$B486)),0)</f>
        <v>0</v>
      </c>
      <c r="AO486" s="15">
        <f t="shared" si="9"/>
        <v>0</v>
      </c>
      <c r="AP486" s="15">
        <f t="shared" si="20"/>
        <v>201708724.5</v>
      </c>
      <c r="AQ486" s="14"/>
      <c r="AR486" s="15">
        <f>if($A486&lt;=$AF$1,D486*((1+Investment!$D$5/12)^($AR$1*12-$B486)),0)</f>
        <v>0</v>
      </c>
      <c r="AS486" s="15">
        <f>if($A486&lt;=$AF$1,E486*((1+Investment!$D$6/12)^($AR$1*12-$B486)),0)</f>
        <v>0</v>
      </c>
      <c r="AT486" s="15">
        <f>if($A486&lt;=$AF$1,F486*((1+Investment!$D$7/12)^($AR$1*12-$B486)),0)</f>
        <v>0</v>
      </c>
      <c r="AU486" s="15">
        <f t="shared" si="10"/>
        <v>0</v>
      </c>
      <c r="AV486" s="15">
        <f t="shared" si="21"/>
        <v>428487442.2</v>
      </c>
      <c r="AW486" s="15"/>
      <c r="AX486" s="15">
        <f>if($A486&lt;=$AF$1,D486*((1+Investment!$D$5/12)^($AX$1*12-$B486)),0)</f>
        <v>0</v>
      </c>
      <c r="AY486" s="15">
        <f>if($A486&lt;=$AF$1,E486*((1+Investment!$D$6/12)^($AX$1*12-$B486)),0)</f>
        <v>0</v>
      </c>
      <c r="AZ486" s="15">
        <f>if($A486&lt;=$AF$1,F486*((1+Investment!$D$7/12)^($AX$1*12-$B486)),0)</f>
        <v>0</v>
      </c>
      <c r="BA486" s="15">
        <f t="shared" si="11"/>
        <v>0</v>
      </c>
      <c r="BB486" s="15">
        <f t="shared" si="22"/>
        <v>924335629</v>
      </c>
      <c r="BC486" s="15"/>
      <c r="BD486" s="15">
        <f>if($A486&lt;=$AF$1,D486*((1+Investment!$D$5/12)^($BD$1*12-$B486)),0)</f>
        <v>0</v>
      </c>
      <c r="BE486" s="15">
        <f>if($A486&lt;=$AF$1,E486*((1+Investment!$D$6/12)^($BD$1*12-$B486)),0)</f>
        <v>0</v>
      </c>
      <c r="BF486" s="15">
        <f>if($A486&lt;=$AF$1,F486*((1+Investment!$D$7/12)^($BD$1*12-$B486)),0)</f>
        <v>0</v>
      </c>
      <c r="BG486" s="15">
        <f t="shared" si="12"/>
        <v>0</v>
      </c>
      <c r="BH486" s="15">
        <f t="shared" si="23"/>
        <v>2023737898</v>
      </c>
      <c r="BI486" s="15"/>
    </row>
    <row r="487">
      <c r="A487" s="24">
        <f t="shared" si="2"/>
        <v>40</v>
      </c>
      <c r="B487" s="23">
        <f t="shared" si="13"/>
        <v>485</v>
      </c>
      <c r="C487" s="15">
        <f>vlookup(A487,Budget!$B$3:$H$53,7,0)</f>
        <v>143057.4633</v>
      </c>
      <c r="D487" s="15">
        <f t="shared" ref="D487:F487" si="505">$C487*D$1</f>
        <v>85834.47796</v>
      </c>
      <c r="E487" s="15">
        <f t="shared" si="505"/>
        <v>35764.36581</v>
      </c>
      <c r="F487" s="15">
        <f t="shared" si="505"/>
        <v>21458.61949</v>
      </c>
      <c r="G487" s="14"/>
      <c r="H487" s="15">
        <f>if($A487&lt;=$H$1,D487*((1+Investment!$D$5/12)^($H$1*12-$B487)),0)</f>
        <v>0</v>
      </c>
      <c r="I487" s="15">
        <f>if($A487&lt;=$H$1,E487*((1+Investment!$D$6/12)^($H$1*12-$B487)),0)</f>
        <v>0</v>
      </c>
      <c r="J487" s="15">
        <f>if($A487&lt;=$H$1,F487*((1+Investment!$D$7/12)^($H$1*12-$B487)),0)</f>
        <v>0</v>
      </c>
      <c r="K487" s="15">
        <f t="shared" si="4"/>
        <v>0</v>
      </c>
      <c r="L487" s="15">
        <f t="shared" si="15"/>
        <v>2878143.695</v>
      </c>
      <c r="M487" s="14"/>
      <c r="N487" s="15">
        <f>if($A487&lt;=$N$1,D487*((1+Investment!$D$5/12)^($N$1*12-$B487)),0)</f>
        <v>0</v>
      </c>
      <c r="O487" s="15">
        <f>if($A487&lt;=$N$1,E487*((1+Investment!$D$6/12)^($N$1*12-$B487)),0)</f>
        <v>0</v>
      </c>
      <c r="P487" s="15">
        <f>if($A487&lt;=$N$1,F487*((1+Investment!$D$7/12)^($N$1*12-$B487)),0)</f>
        <v>0</v>
      </c>
      <c r="Q487" s="15">
        <f t="shared" si="5"/>
        <v>0</v>
      </c>
      <c r="R487" s="15">
        <f t="shared" si="16"/>
        <v>7865692.167</v>
      </c>
      <c r="S487" s="14"/>
      <c r="T487" s="15">
        <f>if($A487&lt;=$T$1,D487*((1+Investment!$D$5/12)^($T$1*12-$B487)),0)</f>
        <v>0</v>
      </c>
      <c r="U487" s="15">
        <f>if($A487&lt;=$T$1,E487*((1+Investment!$D$6/12)^($T$1*12-$B487)),0)</f>
        <v>0</v>
      </c>
      <c r="V487" s="15">
        <f>if($A487&lt;=$T$1,F487*((1+Investment!$D$7/12)^($T$1*12-$B487)),0)</f>
        <v>0</v>
      </c>
      <c r="W487" s="15">
        <f t="shared" si="6"/>
        <v>0</v>
      </c>
      <c r="X487" s="15">
        <f t="shared" si="17"/>
        <v>19126709.88</v>
      </c>
      <c r="Y487" s="14"/>
      <c r="Z487" s="15">
        <f>if($A487&lt;=$Z$1,D487*((1+Investment!$D$5/12)^($Z$1*12-$B487)),0)</f>
        <v>0</v>
      </c>
      <c r="AA487" s="15">
        <f>if($A487&lt;=$Z$1,E487*((1+Investment!$D$6/12)^($Z$1*12-$B487)),0)</f>
        <v>0</v>
      </c>
      <c r="AB487" s="15">
        <f>if($A487&lt;=$Z$1,F487*((1+Investment!$D$7/12)^($Z$1*12-$B487)),0)</f>
        <v>0</v>
      </c>
      <c r="AC487" s="15">
        <f t="shared" si="7"/>
        <v>0</v>
      </c>
      <c r="AD487" s="15">
        <f t="shared" si="18"/>
        <v>43666553.35</v>
      </c>
      <c r="AE487" s="14"/>
      <c r="AF487" s="15">
        <f>if($A487&lt;=$AF$1,D487*((1+Investment!$D$5/12)^($AF$1*12-$B487)),0)</f>
        <v>0</v>
      </c>
      <c r="AG487" s="15">
        <f>if($A487&lt;=$AF$1,E487*((1+Investment!$D$6/12)^($AF$1*12-$B487)),0)</f>
        <v>0</v>
      </c>
      <c r="AH487" s="15">
        <f>if($A487&lt;=$AF$1,F487*((1+Investment!$D$7/12)^($AF$1*12-$B487)),0)</f>
        <v>0</v>
      </c>
      <c r="AI487" s="15">
        <f t="shared" si="8"/>
        <v>0</v>
      </c>
      <c r="AJ487" s="15">
        <f t="shared" si="19"/>
        <v>96444597</v>
      </c>
      <c r="AK487" s="14"/>
      <c r="AL487" s="15">
        <f>if($A487&lt;=$AF$1,D487*((1+Investment!$D$5/12)^($AL$1*12-$B487)),0)</f>
        <v>0</v>
      </c>
      <c r="AM487" s="15">
        <f>if($A487&lt;=$AF$1,E487*((1+Investment!$D$6/12)^($AL$1*12-$B487)),0)</f>
        <v>0</v>
      </c>
      <c r="AN487" s="15">
        <f>if($A487&lt;=$AF$1,F487*((1+Investment!$D$7/12)^($AL$1*12-$B487)),0)</f>
        <v>0</v>
      </c>
      <c r="AO487" s="15">
        <f t="shared" si="9"/>
        <v>0</v>
      </c>
      <c r="AP487" s="15">
        <f t="shared" si="20"/>
        <v>201708724.5</v>
      </c>
      <c r="AQ487" s="14"/>
      <c r="AR487" s="15">
        <f>if($A487&lt;=$AF$1,D487*((1+Investment!$D$5/12)^($AR$1*12-$B487)),0)</f>
        <v>0</v>
      </c>
      <c r="AS487" s="15">
        <f>if($A487&lt;=$AF$1,E487*((1+Investment!$D$6/12)^($AR$1*12-$B487)),0)</f>
        <v>0</v>
      </c>
      <c r="AT487" s="15">
        <f>if($A487&lt;=$AF$1,F487*((1+Investment!$D$7/12)^($AR$1*12-$B487)),0)</f>
        <v>0</v>
      </c>
      <c r="AU487" s="15">
        <f t="shared" si="10"/>
        <v>0</v>
      </c>
      <c r="AV487" s="15">
        <f t="shared" si="21"/>
        <v>428487442.2</v>
      </c>
      <c r="AW487" s="15"/>
      <c r="AX487" s="15">
        <f>if($A487&lt;=$AF$1,D487*((1+Investment!$D$5/12)^($AX$1*12-$B487)),0)</f>
        <v>0</v>
      </c>
      <c r="AY487" s="15">
        <f>if($A487&lt;=$AF$1,E487*((1+Investment!$D$6/12)^($AX$1*12-$B487)),0)</f>
        <v>0</v>
      </c>
      <c r="AZ487" s="15">
        <f>if($A487&lt;=$AF$1,F487*((1+Investment!$D$7/12)^($AX$1*12-$B487)),0)</f>
        <v>0</v>
      </c>
      <c r="BA487" s="15">
        <f t="shared" si="11"/>
        <v>0</v>
      </c>
      <c r="BB487" s="15">
        <f t="shared" si="22"/>
        <v>924335629</v>
      </c>
      <c r="BC487" s="15"/>
      <c r="BD487" s="15">
        <f>if($A487&lt;=$AF$1,D487*((1+Investment!$D$5/12)^($BD$1*12-$B487)),0)</f>
        <v>0</v>
      </c>
      <c r="BE487" s="15">
        <f>if($A487&lt;=$AF$1,E487*((1+Investment!$D$6/12)^($BD$1*12-$B487)),0)</f>
        <v>0</v>
      </c>
      <c r="BF487" s="15">
        <f>if($A487&lt;=$AF$1,F487*((1+Investment!$D$7/12)^($BD$1*12-$B487)),0)</f>
        <v>0</v>
      </c>
      <c r="BG487" s="15">
        <f t="shared" si="12"/>
        <v>0</v>
      </c>
      <c r="BH487" s="15">
        <f t="shared" si="23"/>
        <v>2023737898</v>
      </c>
      <c r="BI487" s="15"/>
    </row>
    <row r="488">
      <c r="A488" s="24">
        <f t="shared" si="2"/>
        <v>40</v>
      </c>
      <c r="B488" s="23">
        <f t="shared" si="13"/>
        <v>486</v>
      </c>
      <c r="C488" s="15">
        <f>vlookup(A488,Budget!$B$3:$H$53,7,0)</f>
        <v>143057.4633</v>
      </c>
      <c r="D488" s="15">
        <f t="shared" ref="D488:F488" si="506">$C488*D$1</f>
        <v>85834.47796</v>
      </c>
      <c r="E488" s="15">
        <f t="shared" si="506"/>
        <v>35764.36581</v>
      </c>
      <c r="F488" s="15">
        <f t="shared" si="506"/>
        <v>21458.61949</v>
      </c>
      <c r="G488" s="14"/>
      <c r="H488" s="15">
        <f>if($A488&lt;=$H$1,D488*((1+Investment!$D$5/12)^($H$1*12-$B488)),0)</f>
        <v>0</v>
      </c>
      <c r="I488" s="15">
        <f>if($A488&lt;=$H$1,E488*((1+Investment!$D$6/12)^($H$1*12-$B488)),0)</f>
        <v>0</v>
      </c>
      <c r="J488" s="15">
        <f>if($A488&lt;=$H$1,F488*((1+Investment!$D$7/12)^($H$1*12-$B488)),0)</f>
        <v>0</v>
      </c>
      <c r="K488" s="15">
        <f t="shared" si="4"/>
        <v>0</v>
      </c>
      <c r="L488" s="15">
        <f t="shared" si="15"/>
        <v>2878143.695</v>
      </c>
      <c r="M488" s="14"/>
      <c r="N488" s="15">
        <f>if($A488&lt;=$N$1,D488*((1+Investment!$D$5/12)^($N$1*12-$B488)),0)</f>
        <v>0</v>
      </c>
      <c r="O488" s="15">
        <f>if($A488&lt;=$N$1,E488*((1+Investment!$D$6/12)^($N$1*12-$B488)),0)</f>
        <v>0</v>
      </c>
      <c r="P488" s="15">
        <f>if($A488&lt;=$N$1,F488*((1+Investment!$D$7/12)^($N$1*12-$B488)),0)</f>
        <v>0</v>
      </c>
      <c r="Q488" s="15">
        <f t="shared" si="5"/>
        <v>0</v>
      </c>
      <c r="R488" s="15">
        <f t="shared" si="16"/>
        <v>7865692.167</v>
      </c>
      <c r="S488" s="14"/>
      <c r="T488" s="15">
        <f>if($A488&lt;=$T$1,D488*((1+Investment!$D$5/12)^($T$1*12-$B488)),0)</f>
        <v>0</v>
      </c>
      <c r="U488" s="15">
        <f>if($A488&lt;=$T$1,E488*((1+Investment!$D$6/12)^($T$1*12-$B488)),0)</f>
        <v>0</v>
      </c>
      <c r="V488" s="15">
        <f>if($A488&lt;=$T$1,F488*((1+Investment!$D$7/12)^($T$1*12-$B488)),0)</f>
        <v>0</v>
      </c>
      <c r="W488" s="15">
        <f t="shared" si="6"/>
        <v>0</v>
      </c>
      <c r="X488" s="15">
        <f t="shared" si="17"/>
        <v>19126709.88</v>
      </c>
      <c r="Y488" s="14"/>
      <c r="Z488" s="15">
        <f>if($A488&lt;=$Z$1,D488*((1+Investment!$D$5/12)^($Z$1*12-$B488)),0)</f>
        <v>0</v>
      </c>
      <c r="AA488" s="15">
        <f>if($A488&lt;=$Z$1,E488*((1+Investment!$D$6/12)^($Z$1*12-$B488)),0)</f>
        <v>0</v>
      </c>
      <c r="AB488" s="15">
        <f>if($A488&lt;=$Z$1,F488*((1+Investment!$D$7/12)^($Z$1*12-$B488)),0)</f>
        <v>0</v>
      </c>
      <c r="AC488" s="15">
        <f t="shared" si="7"/>
        <v>0</v>
      </c>
      <c r="AD488" s="15">
        <f t="shared" si="18"/>
        <v>43666553.35</v>
      </c>
      <c r="AE488" s="14"/>
      <c r="AF488" s="15">
        <f>if($A488&lt;=$AF$1,D488*((1+Investment!$D$5/12)^($AF$1*12-$B488)),0)</f>
        <v>0</v>
      </c>
      <c r="AG488" s="15">
        <f>if($A488&lt;=$AF$1,E488*((1+Investment!$D$6/12)^($AF$1*12-$B488)),0)</f>
        <v>0</v>
      </c>
      <c r="AH488" s="15">
        <f>if($A488&lt;=$AF$1,F488*((1+Investment!$D$7/12)^($AF$1*12-$B488)),0)</f>
        <v>0</v>
      </c>
      <c r="AI488" s="15">
        <f t="shared" si="8"/>
        <v>0</v>
      </c>
      <c r="AJ488" s="15">
        <f t="shared" si="19"/>
        <v>96444597</v>
      </c>
      <c r="AK488" s="14"/>
      <c r="AL488" s="15">
        <f>if($A488&lt;=$AF$1,D488*((1+Investment!$D$5/12)^($AL$1*12-$B488)),0)</f>
        <v>0</v>
      </c>
      <c r="AM488" s="15">
        <f>if($A488&lt;=$AF$1,E488*((1+Investment!$D$6/12)^($AL$1*12-$B488)),0)</f>
        <v>0</v>
      </c>
      <c r="AN488" s="15">
        <f>if($A488&lt;=$AF$1,F488*((1+Investment!$D$7/12)^($AL$1*12-$B488)),0)</f>
        <v>0</v>
      </c>
      <c r="AO488" s="15">
        <f t="shared" si="9"/>
        <v>0</v>
      </c>
      <c r="AP488" s="15">
        <f t="shared" si="20"/>
        <v>201708724.5</v>
      </c>
      <c r="AQ488" s="14"/>
      <c r="AR488" s="15">
        <f>if($A488&lt;=$AF$1,D488*((1+Investment!$D$5/12)^($AR$1*12-$B488)),0)</f>
        <v>0</v>
      </c>
      <c r="AS488" s="15">
        <f>if($A488&lt;=$AF$1,E488*((1+Investment!$D$6/12)^($AR$1*12-$B488)),0)</f>
        <v>0</v>
      </c>
      <c r="AT488" s="15">
        <f>if($A488&lt;=$AF$1,F488*((1+Investment!$D$7/12)^($AR$1*12-$B488)),0)</f>
        <v>0</v>
      </c>
      <c r="AU488" s="15">
        <f t="shared" si="10"/>
        <v>0</v>
      </c>
      <c r="AV488" s="15">
        <f t="shared" si="21"/>
        <v>428487442.2</v>
      </c>
      <c r="AW488" s="15"/>
      <c r="AX488" s="15">
        <f>if($A488&lt;=$AF$1,D488*((1+Investment!$D$5/12)^($AX$1*12-$B488)),0)</f>
        <v>0</v>
      </c>
      <c r="AY488" s="15">
        <f>if($A488&lt;=$AF$1,E488*((1+Investment!$D$6/12)^($AX$1*12-$B488)),0)</f>
        <v>0</v>
      </c>
      <c r="AZ488" s="15">
        <f>if($A488&lt;=$AF$1,F488*((1+Investment!$D$7/12)^($AX$1*12-$B488)),0)</f>
        <v>0</v>
      </c>
      <c r="BA488" s="15">
        <f t="shared" si="11"/>
        <v>0</v>
      </c>
      <c r="BB488" s="15">
        <f t="shared" si="22"/>
        <v>924335629</v>
      </c>
      <c r="BC488" s="15"/>
      <c r="BD488" s="15">
        <f>if($A488&lt;=$AF$1,D488*((1+Investment!$D$5/12)^($BD$1*12-$B488)),0)</f>
        <v>0</v>
      </c>
      <c r="BE488" s="15">
        <f>if($A488&lt;=$AF$1,E488*((1+Investment!$D$6/12)^($BD$1*12-$B488)),0)</f>
        <v>0</v>
      </c>
      <c r="BF488" s="15">
        <f>if($A488&lt;=$AF$1,F488*((1+Investment!$D$7/12)^($BD$1*12-$B488)),0)</f>
        <v>0</v>
      </c>
      <c r="BG488" s="15">
        <f t="shared" si="12"/>
        <v>0</v>
      </c>
      <c r="BH488" s="15">
        <f t="shared" si="23"/>
        <v>2023737898</v>
      </c>
      <c r="BI488" s="15"/>
    </row>
    <row r="489">
      <c r="A489" s="24">
        <f t="shared" si="2"/>
        <v>40</v>
      </c>
      <c r="B489" s="23">
        <f t="shared" si="13"/>
        <v>487</v>
      </c>
      <c r="C489" s="15">
        <f>vlookup(A489,Budget!$B$3:$H$53,7,0)</f>
        <v>143057.4633</v>
      </c>
      <c r="D489" s="15">
        <f t="shared" ref="D489:F489" si="507">$C489*D$1</f>
        <v>85834.47796</v>
      </c>
      <c r="E489" s="15">
        <f t="shared" si="507"/>
        <v>35764.36581</v>
      </c>
      <c r="F489" s="15">
        <f t="shared" si="507"/>
        <v>21458.61949</v>
      </c>
      <c r="G489" s="14"/>
      <c r="H489" s="15">
        <f>if($A489&lt;=$H$1,D489*((1+Investment!$D$5/12)^($H$1*12-$B489)),0)</f>
        <v>0</v>
      </c>
      <c r="I489" s="15">
        <f>if($A489&lt;=$H$1,E489*((1+Investment!$D$6/12)^($H$1*12-$B489)),0)</f>
        <v>0</v>
      </c>
      <c r="J489" s="15">
        <f>if($A489&lt;=$H$1,F489*((1+Investment!$D$7/12)^($H$1*12-$B489)),0)</f>
        <v>0</v>
      </c>
      <c r="K489" s="15">
        <f t="shared" si="4"/>
        <v>0</v>
      </c>
      <c r="L489" s="15">
        <f t="shared" si="15"/>
        <v>2878143.695</v>
      </c>
      <c r="M489" s="14"/>
      <c r="N489" s="15">
        <f>if($A489&lt;=$N$1,D489*((1+Investment!$D$5/12)^($N$1*12-$B489)),0)</f>
        <v>0</v>
      </c>
      <c r="O489" s="15">
        <f>if($A489&lt;=$N$1,E489*((1+Investment!$D$6/12)^($N$1*12-$B489)),0)</f>
        <v>0</v>
      </c>
      <c r="P489" s="15">
        <f>if($A489&lt;=$N$1,F489*((1+Investment!$D$7/12)^($N$1*12-$B489)),0)</f>
        <v>0</v>
      </c>
      <c r="Q489" s="15">
        <f t="shared" si="5"/>
        <v>0</v>
      </c>
      <c r="R489" s="15">
        <f t="shared" si="16"/>
        <v>7865692.167</v>
      </c>
      <c r="S489" s="14"/>
      <c r="T489" s="15">
        <f>if($A489&lt;=$T$1,D489*((1+Investment!$D$5/12)^($T$1*12-$B489)),0)</f>
        <v>0</v>
      </c>
      <c r="U489" s="15">
        <f>if($A489&lt;=$T$1,E489*((1+Investment!$D$6/12)^($T$1*12-$B489)),0)</f>
        <v>0</v>
      </c>
      <c r="V489" s="15">
        <f>if($A489&lt;=$T$1,F489*((1+Investment!$D$7/12)^($T$1*12-$B489)),0)</f>
        <v>0</v>
      </c>
      <c r="W489" s="15">
        <f t="shared" si="6"/>
        <v>0</v>
      </c>
      <c r="X489" s="15">
        <f t="shared" si="17"/>
        <v>19126709.88</v>
      </c>
      <c r="Y489" s="14"/>
      <c r="Z489" s="15">
        <f>if($A489&lt;=$Z$1,D489*((1+Investment!$D$5/12)^($Z$1*12-$B489)),0)</f>
        <v>0</v>
      </c>
      <c r="AA489" s="15">
        <f>if($A489&lt;=$Z$1,E489*((1+Investment!$D$6/12)^($Z$1*12-$B489)),0)</f>
        <v>0</v>
      </c>
      <c r="AB489" s="15">
        <f>if($A489&lt;=$Z$1,F489*((1+Investment!$D$7/12)^($Z$1*12-$B489)),0)</f>
        <v>0</v>
      </c>
      <c r="AC489" s="15">
        <f t="shared" si="7"/>
        <v>0</v>
      </c>
      <c r="AD489" s="15">
        <f t="shared" si="18"/>
        <v>43666553.35</v>
      </c>
      <c r="AE489" s="14"/>
      <c r="AF489" s="15">
        <f>if($A489&lt;=$AF$1,D489*((1+Investment!$D$5/12)^($AF$1*12-$B489)),0)</f>
        <v>0</v>
      </c>
      <c r="AG489" s="15">
        <f>if($A489&lt;=$AF$1,E489*((1+Investment!$D$6/12)^($AF$1*12-$B489)),0)</f>
        <v>0</v>
      </c>
      <c r="AH489" s="15">
        <f>if($A489&lt;=$AF$1,F489*((1+Investment!$D$7/12)^($AF$1*12-$B489)),0)</f>
        <v>0</v>
      </c>
      <c r="AI489" s="15">
        <f t="shared" si="8"/>
        <v>0</v>
      </c>
      <c r="AJ489" s="15">
        <f t="shared" si="19"/>
        <v>96444597</v>
      </c>
      <c r="AK489" s="14"/>
      <c r="AL489" s="15">
        <f>if($A489&lt;=$AF$1,D489*((1+Investment!$D$5/12)^($AL$1*12-$B489)),0)</f>
        <v>0</v>
      </c>
      <c r="AM489" s="15">
        <f>if($A489&lt;=$AF$1,E489*((1+Investment!$D$6/12)^($AL$1*12-$B489)),0)</f>
        <v>0</v>
      </c>
      <c r="AN489" s="15">
        <f>if($A489&lt;=$AF$1,F489*((1+Investment!$D$7/12)^($AL$1*12-$B489)),0)</f>
        <v>0</v>
      </c>
      <c r="AO489" s="15">
        <f t="shared" si="9"/>
        <v>0</v>
      </c>
      <c r="AP489" s="15">
        <f t="shared" si="20"/>
        <v>201708724.5</v>
      </c>
      <c r="AQ489" s="14"/>
      <c r="AR489" s="15">
        <f>if($A489&lt;=$AF$1,D489*((1+Investment!$D$5/12)^($AR$1*12-$B489)),0)</f>
        <v>0</v>
      </c>
      <c r="AS489" s="15">
        <f>if($A489&lt;=$AF$1,E489*((1+Investment!$D$6/12)^($AR$1*12-$B489)),0)</f>
        <v>0</v>
      </c>
      <c r="AT489" s="15">
        <f>if($A489&lt;=$AF$1,F489*((1+Investment!$D$7/12)^($AR$1*12-$B489)),0)</f>
        <v>0</v>
      </c>
      <c r="AU489" s="15">
        <f t="shared" si="10"/>
        <v>0</v>
      </c>
      <c r="AV489" s="15">
        <f t="shared" si="21"/>
        <v>428487442.2</v>
      </c>
      <c r="AW489" s="15"/>
      <c r="AX489" s="15">
        <f>if($A489&lt;=$AF$1,D489*((1+Investment!$D$5/12)^($AX$1*12-$B489)),0)</f>
        <v>0</v>
      </c>
      <c r="AY489" s="15">
        <f>if($A489&lt;=$AF$1,E489*((1+Investment!$D$6/12)^($AX$1*12-$B489)),0)</f>
        <v>0</v>
      </c>
      <c r="AZ489" s="15">
        <f>if($A489&lt;=$AF$1,F489*((1+Investment!$D$7/12)^($AX$1*12-$B489)),0)</f>
        <v>0</v>
      </c>
      <c r="BA489" s="15">
        <f t="shared" si="11"/>
        <v>0</v>
      </c>
      <c r="BB489" s="15">
        <f t="shared" si="22"/>
        <v>924335629</v>
      </c>
      <c r="BC489" s="15"/>
      <c r="BD489" s="15">
        <f>if($A489&lt;=$AF$1,D489*((1+Investment!$D$5/12)^($BD$1*12-$B489)),0)</f>
        <v>0</v>
      </c>
      <c r="BE489" s="15">
        <f>if($A489&lt;=$AF$1,E489*((1+Investment!$D$6/12)^($BD$1*12-$B489)),0)</f>
        <v>0</v>
      </c>
      <c r="BF489" s="15">
        <f>if($A489&lt;=$AF$1,F489*((1+Investment!$D$7/12)^($BD$1*12-$B489)),0)</f>
        <v>0</v>
      </c>
      <c r="BG489" s="15">
        <f t="shared" si="12"/>
        <v>0</v>
      </c>
      <c r="BH489" s="15">
        <f t="shared" si="23"/>
        <v>2023737898</v>
      </c>
      <c r="BI489" s="15"/>
    </row>
    <row r="490">
      <c r="A490" s="24">
        <f t="shared" si="2"/>
        <v>40</v>
      </c>
      <c r="B490" s="23">
        <f t="shared" si="13"/>
        <v>488</v>
      </c>
      <c r="C490" s="15">
        <f>vlookup(A490,Budget!$B$3:$H$53,7,0)</f>
        <v>143057.4633</v>
      </c>
      <c r="D490" s="15">
        <f t="shared" ref="D490:F490" si="508">$C490*D$1</f>
        <v>85834.47796</v>
      </c>
      <c r="E490" s="15">
        <f t="shared" si="508"/>
        <v>35764.36581</v>
      </c>
      <c r="F490" s="15">
        <f t="shared" si="508"/>
        <v>21458.61949</v>
      </c>
      <c r="G490" s="14"/>
      <c r="H490" s="15">
        <f>if($A490&lt;=$H$1,D490*((1+Investment!$D$5/12)^($H$1*12-$B490)),0)</f>
        <v>0</v>
      </c>
      <c r="I490" s="15">
        <f>if($A490&lt;=$H$1,E490*((1+Investment!$D$6/12)^($H$1*12-$B490)),0)</f>
        <v>0</v>
      </c>
      <c r="J490" s="15">
        <f>if($A490&lt;=$H$1,F490*((1+Investment!$D$7/12)^($H$1*12-$B490)),0)</f>
        <v>0</v>
      </c>
      <c r="K490" s="15">
        <f t="shared" si="4"/>
        <v>0</v>
      </c>
      <c r="L490" s="15">
        <f t="shared" si="15"/>
        <v>2878143.695</v>
      </c>
      <c r="M490" s="14"/>
      <c r="N490" s="15">
        <f>if($A490&lt;=$N$1,D490*((1+Investment!$D$5/12)^($N$1*12-$B490)),0)</f>
        <v>0</v>
      </c>
      <c r="O490" s="15">
        <f>if($A490&lt;=$N$1,E490*((1+Investment!$D$6/12)^($N$1*12-$B490)),0)</f>
        <v>0</v>
      </c>
      <c r="P490" s="15">
        <f>if($A490&lt;=$N$1,F490*((1+Investment!$D$7/12)^($N$1*12-$B490)),0)</f>
        <v>0</v>
      </c>
      <c r="Q490" s="15">
        <f t="shared" si="5"/>
        <v>0</v>
      </c>
      <c r="R490" s="15">
        <f t="shared" si="16"/>
        <v>7865692.167</v>
      </c>
      <c r="S490" s="14"/>
      <c r="T490" s="15">
        <f>if($A490&lt;=$T$1,D490*((1+Investment!$D$5/12)^($T$1*12-$B490)),0)</f>
        <v>0</v>
      </c>
      <c r="U490" s="15">
        <f>if($A490&lt;=$T$1,E490*((1+Investment!$D$6/12)^($T$1*12-$B490)),0)</f>
        <v>0</v>
      </c>
      <c r="V490" s="15">
        <f>if($A490&lt;=$T$1,F490*((1+Investment!$D$7/12)^($T$1*12-$B490)),0)</f>
        <v>0</v>
      </c>
      <c r="W490" s="15">
        <f t="shared" si="6"/>
        <v>0</v>
      </c>
      <c r="X490" s="15">
        <f t="shared" si="17"/>
        <v>19126709.88</v>
      </c>
      <c r="Y490" s="14"/>
      <c r="Z490" s="15">
        <f>if($A490&lt;=$Z$1,D490*((1+Investment!$D$5/12)^($Z$1*12-$B490)),0)</f>
        <v>0</v>
      </c>
      <c r="AA490" s="15">
        <f>if($A490&lt;=$Z$1,E490*((1+Investment!$D$6/12)^($Z$1*12-$B490)),0)</f>
        <v>0</v>
      </c>
      <c r="AB490" s="15">
        <f>if($A490&lt;=$Z$1,F490*((1+Investment!$D$7/12)^($Z$1*12-$B490)),0)</f>
        <v>0</v>
      </c>
      <c r="AC490" s="15">
        <f t="shared" si="7"/>
        <v>0</v>
      </c>
      <c r="AD490" s="15">
        <f t="shared" si="18"/>
        <v>43666553.35</v>
      </c>
      <c r="AE490" s="14"/>
      <c r="AF490" s="15">
        <f>if($A490&lt;=$AF$1,D490*((1+Investment!$D$5/12)^($AF$1*12-$B490)),0)</f>
        <v>0</v>
      </c>
      <c r="AG490" s="15">
        <f>if($A490&lt;=$AF$1,E490*((1+Investment!$D$6/12)^($AF$1*12-$B490)),0)</f>
        <v>0</v>
      </c>
      <c r="AH490" s="15">
        <f>if($A490&lt;=$AF$1,F490*((1+Investment!$D$7/12)^($AF$1*12-$B490)),0)</f>
        <v>0</v>
      </c>
      <c r="AI490" s="15">
        <f t="shared" si="8"/>
        <v>0</v>
      </c>
      <c r="AJ490" s="15">
        <f t="shared" si="19"/>
        <v>96444597</v>
      </c>
      <c r="AK490" s="14"/>
      <c r="AL490" s="15">
        <f>if($A490&lt;=$AF$1,D490*((1+Investment!$D$5/12)^($AL$1*12-$B490)),0)</f>
        <v>0</v>
      </c>
      <c r="AM490" s="15">
        <f>if($A490&lt;=$AF$1,E490*((1+Investment!$D$6/12)^($AL$1*12-$B490)),0)</f>
        <v>0</v>
      </c>
      <c r="AN490" s="15">
        <f>if($A490&lt;=$AF$1,F490*((1+Investment!$D$7/12)^($AL$1*12-$B490)),0)</f>
        <v>0</v>
      </c>
      <c r="AO490" s="15">
        <f t="shared" si="9"/>
        <v>0</v>
      </c>
      <c r="AP490" s="15">
        <f t="shared" si="20"/>
        <v>201708724.5</v>
      </c>
      <c r="AQ490" s="14"/>
      <c r="AR490" s="15">
        <f>if($A490&lt;=$AF$1,D490*((1+Investment!$D$5/12)^($AR$1*12-$B490)),0)</f>
        <v>0</v>
      </c>
      <c r="AS490" s="15">
        <f>if($A490&lt;=$AF$1,E490*((1+Investment!$D$6/12)^($AR$1*12-$B490)),0)</f>
        <v>0</v>
      </c>
      <c r="AT490" s="15">
        <f>if($A490&lt;=$AF$1,F490*((1+Investment!$D$7/12)^($AR$1*12-$B490)),0)</f>
        <v>0</v>
      </c>
      <c r="AU490" s="15">
        <f t="shared" si="10"/>
        <v>0</v>
      </c>
      <c r="AV490" s="15">
        <f t="shared" si="21"/>
        <v>428487442.2</v>
      </c>
      <c r="AW490" s="15"/>
      <c r="AX490" s="15">
        <f>if($A490&lt;=$AF$1,D490*((1+Investment!$D$5/12)^($AX$1*12-$B490)),0)</f>
        <v>0</v>
      </c>
      <c r="AY490" s="15">
        <f>if($A490&lt;=$AF$1,E490*((1+Investment!$D$6/12)^($AX$1*12-$B490)),0)</f>
        <v>0</v>
      </c>
      <c r="AZ490" s="15">
        <f>if($A490&lt;=$AF$1,F490*((1+Investment!$D$7/12)^($AX$1*12-$B490)),0)</f>
        <v>0</v>
      </c>
      <c r="BA490" s="15">
        <f t="shared" si="11"/>
        <v>0</v>
      </c>
      <c r="BB490" s="15">
        <f t="shared" si="22"/>
        <v>924335629</v>
      </c>
      <c r="BC490" s="15"/>
      <c r="BD490" s="15">
        <f>if($A490&lt;=$AF$1,D490*((1+Investment!$D$5/12)^($BD$1*12-$B490)),0)</f>
        <v>0</v>
      </c>
      <c r="BE490" s="15">
        <f>if($A490&lt;=$AF$1,E490*((1+Investment!$D$6/12)^($BD$1*12-$B490)),0)</f>
        <v>0</v>
      </c>
      <c r="BF490" s="15">
        <f>if($A490&lt;=$AF$1,F490*((1+Investment!$D$7/12)^($BD$1*12-$B490)),0)</f>
        <v>0</v>
      </c>
      <c r="BG490" s="15">
        <f t="shared" si="12"/>
        <v>0</v>
      </c>
      <c r="BH490" s="15">
        <f t="shared" si="23"/>
        <v>2023737898</v>
      </c>
      <c r="BI490" s="15"/>
    </row>
    <row r="491">
      <c r="A491" s="24">
        <f t="shared" si="2"/>
        <v>40</v>
      </c>
      <c r="B491" s="23">
        <f t="shared" si="13"/>
        <v>489</v>
      </c>
      <c r="C491" s="15">
        <f>vlookup(A491,Budget!$B$3:$H$53,7,0)</f>
        <v>143057.4633</v>
      </c>
      <c r="D491" s="15">
        <f t="shared" ref="D491:F491" si="509">$C491*D$1</f>
        <v>85834.47796</v>
      </c>
      <c r="E491" s="15">
        <f t="shared" si="509"/>
        <v>35764.36581</v>
      </c>
      <c r="F491" s="15">
        <f t="shared" si="509"/>
        <v>21458.61949</v>
      </c>
      <c r="G491" s="14"/>
      <c r="H491" s="15">
        <f>if($A491&lt;=$H$1,D491*((1+Investment!$D$5/12)^($H$1*12-$B491)),0)</f>
        <v>0</v>
      </c>
      <c r="I491" s="15">
        <f>if($A491&lt;=$H$1,E491*((1+Investment!$D$6/12)^($H$1*12-$B491)),0)</f>
        <v>0</v>
      </c>
      <c r="J491" s="15">
        <f>if($A491&lt;=$H$1,F491*((1+Investment!$D$7/12)^($H$1*12-$B491)),0)</f>
        <v>0</v>
      </c>
      <c r="K491" s="15">
        <f t="shared" si="4"/>
        <v>0</v>
      </c>
      <c r="L491" s="15">
        <f t="shared" si="15"/>
        <v>2878143.695</v>
      </c>
      <c r="M491" s="14"/>
      <c r="N491" s="15">
        <f>if($A491&lt;=$N$1,D491*((1+Investment!$D$5/12)^($N$1*12-$B491)),0)</f>
        <v>0</v>
      </c>
      <c r="O491" s="15">
        <f>if($A491&lt;=$N$1,E491*((1+Investment!$D$6/12)^($N$1*12-$B491)),0)</f>
        <v>0</v>
      </c>
      <c r="P491" s="15">
        <f>if($A491&lt;=$N$1,F491*((1+Investment!$D$7/12)^($N$1*12-$B491)),0)</f>
        <v>0</v>
      </c>
      <c r="Q491" s="15">
        <f t="shared" si="5"/>
        <v>0</v>
      </c>
      <c r="R491" s="15">
        <f t="shared" si="16"/>
        <v>7865692.167</v>
      </c>
      <c r="S491" s="14"/>
      <c r="T491" s="15">
        <f>if($A491&lt;=$T$1,D491*((1+Investment!$D$5/12)^($T$1*12-$B491)),0)</f>
        <v>0</v>
      </c>
      <c r="U491" s="15">
        <f>if($A491&lt;=$T$1,E491*((1+Investment!$D$6/12)^($T$1*12-$B491)),0)</f>
        <v>0</v>
      </c>
      <c r="V491" s="15">
        <f>if($A491&lt;=$T$1,F491*((1+Investment!$D$7/12)^($T$1*12-$B491)),0)</f>
        <v>0</v>
      </c>
      <c r="W491" s="15">
        <f t="shared" si="6"/>
        <v>0</v>
      </c>
      <c r="X491" s="15">
        <f t="shared" si="17"/>
        <v>19126709.88</v>
      </c>
      <c r="Y491" s="14"/>
      <c r="Z491" s="15">
        <f>if($A491&lt;=$Z$1,D491*((1+Investment!$D$5/12)^($Z$1*12-$B491)),0)</f>
        <v>0</v>
      </c>
      <c r="AA491" s="15">
        <f>if($A491&lt;=$Z$1,E491*((1+Investment!$D$6/12)^($Z$1*12-$B491)),0)</f>
        <v>0</v>
      </c>
      <c r="AB491" s="15">
        <f>if($A491&lt;=$Z$1,F491*((1+Investment!$D$7/12)^($Z$1*12-$B491)),0)</f>
        <v>0</v>
      </c>
      <c r="AC491" s="15">
        <f t="shared" si="7"/>
        <v>0</v>
      </c>
      <c r="AD491" s="15">
        <f t="shared" si="18"/>
        <v>43666553.35</v>
      </c>
      <c r="AE491" s="14"/>
      <c r="AF491" s="15">
        <f>if($A491&lt;=$AF$1,D491*((1+Investment!$D$5/12)^($AF$1*12-$B491)),0)</f>
        <v>0</v>
      </c>
      <c r="AG491" s="15">
        <f>if($A491&lt;=$AF$1,E491*((1+Investment!$D$6/12)^($AF$1*12-$B491)),0)</f>
        <v>0</v>
      </c>
      <c r="AH491" s="15">
        <f>if($A491&lt;=$AF$1,F491*((1+Investment!$D$7/12)^($AF$1*12-$B491)),0)</f>
        <v>0</v>
      </c>
      <c r="AI491" s="15">
        <f t="shared" si="8"/>
        <v>0</v>
      </c>
      <c r="AJ491" s="15">
        <f t="shared" si="19"/>
        <v>96444597</v>
      </c>
      <c r="AK491" s="14"/>
      <c r="AL491" s="15">
        <f>if($A491&lt;=$AF$1,D491*((1+Investment!$D$5/12)^($AL$1*12-$B491)),0)</f>
        <v>0</v>
      </c>
      <c r="AM491" s="15">
        <f>if($A491&lt;=$AF$1,E491*((1+Investment!$D$6/12)^($AL$1*12-$B491)),0)</f>
        <v>0</v>
      </c>
      <c r="AN491" s="15">
        <f>if($A491&lt;=$AF$1,F491*((1+Investment!$D$7/12)^($AL$1*12-$B491)),0)</f>
        <v>0</v>
      </c>
      <c r="AO491" s="15">
        <f t="shared" si="9"/>
        <v>0</v>
      </c>
      <c r="AP491" s="15">
        <f t="shared" si="20"/>
        <v>201708724.5</v>
      </c>
      <c r="AQ491" s="14"/>
      <c r="AR491" s="15">
        <f>if($A491&lt;=$AF$1,D491*((1+Investment!$D$5/12)^($AR$1*12-$B491)),0)</f>
        <v>0</v>
      </c>
      <c r="AS491" s="15">
        <f>if($A491&lt;=$AF$1,E491*((1+Investment!$D$6/12)^($AR$1*12-$B491)),0)</f>
        <v>0</v>
      </c>
      <c r="AT491" s="15">
        <f>if($A491&lt;=$AF$1,F491*((1+Investment!$D$7/12)^($AR$1*12-$B491)),0)</f>
        <v>0</v>
      </c>
      <c r="AU491" s="15">
        <f t="shared" si="10"/>
        <v>0</v>
      </c>
      <c r="AV491" s="15">
        <f t="shared" si="21"/>
        <v>428487442.2</v>
      </c>
      <c r="AW491" s="15"/>
      <c r="AX491" s="15">
        <f>if($A491&lt;=$AF$1,D491*((1+Investment!$D$5/12)^($AX$1*12-$B491)),0)</f>
        <v>0</v>
      </c>
      <c r="AY491" s="15">
        <f>if($A491&lt;=$AF$1,E491*((1+Investment!$D$6/12)^($AX$1*12-$B491)),0)</f>
        <v>0</v>
      </c>
      <c r="AZ491" s="15">
        <f>if($A491&lt;=$AF$1,F491*((1+Investment!$D$7/12)^($AX$1*12-$B491)),0)</f>
        <v>0</v>
      </c>
      <c r="BA491" s="15">
        <f t="shared" si="11"/>
        <v>0</v>
      </c>
      <c r="BB491" s="15">
        <f t="shared" si="22"/>
        <v>924335629</v>
      </c>
      <c r="BC491" s="15"/>
      <c r="BD491" s="15">
        <f>if($A491&lt;=$AF$1,D491*((1+Investment!$D$5/12)^($BD$1*12-$B491)),0)</f>
        <v>0</v>
      </c>
      <c r="BE491" s="15">
        <f>if($A491&lt;=$AF$1,E491*((1+Investment!$D$6/12)^($BD$1*12-$B491)),0)</f>
        <v>0</v>
      </c>
      <c r="BF491" s="15">
        <f>if($A491&lt;=$AF$1,F491*((1+Investment!$D$7/12)^($BD$1*12-$B491)),0)</f>
        <v>0</v>
      </c>
      <c r="BG491" s="15">
        <f t="shared" si="12"/>
        <v>0</v>
      </c>
      <c r="BH491" s="15">
        <f t="shared" si="23"/>
        <v>2023737898</v>
      </c>
      <c r="BI491" s="15"/>
    </row>
    <row r="492">
      <c r="A492" s="24">
        <f t="shared" si="2"/>
        <v>40</v>
      </c>
      <c r="B492" s="23">
        <f t="shared" si="13"/>
        <v>490</v>
      </c>
      <c r="C492" s="15">
        <f>vlookup(A492,Budget!$B$3:$H$53,7,0)</f>
        <v>143057.4633</v>
      </c>
      <c r="D492" s="15">
        <f t="shared" ref="D492:F492" si="510">$C492*D$1</f>
        <v>85834.47796</v>
      </c>
      <c r="E492" s="15">
        <f t="shared" si="510"/>
        <v>35764.36581</v>
      </c>
      <c r="F492" s="15">
        <f t="shared" si="510"/>
        <v>21458.61949</v>
      </c>
      <c r="G492" s="14"/>
      <c r="H492" s="15">
        <f>if($A492&lt;=$H$1,D492*((1+Investment!$D$5/12)^($H$1*12-$B492)),0)</f>
        <v>0</v>
      </c>
      <c r="I492" s="15">
        <f>if($A492&lt;=$H$1,E492*((1+Investment!$D$6/12)^($H$1*12-$B492)),0)</f>
        <v>0</v>
      </c>
      <c r="J492" s="15">
        <f>if($A492&lt;=$H$1,F492*((1+Investment!$D$7/12)^($H$1*12-$B492)),0)</f>
        <v>0</v>
      </c>
      <c r="K492" s="15">
        <f t="shared" si="4"/>
        <v>0</v>
      </c>
      <c r="L492" s="15">
        <f t="shared" si="15"/>
        <v>2878143.695</v>
      </c>
      <c r="M492" s="14"/>
      <c r="N492" s="15">
        <f>if($A492&lt;=$N$1,D492*((1+Investment!$D$5/12)^($N$1*12-$B492)),0)</f>
        <v>0</v>
      </c>
      <c r="O492" s="15">
        <f>if($A492&lt;=$N$1,E492*((1+Investment!$D$6/12)^($N$1*12-$B492)),0)</f>
        <v>0</v>
      </c>
      <c r="P492" s="15">
        <f>if($A492&lt;=$N$1,F492*((1+Investment!$D$7/12)^($N$1*12-$B492)),0)</f>
        <v>0</v>
      </c>
      <c r="Q492" s="15">
        <f t="shared" si="5"/>
        <v>0</v>
      </c>
      <c r="R492" s="15">
        <f t="shared" si="16"/>
        <v>7865692.167</v>
      </c>
      <c r="S492" s="14"/>
      <c r="T492" s="15">
        <f>if($A492&lt;=$T$1,D492*((1+Investment!$D$5/12)^($T$1*12-$B492)),0)</f>
        <v>0</v>
      </c>
      <c r="U492" s="15">
        <f>if($A492&lt;=$T$1,E492*((1+Investment!$D$6/12)^($T$1*12-$B492)),0)</f>
        <v>0</v>
      </c>
      <c r="V492" s="15">
        <f>if($A492&lt;=$T$1,F492*((1+Investment!$D$7/12)^($T$1*12-$B492)),0)</f>
        <v>0</v>
      </c>
      <c r="W492" s="15">
        <f t="shared" si="6"/>
        <v>0</v>
      </c>
      <c r="X492" s="15">
        <f t="shared" si="17"/>
        <v>19126709.88</v>
      </c>
      <c r="Y492" s="14"/>
      <c r="Z492" s="15">
        <f>if($A492&lt;=$Z$1,D492*((1+Investment!$D$5/12)^($Z$1*12-$B492)),0)</f>
        <v>0</v>
      </c>
      <c r="AA492" s="15">
        <f>if($A492&lt;=$Z$1,E492*((1+Investment!$D$6/12)^($Z$1*12-$B492)),0)</f>
        <v>0</v>
      </c>
      <c r="AB492" s="15">
        <f>if($A492&lt;=$Z$1,F492*((1+Investment!$D$7/12)^($Z$1*12-$B492)),0)</f>
        <v>0</v>
      </c>
      <c r="AC492" s="15">
        <f t="shared" si="7"/>
        <v>0</v>
      </c>
      <c r="AD492" s="15">
        <f t="shared" si="18"/>
        <v>43666553.35</v>
      </c>
      <c r="AE492" s="14"/>
      <c r="AF492" s="15">
        <f>if($A492&lt;=$AF$1,D492*((1+Investment!$D$5/12)^($AF$1*12-$B492)),0)</f>
        <v>0</v>
      </c>
      <c r="AG492" s="15">
        <f>if($A492&lt;=$AF$1,E492*((1+Investment!$D$6/12)^($AF$1*12-$B492)),0)</f>
        <v>0</v>
      </c>
      <c r="AH492" s="15">
        <f>if($A492&lt;=$AF$1,F492*((1+Investment!$D$7/12)^($AF$1*12-$B492)),0)</f>
        <v>0</v>
      </c>
      <c r="AI492" s="15">
        <f t="shared" si="8"/>
        <v>0</v>
      </c>
      <c r="AJ492" s="15">
        <f t="shared" si="19"/>
        <v>96444597</v>
      </c>
      <c r="AK492" s="14"/>
      <c r="AL492" s="15">
        <f>if($A492&lt;=$AF$1,D492*((1+Investment!$D$5/12)^($AL$1*12-$B492)),0)</f>
        <v>0</v>
      </c>
      <c r="AM492" s="15">
        <f>if($A492&lt;=$AF$1,E492*((1+Investment!$D$6/12)^($AL$1*12-$B492)),0)</f>
        <v>0</v>
      </c>
      <c r="AN492" s="15">
        <f>if($A492&lt;=$AF$1,F492*((1+Investment!$D$7/12)^($AL$1*12-$B492)),0)</f>
        <v>0</v>
      </c>
      <c r="AO492" s="15">
        <f t="shared" si="9"/>
        <v>0</v>
      </c>
      <c r="AP492" s="15">
        <f t="shared" si="20"/>
        <v>201708724.5</v>
      </c>
      <c r="AQ492" s="14"/>
      <c r="AR492" s="15">
        <f>if($A492&lt;=$AF$1,D492*((1+Investment!$D$5/12)^($AR$1*12-$B492)),0)</f>
        <v>0</v>
      </c>
      <c r="AS492" s="15">
        <f>if($A492&lt;=$AF$1,E492*((1+Investment!$D$6/12)^($AR$1*12-$B492)),0)</f>
        <v>0</v>
      </c>
      <c r="AT492" s="15">
        <f>if($A492&lt;=$AF$1,F492*((1+Investment!$D$7/12)^($AR$1*12-$B492)),0)</f>
        <v>0</v>
      </c>
      <c r="AU492" s="15">
        <f t="shared" si="10"/>
        <v>0</v>
      </c>
      <c r="AV492" s="15">
        <f t="shared" si="21"/>
        <v>428487442.2</v>
      </c>
      <c r="AW492" s="15"/>
      <c r="AX492" s="15">
        <f>if($A492&lt;=$AF$1,D492*((1+Investment!$D$5/12)^($AX$1*12-$B492)),0)</f>
        <v>0</v>
      </c>
      <c r="AY492" s="15">
        <f>if($A492&lt;=$AF$1,E492*((1+Investment!$D$6/12)^($AX$1*12-$B492)),0)</f>
        <v>0</v>
      </c>
      <c r="AZ492" s="15">
        <f>if($A492&lt;=$AF$1,F492*((1+Investment!$D$7/12)^($AX$1*12-$B492)),0)</f>
        <v>0</v>
      </c>
      <c r="BA492" s="15">
        <f t="shared" si="11"/>
        <v>0</v>
      </c>
      <c r="BB492" s="15">
        <f t="shared" si="22"/>
        <v>924335629</v>
      </c>
      <c r="BC492" s="15"/>
      <c r="BD492" s="15">
        <f>if($A492&lt;=$AF$1,D492*((1+Investment!$D$5/12)^($BD$1*12-$B492)),0)</f>
        <v>0</v>
      </c>
      <c r="BE492" s="15">
        <f>if($A492&lt;=$AF$1,E492*((1+Investment!$D$6/12)^($BD$1*12-$B492)),0)</f>
        <v>0</v>
      </c>
      <c r="BF492" s="15">
        <f>if($A492&lt;=$AF$1,F492*((1+Investment!$D$7/12)^($BD$1*12-$B492)),0)</f>
        <v>0</v>
      </c>
      <c r="BG492" s="15">
        <f t="shared" si="12"/>
        <v>0</v>
      </c>
      <c r="BH492" s="15">
        <f t="shared" si="23"/>
        <v>2023737898</v>
      </c>
      <c r="BI492" s="15"/>
    </row>
    <row r="493">
      <c r="A493" s="24">
        <f t="shared" si="2"/>
        <v>40</v>
      </c>
      <c r="B493" s="23">
        <f t="shared" si="13"/>
        <v>491</v>
      </c>
      <c r="C493" s="15">
        <f>vlookup(A493,Budget!$B$3:$H$53,7,0)</f>
        <v>143057.4633</v>
      </c>
      <c r="D493" s="15">
        <f t="shared" ref="D493:F493" si="511">$C493*D$1</f>
        <v>85834.47796</v>
      </c>
      <c r="E493" s="15">
        <f t="shared" si="511"/>
        <v>35764.36581</v>
      </c>
      <c r="F493" s="15">
        <f t="shared" si="511"/>
        <v>21458.61949</v>
      </c>
      <c r="G493" s="14"/>
      <c r="H493" s="15">
        <f>if($A493&lt;=$H$1,D493*((1+Investment!$D$5/12)^($H$1*12-$B493)),0)</f>
        <v>0</v>
      </c>
      <c r="I493" s="15">
        <f>if($A493&lt;=$H$1,E493*((1+Investment!$D$6/12)^($H$1*12-$B493)),0)</f>
        <v>0</v>
      </c>
      <c r="J493" s="15">
        <f>if($A493&lt;=$H$1,F493*((1+Investment!$D$7/12)^($H$1*12-$B493)),0)</f>
        <v>0</v>
      </c>
      <c r="K493" s="15">
        <f t="shared" si="4"/>
        <v>0</v>
      </c>
      <c r="L493" s="15">
        <f t="shared" si="15"/>
        <v>2878143.695</v>
      </c>
      <c r="M493" s="14"/>
      <c r="N493" s="15">
        <f>if($A493&lt;=$N$1,D493*((1+Investment!$D$5/12)^($N$1*12-$B493)),0)</f>
        <v>0</v>
      </c>
      <c r="O493" s="15">
        <f>if($A493&lt;=$N$1,E493*((1+Investment!$D$6/12)^($N$1*12-$B493)),0)</f>
        <v>0</v>
      </c>
      <c r="P493" s="15">
        <f>if($A493&lt;=$N$1,F493*((1+Investment!$D$7/12)^($N$1*12-$B493)),0)</f>
        <v>0</v>
      </c>
      <c r="Q493" s="15">
        <f t="shared" si="5"/>
        <v>0</v>
      </c>
      <c r="R493" s="15">
        <f t="shared" si="16"/>
        <v>7865692.167</v>
      </c>
      <c r="S493" s="14"/>
      <c r="T493" s="15">
        <f>if($A493&lt;=$T$1,D493*((1+Investment!$D$5/12)^($T$1*12-$B493)),0)</f>
        <v>0</v>
      </c>
      <c r="U493" s="15">
        <f>if($A493&lt;=$T$1,E493*((1+Investment!$D$6/12)^($T$1*12-$B493)),0)</f>
        <v>0</v>
      </c>
      <c r="V493" s="15">
        <f>if($A493&lt;=$T$1,F493*((1+Investment!$D$7/12)^($T$1*12-$B493)),0)</f>
        <v>0</v>
      </c>
      <c r="W493" s="15">
        <f t="shared" si="6"/>
        <v>0</v>
      </c>
      <c r="X493" s="15">
        <f t="shared" si="17"/>
        <v>19126709.88</v>
      </c>
      <c r="Y493" s="14"/>
      <c r="Z493" s="15">
        <f>if($A493&lt;=$Z$1,D493*((1+Investment!$D$5/12)^($Z$1*12-$B493)),0)</f>
        <v>0</v>
      </c>
      <c r="AA493" s="15">
        <f>if($A493&lt;=$Z$1,E493*((1+Investment!$D$6/12)^($Z$1*12-$B493)),0)</f>
        <v>0</v>
      </c>
      <c r="AB493" s="15">
        <f>if($A493&lt;=$Z$1,F493*((1+Investment!$D$7/12)^($Z$1*12-$B493)),0)</f>
        <v>0</v>
      </c>
      <c r="AC493" s="15">
        <f t="shared" si="7"/>
        <v>0</v>
      </c>
      <c r="AD493" s="15">
        <f t="shared" si="18"/>
        <v>43666553.35</v>
      </c>
      <c r="AE493" s="14"/>
      <c r="AF493" s="15">
        <f>if($A493&lt;=$AF$1,D493*((1+Investment!$D$5/12)^($AF$1*12-$B493)),0)</f>
        <v>0</v>
      </c>
      <c r="AG493" s="15">
        <f>if($A493&lt;=$AF$1,E493*((1+Investment!$D$6/12)^($AF$1*12-$B493)),0)</f>
        <v>0</v>
      </c>
      <c r="AH493" s="15">
        <f>if($A493&lt;=$AF$1,F493*((1+Investment!$D$7/12)^($AF$1*12-$B493)),0)</f>
        <v>0</v>
      </c>
      <c r="AI493" s="15">
        <f t="shared" si="8"/>
        <v>0</v>
      </c>
      <c r="AJ493" s="15">
        <f t="shared" si="19"/>
        <v>96444597</v>
      </c>
      <c r="AK493" s="14"/>
      <c r="AL493" s="15">
        <f>if($A493&lt;=$AF$1,D493*((1+Investment!$D$5/12)^($AL$1*12-$B493)),0)</f>
        <v>0</v>
      </c>
      <c r="AM493" s="15">
        <f>if($A493&lt;=$AF$1,E493*((1+Investment!$D$6/12)^($AL$1*12-$B493)),0)</f>
        <v>0</v>
      </c>
      <c r="AN493" s="15">
        <f>if($A493&lt;=$AF$1,F493*((1+Investment!$D$7/12)^($AL$1*12-$B493)),0)</f>
        <v>0</v>
      </c>
      <c r="AO493" s="15">
        <f t="shared" si="9"/>
        <v>0</v>
      </c>
      <c r="AP493" s="15">
        <f t="shared" si="20"/>
        <v>201708724.5</v>
      </c>
      <c r="AQ493" s="14"/>
      <c r="AR493" s="15">
        <f>if($A493&lt;=$AF$1,D493*((1+Investment!$D$5/12)^($AR$1*12-$B493)),0)</f>
        <v>0</v>
      </c>
      <c r="AS493" s="15">
        <f>if($A493&lt;=$AF$1,E493*((1+Investment!$D$6/12)^($AR$1*12-$B493)),0)</f>
        <v>0</v>
      </c>
      <c r="AT493" s="15">
        <f>if($A493&lt;=$AF$1,F493*((1+Investment!$D$7/12)^($AR$1*12-$B493)),0)</f>
        <v>0</v>
      </c>
      <c r="AU493" s="15">
        <f t="shared" si="10"/>
        <v>0</v>
      </c>
      <c r="AV493" s="15">
        <f t="shared" si="21"/>
        <v>428487442.2</v>
      </c>
      <c r="AW493" s="15"/>
      <c r="AX493" s="15">
        <f>if($A493&lt;=$AF$1,D493*((1+Investment!$D$5/12)^($AX$1*12-$B493)),0)</f>
        <v>0</v>
      </c>
      <c r="AY493" s="15">
        <f>if($A493&lt;=$AF$1,E493*((1+Investment!$D$6/12)^($AX$1*12-$B493)),0)</f>
        <v>0</v>
      </c>
      <c r="AZ493" s="15">
        <f>if($A493&lt;=$AF$1,F493*((1+Investment!$D$7/12)^($AX$1*12-$B493)),0)</f>
        <v>0</v>
      </c>
      <c r="BA493" s="15">
        <f t="shared" si="11"/>
        <v>0</v>
      </c>
      <c r="BB493" s="15">
        <f t="shared" si="22"/>
        <v>924335629</v>
      </c>
      <c r="BC493" s="15"/>
      <c r="BD493" s="15">
        <f>if($A493&lt;=$AF$1,D493*((1+Investment!$D$5/12)^($BD$1*12-$B493)),0)</f>
        <v>0</v>
      </c>
      <c r="BE493" s="15">
        <f>if($A493&lt;=$AF$1,E493*((1+Investment!$D$6/12)^($BD$1*12-$B493)),0)</f>
        <v>0</v>
      </c>
      <c r="BF493" s="15">
        <f>if($A493&lt;=$AF$1,F493*((1+Investment!$D$7/12)^($BD$1*12-$B493)),0)</f>
        <v>0</v>
      </c>
      <c r="BG493" s="15">
        <f t="shared" si="12"/>
        <v>0</v>
      </c>
      <c r="BH493" s="15">
        <f t="shared" si="23"/>
        <v>2023737898</v>
      </c>
      <c r="BI493" s="15"/>
    </row>
    <row r="494">
      <c r="A494" s="24">
        <f t="shared" si="2"/>
        <v>40</v>
      </c>
      <c r="B494" s="23">
        <f t="shared" si="13"/>
        <v>492</v>
      </c>
      <c r="C494" s="15">
        <f>vlookup(A494,Budget!$B$3:$H$53,7,0)</f>
        <v>143057.4633</v>
      </c>
      <c r="D494" s="15">
        <f t="shared" ref="D494:F494" si="512">$C494*D$1</f>
        <v>85834.47796</v>
      </c>
      <c r="E494" s="15">
        <f t="shared" si="512"/>
        <v>35764.36581</v>
      </c>
      <c r="F494" s="15">
        <f t="shared" si="512"/>
        <v>21458.61949</v>
      </c>
      <c r="G494" s="14"/>
      <c r="H494" s="15">
        <f>if($A494&lt;=$H$1,D494*((1+Investment!$D$5/12)^($H$1*12-$B494)),0)</f>
        <v>0</v>
      </c>
      <c r="I494" s="15">
        <f>if($A494&lt;=$H$1,E494*((1+Investment!$D$6/12)^($H$1*12-$B494)),0)</f>
        <v>0</v>
      </c>
      <c r="J494" s="15">
        <f>if($A494&lt;=$H$1,F494*((1+Investment!$D$7/12)^($H$1*12-$B494)),0)</f>
        <v>0</v>
      </c>
      <c r="K494" s="15">
        <f t="shared" si="4"/>
        <v>0</v>
      </c>
      <c r="L494" s="15">
        <f t="shared" si="15"/>
        <v>2878143.695</v>
      </c>
      <c r="M494" s="14"/>
      <c r="N494" s="15">
        <f>if($A494&lt;=$N$1,D494*((1+Investment!$D$5/12)^($N$1*12-$B494)),0)</f>
        <v>0</v>
      </c>
      <c r="O494" s="15">
        <f>if($A494&lt;=$N$1,E494*((1+Investment!$D$6/12)^($N$1*12-$B494)),0)</f>
        <v>0</v>
      </c>
      <c r="P494" s="15">
        <f>if($A494&lt;=$N$1,F494*((1+Investment!$D$7/12)^($N$1*12-$B494)),0)</f>
        <v>0</v>
      </c>
      <c r="Q494" s="15">
        <f t="shared" si="5"/>
        <v>0</v>
      </c>
      <c r="R494" s="15">
        <f t="shared" si="16"/>
        <v>7865692.167</v>
      </c>
      <c r="S494" s="14"/>
      <c r="T494" s="15">
        <f>if($A494&lt;=$T$1,D494*((1+Investment!$D$5/12)^($T$1*12-$B494)),0)</f>
        <v>0</v>
      </c>
      <c r="U494" s="15">
        <f>if($A494&lt;=$T$1,E494*((1+Investment!$D$6/12)^($T$1*12-$B494)),0)</f>
        <v>0</v>
      </c>
      <c r="V494" s="15">
        <f>if($A494&lt;=$T$1,F494*((1+Investment!$D$7/12)^($T$1*12-$B494)),0)</f>
        <v>0</v>
      </c>
      <c r="W494" s="15">
        <f t="shared" si="6"/>
        <v>0</v>
      </c>
      <c r="X494" s="15">
        <f t="shared" si="17"/>
        <v>19126709.88</v>
      </c>
      <c r="Y494" s="14"/>
      <c r="Z494" s="15">
        <f>if($A494&lt;=$Z$1,D494*((1+Investment!$D$5/12)^($Z$1*12-$B494)),0)</f>
        <v>0</v>
      </c>
      <c r="AA494" s="15">
        <f>if($A494&lt;=$Z$1,E494*((1+Investment!$D$6/12)^($Z$1*12-$B494)),0)</f>
        <v>0</v>
      </c>
      <c r="AB494" s="15">
        <f>if($A494&lt;=$Z$1,F494*((1+Investment!$D$7/12)^($Z$1*12-$B494)),0)</f>
        <v>0</v>
      </c>
      <c r="AC494" s="15">
        <f t="shared" si="7"/>
        <v>0</v>
      </c>
      <c r="AD494" s="15">
        <f t="shared" si="18"/>
        <v>43666553.35</v>
      </c>
      <c r="AE494" s="14"/>
      <c r="AF494" s="15">
        <f>if($A494&lt;=$AF$1,D494*((1+Investment!$D$5/12)^($AF$1*12-$B494)),0)</f>
        <v>0</v>
      </c>
      <c r="AG494" s="15">
        <f>if($A494&lt;=$AF$1,E494*((1+Investment!$D$6/12)^($AF$1*12-$B494)),0)</f>
        <v>0</v>
      </c>
      <c r="AH494" s="15">
        <f>if($A494&lt;=$AF$1,F494*((1+Investment!$D$7/12)^($AF$1*12-$B494)),0)</f>
        <v>0</v>
      </c>
      <c r="AI494" s="15">
        <f t="shared" si="8"/>
        <v>0</v>
      </c>
      <c r="AJ494" s="15">
        <f t="shared" si="19"/>
        <v>96444597</v>
      </c>
      <c r="AK494" s="14"/>
      <c r="AL494" s="15">
        <f>if($A494&lt;=$AF$1,D494*((1+Investment!$D$5/12)^($AL$1*12-$B494)),0)</f>
        <v>0</v>
      </c>
      <c r="AM494" s="15">
        <f>if($A494&lt;=$AF$1,E494*((1+Investment!$D$6/12)^($AL$1*12-$B494)),0)</f>
        <v>0</v>
      </c>
      <c r="AN494" s="15">
        <f>if($A494&lt;=$AF$1,F494*((1+Investment!$D$7/12)^($AL$1*12-$B494)),0)</f>
        <v>0</v>
      </c>
      <c r="AO494" s="15">
        <f t="shared" si="9"/>
        <v>0</v>
      </c>
      <c r="AP494" s="15">
        <f t="shared" si="20"/>
        <v>201708724.5</v>
      </c>
      <c r="AQ494" s="14"/>
      <c r="AR494" s="15">
        <f>if($A494&lt;=$AF$1,D494*((1+Investment!$D$5/12)^($AR$1*12-$B494)),0)</f>
        <v>0</v>
      </c>
      <c r="AS494" s="15">
        <f>if($A494&lt;=$AF$1,E494*((1+Investment!$D$6/12)^($AR$1*12-$B494)),0)</f>
        <v>0</v>
      </c>
      <c r="AT494" s="15">
        <f>if($A494&lt;=$AF$1,F494*((1+Investment!$D$7/12)^($AR$1*12-$B494)),0)</f>
        <v>0</v>
      </c>
      <c r="AU494" s="15">
        <f t="shared" si="10"/>
        <v>0</v>
      </c>
      <c r="AV494" s="15">
        <f t="shared" si="21"/>
        <v>428487442.2</v>
      </c>
      <c r="AW494" s="15"/>
      <c r="AX494" s="15">
        <f>if($A494&lt;=$AF$1,D494*((1+Investment!$D$5/12)^($AX$1*12-$B494)),0)</f>
        <v>0</v>
      </c>
      <c r="AY494" s="15">
        <f>if($A494&lt;=$AF$1,E494*((1+Investment!$D$6/12)^($AX$1*12-$B494)),0)</f>
        <v>0</v>
      </c>
      <c r="AZ494" s="15">
        <f>if($A494&lt;=$AF$1,F494*((1+Investment!$D$7/12)^($AX$1*12-$B494)),0)</f>
        <v>0</v>
      </c>
      <c r="BA494" s="15">
        <f t="shared" si="11"/>
        <v>0</v>
      </c>
      <c r="BB494" s="15">
        <f t="shared" si="22"/>
        <v>924335629</v>
      </c>
      <c r="BC494" s="15"/>
      <c r="BD494" s="15">
        <f>if($A494&lt;=$AF$1,D494*((1+Investment!$D$5/12)^($BD$1*12-$B494)),0)</f>
        <v>0</v>
      </c>
      <c r="BE494" s="15">
        <f>if($A494&lt;=$AF$1,E494*((1+Investment!$D$6/12)^($BD$1*12-$B494)),0)</f>
        <v>0</v>
      </c>
      <c r="BF494" s="15">
        <f>if($A494&lt;=$AF$1,F494*((1+Investment!$D$7/12)^($BD$1*12-$B494)),0)</f>
        <v>0</v>
      </c>
      <c r="BG494" s="15">
        <f t="shared" si="12"/>
        <v>0</v>
      </c>
      <c r="BH494" s="15">
        <f t="shared" si="23"/>
        <v>2023737898</v>
      </c>
      <c r="BI494" s="15"/>
    </row>
    <row r="495">
      <c r="A495" s="24">
        <f t="shared" si="2"/>
        <v>41</v>
      </c>
      <c r="B495" s="23">
        <f t="shared" si="13"/>
        <v>493</v>
      </c>
      <c r="C495" s="15">
        <f>vlookup(A495,Budget!$B$3:$H$53,7,0)</f>
        <v>148935.7618</v>
      </c>
      <c r="D495" s="15">
        <f t="shared" ref="D495:F495" si="513">$C495*D$1</f>
        <v>89361.45707</v>
      </c>
      <c r="E495" s="15">
        <f t="shared" si="513"/>
        <v>37233.94045</v>
      </c>
      <c r="F495" s="15">
        <f t="shared" si="513"/>
        <v>22340.36427</v>
      </c>
      <c r="G495" s="14"/>
      <c r="H495" s="15">
        <f>if($A495&lt;=$H$1,D495*((1+Investment!$D$5/12)^($H$1*12-$B495)),0)</f>
        <v>0</v>
      </c>
      <c r="I495" s="15">
        <f>if($A495&lt;=$H$1,E495*((1+Investment!$D$6/12)^($H$1*12-$B495)),0)</f>
        <v>0</v>
      </c>
      <c r="J495" s="15">
        <f>if($A495&lt;=$H$1,F495*((1+Investment!$D$7/12)^($H$1*12-$B495)),0)</f>
        <v>0</v>
      </c>
      <c r="K495" s="15">
        <f t="shared" si="4"/>
        <v>0</v>
      </c>
      <c r="L495" s="15">
        <f t="shared" si="15"/>
        <v>2878143.695</v>
      </c>
      <c r="M495" s="14"/>
      <c r="N495" s="15">
        <f>if($A495&lt;=$N$1,D495*((1+Investment!$D$5/12)^($N$1*12-$B495)),0)</f>
        <v>0</v>
      </c>
      <c r="O495" s="15">
        <f>if($A495&lt;=$N$1,E495*((1+Investment!$D$6/12)^($N$1*12-$B495)),0)</f>
        <v>0</v>
      </c>
      <c r="P495" s="15">
        <f>if($A495&lt;=$N$1,F495*((1+Investment!$D$7/12)^($N$1*12-$B495)),0)</f>
        <v>0</v>
      </c>
      <c r="Q495" s="15">
        <f t="shared" si="5"/>
        <v>0</v>
      </c>
      <c r="R495" s="15">
        <f t="shared" si="16"/>
        <v>7865692.167</v>
      </c>
      <c r="S495" s="14"/>
      <c r="T495" s="15">
        <f>if($A495&lt;=$T$1,D495*((1+Investment!$D$5/12)^($T$1*12-$B495)),0)</f>
        <v>0</v>
      </c>
      <c r="U495" s="15">
        <f>if($A495&lt;=$T$1,E495*((1+Investment!$D$6/12)^($T$1*12-$B495)),0)</f>
        <v>0</v>
      </c>
      <c r="V495" s="15">
        <f>if($A495&lt;=$T$1,F495*((1+Investment!$D$7/12)^($T$1*12-$B495)),0)</f>
        <v>0</v>
      </c>
      <c r="W495" s="15">
        <f t="shared" si="6"/>
        <v>0</v>
      </c>
      <c r="X495" s="15">
        <f t="shared" si="17"/>
        <v>19126709.88</v>
      </c>
      <c r="Y495" s="14"/>
      <c r="Z495" s="15">
        <f>if($A495&lt;=$Z$1,D495*((1+Investment!$D$5/12)^($Z$1*12-$B495)),0)</f>
        <v>0</v>
      </c>
      <c r="AA495" s="15">
        <f>if($A495&lt;=$Z$1,E495*((1+Investment!$D$6/12)^($Z$1*12-$B495)),0)</f>
        <v>0</v>
      </c>
      <c r="AB495" s="15">
        <f>if($A495&lt;=$Z$1,F495*((1+Investment!$D$7/12)^($Z$1*12-$B495)),0)</f>
        <v>0</v>
      </c>
      <c r="AC495" s="15">
        <f t="shared" si="7"/>
        <v>0</v>
      </c>
      <c r="AD495" s="15">
        <f t="shared" si="18"/>
        <v>43666553.35</v>
      </c>
      <c r="AE495" s="14"/>
      <c r="AF495" s="15">
        <f>if($A495&lt;=$AF$1,D495*((1+Investment!$D$5/12)^($AF$1*12-$B495)),0)</f>
        <v>0</v>
      </c>
      <c r="AG495" s="15">
        <f>if($A495&lt;=$AF$1,E495*((1+Investment!$D$6/12)^($AF$1*12-$B495)),0)</f>
        <v>0</v>
      </c>
      <c r="AH495" s="15">
        <f>if($A495&lt;=$AF$1,F495*((1+Investment!$D$7/12)^($AF$1*12-$B495)),0)</f>
        <v>0</v>
      </c>
      <c r="AI495" s="15">
        <f t="shared" si="8"/>
        <v>0</v>
      </c>
      <c r="AJ495" s="15">
        <f t="shared" si="19"/>
        <v>96444597</v>
      </c>
      <c r="AK495" s="14"/>
      <c r="AL495" s="15">
        <f>if($A495&lt;=$AF$1,D495*((1+Investment!$D$5/12)^($AL$1*12-$B495)),0)</f>
        <v>0</v>
      </c>
      <c r="AM495" s="15">
        <f>if($A495&lt;=$AF$1,E495*((1+Investment!$D$6/12)^($AL$1*12-$B495)),0)</f>
        <v>0</v>
      </c>
      <c r="AN495" s="15">
        <f>if($A495&lt;=$AF$1,F495*((1+Investment!$D$7/12)^($AL$1*12-$B495)),0)</f>
        <v>0</v>
      </c>
      <c r="AO495" s="15">
        <f t="shared" si="9"/>
        <v>0</v>
      </c>
      <c r="AP495" s="15">
        <f t="shared" si="20"/>
        <v>201708724.5</v>
      </c>
      <c r="AQ495" s="14"/>
      <c r="AR495" s="15">
        <f>if($A495&lt;=$AF$1,D495*((1+Investment!$D$5/12)^($AR$1*12-$B495)),0)</f>
        <v>0</v>
      </c>
      <c r="AS495" s="15">
        <f>if($A495&lt;=$AF$1,E495*((1+Investment!$D$6/12)^($AR$1*12-$B495)),0)</f>
        <v>0</v>
      </c>
      <c r="AT495" s="15">
        <f>if($A495&lt;=$AF$1,F495*((1+Investment!$D$7/12)^($AR$1*12-$B495)),0)</f>
        <v>0</v>
      </c>
      <c r="AU495" s="15">
        <f t="shared" si="10"/>
        <v>0</v>
      </c>
      <c r="AV495" s="15">
        <f t="shared" si="21"/>
        <v>428487442.2</v>
      </c>
      <c r="AW495" s="15"/>
      <c r="AX495" s="15">
        <f>if($A495&lt;=$AF$1,D495*((1+Investment!$D$5/12)^($AX$1*12-$B495)),0)</f>
        <v>0</v>
      </c>
      <c r="AY495" s="15">
        <f>if($A495&lt;=$AF$1,E495*((1+Investment!$D$6/12)^($AX$1*12-$B495)),0)</f>
        <v>0</v>
      </c>
      <c r="AZ495" s="15">
        <f>if($A495&lt;=$AF$1,F495*((1+Investment!$D$7/12)^($AX$1*12-$B495)),0)</f>
        <v>0</v>
      </c>
      <c r="BA495" s="15">
        <f t="shared" si="11"/>
        <v>0</v>
      </c>
      <c r="BB495" s="15">
        <f t="shared" si="22"/>
        <v>924335629</v>
      </c>
      <c r="BC495" s="15"/>
      <c r="BD495" s="15">
        <f>if($A495&lt;=$AF$1,D495*((1+Investment!$D$5/12)^($BD$1*12-$B495)),0)</f>
        <v>0</v>
      </c>
      <c r="BE495" s="15">
        <f>if($A495&lt;=$AF$1,E495*((1+Investment!$D$6/12)^($BD$1*12-$B495)),0)</f>
        <v>0</v>
      </c>
      <c r="BF495" s="15">
        <f>if($A495&lt;=$AF$1,F495*((1+Investment!$D$7/12)^($BD$1*12-$B495)),0)</f>
        <v>0</v>
      </c>
      <c r="BG495" s="15">
        <f t="shared" si="12"/>
        <v>0</v>
      </c>
      <c r="BH495" s="15">
        <f t="shared" si="23"/>
        <v>2023737898</v>
      </c>
      <c r="BI495" s="15"/>
    </row>
    <row r="496">
      <c r="A496" s="24">
        <f t="shared" si="2"/>
        <v>41</v>
      </c>
      <c r="B496" s="23">
        <f t="shared" si="13"/>
        <v>494</v>
      </c>
      <c r="C496" s="15">
        <f>vlookup(A496,Budget!$B$3:$H$53,7,0)</f>
        <v>148935.7618</v>
      </c>
      <c r="D496" s="15">
        <f t="shared" ref="D496:F496" si="514">$C496*D$1</f>
        <v>89361.45707</v>
      </c>
      <c r="E496" s="15">
        <f t="shared" si="514"/>
        <v>37233.94045</v>
      </c>
      <c r="F496" s="15">
        <f t="shared" si="514"/>
        <v>22340.36427</v>
      </c>
      <c r="G496" s="14"/>
      <c r="H496" s="15">
        <f>if($A496&lt;=$H$1,D496*((1+Investment!$D$5/12)^($H$1*12-$B496)),0)</f>
        <v>0</v>
      </c>
      <c r="I496" s="15">
        <f>if($A496&lt;=$H$1,E496*((1+Investment!$D$6/12)^($H$1*12-$B496)),0)</f>
        <v>0</v>
      </c>
      <c r="J496" s="15">
        <f>if($A496&lt;=$H$1,F496*((1+Investment!$D$7/12)^($H$1*12-$B496)),0)</f>
        <v>0</v>
      </c>
      <c r="K496" s="15">
        <f t="shared" si="4"/>
        <v>0</v>
      </c>
      <c r="L496" s="15">
        <f t="shared" si="15"/>
        <v>2878143.695</v>
      </c>
      <c r="M496" s="14"/>
      <c r="N496" s="15">
        <f>if($A496&lt;=$N$1,D496*((1+Investment!$D$5/12)^($N$1*12-$B496)),0)</f>
        <v>0</v>
      </c>
      <c r="O496" s="15">
        <f>if($A496&lt;=$N$1,E496*((1+Investment!$D$6/12)^($N$1*12-$B496)),0)</f>
        <v>0</v>
      </c>
      <c r="P496" s="15">
        <f>if($A496&lt;=$N$1,F496*((1+Investment!$D$7/12)^($N$1*12-$B496)),0)</f>
        <v>0</v>
      </c>
      <c r="Q496" s="15">
        <f t="shared" si="5"/>
        <v>0</v>
      </c>
      <c r="R496" s="15">
        <f t="shared" si="16"/>
        <v>7865692.167</v>
      </c>
      <c r="S496" s="14"/>
      <c r="T496" s="15">
        <f>if($A496&lt;=$T$1,D496*((1+Investment!$D$5/12)^($T$1*12-$B496)),0)</f>
        <v>0</v>
      </c>
      <c r="U496" s="15">
        <f>if($A496&lt;=$T$1,E496*((1+Investment!$D$6/12)^($T$1*12-$B496)),0)</f>
        <v>0</v>
      </c>
      <c r="V496" s="15">
        <f>if($A496&lt;=$T$1,F496*((1+Investment!$D$7/12)^($T$1*12-$B496)),0)</f>
        <v>0</v>
      </c>
      <c r="W496" s="15">
        <f t="shared" si="6"/>
        <v>0</v>
      </c>
      <c r="X496" s="15">
        <f t="shared" si="17"/>
        <v>19126709.88</v>
      </c>
      <c r="Y496" s="14"/>
      <c r="Z496" s="15">
        <f>if($A496&lt;=$Z$1,D496*((1+Investment!$D$5/12)^($Z$1*12-$B496)),0)</f>
        <v>0</v>
      </c>
      <c r="AA496" s="15">
        <f>if($A496&lt;=$Z$1,E496*((1+Investment!$D$6/12)^($Z$1*12-$B496)),0)</f>
        <v>0</v>
      </c>
      <c r="AB496" s="15">
        <f>if($A496&lt;=$Z$1,F496*((1+Investment!$D$7/12)^($Z$1*12-$B496)),0)</f>
        <v>0</v>
      </c>
      <c r="AC496" s="15">
        <f t="shared" si="7"/>
        <v>0</v>
      </c>
      <c r="AD496" s="15">
        <f t="shared" si="18"/>
        <v>43666553.35</v>
      </c>
      <c r="AE496" s="14"/>
      <c r="AF496" s="15">
        <f>if($A496&lt;=$AF$1,D496*((1+Investment!$D$5/12)^($AF$1*12-$B496)),0)</f>
        <v>0</v>
      </c>
      <c r="AG496" s="15">
        <f>if($A496&lt;=$AF$1,E496*((1+Investment!$D$6/12)^($AF$1*12-$B496)),0)</f>
        <v>0</v>
      </c>
      <c r="AH496" s="15">
        <f>if($A496&lt;=$AF$1,F496*((1+Investment!$D$7/12)^($AF$1*12-$B496)),0)</f>
        <v>0</v>
      </c>
      <c r="AI496" s="15">
        <f t="shared" si="8"/>
        <v>0</v>
      </c>
      <c r="AJ496" s="15">
        <f t="shared" si="19"/>
        <v>96444597</v>
      </c>
      <c r="AK496" s="14"/>
      <c r="AL496" s="15">
        <f>if($A496&lt;=$AF$1,D496*((1+Investment!$D$5/12)^($AL$1*12-$B496)),0)</f>
        <v>0</v>
      </c>
      <c r="AM496" s="15">
        <f>if($A496&lt;=$AF$1,E496*((1+Investment!$D$6/12)^($AL$1*12-$B496)),0)</f>
        <v>0</v>
      </c>
      <c r="AN496" s="15">
        <f>if($A496&lt;=$AF$1,F496*((1+Investment!$D$7/12)^($AL$1*12-$B496)),0)</f>
        <v>0</v>
      </c>
      <c r="AO496" s="15">
        <f t="shared" si="9"/>
        <v>0</v>
      </c>
      <c r="AP496" s="15">
        <f t="shared" si="20"/>
        <v>201708724.5</v>
      </c>
      <c r="AQ496" s="14"/>
      <c r="AR496" s="15">
        <f>if($A496&lt;=$AF$1,D496*((1+Investment!$D$5/12)^($AR$1*12-$B496)),0)</f>
        <v>0</v>
      </c>
      <c r="AS496" s="15">
        <f>if($A496&lt;=$AF$1,E496*((1+Investment!$D$6/12)^($AR$1*12-$B496)),0)</f>
        <v>0</v>
      </c>
      <c r="AT496" s="15">
        <f>if($A496&lt;=$AF$1,F496*((1+Investment!$D$7/12)^($AR$1*12-$B496)),0)</f>
        <v>0</v>
      </c>
      <c r="AU496" s="15">
        <f t="shared" si="10"/>
        <v>0</v>
      </c>
      <c r="AV496" s="15">
        <f t="shared" si="21"/>
        <v>428487442.2</v>
      </c>
      <c r="AW496" s="15"/>
      <c r="AX496" s="15">
        <f>if($A496&lt;=$AF$1,D496*((1+Investment!$D$5/12)^($AX$1*12-$B496)),0)</f>
        <v>0</v>
      </c>
      <c r="AY496" s="15">
        <f>if($A496&lt;=$AF$1,E496*((1+Investment!$D$6/12)^($AX$1*12-$B496)),0)</f>
        <v>0</v>
      </c>
      <c r="AZ496" s="15">
        <f>if($A496&lt;=$AF$1,F496*((1+Investment!$D$7/12)^($AX$1*12-$B496)),0)</f>
        <v>0</v>
      </c>
      <c r="BA496" s="15">
        <f t="shared" si="11"/>
        <v>0</v>
      </c>
      <c r="BB496" s="15">
        <f t="shared" si="22"/>
        <v>924335629</v>
      </c>
      <c r="BC496" s="15"/>
      <c r="BD496" s="15">
        <f>if($A496&lt;=$AF$1,D496*((1+Investment!$D$5/12)^($BD$1*12-$B496)),0)</f>
        <v>0</v>
      </c>
      <c r="BE496" s="15">
        <f>if($A496&lt;=$AF$1,E496*((1+Investment!$D$6/12)^($BD$1*12-$B496)),0)</f>
        <v>0</v>
      </c>
      <c r="BF496" s="15">
        <f>if($A496&lt;=$AF$1,F496*((1+Investment!$D$7/12)^($BD$1*12-$B496)),0)</f>
        <v>0</v>
      </c>
      <c r="BG496" s="15">
        <f t="shared" si="12"/>
        <v>0</v>
      </c>
      <c r="BH496" s="15">
        <f t="shared" si="23"/>
        <v>2023737898</v>
      </c>
      <c r="BI496" s="15"/>
    </row>
    <row r="497">
      <c r="A497" s="24">
        <f t="shared" si="2"/>
        <v>41</v>
      </c>
      <c r="B497" s="23">
        <f t="shared" si="13"/>
        <v>495</v>
      </c>
      <c r="C497" s="15">
        <f>vlookup(A497,Budget!$B$3:$H$53,7,0)</f>
        <v>148935.7618</v>
      </c>
      <c r="D497" s="15">
        <f t="shared" ref="D497:F497" si="515">$C497*D$1</f>
        <v>89361.45707</v>
      </c>
      <c r="E497" s="15">
        <f t="shared" si="515"/>
        <v>37233.94045</v>
      </c>
      <c r="F497" s="15">
        <f t="shared" si="515"/>
        <v>22340.36427</v>
      </c>
      <c r="G497" s="14"/>
      <c r="H497" s="15">
        <f>if($A497&lt;=$H$1,D497*((1+Investment!$D$5/12)^($H$1*12-$B497)),0)</f>
        <v>0</v>
      </c>
      <c r="I497" s="15">
        <f>if($A497&lt;=$H$1,E497*((1+Investment!$D$6/12)^($H$1*12-$B497)),0)</f>
        <v>0</v>
      </c>
      <c r="J497" s="15">
        <f>if($A497&lt;=$H$1,F497*((1+Investment!$D$7/12)^($H$1*12-$B497)),0)</f>
        <v>0</v>
      </c>
      <c r="K497" s="15">
        <f t="shared" si="4"/>
        <v>0</v>
      </c>
      <c r="L497" s="15">
        <f t="shared" si="15"/>
        <v>2878143.695</v>
      </c>
      <c r="M497" s="14"/>
      <c r="N497" s="15">
        <f>if($A497&lt;=$N$1,D497*((1+Investment!$D$5/12)^($N$1*12-$B497)),0)</f>
        <v>0</v>
      </c>
      <c r="O497" s="15">
        <f>if($A497&lt;=$N$1,E497*((1+Investment!$D$6/12)^($N$1*12-$B497)),0)</f>
        <v>0</v>
      </c>
      <c r="P497" s="15">
        <f>if($A497&lt;=$N$1,F497*((1+Investment!$D$7/12)^($N$1*12-$B497)),0)</f>
        <v>0</v>
      </c>
      <c r="Q497" s="15">
        <f t="shared" si="5"/>
        <v>0</v>
      </c>
      <c r="R497" s="15">
        <f t="shared" si="16"/>
        <v>7865692.167</v>
      </c>
      <c r="S497" s="14"/>
      <c r="T497" s="15">
        <f>if($A497&lt;=$T$1,D497*((1+Investment!$D$5/12)^($T$1*12-$B497)),0)</f>
        <v>0</v>
      </c>
      <c r="U497" s="15">
        <f>if($A497&lt;=$T$1,E497*((1+Investment!$D$6/12)^($T$1*12-$B497)),0)</f>
        <v>0</v>
      </c>
      <c r="V497" s="15">
        <f>if($A497&lt;=$T$1,F497*((1+Investment!$D$7/12)^($T$1*12-$B497)),0)</f>
        <v>0</v>
      </c>
      <c r="W497" s="15">
        <f t="shared" si="6"/>
        <v>0</v>
      </c>
      <c r="X497" s="15">
        <f t="shared" si="17"/>
        <v>19126709.88</v>
      </c>
      <c r="Y497" s="14"/>
      <c r="Z497" s="15">
        <f>if($A497&lt;=$Z$1,D497*((1+Investment!$D$5/12)^($Z$1*12-$B497)),0)</f>
        <v>0</v>
      </c>
      <c r="AA497" s="15">
        <f>if($A497&lt;=$Z$1,E497*((1+Investment!$D$6/12)^($Z$1*12-$B497)),0)</f>
        <v>0</v>
      </c>
      <c r="AB497" s="15">
        <f>if($A497&lt;=$Z$1,F497*((1+Investment!$D$7/12)^($Z$1*12-$B497)),0)</f>
        <v>0</v>
      </c>
      <c r="AC497" s="15">
        <f t="shared" si="7"/>
        <v>0</v>
      </c>
      <c r="AD497" s="15">
        <f t="shared" si="18"/>
        <v>43666553.35</v>
      </c>
      <c r="AE497" s="14"/>
      <c r="AF497" s="15">
        <f>if($A497&lt;=$AF$1,D497*((1+Investment!$D$5/12)^($AF$1*12-$B497)),0)</f>
        <v>0</v>
      </c>
      <c r="AG497" s="15">
        <f>if($A497&lt;=$AF$1,E497*((1+Investment!$D$6/12)^($AF$1*12-$B497)),0)</f>
        <v>0</v>
      </c>
      <c r="AH497" s="15">
        <f>if($A497&lt;=$AF$1,F497*((1+Investment!$D$7/12)^($AF$1*12-$B497)),0)</f>
        <v>0</v>
      </c>
      <c r="AI497" s="15">
        <f t="shared" si="8"/>
        <v>0</v>
      </c>
      <c r="AJ497" s="15">
        <f t="shared" si="19"/>
        <v>96444597</v>
      </c>
      <c r="AK497" s="14"/>
      <c r="AL497" s="15">
        <f>if($A497&lt;=$AF$1,D497*((1+Investment!$D$5/12)^($AL$1*12-$B497)),0)</f>
        <v>0</v>
      </c>
      <c r="AM497" s="15">
        <f>if($A497&lt;=$AF$1,E497*((1+Investment!$D$6/12)^($AL$1*12-$B497)),0)</f>
        <v>0</v>
      </c>
      <c r="AN497" s="15">
        <f>if($A497&lt;=$AF$1,F497*((1+Investment!$D$7/12)^($AL$1*12-$B497)),0)</f>
        <v>0</v>
      </c>
      <c r="AO497" s="15">
        <f t="shared" si="9"/>
        <v>0</v>
      </c>
      <c r="AP497" s="15">
        <f t="shared" si="20"/>
        <v>201708724.5</v>
      </c>
      <c r="AQ497" s="14"/>
      <c r="AR497" s="15">
        <f>if($A497&lt;=$AF$1,D497*((1+Investment!$D$5/12)^($AR$1*12-$B497)),0)</f>
        <v>0</v>
      </c>
      <c r="AS497" s="15">
        <f>if($A497&lt;=$AF$1,E497*((1+Investment!$D$6/12)^($AR$1*12-$B497)),0)</f>
        <v>0</v>
      </c>
      <c r="AT497" s="15">
        <f>if($A497&lt;=$AF$1,F497*((1+Investment!$D$7/12)^($AR$1*12-$B497)),0)</f>
        <v>0</v>
      </c>
      <c r="AU497" s="15">
        <f t="shared" si="10"/>
        <v>0</v>
      </c>
      <c r="AV497" s="15">
        <f t="shared" si="21"/>
        <v>428487442.2</v>
      </c>
      <c r="AW497" s="15"/>
      <c r="AX497" s="15">
        <f>if($A497&lt;=$AF$1,D497*((1+Investment!$D$5/12)^($AX$1*12-$B497)),0)</f>
        <v>0</v>
      </c>
      <c r="AY497" s="15">
        <f>if($A497&lt;=$AF$1,E497*((1+Investment!$D$6/12)^($AX$1*12-$B497)),0)</f>
        <v>0</v>
      </c>
      <c r="AZ497" s="15">
        <f>if($A497&lt;=$AF$1,F497*((1+Investment!$D$7/12)^($AX$1*12-$B497)),0)</f>
        <v>0</v>
      </c>
      <c r="BA497" s="15">
        <f t="shared" si="11"/>
        <v>0</v>
      </c>
      <c r="BB497" s="15">
        <f t="shared" si="22"/>
        <v>924335629</v>
      </c>
      <c r="BC497" s="15"/>
      <c r="BD497" s="15">
        <f>if($A497&lt;=$AF$1,D497*((1+Investment!$D$5/12)^($BD$1*12-$B497)),0)</f>
        <v>0</v>
      </c>
      <c r="BE497" s="15">
        <f>if($A497&lt;=$AF$1,E497*((1+Investment!$D$6/12)^($BD$1*12-$B497)),0)</f>
        <v>0</v>
      </c>
      <c r="BF497" s="15">
        <f>if($A497&lt;=$AF$1,F497*((1+Investment!$D$7/12)^($BD$1*12-$B497)),0)</f>
        <v>0</v>
      </c>
      <c r="BG497" s="15">
        <f t="shared" si="12"/>
        <v>0</v>
      </c>
      <c r="BH497" s="15">
        <f t="shared" si="23"/>
        <v>2023737898</v>
      </c>
      <c r="BI497" s="15"/>
    </row>
    <row r="498">
      <c r="A498" s="24">
        <f t="shared" si="2"/>
        <v>41</v>
      </c>
      <c r="B498" s="23">
        <f t="shared" si="13"/>
        <v>496</v>
      </c>
      <c r="C498" s="15">
        <f>vlookup(A498,Budget!$B$3:$H$53,7,0)</f>
        <v>148935.7618</v>
      </c>
      <c r="D498" s="15">
        <f t="shared" ref="D498:F498" si="516">$C498*D$1</f>
        <v>89361.45707</v>
      </c>
      <c r="E498" s="15">
        <f t="shared" si="516"/>
        <v>37233.94045</v>
      </c>
      <c r="F498" s="15">
        <f t="shared" si="516"/>
        <v>22340.36427</v>
      </c>
      <c r="G498" s="14"/>
      <c r="H498" s="15">
        <f>if($A498&lt;=$H$1,D498*((1+Investment!$D$5/12)^($H$1*12-$B498)),0)</f>
        <v>0</v>
      </c>
      <c r="I498" s="15">
        <f>if($A498&lt;=$H$1,E498*((1+Investment!$D$6/12)^($H$1*12-$B498)),0)</f>
        <v>0</v>
      </c>
      <c r="J498" s="15">
        <f>if($A498&lt;=$H$1,F498*((1+Investment!$D$7/12)^($H$1*12-$B498)),0)</f>
        <v>0</v>
      </c>
      <c r="K498" s="15">
        <f t="shared" si="4"/>
        <v>0</v>
      </c>
      <c r="L498" s="15">
        <f t="shared" si="15"/>
        <v>2878143.695</v>
      </c>
      <c r="M498" s="14"/>
      <c r="N498" s="15">
        <f>if($A498&lt;=$N$1,D498*((1+Investment!$D$5/12)^($N$1*12-$B498)),0)</f>
        <v>0</v>
      </c>
      <c r="O498" s="15">
        <f>if($A498&lt;=$N$1,E498*((1+Investment!$D$6/12)^($N$1*12-$B498)),0)</f>
        <v>0</v>
      </c>
      <c r="P498" s="15">
        <f>if($A498&lt;=$N$1,F498*((1+Investment!$D$7/12)^($N$1*12-$B498)),0)</f>
        <v>0</v>
      </c>
      <c r="Q498" s="15">
        <f t="shared" si="5"/>
        <v>0</v>
      </c>
      <c r="R498" s="15">
        <f t="shared" si="16"/>
        <v>7865692.167</v>
      </c>
      <c r="S498" s="14"/>
      <c r="T498" s="15">
        <f>if($A498&lt;=$T$1,D498*((1+Investment!$D$5/12)^($T$1*12-$B498)),0)</f>
        <v>0</v>
      </c>
      <c r="U498" s="15">
        <f>if($A498&lt;=$T$1,E498*((1+Investment!$D$6/12)^($T$1*12-$B498)),0)</f>
        <v>0</v>
      </c>
      <c r="V498" s="15">
        <f>if($A498&lt;=$T$1,F498*((1+Investment!$D$7/12)^($T$1*12-$B498)),0)</f>
        <v>0</v>
      </c>
      <c r="W498" s="15">
        <f t="shared" si="6"/>
        <v>0</v>
      </c>
      <c r="X498" s="15">
        <f t="shared" si="17"/>
        <v>19126709.88</v>
      </c>
      <c r="Y498" s="14"/>
      <c r="Z498" s="15">
        <f>if($A498&lt;=$Z$1,D498*((1+Investment!$D$5/12)^($Z$1*12-$B498)),0)</f>
        <v>0</v>
      </c>
      <c r="AA498" s="15">
        <f>if($A498&lt;=$Z$1,E498*((1+Investment!$D$6/12)^($Z$1*12-$B498)),0)</f>
        <v>0</v>
      </c>
      <c r="AB498" s="15">
        <f>if($A498&lt;=$Z$1,F498*((1+Investment!$D$7/12)^($Z$1*12-$B498)),0)</f>
        <v>0</v>
      </c>
      <c r="AC498" s="15">
        <f t="shared" si="7"/>
        <v>0</v>
      </c>
      <c r="AD498" s="15">
        <f t="shared" si="18"/>
        <v>43666553.35</v>
      </c>
      <c r="AE498" s="14"/>
      <c r="AF498" s="15">
        <f>if($A498&lt;=$AF$1,D498*((1+Investment!$D$5/12)^($AF$1*12-$B498)),0)</f>
        <v>0</v>
      </c>
      <c r="AG498" s="15">
        <f>if($A498&lt;=$AF$1,E498*((1+Investment!$D$6/12)^($AF$1*12-$B498)),0)</f>
        <v>0</v>
      </c>
      <c r="AH498" s="15">
        <f>if($A498&lt;=$AF$1,F498*((1+Investment!$D$7/12)^($AF$1*12-$B498)),0)</f>
        <v>0</v>
      </c>
      <c r="AI498" s="15">
        <f t="shared" si="8"/>
        <v>0</v>
      </c>
      <c r="AJ498" s="15">
        <f t="shared" si="19"/>
        <v>96444597</v>
      </c>
      <c r="AK498" s="14"/>
      <c r="AL498" s="15">
        <f>if($A498&lt;=$AF$1,D498*((1+Investment!$D$5/12)^($AL$1*12-$B498)),0)</f>
        <v>0</v>
      </c>
      <c r="AM498" s="15">
        <f>if($A498&lt;=$AF$1,E498*((1+Investment!$D$6/12)^($AL$1*12-$B498)),0)</f>
        <v>0</v>
      </c>
      <c r="AN498" s="15">
        <f>if($A498&lt;=$AF$1,F498*((1+Investment!$D$7/12)^($AL$1*12-$B498)),0)</f>
        <v>0</v>
      </c>
      <c r="AO498" s="15">
        <f t="shared" si="9"/>
        <v>0</v>
      </c>
      <c r="AP498" s="15">
        <f t="shared" si="20"/>
        <v>201708724.5</v>
      </c>
      <c r="AQ498" s="14"/>
      <c r="AR498" s="15">
        <f>if($A498&lt;=$AF$1,D498*((1+Investment!$D$5/12)^($AR$1*12-$B498)),0)</f>
        <v>0</v>
      </c>
      <c r="AS498" s="15">
        <f>if($A498&lt;=$AF$1,E498*((1+Investment!$D$6/12)^($AR$1*12-$B498)),0)</f>
        <v>0</v>
      </c>
      <c r="AT498" s="15">
        <f>if($A498&lt;=$AF$1,F498*((1+Investment!$D$7/12)^($AR$1*12-$B498)),0)</f>
        <v>0</v>
      </c>
      <c r="AU498" s="15">
        <f t="shared" si="10"/>
        <v>0</v>
      </c>
      <c r="AV498" s="15">
        <f t="shared" si="21"/>
        <v>428487442.2</v>
      </c>
      <c r="AW498" s="15"/>
      <c r="AX498" s="15">
        <f>if($A498&lt;=$AF$1,D498*((1+Investment!$D$5/12)^($AX$1*12-$B498)),0)</f>
        <v>0</v>
      </c>
      <c r="AY498" s="15">
        <f>if($A498&lt;=$AF$1,E498*((1+Investment!$D$6/12)^($AX$1*12-$B498)),0)</f>
        <v>0</v>
      </c>
      <c r="AZ498" s="15">
        <f>if($A498&lt;=$AF$1,F498*((1+Investment!$D$7/12)^($AX$1*12-$B498)),0)</f>
        <v>0</v>
      </c>
      <c r="BA498" s="15">
        <f t="shared" si="11"/>
        <v>0</v>
      </c>
      <c r="BB498" s="15">
        <f t="shared" si="22"/>
        <v>924335629</v>
      </c>
      <c r="BC498" s="15"/>
      <c r="BD498" s="15">
        <f>if($A498&lt;=$AF$1,D498*((1+Investment!$D$5/12)^($BD$1*12-$B498)),0)</f>
        <v>0</v>
      </c>
      <c r="BE498" s="15">
        <f>if($A498&lt;=$AF$1,E498*((1+Investment!$D$6/12)^($BD$1*12-$B498)),0)</f>
        <v>0</v>
      </c>
      <c r="BF498" s="15">
        <f>if($A498&lt;=$AF$1,F498*((1+Investment!$D$7/12)^($BD$1*12-$B498)),0)</f>
        <v>0</v>
      </c>
      <c r="BG498" s="15">
        <f t="shared" si="12"/>
        <v>0</v>
      </c>
      <c r="BH498" s="15">
        <f t="shared" si="23"/>
        <v>2023737898</v>
      </c>
      <c r="BI498" s="15"/>
    </row>
    <row r="499">
      <c r="A499" s="24">
        <f t="shared" si="2"/>
        <v>41</v>
      </c>
      <c r="B499" s="23">
        <f t="shared" si="13"/>
        <v>497</v>
      </c>
      <c r="C499" s="15">
        <f>vlookup(A499,Budget!$B$3:$H$53,7,0)</f>
        <v>148935.7618</v>
      </c>
      <c r="D499" s="15">
        <f t="shared" ref="D499:F499" si="517">$C499*D$1</f>
        <v>89361.45707</v>
      </c>
      <c r="E499" s="15">
        <f t="shared" si="517"/>
        <v>37233.94045</v>
      </c>
      <c r="F499" s="15">
        <f t="shared" si="517"/>
        <v>22340.36427</v>
      </c>
      <c r="G499" s="14"/>
      <c r="H499" s="15">
        <f>if($A499&lt;=$H$1,D499*((1+Investment!$D$5/12)^($H$1*12-$B499)),0)</f>
        <v>0</v>
      </c>
      <c r="I499" s="15">
        <f>if($A499&lt;=$H$1,E499*((1+Investment!$D$6/12)^($H$1*12-$B499)),0)</f>
        <v>0</v>
      </c>
      <c r="J499" s="15">
        <f>if($A499&lt;=$H$1,F499*((1+Investment!$D$7/12)^($H$1*12-$B499)),0)</f>
        <v>0</v>
      </c>
      <c r="K499" s="15">
        <f t="shared" si="4"/>
        <v>0</v>
      </c>
      <c r="L499" s="15">
        <f t="shared" si="15"/>
        <v>2878143.695</v>
      </c>
      <c r="M499" s="14"/>
      <c r="N499" s="15">
        <f>if($A499&lt;=$N$1,D499*((1+Investment!$D$5/12)^($N$1*12-$B499)),0)</f>
        <v>0</v>
      </c>
      <c r="O499" s="15">
        <f>if($A499&lt;=$N$1,E499*((1+Investment!$D$6/12)^($N$1*12-$B499)),0)</f>
        <v>0</v>
      </c>
      <c r="P499" s="15">
        <f>if($A499&lt;=$N$1,F499*((1+Investment!$D$7/12)^($N$1*12-$B499)),0)</f>
        <v>0</v>
      </c>
      <c r="Q499" s="15">
        <f t="shared" si="5"/>
        <v>0</v>
      </c>
      <c r="R499" s="15">
        <f t="shared" si="16"/>
        <v>7865692.167</v>
      </c>
      <c r="S499" s="14"/>
      <c r="T499" s="15">
        <f>if($A499&lt;=$T$1,D499*((1+Investment!$D$5/12)^($T$1*12-$B499)),0)</f>
        <v>0</v>
      </c>
      <c r="U499" s="15">
        <f>if($A499&lt;=$T$1,E499*((1+Investment!$D$6/12)^($T$1*12-$B499)),0)</f>
        <v>0</v>
      </c>
      <c r="V499" s="15">
        <f>if($A499&lt;=$T$1,F499*((1+Investment!$D$7/12)^($T$1*12-$B499)),0)</f>
        <v>0</v>
      </c>
      <c r="W499" s="15">
        <f t="shared" si="6"/>
        <v>0</v>
      </c>
      <c r="X499" s="15">
        <f t="shared" si="17"/>
        <v>19126709.88</v>
      </c>
      <c r="Y499" s="14"/>
      <c r="Z499" s="15">
        <f>if($A499&lt;=$Z$1,D499*((1+Investment!$D$5/12)^($Z$1*12-$B499)),0)</f>
        <v>0</v>
      </c>
      <c r="AA499" s="15">
        <f>if($A499&lt;=$Z$1,E499*((1+Investment!$D$6/12)^($Z$1*12-$B499)),0)</f>
        <v>0</v>
      </c>
      <c r="AB499" s="15">
        <f>if($A499&lt;=$Z$1,F499*((1+Investment!$D$7/12)^($Z$1*12-$B499)),0)</f>
        <v>0</v>
      </c>
      <c r="AC499" s="15">
        <f t="shared" si="7"/>
        <v>0</v>
      </c>
      <c r="AD499" s="15">
        <f t="shared" si="18"/>
        <v>43666553.35</v>
      </c>
      <c r="AE499" s="14"/>
      <c r="AF499" s="15">
        <f>if($A499&lt;=$AF$1,D499*((1+Investment!$D$5/12)^($AF$1*12-$B499)),0)</f>
        <v>0</v>
      </c>
      <c r="AG499" s="15">
        <f>if($A499&lt;=$AF$1,E499*((1+Investment!$D$6/12)^($AF$1*12-$B499)),0)</f>
        <v>0</v>
      </c>
      <c r="AH499" s="15">
        <f>if($A499&lt;=$AF$1,F499*((1+Investment!$D$7/12)^($AF$1*12-$B499)),0)</f>
        <v>0</v>
      </c>
      <c r="AI499" s="15">
        <f t="shared" si="8"/>
        <v>0</v>
      </c>
      <c r="AJ499" s="15">
        <f t="shared" si="19"/>
        <v>96444597</v>
      </c>
      <c r="AK499" s="14"/>
      <c r="AL499" s="15">
        <f>if($A499&lt;=$AF$1,D499*((1+Investment!$D$5/12)^($AL$1*12-$B499)),0)</f>
        <v>0</v>
      </c>
      <c r="AM499" s="15">
        <f>if($A499&lt;=$AF$1,E499*((1+Investment!$D$6/12)^($AL$1*12-$B499)),0)</f>
        <v>0</v>
      </c>
      <c r="AN499" s="15">
        <f>if($A499&lt;=$AF$1,F499*((1+Investment!$D$7/12)^($AL$1*12-$B499)),0)</f>
        <v>0</v>
      </c>
      <c r="AO499" s="15">
        <f t="shared" si="9"/>
        <v>0</v>
      </c>
      <c r="AP499" s="15">
        <f t="shared" si="20"/>
        <v>201708724.5</v>
      </c>
      <c r="AQ499" s="14"/>
      <c r="AR499" s="15">
        <f>if($A499&lt;=$AF$1,D499*((1+Investment!$D$5/12)^($AR$1*12-$B499)),0)</f>
        <v>0</v>
      </c>
      <c r="AS499" s="15">
        <f>if($A499&lt;=$AF$1,E499*((1+Investment!$D$6/12)^($AR$1*12-$B499)),0)</f>
        <v>0</v>
      </c>
      <c r="AT499" s="15">
        <f>if($A499&lt;=$AF$1,F499*((1+Investment!$D$7/12)^($AR$1*12-$B499)),0)</f>
        <v>0</v>
      </c>
      <c r="AU499" s="15">
        <f t="shared" si="10"/>
        <v>0</v>
      </c>
      <c r="AV499" s="15">
        <f t="shared" si="21"/>
        <v>428487442.2</v>
      </c>
      <c r="AW499" s="15"/>
      <c r="AX499" s="15">
        <f>if($A499&lt;=$AF$1,D499*((1+Investment!$D$5/12)^($AX$1*12-$B499)),0)</f>
        <v>0</v>
      </c>
      <c r="AY499" s="15">
        <f>if($A499&lt;=$AF$1,E499*((1+Investment!$D$6/12)^($AX$1*12-$B499)),0)</f>
        <v>0</v>
      </c>
      <c r="AZ499" s="15">
        <f>if($A499&lt;=$AF$1,F499*((1+Investment!$D$7/12)^($AX$1*12-$B499)),0)</f>
        <v>0</v>
      </c>
      <c r="BA499" s="15">
        <f t="shared" si="11"/>
        <v>0</v>
      </c>
      <c r="BB499" s="15">
        <f t="shared" si="22"/>
        <v>924335629</v>
      </c>
      <c r="BC499" s="15"/>
      <c r="BD499" s="15">
        <f>if($A499&lt;=$AF$1,D499*((1+Investment!$D$5/12)^($BD$1*12-$B499)),0)</f>
        <v>0</v>
      </c>
      <c r="BE499" s="15">
        <f>if($A499&lt;=$AF$1,E499*((1+Investment!$D$6/12)^($BD$1*12-$B499)),0)</f>
        <v>0</v>
      </c>
      <c r="BF499" s="15">
        <f>if($A499&lt;=$AF$1,F499*((1+Investment!$D$7/12)^($BD$1*12-$B499)),0)</f>
        <v>0</v>
      </c>
      <c r="BG499" s="15">
        <f t="shared" si="12"/>
        <v>0</v>
      </c>
      <c r="BH499" s="15">
        <f t="shared" si="23"/>
        <v>2023737898</v>
      </c>
      <c r="BI499" s="15"/>
    </row>
    <row r="500">
      <c r="A500" s="24">
        <f t="shared" si="2"/>
        <v>41</v>
      </c>
      <c r="B500" s="23">
        <f t="shared" si="13"/>
        <v>498</v>
      </c>
      <c r="C500" s="15">
        <f>vlookup(A500,Budget!$B$3:$H$53,7,0)</f>
        <v>148935.7618</v>
      </c>
      <c r="D500" s="15">
        <f t="shared" ref="D500:F500" si="518">$C500*D$1</f>
        <v>89361.45707</v>
      </c>
      <c r="E500" s="15">
        <f t="shared" si="518"/>
        <v>37233.94045</v>
      </c>
      <c r="F500" s="15">
        <f t="shared" si="518"/>
        <v>22340.36427</v>
      </c>
      <c r="G500" s="14"/>
      <c r="H500" s="15">
        <f>if($A500&lt;=$H$1,D500*((1+Investment!$D$5/12)^($H$1*12-$B500)),0)</f>
        <v>0</v>
      </c>
      <c r="I500" s="15">
        <f>if($A500&lt;=$H$1,E500*((1+Investment!$D$6/12)^($H$1*12-$B500)),0)</f>
        <v>0</v>
      </c>
      <c r="J500" s="15">
        <f>if($A500&lt;=$H$1,F500*((1+Investment!$D$7/12)^($H$1*12-$B500)),0)</f>
        <v>0</v>
      </c>
      <c r="K500" s="15">
        <f t="shared" si="4"/>
        <v>0</v>
      </c>
      <c r="L500" s="15">
        <f t="shared" si="15"/>
        <v>2878143.695</v>
      </c>
      <c r="M500" s="14"/>
      <c r="N500" s="15">
        <f>if($A500&lt;=$N$1,D500*((1+Investment!$D$5/12)^($N$1*12-$B500)),0)</f>
        <v>0</v>
      </c>
      <c r="O500" s="15">
        <f>if($A500&lt;=$N$1,E500*((1+Investment!$D$6/12)^($N$1*12-$B500)),0)</f>
        <v>0</v>
      </c>
      <c r="P500" s="15">
        <f>if($A500&lt;=$N$1,F500*((1+Investment!$D$7/12)^($N$1*12-$B500)),0)</f>
        <v>0</v>
      </c>
      <c r="Q500" s="15">
        <f t="shared" si="5"/>
        <v>0</v>
      </c>
      <c r="R500" s="15">
        <f t="shared" si="16"/>
        <v>7865692.167</v>
      </c>
      <c r="S500" s="14"/>
      <c r="T500" s="15">
        <f>if($A500&lt;=$T$1,D500*((1+Investment!$D$5/12)^($T$1*12-$B500)),0)</f>
        <v>0</v>
      </c>
      <c r="U500" s="15">
        <f>if($A500&lt;=$T$1,E500*((1+Investment!$D$6/12)^($T$1*12-$B500)),0)</f>
        <v>0</v>
      </c>
      <c r="V500" s="15">
        <f>if($A500&lt;=$T$1,F500*((1+Investment!$D$7/12)^($T$1*12-$B500)),0)</f>
        <v>0</v>
      </c>
      <c r="W500" s="15">
        <f t="shared" si="6"/>
        <v>0</v>
      </c>
      <c r="X500" s="15">
        <f t="shared" si="17"/>
        <v>19126709.88</v>
      </c>
      <c r="Y500" s="14"/>
      <c r="Z500" s="15">
        <f>if($A500&lt;=$Z$1,D500*((1+Investment!$D$5/12)^($Z$1*12-$B500)),0)</f>
        <v>0</v>
      </c>
      <c r="AA500" s="15">
        <f>if($A500&lt;=$Z$1,E500*((1+Investment!$D$6/12)^($Z$1*12-$B500)),0)</f>
        <v>0</v>
      </c>
      <c r="AB500" s="15">
        <f>if($A500&lt;=$Z$1,F500*((1+Investment!$D$7/12)^($Z$1*12-$B500)),0)</f>
        <v>0</v>
      </c>
      <c r="AC500" s="15">
        <f t="shared" si="7"/>
        <v>0</v>
      </c>
      <c r="AD500" s="15">
        <f t="shared" si="18"/>
        <v>43666553.35</v>
      </c>
      <c r="AE500" s="14"/>
      <c r="AF500" s="15">
        <f>if($A500&lt;=$AF$1,D500*((1+Investment!$D$5/12)^($AF$1*12-$B500)),0)</f>
        <v>0</v>
      </c>
      <c r="AG500" s="15">
        <f>if($A500&lt;=$AF$1,E500*((1+Investment!$D$6/12)^($AF$1*12-$B500)),0)</f>
        <v>0</v>
      </c>
      <c r="AH500" s="15">
        <f>if($A500&lt;=$AF$1,F500*((1+Investment!$D$7/12)^($AF$1*12-$B500)),0)</f>
        <v>0</v>
      </c>
      <c r="AI500" s="15">
        <f t="shared" si="8"/>
        <v>0</v>
      </c>
      <c r="AJ500" s="15">
        <f t="shared" si="19"/>
        <v>96444597</v>
      </c>
      <c r="AK500" s="14"/>
      <c r="AL500" s="15">
        <f>if($A500&lt;=$AF$1,D500*((1+Investment!$D$5/12)^($AL$1*12-$B500)),0)</f>
        <v>0</v>
      </c>
      <c r="AM500" s="15">
        <f>if($A500&lt;=$AF$1,E500*((1+Investment!$D$6/12)^($AL$1*12-$B500)),0)</f>
        <v>0</v>
      </c>
      <c r="AN500" s="15">
        <f>if($A500&lt;=$AF$1,F500*((1+Investment!$D$7/12)^($AL$1*12-$B500)),0)</f>
        <v>0</v>
      </c>
      <c r="AO500" s="15">
        <f t="shared" si="9"/>
        <v>0</v>
      </c>
      <c r="AP500" s="15">
        <f t="shared" si="20"/>
        <v>201708724.5</v>
      </c>
      <c r="AQ500" s="14"/>
      <c r="AR500" s="15">
        <f>if($A500&lt;=$AF$1,D500*((1+Investment!$D$5/12)^($AR$1*12-$B500)),0)</f>
        <v>0</v>
      </c>
      <c r="AS500" s="15">
        <f>if($A500&lt;=$AF$1,E500*((1+Investment!$D$6/12)^($AR$1*12-$B500)),0)</f>
        <v>0</v>
      </c>
      <c r="AT500" s="15">
        <f>if($A500&lt;=$AF$1,F500*((1+Investment!$D$7/12)^($AR$1*12-$B500)),0)</f>
        <v>0</v>
      </c>
      <c r="AU500" s="15">
        <f t="shared" si="10"/>
        <v>0</v>
      </c>
      <c r="AV500" s="15">
        <f t="shared" si="21"/>
        <v>428487442.2</v>
      </c>
      <c r="AW500" s="15"/>
      <c r="AX500" s="15">
        <f>if($A500&lt;=$AF$1,D500*((1+Investment!$D$5/12)^($AX$1*12-$B500)),0)</f>
        <v>0</v>
      </c>
      <c r="AY500" s="15">
        <f>if($A500&lt;=$AF$1,E500*((1+Investment!$D$6/12)^($AX$1*12-$B500)),0)</f>
        <v>0</v>
      </c>
      <c r="AZ500" s="15">
        <f>if($A500&lt;=$AF$1,F500*((1+Investment!$D$7/12)^($AX$1*12-$B500)),0)</f>
        <v>0</v>
      </c>
      <c r="BA500" s="15">
        <f t="shared" si="11"/>
        <v>0</v>
      </c>
      <c r="BB500" s="15">
        <f t="shared" si="22"/>
        <v>924335629</v>
      </c>
      <c r="BC500" s="15"/>
      <c r="BD500" s="15">
        <f>if($A500&lt;=$AF$1,D500*((1+Investment!$D$5/12)^($BD$1*12-$B500)),0)</f>
        <v>0</v>
      </c>
      <c r="BE500" s="15">
        <f>if($A500&lt;=$AF$1,E500*((1+Investment!$D$6/12)^($BD$1*12-$B500)),0)</f>
        <v>0</v>
      </c>
      <c r="BF500" s="15">
        <f>if($A500&lt;=$AF$1,F500*((1+Investment!$D$7/12)^($BD$1*12-$B500)),0)</f>
        <v>0</v>
      </c>
      <c r="BG500" s="15">
        <f t="shared" si="12"/>
        <v>0</v>
      </c>
      <c r="BH500" s="15">
        <f t="shared" si="23"/>
        <v>2023737898</v>
      </c>
      <c r="BI500" s="15"/>
    </row>
    <row r="501">
      <c r="A501" s="24">
        <f t="shared" si="2"/>
        <v>41</v>
      </c>
      <c r="B501" s="23">
        <f t="shared" si="13"/>
        <v>499</v>
      </c>
      <c r="C501" s="15">
        <f>vlookup(A501,Budget!$B$3:$H$53,7,0)</f>
        <v>148935.7618</v>
      </c>
      <c r="D501" s="15">
        <f t="shared" ref="D501:F501" si="519">$C501*D$1</f>
        <v>89361.45707</v>
      </c>
      <c r="E501" s="15">
        <f t="shared" si="519"/>
        <v>37233.94045</v>
      </c>
      <c r="F501" s="15">
        <f t="shared" si="519"/>
        <v>22340.36427</v>
      </c>
      <c r="G501" s="14"/>
      <c r="H501" s="15">
        <f>if($A501&lt;=$H$1,D501*((1+Investment!$D$5/12)^($H$1*12-$B501)),0)</f>
        <v>0</v>
      </c>
      <c r="I501" s="15">
        <f>if($A501&lt;=$H$1,E501*((1+Investment!$D$6/12)^($H$1*12-$B501)),0)</f>
        <v>0</v>
      </c>
      <c r="J501" s="15">
        <f>if($A501&lt;=$H$1,F501*((1+Investment!$D$7/12)^($H$1*12-$B501)),0)</f>
        <v>0</v>
      </c>
      <c r="K501" s="15">
        <f t="shared" si="4"/>
        <v>0</v>
      </c>
      <c r="L501" s="15">
        <f t="shared" si="15"/>
        <v>2878143.695</v>
      </c>
      <c r="M501" s="14"/>
      <c r="N501" s="15">
        <f>if($A501&lt;=$N$1,D501*((1+Investment!$D$5/12)^($N$1*12-$B501)),0)</f>
        <v>0</v>
      </c>
      <c r="O501" s="15">
        <f>if($A501&lt;=$N$1,E501*((1+Investment!$D$6/12)^($N$1*12-$B501)),0)</f>
        <v>0</v>
      </c>
      <c r="P501" s="15">
        <f>if($A501&lt;=$N$1,F501*((1+Investment!$D$7/12)^($N$1*12-$B501)),0)</f>
        <v>0</v>
      </c>
      <c r="Q501" s="15">
        <f t="shared" si="5"/>
        <v>0</v>
      </c>
      <c r="R501" s="15">
        <f t="shared" si="16"/>
        <v>7865692.167</v>
      </c>
      <c r="S501" s="14"/>
      <c r="T501" s="15">
        <f>if($A501&lt;=$T$1,D501*((1+Investment!$D$5/12)^($T$1*12-$B501)),0)</f>
        <v>0</v>
      </c>
      <c r="U501" s="15">
        <f>if($A501&lt;=$T$1,E501*((1+Investment!$D$6/12)^($T$1*12-$B501)),0)</f>
        <v>0</v>
      </c>
      <c r="V501" s="15">
        <f>if($A501&lt;=$T$1,F501*((1+Investment!$D$7/12)^($T$1*12-$B501)),0)</f>
        <v>0</v>
      </c>
      <c r="W501" s="15">
        <f t="shared" si="6"/>
        <v>0</v>
      </c>
      <c r="X501" s="15">
        <f t="shared" si="17"/>
        <v>19126709.88</v>
      </c>
      <c r="Y501" s="14"/>
      <c r="Z501" s="15">
        <f>if($A501&lt;=$Z$1,D501*((1+Investment!$D$5/12)^($Z$1*12-$B501)),0)</f>
        <v>0</v>
      </c>
      <c r="AA501" s="15">
        <f>if($A501&lt;=$Z$1,E501*((1+Investment!$D$6/12)^($Z$1*12-$B501)),0)</f>
        <v>0</v>
      </c>
      <c r="AB501" s="15">
        <f>if($A501&lt;=$Z$1,F501*((1+Investment!$D$7/12)^($Z$1*12-$B501)),0)</f>
        <v>0</v>
      </c>
      <c r="AC501" s="15">
        <f t="shared" si="7"/>
        <v>0</v>
      </c>
      <c r="AD501" s="15">
        <f t="shared" si="18"/>
        <v>43666553.35</v>
      </c>
      <c r="AE501" s="14"/>
      <c r="AF501" s="15">
        <f>if($A501&lt;=$AF$1,D501*((1+Investment!$D$5/12)^($AF$1*12-$B501)),0)</f>
        <v>0</v>
      </c>
      <c r="AG501" s="15">
        <f>if($A501&lt;=$AF$1,E501*((1+Investment!$D$6/12)^($AF$1*12-$B501)),0)</f>
        <v>0</v>
      </c>
      <c r="AH501" s="15">
        <f>if($A501&lt;=$AF$1,F501*((1+Investment!$D$7/12)^($AF$1*12-$B501)),0)</f>
        <v>0</v>
      </c>
      <c r="AI501" s="15">
        <f t="shared" si="8"/>
        <v>0</v>
      </c>
      <c r="AJ501" s="15">
        <f t="shared" si="19"/>
        <v>96444597</v>
      </c>
      <c r="AK501" s="14"/>
      <c r="AL501" s="15">
        <f>if($A501&lt;=$AF$1,D501*((1+Investment!$D$5/12)^($AL$1*12-$B501)),0)</f>
        <v>0</v>
      </c>
      <c r="AM501" s="15">
        <f>if($A501&lt;=$AF$1,E501*((1+Investment!$D$6/12)^($AL$1*12-$B501)),0)</f>
        <v>0</v>
      </c>
      <c r="AN501" s="15">
        <f>if($A501&lt;=$AF$1,F501*((1+Investment!$D$7/12)^($AL$1*12-$B501)),0)</f>
        <v>0</v>
      </c>
      <c r="AO501" s="15">
        <f t="shared" si="9"/>
        <v>0</v>
      </c>
      <c r="AP501" s="15">
        <f t="shared" si="20"/>
        <v>201708724.5</v>
      </c>
      <c r="AQ501" s="14"/>
      <c r="AR501" s="15">
        <f>if($A501&lt;=$AF$1,D501*((1+Investment!$D$5/12)^($AR$1*12-$B501)),0)</f>
        <v>0</v>
      </c>
      <c r="AS501" s="15">
        <f>if($A501&lt;=$AF$1,E501*((1+Investment!$D$6/12)^($AR$1*12-$B501)),0)</f>
        <v>0</v>
      </c>
      <c r="AT501" s="15">
        <f>if($A501&lt;=$AF$1,F501*((1+Investment!$D$7/12)^($AR$1*12-$B501)),0)</f>
        <v>0</v>
      </c>
      <c r="AU501" s="15">
        <f t="shared" si="10"/>
        <v>0</v>
      </c>
      <c r="AV501" s="15">
        <f t="shared" si="21"/>
        <v>428487442.2</v>
      </c>
      <c r="AW501" s="15"/>
      <c r="AX501" s="15">
        <f>if($A501&lt;=$AF$1,D501*((1+Investment!$D$5/12)^($AX$1*12-$B501)),0)</f>
        <v>0</v>
      </c>
      <c r="AY501" s="15">
        <f>if($A501&lt;=$AF$1,E501*((1+Investment!$D$6/12)^($AX$1*12-$B501)),0)</f>
        <v>0</v>
      </c>
      <c r="AZ501" s="15">
        <f>if($A501&lt;=$AF$1,F501*((1+Investment!$D$7/12)^($AX$1*12-$B501)),0)</f>
        <v>0</v>
      </c>
      <c r="BA501" s="15">
        <f t="shared" si="11"/>
        <v>0</v>
      </c>
      <c r="BB501" s="15">
        <f t="shared" si="22"/>
        <v>924335629</v>
      </c>
      <c r="BC501" s="15"/>
      <c r="BD501" s="15">
        <f>if($A501&lt;=$AF$1,D501*((1+Investment!$D$5/12)^($BD$1*12-$B501)),0)</f>
        <v>0</v>
      </c>
      <c r="BE501" s="15">
        <f>if($A501&lt;=$AF$1,E501*((1+Investment!$D$6/12)^($BD$1*12-$B501)),0)</f>
        <v>0</v>
      </c>
      <c r="BF501" s="15">
        <f>if($A501&lt;=$AF$1,F501*((1+Investment!$D$7/12)^($BD$1*12-$B501)),0)</f>
        <v>0</v>
      </c>
      <c r="BG501" s="15">
        <f t="shared" si="12"/>
        <v>0</v>
      </c>
      <c r="BH501" s="15">
        <f t="shared" si="23"/>
        <v>2023737898</v>
      </c>
      <c r="BI501" s="15"/>
    </row>
    <row r="502">
      <c r="A502" s="24">
        <f t="shared" si="2"/>
        <v>41</v>
      </c>
      <c r="B502" s="23">
        <f t="shared" si="13"/>
        <v>500</v>
      </c>
      <c r="C502" s="15">
        <f>vlookup(A502,Budget!$B$3:$H$53,7,0)</f>
        <v>148935.7618</v>
      </c>
      <c r="D502" s="15">
        <f t="shared" ref="D502:F502" si="520">$C502*D$1</f>
        <v>89361.45707</v>
      </c>
      <c r="E502" s="15">
        <f t="shared" si="520"/>
        <v>37233.94045</v>
      </c>
      <c r="F502" s="15">
        <f t="shared" si="520"/>
        <v>22340.36427</v>
      </c>
      <c r="G502" s="14"/>
      <c r="H502" s="15">
        <f>if($A502&lt;=$H$1,D502*((1+Investment!$D$5/12)^($H$1*12-$B502)),0)</f>
        <v>0</v>
      </c>
      <c r="I502" s="15">
        <f>if($A502&lt;=$H$1,E502*((1+Investment!$D$6/12)^($H$1*12-$B502)),0)</f>
        <v>0</v>
      </c>
      <c r="J502" s="15">
        <f>if($A502&lt;=$H$1,F502*((1+Investment!$D$7/12)^($H$1*12-$B502)),0)</f>
        <v>0</v>
      </c>
      <c r="K502" s="15">
        <f t="shared" si="4"/>
        <v>0</v>
      </c>
      <c r="L502" s="15">
        <f t="shared" si="15"/>
        <v>2878143.695</v>
      </c>
      <c r="M502" s="14"/>
      <c r="N502" s="15">
        <f>if($A502&lt;=$N$1,D502*((1+Investment!$D$5/12)^($N$1*12-$B502)),0)</f>
        <v>0</v>
      </c>
      <c r="O502" s="15">
        <f>if($A502&lt;=$N$1,E502*((1+Investment!$D$6/12)^($N$1*12-$B502)),0)</f>
        <v>0</v>
      </c>
      <c r="P502" s="15">
        <f>if($A502&lt;=$N$1,F502*((1+Investment!$D$7/12)^($N$1*12-$B502)),0)</f>
        <v>0</v>
      </c>
      <c r="Q502" s="15">
        <f t="shared" si="5"/>
        <v>0</v>
      </c>
      <c r="R502" s="15">
        <f t="shared" si="16"/>
        <v>7865692.167</v>
      </c>
      <c r="S502" s="14"/>
      <c r="T502" s="15">
        <f>if($A502&lt;=$T$1,D502*((1+Investment!$D$5/12)^($T$1*12-$B502)),0)</f>
        <v>0</v>
      </c>
      <c r="U502" s="15">
        <f>if($A502&lt;=$T$1,E502*((1+Investment!$D$6/12)^($T$1*12-$B502)),0)</f>
        <v>0</v>
      </c>
      <c r="V502" s="15">
        <f>if($A502&lt;=$T$1,F502*((1+Investment!$D$7/12)^($T$1*12-$B502)),0)</f>
        <v>0</v>
      </c>
      <c r="W502" s="15">
        <f t="shared" si="6"/>
        <v>0</v>
      </c>
      <c r="X502" s="15">
        <f t="shared" si="17"/>
        <v>19126709.88</v>
      </c>
      <c r="Y502" s="14"/>
      <c r="Z502" s="15">
        <f>if($A502&lt;=$Z$1,D502*((1+Investment!$D$5/12)^($Z$1*12-$B502)),0)</f>
        <v>0</v>
      </c>
      <c r="AA502" s="15">
        <f>if($A502&lt;=$Z$1,E502*((1+Investment!$D$6/12)^($Z$1*12-$B502)),0)</f>
        <v>0</v>
      </c>
      <c r="AB502" s="15">
        <f>if($A502&lt;=$Z$1,F502*((1+Investment!$D$7/12)^($Z$1*12-$B502)),0)</f>
        <v>0</v>
      </c>
      <c r="AC502" s="15">
        <f t="shared" si="7"/>
        <v>0</v>
      </c>
      <c r="AD502" s="15">
        <f t="shared" si="18"/>
        <v>43666553.35</v>
      </c>
      <c r="AE502" s="14"/>
      <c r="AF502" s="15">
        <f>if($A502&lt;=$AF$1,D502*((1+Investment!$D$5/12)^($AF$1*12-$B502)),0)</f>
        <v>0</v>
      </c>
      <c r="AG502" s="15">
        <f>if($A502&lt;=$AF$1,E502*((1+Investment!$D$6/12)^($AF$1*12-$B502)),0)</f>
        <v>0</v>
      </c>
      <c r="AH502" s="15">
        <f>if($A502&lt;=$AF$1,F502*((1+Investment!$D$7/12)^($AF$1*12-$B502)),0)</f>
        <v>0</v>
      </c>
      <c r="AI502" s="15">
        <f t="shared" si="8"/>
        <v>0</v>
      </c>
      <c r="AJ502" s="15">
        <f t="shared" si="19"/>
        <v>96444597</v>
      </c>
      <c r="AK502" s="14"/>
      <c r="AL502" s="15">
        <f>if($A502&lt;=$AF$1,D502*((1+Investment!$D$5/12)^($AL$1*12-$B502)),0)</f>
        <v>0</v>
      </c>
      <c r="AM502" s="15">
        <f>if($A502&lt;=$AF$1,E502*((1+Investment!$D$6/12)^($AL$1*12-$B502)),0)</f>
        <v>0</v>
      </c>
      <c r="AN502" s="15">
        <f>if($A502&lt;=$AF$1,F502*((1+Investment!$D$7/12)^($AL$1*12-$B502)),0)</f>
        <v>0</v>
      </c>
      <c r="AO502" s="15">
        <f t="shared" si="9"/>
        <v>0</v>
      </c>
      <c r="AP502" s="15">
        <f t="shared" si="20"/>
        <v>201708724.5</v>
      </c>
      <c r="AQ502" s="14"/>
      <c r="AR502" s="15">
        <f>if($A502&lt;=$AF$1,D502*((1+Investment!$D$5/12)^($AR$1*12-$B502)),0)</f>
        <v>0</v>
      </c>
      <c r="AS502" s="15">
        <f>if($A502&lt;=$AF$1,E502*((1+Investment!$D$6/12)^($AR$1*12-$B502)),0)</f>
        <v>0</v>
      </c>
      <c r="AT502" s="15">
        <f>if($A502&lt;=$AF$1,F502*((1+Investment!$D$7/12)^($AR$1*12-$B502)),0)</f>
        <v>0</v>
      </c>
      <c r="AU502" s="15">
        <f t="shared" si="10"/>
        <v>0</v>
      </c>
      <c r="AV502" s="15">
        <f t="shared" si="21"/>
        <v>428487442.2</v>
      </c>
      <c r="AW502" s="15"/>
      <c r="AX502" s="15">
        <f>if($A502&lt;=$AF$1,D502*((1+Investment!$D$5/12)^($AX$1*12-$B502)),0)</f>
        <v>0</v>
      </c>
      <c r="AY502" s="15">
        <f>if($A502&lt;=$AF$1,E502*((1+Investment!$D$6/12)^($AX$1*12-$B502)),0)</f>
        <v>0</v>
      </c>
      <c r="AZ502" s="15">
        <f>if($A502&lt;=$AF$1,F502*((1+Investment!$D$7/12)^($AX$1*12-$B502)),0)</f>
        <v>0</v>
      </c>
      <c r="BA502" s="15">
        <f t="shared" si="11"/>
        <v>0</v>
      </c>
      <c r="BB502" s="15">
        <f t="shared" si="22"/>
        <v>924335629</v>
      </c>
      <c r="BC502" s="15"/>
      <c r="BD502" s="15">
        <f>if($A502&lt;=$AF$1,D502*((1+Investment!$D$5/12)^($BD$1*12-$B502)),0)</f>
        <v>0</v>
      </c>
      <c r="BE502" s="15">
        <f>if($A502&lt;=$AF$1,E502*((1+Investment!$D$6/12)^($BD$1*12-$B502)),0)</f>
        <v>0</v>
      </c>
      <c r="BF502" s="15">
        <f>if($A502&lt;=$AF$1,F502*((1+Investment!$D$7/12)^($BD$1*12-$B502)),0)</f>
        <v>0</v>
      </c>
      <c r="BG502" s="15">
        <f t="shared" si="12"/>
        <v>0</v>
      </c>
      <c r="BH502" s="15">
        <f t="shared" si="23"/>
        <v>2023737898</v>
      </c>
      <c r="BI502" s="15"/>
    </row>
    <row r="503">
      <c r="A503" s="24">
        <f t="shared" si="2"/>
        <v>41</v>
      </c>
      <c r="B503" s="23">
        <f t="shared" si="13"/>
        <v>501</v>
      </c>
      <c r="C503" s="15">
        <f>vlookup(A503,Budget!$B$3:$H$53,7,0)</f>
        <v>148935.7618</v>
      </c>
      <c r="D503" s="15">
        <f t="shared" ref="D503:F503" si="521">$C503*D$1</f>
        <v>89361.45707</v>
      </c>
      <c r="E503" s="15">
        <f t="shared" si="521"/>
        <v>37233.94045</v>
      </c>
      <c r="F503" s="15">
        <f t="shared" si="521"/>
        <v>22340.36427</v>
      </c>
      <c r="G503" s="14"/>
      <c r="H503" s="15">
        <f>if($A503&lt;=$H$1,D503*((1+Investment!$D$5/12)^($H$1*12-$B503)),0)</f>
        <v>0</v>
      </c>
      <c r="I503" s="15">
        <f>if($A503&lt;=$H$1,E503*((1+Investment!$D$6/12)^($H$1*12-$B503)),0)</f>
        <v>0</v>
      </c>
      <c r="J503" s="15">
        <f>if($A503&lt;=$H$1,F503*((1+Investment!$D$7/12)^($H$1*12-$B503)),0)</f>
        <v>0</v>
      </c>
      <c r="K503" s="15">
        <f t="shared" si="4"/>
        <v>0</v>
      </c>
      <c r="L503" s="15">
        <f t="shared" si="15"/>
        <v>2878143.695</v>
      </c>
      <c r="M503" s="14"/>
      <c r="N503" s="15">
        <f>if($A503&lt;=$N$1,D503*((1+Investment!$D$5/12)^($N$1*12-$B503)),0)</f>
        <v>0</v>
      </c>
      <c r="O503" s="15">
        <f>if($A503&lt;=$N$1,E503*((1+Investment!$D$6/12)^($N$1*12-$B503)),0)</f>
        <v>0</v>
      </c>
      <c r="P503" s="15">
        <f>if($A503&lt;=$N$1,F503*((1+Investment!$D$7/12)^($N$1*12-$B503)),0)</f>
        <v>0</v>
      </c>
      <c r="Q503" s="15">
        <f t="shared" si="5"/>
        <v>0</v>
      </c>
      <c r="R503" s="15">
        <f t="shared" si="16"/>
        <v>7865692.167</v>
      </c>
      <c r="S503" s="14"/>
      <c r="T503" s="15">
        <f>if($A503&lt;=$T$1,D503*((1+Investment!$D$5/12)^($T$1*12-$B503)),0)</f>
        <v>0</v>
      </c>
      <c r="U503" s="15">
        <f>if($A503&lt;=$T$1,E503*((1+Investment!$D$6/12)^($T$1*12-$B503)),0)</f>
        <v>0</v>
      </c>
      <c r="V503" s="15">
        <f>if($A503&lt;=$T$1,F503*((1+Investment!$D$7/12)^($T$1*12-$B503)),0)</f>
        <v>0</v>
      </c>
      <c r="W503" s="15">
        <f t="shared" si="6"/>
        <v>0</v>
      </c>
      <c r="X503" s="15">
        <f t="shared" si="17"/>
        <v>19126709.88</v>
      </c>
      <c r="Y503" s="14"/>
      <c r="Z503" s="15">
        <f>if($A503&lt;=$Z$1,D503*((1+Investment!$D$5/12)^($Z$1*12-$B503)),0)</f>
        <v>0</v>
      </c>
      <c r="AA503" s="15">
        <f>if($A503&lt;=$Z$1,E503*((1+Investment!$D$6/12)^($Z$1*12-$B503)),0)</f>
        <v>0</v>
      </c>
      <c r="AB503" s="15">
        <f>if($A503&lt;=$Z$1,F503*((1+Investment!$D$7/12)^($Z$1*12-$B503)),0)</f>
        <v>0</v>
      </c>
      <c r="AC503" s="15">
        <f t="shared" si="7"/>
        <v>0</v>
      </c>
      <c r="AD503" s="15">
        <f t="shared" si="18"/>
        <v>43666553.35</v>
      </c>
      <c r="AE503" s="14"/>
      <c r="AF503" s="15">
        <f>if($A503&lt;=$AF$1,D503*((1+Investment!$D$5/12)^($AF$1*12-$B503)),0)</f>
        <v>0</v>
      </c>
      <c r="AG503" s="15">
        <f>if($A503&lt;=$AF$1,E503*((1+Investment!$D$6/12)^($AF$1*12-$B503)),0)</f>
        <v>0</v>
      </c>
      <c r="AH503" s="15">
        <f>if($A503&lt;=$AF$1,F503*((1+Investment!$D$7/12)^($AF$1*12-$B503)),0)</f>
        <v>0</v>
      </c>
      <c r="AI503" s="15">
        <f t="shared" si="8"/>
        <v>0</v>
      </c>
      <c r="AJ503" s="15">
        <f t="shared" si="19"/>
        <v>96444597</v>
      </c>
      <c r="AK503" s="14"/>
      <c r="AL503" s="15">
        <f>if($A503&lt;=$AF$1,D503*((1+Investment!$D$5/12)^($AL$1*12-$B503)),0)</f>
        <v>0</v>
      </c>
      <c r="AM503" s="15">
        <f>if($A503&lt;=$AF$1,E503*((1+Investment!$D$6/12)^($AL$1*12-$B503)),0)</f>
        <v>0</v>
      </c>
      <c r="AN503" s="15">
        <f>if($A503&lt;=$AF$1,F503*((1+Investment!$D$7/12)^($AL$1*12-$B503)),0)</f>
        <v>0</v>
      </c>
      <c r="AO503" s="15">
        <f t="shared" si="9"/>
        <v>0</v>
      </c>
      <c r="AP503" s="15">
        <f t="shared" si="20"/>
        <v>201708724.5</v>
      </c>
      <c r="AQ503" s="14"/>
      <c r="AR503" s="15">
        <f>if($A503&lt;=$AF$1,D503*((1+Investment!$D$5/12)^($AR$1*12-$B503)),0)</f>
        <v>0</v>
      </c>
      <c r="AS503" s="15">
        <f>if($A503&lt;=$AF$1,E503*((1+Investment!$D$6/12)^($AR$1*12-$B503)),0)</f>
        <v>0</v>
      </c>
      <c r="AT503" s="15">
        <f>if($A503&lt;=$AF$1,F503*((1+Investment!$D$7/12)^($AR$1*12-$B503)),0)</f>
        <v>0</v>
      </c>
      <c r="AU503" s="15">
        <f t="shared" si="10"/>
        <v>0</v>
      </c>
      <c r="AV503" s="15">
        <f t="shared" si="21"/>
        <v>428487442.2</v>
      </c>
      <c r="AW503" s="15"/>
      <c r="AX503" s="15">
        <f>if($A503&lt;=$AF$1,D503*((1+Investment!$D$5/12)^($AX$1*12-$B503)),0)</f>
        <v>0</v>
      </c>
      <c r="AY503" s="15">
        <f>if($A503&lt;=$AF$1,E503*((1+Investment!$D$6/12)^($AX$1*12-$B503)),0)</f>
        <v>0</v>
      </c>
      <c r="AZ503" s="15">
        <f>if($A503&lt;=$AF$1,F503*((1+Investment!$D$7/12)^($AX$1*12-$B503)),0)</f>
        <v>0</v>
      </c>
      <c r="BA503" s="15">
        <f t="shared" si="11"/>
        <v>0</v>
      </c>
      <c r="BB503" s="15">
        <f t="shared" si="22"/>
        <v>924335629</v>
      </c>
      <c r="BC503" s="15"/>
      <c r="BD503" s="15">
        <f>if($A503&lt;=$AF$1,D503*((1+Investment!$D$5/12)^($BD$1*12-$B503)),0)</f>
        <v>0</v>
      </c>
      <c r="BE503" s="15">
        <f>if($A503&lt;=$AF$1,E503*((1+Investment!$D$6/12)^($BD$1*12-$B503)),0)</f>
        <v>0</v>
      </c>
      <c r="BF503" s="15">
        <f>if($A503&lt;=$AF$1,F503*((1+Investment!$D$7/12)^($BD$1*12-$B503)),0)</f>
        <v>0</v>
      </c>
      <c r="BG503" s="15">
        <f t="shared" si="12"/>
        <v>0</v>
      </c>
      <c r="BH503" s="15">
        <f t="shared" si="23"/>
        <v>2023737898</v>
      </c>
      <c r="BI503" s="15"/>
    </row>
    <row r="504">
      <c r="A504" s="24">
        <f t="shared" si="2"/>
        <v>41</v>
      </c>
      <c r="B504" s="23">
        <f t="shared" si="13"/>
        <v>502</v>
      </c>
      <c r="C504" s="15">
        <f>vlookup(A504,Budget!$B$3:$H$53,7,0)</f>
        <v>148935.7618</v>
      </c>
      <c r="D504" s="15">
        <f t="shared" ref="D504:F504" si="522">$C504*D$1</f>
        <v>89361.45707</v>
      </c>
      <c r="E504" s="15">
        <f t="shared" si="522"/>
        <v>37233.94045</v>
      </c>
      <c r="F504" s="15">
        <f t="shared" si="522"/>
        <v>22340.36427</v>
      </c>
      <c r="G504" s="14"/>
      <c r="H504" s="15">
        <f>if($A504&lt;=$H$1,D504*((1+Investment!$D$5/12)^($H$1*12-$B504)),0)</f>
        <v>0</v>
      </c>
      <c r="I504" s="15">
        <f>if($A504&lt;=$H$1,E504*((1+Investment!$D$6/12)^($H$1*12-$B504)),0)</f>
        <v>0</v>
      </c>
      <c r="J504" s="15">
        <f>if($A504&lt;=$H$1,F504*((1+Investment!$D$7/12)^($H$1*12-$B504)),0)</f>
        <v>0</v>
      </c>
      <c r="K504" s="15">
        <f t="shared" si="4"/>
        <v>0</v>
      </c>
      <c r="L504" s="15">
        <f t="shared" si="15"/>
        <v>2878143.695</v>
      </c>
      <c r="M504" s="14"/>
      <c r="N504" s="15">
        <f>if($A504&lt;=$N$1,D504*((1+Investment!$D$5/12)^($N$1*12-$B504)),0)</f>
        <v>0</v>
      </c>
      <c r="O504" s="15">
        <f>if($A504&lt;=$N$1,E504*((1+Investment!$D$6/12)^($N$1*12-$B504)),0)</f>
        <v>0</v>
      </c>
      <c r="P504" s="15">
        <f>if($A504&lt;=$N$1,F504*((1+Investment!$D$7/12)^($N$1*12-$B504)),0)</f>
        <v>0</v>
      </c>
      <c r="Q504" s="15">
        <f t="shared" si="5"/>
        <v>0</v>
      </c>
      <c r="R504" s="15">
        <f t="shared" si="16"/>
        <v>7865692.167</v>
      </c>
      <c r="S504" s="14"/>
      <c r="T504" s="15">
        <f>if($A504&lt;=$T$1,D504*((1+Investment!$D$5/12)^($T$1*12-$B504)),0)</f>
        <v>0</v>
      </c>
      <c r="U504" s="15">
        <f>if($A504&lt;=$T$1,E504*((1+Investment!$D$6/12)^($T$1*12-$B504)),0)</f>
        <v>0</v>
      </c>
      <c r="V504" s="15">
        <f>if($A504&lt;=$T$1,F504*((1+Investment!$D$7/12)^($T$1*12-$B504)),0)</f>
        <v>0</v>
      </c>
      <c r="W504" s="15">
        <f t="shared" si="6"/>
        <v>0</v>
      </c>
      <c r="X504" s="15">
        <f t="shared" si="17"/>
        <v>19126709.88</v>
      </c>
      <c r="Y504" s="14"/>
      <c r="Z504" s="15">
        <f>if($A504&lt;=$Z$1,D504*((1+Investment!$D$5/12)^($Z$1*12-$B504)),0)</f>
        <v>0</v>
      </c>
      <c r="AA504" s="15">
        <f>if($A504&lt;=$Z$1,E504*((1+Investment!$D$6/12)^($Z$1*12-$B504)),0)</f>
        <v>0</v>
      </c>
      <c r="AB504" s="15">
        <f>if($A504&lt;=$Z$1,F504*((1+Investment!$D$7/12)^($Z$1*12-$B504)),0)</f>
        <v>0</v>
      </c>
      <c r="AC504" s="15">
        <f t="shared" si="7"/>
        <v>0</v>
      </c>
      <c r="AD504" s="15">
        <f t="shared" si="18"/>
        <v>43666553.35</v>
      </c>
      <c r="AE504" s="14"/>
      <c r="AF504" s="15">
        <f>if($A504&lt;=$AF$1,D504*((1+Investment!$D$5/12)^($AF$1*12-$B504)),0)</f>
        <v>0</v>
      </c>
      <c r="AG504" s="15">
        <f>if($A504&lt;=$AF$1,E504*((1+Investment!$D$6/12)^($AF$1*12-$B504)),0)</f>
        <v>0</v>
      </c>
      <c r="AH504" s="15">
        <f>if($A504&lt;=$AF$1,F504*((1+Investment!$D$7/12)^($AF$1*12-$B504)),0)</f>
        <v>0</v>
      </c>
      <c r="AI504" s="15">
        <f t="shared" si="8"/>
        <v>0</v>
      </c>
      <c r="AJ504" s="15">
        <f t="shared" si="19"/>
        <v>96444597</v>
      </c>
      <c r="AK504" s="14"/>
      <c r="AL504" s="15">
        <f>if($A504&lt;=$AF$1,D504*((1+Investment!$D$5/12)^($AL$1*12-$B504)),0)</f>
        <v>0</v>
      </c>
      <c r="AM504" s="15">
        <f>if($A504&lt;=$AF$1,E504*((1+Investment!$D$6/12)^($AL$1*12-$B504)),0)</f>
        <v>0</v>
      </c>
      <c r="AN504" s="15">
        <f>if($A504&lt;=$AF$1,F504*((1+Investment!$D$7/12)^($AL$1*12-$B504)),0)</f>
        <v>0</v>
      </c>
      <c r="AO504" s="15">
        <f t="shared" si="9"/>
        <v>0</v>
      </c>
      <c r="AP504" s="15">
        <f t="shared" si="20"/>
        <v>201708724.5</v>
      </c>
      <c r="AQ504" s="14"/>
      <c r="AR504" s="15">
        <f>if($A504&lt;=$AF$1,D504*((1+Investment!$D$5/12)^($AR$1*12-$B504)),0)</f>
        <v>0</v>
      </c>
      <c r="AS504" s="15">
        <f>if($A504&lt;=$AF$1,E504*((1+Investment!$D$6/12)^($AR$1*12-$B504)),0)</f>
        <v>0</v>
      </c>
      <c r="AT504" s="15">
        <f>if($A504&lt;=$AF$1,F504*((1+Investment!$D$7/12)^($AR$1*12-$B504)),0)</f>
        <v>0</v>
      </c>
      <c r="AU504" s="15">
        <f t="shared" si="10"/>
        <v>0</v>
      </c>
      <c r="AV504" s="15">
        <f t="shared" si="21"/>
        <v>428487442.2</v>
      </c>
      <c r="AW504" s="15"/>
      <c r="AX504" s="15">
        <f>if($A504&lt;=$AF$1,D504*((1+Investment!$D$5/12)^($AX$1*12-$B504)),0)</f>
        <v>0</v>
      </c>
      <c r="AY504" s="15">
        <f>if($A504&lt;=$AF$1,E504*((1+Investment!$D$6/12)^($AX$1*12-$B504)),0)</f>
        <v>0</v>
      </c>
      <c r="AZ504" s="15">
        <f>if($A504&lt;=$AF$1,F504*((1+Investment!$D$7/12)^($AX$1*12-$B504)),0)</f>
        <v>0</v>
      </c>
      <c r="BA504" s="15">
        <f t="shared" si="11"/>
        <v>0</v>
      </c>
      <c r="BB504" s="15">
        <f t="shared" si="22"/>
        <v>924335629</v>
      </c>
      <c r="BC504" s="15"/>
      <c r="BD504" s="15">
        <f>if($A504&lt;=$AF$1,D504*((1+Investment!$D$5/12)^($BD$1*12-$B504)),0)</f>
        <v>0</v>
      </c>
      <c r="BE504" s="15">
        <f>if($A504&lt;=$AF$1,E504*((1+Investment!$D$6/12)^($BD$1*12-$B504)),0)</f>
        <v>0</v>
      </c>
      <c r="BF504" s="15">
        <f>if($A504&lt;=$AF$1,F504*((1+Investment!$D$7/12)^($BD$1*12-$B504)),0)</f>
        <v>0</v>
      </c>
      <c r="BG504" s="15">
        <f t="shared" si="12"/>
        <v>0</v>
      </c>
      <c r="BH504" s="15">
        <f t="shared" si="23"/>
        <v>2023737898</v>
      </c>
      <c r="BI504" s="15"/>
    </row>
    <row r="505">
      <c r="A505" s="24">
        <f t="shared" si="2"/>
        <v>41</v>
      </c>
      <c r="B505" s="23">
        <f t="shared" si="13"/>
        <v>503</v>
      </c>
      <c r="C505" s="15">
        <f>vlookup(A505,Budget!$B$3:$H$53,7,0)</f>
        <v>148935.7618</v>
      </c>
      <c r="D505" s="15">
        <f t="shared" ref="D505:F505" si="523">$C505*D$1</f>
        <v>89361.45707</v>
      </c>
      <c r="E505" s="15">
        <f t="shared" si="523"/>
        <v>37233.94045</v>
      </c>
      <c r="F505" s="15">
        <f t="shared" si="523"/>
        <v>22340.36427</v>
      </c>
      <c r="G505" s="14"/>
      <c r="H505" s="15">
        <f>if($A505&lt;=$H$1,D505*((1+Investment!$D$5/12)^($H$1*12-$B505)),0)</f>
        <v>0</v>
      </c>
      <c r="I505" s="15">
        <f>if($A505&lt;=$H$1,E505*((1+Investment!$D$6/12)^($H$1*12-$B505)),0)</f>
        <v>0</v>
      </c>
      <c r="J505" s="15">
        <f>if($A505&lt;=$H$1,F505*((1+Investment!$D$7/12)^($H$1*12-$B505)),0)</f>
        <v>0</v>
      </c>
      <c r="K505" s="15">
        <f t="shared" si="4"/>
        <v>0</v>
      </c>
      <c r="L505" s="15">
        <f t="shared" si="15"/>
        <v>2878143.695</v>
      </c>
      <c r="M505" s="14"/>
      <c r="N505" s="15">
        <f>if($A505&lt;=$N$1,D505*((1+Investment!$D$5/12)^($N$1*12-$B505)),0)</f>
        <v>0</v>
      </c>
      <c r="O505" s="15">
        <f>if($A505&lt;=$N$1,E505*((1+Investment!$D$6/12)^($N$1*12-$B505)),0)</f>
        <v>0</v>
      </c>
      <c r="P505" s="15">
        <f>if($A505&lt;=$N$1,F505*((1+Investment!$D$7/12)^($N$1*12-$B505)),0)</f>
        <v>0</v>
      </c>
      <c r="Q505" s="15">
        <f t="shared" si="5"/>
        <v>0</v>
      </c>
      <c r="R505" s="15">
        <f t="shared" si="16"/>
        <v>7865692.167</v>
      </c>
      <c r="S505" s="14"/>
      <c r="T505" s="15">
        <f>if($A505&lt;=$T$1,D505*((1+Investment!$D$5/12)^($T$1*12-$B505)),0)</f>
        <v>0</v>
      </c>
      <c r="U505" s="15">
        <f>if($A505&lt;=$T$1,E505*((1+Investment!$D$6/12)^($T$1*12-$B505)),0)</f>
        <v>0</v>
      </c>
      <c r="V505" s="15">
        <f>if($A505&lt;=$T$1,F505*((1+Investment!$D$7/12)^($T$1*12-$B505)),0)</f>
        <v>0</v>
      </c>
      <c r="W505" s="15">
        <f t="shared" si="6"/>
        <v>0</v>
      </c>
      <c r="X505" s="15">
        <f t="shared" si="17"/>
        <v>19126709.88</v>
      </c>
      <c r="Y505" s="14"/>
      <c r="Z505" s="15">
        <f>if($A505&lt;=$Z$1,D505*((1+Investment!$D$5/12)^($Z$1*12-$B505)),0)</f>
        <v>0</v>
      </c>
      <c r="AA505" s="15">
        <f>if($A505&lt;=$Z$1,E505*((1+Investment!$D$6/12)^($Z$1*12-$B505)),0)</f>
        <v>0</v>
      </c>
      <c r="AB505" s="15">
        <f>if($A505&lt;=$Z$1,F505*((1+Investment!$D$7/12)^($Z$1*12-$B505)),0)</f>
        <v>0</v>
      </c>
      <c r="AC505" s="15">
        <f t="shared" si="7"/>
        <v>0</v>
      </c>
      <c r="AD505" s="15">
        <f t="shared" si="18"/>
        <v>43666553.35</v>
      </c>
      <c r="AE505" s="14"/>
      <c r="AF505" s="15">
        <f>if($A505&lt;=$AF$1,D505*((1+Investment!$D$5/12)^($AF$1*12-$B505)),0)</f>
        <v>0</v>
      </c>
      <c r="AG505" s="15">
        <f>if($A505&lt;=$AF$1,E505*((1+Investment!$D$6/12)^($AF$1*12-$B505)),0)</f>
        <v>0</v>
      </c>
      <c r="AH505" s="15">
        <f>if($A505&lt;=$AF$1,F505*((1+Investment!$D$7/12)^($AF$1*12-$B505)),0)</f>
        <v>0</v>
      </c>
      <c r="AI505" s="15">
        <f t="shared" si="8"/>
        <v>0</v>
      </c>
      <c r="AJ505" s="15">
        <f t="shared" si="19"/>
        <v>96444597</v>
      </c>
      <c r="AK505" s="14"/>
      <c r="AL505" s="15">
        <f>if($A505&lt;=$AF$1,D505*((1+Investment!$D$5/12)^($AL$1*12-$B505)),0)</f>
        <v>0</v>
      </c>
      <c r="AM505" s="15">
        <f>if($A505&lt;=$AF$1,E505*((1+Investment!$D$6/12)^($AL$1*12-$B505)),0)</f>
        <v>0</v>
      </c>
      <c r="AN505" s="15">
        <f>if($A505&lt;=$AF$1,F505*((1+Investment!$D$7/12)^($AL$1*12-$B505)),0)</f>
        <v>0</v>
      </c>
      <c r="AO505" s="15">
        <f t="shared" si="9"/>
        <v>0</v>
      </c>
      <c r="AP505" s="15">
        <f t="shared" si="20"/>
        <v>201708724.5</v>
      </c>
      <c r="AQ505" s="14"/>
      <c r="AR505" s="15">
        <f>if($A505&lt;=$AF$1,D505*((1+Investment!$D$5/12)^($AR$1*12-$B505)),0)</f>
        <v>0</v>
      </c>
      <c r="AS505" s="15">
        <f>if($A505&lt;=$AF$1,E505*((1+Investment!$D$6/12)^($AR$1*12-$B505)),0)</f>
        <v>0</v>
      </c>
      <c r="AT505" s="15">
        <f>if($A505&lt;=$AF$1,F505*((1+Investment!$D$7/12)^($AR$1*12-$B505)),0)</f>
        <v>0</v>
      </c>
      <c r="AU505" s="15">
        <f t="shared" si="10"/>
        <v>0</v>
      </c>
      <c r="AV505" s="15">
        <f t="shared" si="21"/>
        <v>428487442.2</v>
      </c>
      <c r="AW505" s="15"/>
      <c r="AX505" s="15">
        <f>if($A505&lt;=$AF$1,D505*((1+Investment!$D$5/12)^($AX$1*12-$B505)),0)</f>
        <v>0</v>
      </c>
      <c r="AY505" s="15">
        <f>if($A505&lt;=$AF$1,E505*((1+Investment!$D$6/12)^($AX$1*12-$B505)),0)</f>
        <v>0</v>
      </c>
      <c r="AZ505" s="15">
        <f>if($A505&lt;=$AF$1,F505*((1+Investment!$D$7/12)^($AX$1*12-$B505)),0)</f>
        <v>0</v>
      </c>
      <c r="BA505" s="15">
        <f t="shared" si="11"/>
        <v>0</v>
      </c>
      <c r="BB505" s="15">
        <f t="shared" si="22"/>
        <v>924335629</v>
      </c>
      <c r="BC505" s="15"/>
      <c r="BD505" s="15">
        <f>if($A505&lt;=$AF$1,D505*((1+Investment!$D$5/12)^($BD$1*12-$B505)),0)</f>
        <v>0</v>
      </c>
      <c r="BE505" s="15">
        <f>if($A505&lt;=$AF$1,E505*((1+Investment!$D$6/12)^($BD$1*12-$B505)),0)</f>
        <v>0</v>
      </c>
      <c r="BF505" s="15">
        <f>if($A505&lt;=$AF$1,F505*((1+Investment!$D$7/12)^($BD$1*12-$B505)),0)</f>
        <v>0</v>
      </c>
      <c r="BG505" s="15">
        <f t="shared" si="12"/>
        <v>0</v>
      </c>
      <c r="BH505" s="15">
        <f t="shared" si="23"/>
        <v>2023737898</v>
      </c>
      <c r="BI505" s="15"/>
    </row>
    <row r="506">
      <c r="A506" s="24">
        <f t="shared" si="2"/>
        <v>41</v>
      </c>
      <c r="B506" s="23">
        <f t="shared" si="13"/>
        <v>504</v>
      </c>
      <c r="C506" s="15">
        <f>vlookup(A506,Budget!$B$3:$H$53,7,0)</f>
        <v>148935.7618</v>
      </c>
      <c r="D506" s="15">
        <f t="shared" ref="D506:F506" si="524">$C506*D$1</f>
        <v>89361.45707</v>
      </c>
      <c r="E506" s="15">
        <f t="shared" si="524"/>
        <v>37233.94045</v>
      </c>
      <c r="F506" s="15">
        <f t="shared" si="524"/>
        <v>22340.36427</v>
      </c>
      <c r="G506" s="14"/>
      <c r="H506" s="15">
        <f>if($A506&lt;=$H$1,D506*((1+Investment!$D$5/12)^($H$1*12-$B506)),0)</f>
        <v>0</v>
      </c>
      <c r="I506" s="15">
        <f>if($A506&lt;=$H$1,E506*((1+Investment!$D$6/12)^($H$1*12-$B506)),0)</f>
        <v>0</v>
      </c>
      <c r="J506" s="15">
        <f>if($A506&lt;=$H$1,F506*((1+Investment!$D$7/12)^($H$1*12-$B506)),0)</f>
        <v>0</v>
      </c>
      <c r="K506" s="15">
        <f t="shared" si="4"/>
        <v>0</v>
      </c>
      <c r="L506" s="15">
        <f t="shared" si="15"/>
        <v>2878143.695</v>
      </c>
      <c r="M506" s="14"/>
      <c r="N506" s="15">
        <f>if($A506&lt;=$N$1,D506*((1+Investment!$D$5/12)^($N$1*12-$B506)),0)</f>
        <v>0</v>
      </c>
      <c r="O506" s="15">
        <f>if($A506&lt;=$N$1,E506*((1+Investment!$D$6/12)^($N$1*12-$B506)),0)</f>
        <v>0</v>
      </c>
      <c r="P506" s="15">
        <f>if($A506&lt;=$N$1,F506*((1+Investment!$D$7/12)^($N$1*12-$B506)),0)</f>
        <v>0</v>
      </c>
      <c r="Q506" s="15">
        <f t="shared" si="5"/>
        <v>0</v>
      </c>
      <c r="R506" s="15">
        <f t="shared" si="16"/>
        <v>7865692.167</v>
      </c>
      <c r="S506" s="14"/>
      <c r="T506" s="15">
        <f>if($A506&lt;=$T$1,D506*((1+Investment!$D$5/12)^($T$1*12-$B506)),0)</f>
        <v>0</v>
      </c>
      <c r="U506" s="15">
        <f>if($A506&lt;=$T$1,E506*((1+Investment!$D$6/12)^($T$1*12-$B506)),0)</f>
        <v>0</v>
      </c>
      <c r="V506" s="15">
        <f>if($A506&lt;=$T$1,F506*((1+Investment!$D$7/12)^($T$1*12-$B506)),0)</f>
        <v>0</v>
      </c>
      <c r="W506" s="15">
        <f t="shared" si="6"/>
        <v>0</v>
      </c>
      <c r="X506" s="15">
        <f t="shared" si="17"/>
        <v>19126709.88</v>
      </c>
      <c r="Y506" s="14"/>
      <c r="Z506" s="15">
        <f>if($A506&lt;=$Z$1,D506*((1+Investment!$D$5/12)^($Z$1*12-$B506)),0)</f>
        <v>0</v>
      </c>
      <c r="AA506" s="15">
        <f>if($A506&lt;=$Z$1,E506*((1+Investment!$D$6/12)^($Z$1*12-$B506)),0)</f>
        <v>0</v>
      </c>
      <c r="AB506" s="15">
        <f>if($A506&lt;=$Z$1,F506*((1+Investment!$D$7/12)^($Z$1*12-$B506)),0)</f>
        <v>0</v>
      </c>
      <c r="AC506" s="15">
        <f t="shared" si="7"/>
        <v>0</v>
      </c>
      <c r="AD506" s="15">
        <f t="shared" si="18"/>
        <v>43666553.35</v>
      </c>
      <c r="AE506" s="14"/>
      <c r="AF506" s="15">
        <f>if($A506&lt;=$AF$1,D506*((1+Investment!$D$5/12)^($AF$1*12-$B506)),0)</f>
        <v>0</v>
      </c>
      <c r="AG506" s="15">
        <f>if($A506&lt;=$AF$1,E506*((1+Investment!$D$6/12)^($AF$1*12-$B506)),0)</f>
        <v>0</v>
      </c>
      <c r="AH506" s="15">
        <f>if($A506&lt;=$AF$1,F506*((1+Investment!$D$7/12)^($AF$1*12-$B506)),0)</f>
        <v>0</v>
      </c>
      <c r="AI506" s="15">
        <f t="shared" si="8"/>
        <v>0</v>
      </c>
      <c r="AJ506" s="15">
        <f t="shared" si="19"/>
        <v>96444597</v>
      </c>
      <c r="AK506" s="14"/>
      <c r="AL506" s="15">
        <f>if($A506&lt;=$AF$1,D506*((1+Investment!$D$5/12)^($AL$1*12-$B506)),0)</f>
        <v>0</v>
      </c>
      <c r="AM506" s="15">
        <f>if($A506&lt;=$AF$1,E506*((1+Investment!$D$6/12)^($AL$1*12-$B506)),0)</f>
        <v>0</v>
      </c>
      <c r="AN506" s="15">
        <f>if($A506&lt;=$AF$1,F506*((1+Investment!$D$7/12)^($AL$1*12-$B506)),0)</f>
        <v>0</v>
      </c>
      <c r="AO506" s="15">
        <f t="shared" si="9"/>
        <v>0</v>
      </c>
      <c r="AP506" s="15">
        <f t="shared" si="20"/>
        <v>201708724.5</v>
      </c>
      <c r="AQ506" s="14"/>
      <c r="AR506" s="15">
        <f>if($A506&lt;=$AF$1,D506*((1+Investment!$D$5/12)^($AR$1*12-$B506)),0)</f>
        <v>0</v>
      </c>
      <c r="AS506" s="15">
        <f>if($A506&lt;=$AF$1,E506*((1+Investment!$D$6/12)^($AR$1*12-$B506)),0)</f>
        <v>0</v>
      </c>
      <c r="AT506" s="15">
        <f>if($A506&lt;=$AF$1,F506*((1+Investment!$D$7/12)^($AR$1*12-$B506)),0)</f>
        <v>0</v>
      </c>
      <c r="AU506" s="15">
        <f t="shared" si="10"/>
        <v>0</v>
      </c>
      <c r="AV506" s="15">
        <f t="shared" si="21"/>
        <v>428487442.2</v>
      </c>
      <c r="AW506" s="15"/>
      <c r="AX506" s="15">
        <f>if($A506&lt;=$AF$1,D506*((1+Investment!$D$5/12)^($AX$1*12-$B506)),0)</f>
        <v>0</v>
      </c>
      <c r="AY506" s="15">
        <f>if($A506&lt;=$AF$1,E506*((1+Investment!$D$6/12)^($AX$1*12-$B506)),0)</f>
        <v>0</v>
      </c>
      <c r="AZ506" s="15">
        <f>if($A506&lt;=$AF$1,F506*((1+Investment!$D$7/12)^($AX$1*12-$B506)),0)</f>
        <v>0</v>
      </c>
      <c r="BA506" s="15">
        <f t="shared" si="11"/>
        <v>0</v>
      </c>
      <c r="BB506" s="15">
        <f t="shared" si="22"/>
        <v>924335629</v>
      </c>
      <c r="BC506" s="15"/>
      <c r="BD506" s="15">
        <f>if($A506&lt;=$AF$1,D506*((1+Investment!$D$5/12)^($BD$1*12-$B506)),0)</f>
        <v>0</v>
      </c>
      <c r="BE506" s="15">
        <f>if($A506&lt;=$AF$1,E506*((1+Investment!$D$6/12)^($BD$1*12-$B506)),0)</f>
        <v>0</v>
      </c>
      <c r="BF506" s="15">
        <f>if($A506&lt;=$AF$1,F506*((1+Investment!$D$7/12)^($BD$1*12-$B506)),0)</f>
        <v>0</v>
      </c>
      <c r="BG506" s="15">
        <f t="shared" si="12"/>
        <v>0</v>
      </c>
      <c r="BH506" s="15">
        <f t="shared" si="23"/>
        <v>2023737898</v>
      </c>
      <c r="BI506" s="15"/>
    </row>
    <row r="507">
      <c r="A507" s="24">
        <f t="shared" si="2"/>
        <v>42</v>
      </c>
      <c r="B507" s="23">
        <f t="shared" si="13"/>
        <v>505</v>
      </c>
      <c r="C507" s="15">
        <f>vlookup(A507,Budget!$B$3:$H$53,7,0)</f>
        <v>155049.1923</v>
      </c>
      <c r="D507" s="15">
        <f t="shared" ref="D507:F507" si="525">$C507*D$1</f>
        <v>93029.51536</v>
      </c>
      <c r="E507" s="15">
        <f t="shared" si="525"/>
        <v>38762.29807</v>
      </c>
      <c r="F507" s="15">
        <f t="shared" si="525"/>
        <v>23257.37884</v>
      </c>
      <c r="G507" s="14"/>
      <c r="H507" s="15">
        <f>if($A507&lt;=$H$1,D507*((1+Investment!$D$5/12)^($H$1*12-$B507)),0)</f>
        <v>0</v>
      </c>
      <c r="I507" s="15">
        <f>if($A507&lt;=$H$1,E507*((1+Investment!$D$6/12)^($H$1*12-$B507)),0)</f>
        <v>0</v>
      </c>
      <c r="J507" s="15">
        <f>if($A507&lt;=$H$1,F507*((1+Investment!$D$7/12)^($H$1*12-$B507)),0)</f>
        <v>0</v>
      </c>
      <c r="K507" s="15">
        <f t="shared" si="4"/>
        <v>0</v>
      </c>
      <c r="L507" s="15">
        <f t="shared" si="15"/>
        <v>2878143.695</v>
      </c>
      <c r="M507" s="14"/>
      <c r="N507" s="15">
        <f>if($A507&lt;=$N$1,D507*((1+Investment!$D$5/12)^($N$1*12-$B507)),0)</f>
        <v>0</v>
      </c>
      <c r="O507" s="15">
        <f>if($A507&lt;=$N$1,E507*((1+Investment!$D$6/12)^($N$1*12-$B507)),0)</f>
        <v>0</v>
      </c>
      <c r="P507" s="15">
        <f>if($A507&lt;=$N$1,F507*((1+Investment!$D$7/12)^($N$1*12-$B507)),0)</f>
        <v>0</v>
      </c>
      <c r="Q507" s="15">
        <f t="shared" si="5"/>
        <v>0</v>
      </c>
      <c r="R507" s="15">
        <f t="shared" si="16"/>
        <v>7865692.167</v>
      </c>
      <c r="S507" s="14"/>
      <c r="T507" s="15">
        <f>if($A507&lt;=$T$1,D507*((1+Investment!$D$5/12)^($T$1*12-$B507)),0)</f>
        <v>0</v>
      </c>
      <c r="U507" s="15">
        <f>if($A507&lt;=$T$1,E507*((1+Investment!$D$6/12)^($T$1*12-$B507)),0)</f>
        <v>0</v>
      </c>
      <c r="V507" s="15">
        <f>if($A507&lt;=$T$1,F507*((1+Investment!$D$7/12)^($T$1*12-$B507)),0)</f>
        <v>0</v>
      </c>
      <c r="W507" s="15">
        <f t="shared" si="6"/>
        <v>0</v>
      </c>
      <c r="X507" s="15">
        <f t="shared" si="17"/>
        <v>19126709.88</v>
      </c>
      <c r="Y507" s="14"/>
      <c r="Z507" s="15">
        <f>if($A507&lt;=$Z$1,D507*((1+Investment!$D$5/12)^($Z$1*12-$B507)),0)</f>
        <v>0</v>
      </c>
      <c r="AA507" s="15">
        <f>if($A507&lt;=$Z$1,E507*((1+Investment!$D$6/12)^($Z$1*12-$B507)),0)</f>
        <v>0</v>
      </c>
      <c r="AB507" s="15">
        <f>if($A507&lt;=$Z$1,F507*((1+Investment!$D$7/12)^($Z$1*12-$B507)),0)</f>
        <v>0</v>
      </c>
      <c r="AC507" s="15">
        <f t="shared" si="7"/>
        <v>0</v>
      </c>
      <c r="AD507" s="15">
        <f t="shared" si="18"/>
        <v>43666553.35</v>
      </c>
      <c r="AE507" s="14"/>
      <c r="AF507" s="15">
        <f>if($A507&lt;=$AF$1,D507*((1+Investment!$D$5/12)^($AF$1*12-$B507)),0)</f>
        <v>0</v>
      </c>
      <c r="AG507" s="15">
        <f>if($A507&lt;=$AF$1,E507*((1+Investment!$D$6/12)^($AF$1*12-$B507)),0)</f>
        <v>0</v>
      </c>
      <c r="AH507" s="15">
        <f>if($A507&lt;=$AF$1,F507*((1+Investment!$D$7/12)^($AF$1*12-$B507)),0)</f>
        <v>0</v>
      </c>
      <c r="AI507" s="15">
        <f t="shared" si="8"/>
        <v>0</v>
      </c>
      <c r="AJ507" s="15">
        <f t="shared" si="19"/>
        <v>96444597</v>
      </c>
      <c r="AK507" s="14"/>
      <c r="AL507" s="15">
        <f>if($A507&lt;=$AF$1,D507*((1+Investment!$D$5/12)^($AL$1*12-$B507)),0)</f>
        <v>0</v>
      </c>
      <c r="AM507" s="15">
        <f>if($A507&lt;=$AF$1,E507*((1+Investment!$D$6/12)^($AL$1*12-$B507)),0)</f>
        <v>0</v>
      </c>
      <c r="AN507" s="15">
        <f>if($A507&lt;=$AF$1,F507*((1+Investment!$D$7/12)^($AL$1*12-$B507)),0)</f>
        <v>0</v>
      </c>
      <c r="AO507" s="15">
        <f t="shared" si="9"/>
        <v>0</v>
      </c>
      <c r="AP507" s="15">
        <f t="shared" si="20"/>
        <v>201708724.5</v>
      </c>
      <c r="AQ507" s="14"/>
      <c r="AR507" s="15">
        <f>if($A507&lt;=$AF$1,D507*((1+Investment!$D$5/12)^($AR$1*12-$B507)),0)</f>
        <v>0</v>
      </c>
      <c r="AS507" s="15">
        <f>if($A507&lt;=$AF$1,E507*((1+Investment!$D$6/12)^($AR$1*12-$B507)),0)</f>
        <v>0</v>
      </c>
      <c r="AT507" s="15">
        <f>if($A507&lt;=$AF$1,F507*((1+Investment!$D$7/12)^($AR$1*12-$B507)),0)</f>
        <v>0</v>
      </c>
      <c r="AU507" s="15">
        <f t="shared" si="10"/>
        <v>0</v>
      </c>
      <c r="AV507" s="15">
        <f t="shared" si="21"/>
        <v>428487442.2</v>
      </c>
      <c r="AW507" s="15"/>
      <c r="AX507" s="15">
        <f>if($A507&lt;=$AF$1,D507*((1+Investment!$D$5/12)^($AX$1*12-$B507)),0)</f>
        <v>0</v>
      </c>
      <c r="AY507" s="15">
        <f>if($A507&lt;=$AF$1,E507*((1+Investment!$D$6/12)^($AX$1*12-$B507)),0)</f>
        <v>0</v>
      </c>
      <c r="AZ507" s="15">
        <f>if($A507&lt;=$AF$1,F507*((1+Investment!$D$7/12)^($AX$1*12-$B507)),0)</f>
        <v>0</v>
      </c>
      <c r="BA507" s="15">
        <f t="shared" si="11"/>
        <v>0</v>
      </c>
      <c r="BB507" s="15">
        <f t="shared" si="22"/>
        <v>924335629</v>
      </c>
      <c r="BC507" s="15"/>
      <c r="BD507" s="15">
        <f>if($A507&lt;=$AF$1,D507*((1+Investment!$D$5/12)^($BD$1*12-$B507)),0)</f>
        <v>0</v>
      </c>
      <c r="BE507" s="15">
        <f>if($A507&lt;=$AF$1,E507*((1+Investment!$D$6/12)^($BD$1*12-$B507)),0)</f>
        <v>0</v>
      </c>
      <c r="BF507" s="15">
        <f>if($A507&lt;=$AF$1,F507*((1+Investment!$D$7/12)^($BD$1*12-$B507)),0)</f>
        <v>0</v>
      </c>
      <c r="BG507" s="15">
        <f t="shared" si="12"/>
        <v>0</v>
      </c>
      <c r="BH507" s="15">
        <f t="shared" si="23"/>
        <v>2023737898</v>
      </c>
      <c r="BI507" s="15"/>
    </row>
    <row r="508">
      <c r="A508" s="24">
        <f t="shared" si="2"/>
        <v>42</v>
      </c>
      <c r="B508" s="23">
        <f t="shared" si="13"/>
        <v>506</v>
      </c>
      <c r="C508" s="15">
        <f>vlookup(A508,Budget!$B$3:$H$53,7,0)</f>
        <v>155049.1923</v>
      </c>
      <c r="D508" s="15">
        <f t="shared" ref="D508:F508" si="526">$C508*D$1</f>
        <v>93029.51536</v>
      </c>
      <c r="E508" s="15">
        <f t="shared" si="526"/>
        <v>38762.29807</v>
      </c>
      <c r="F508" s="15">
        <f t="shared" si="526"/>
        <v>23257.37884</v>
      </c>
      <c r="G508" s="14"/>
      <c r="H508" s="15">
        <f>if($A508&lt;=$H$1,D508*((1+Investment!$D$5/12)^($H$1*12-$B508)),0)</f>
        <v>0</v>
      </c>
      <c r="I508" s="15">
        <f>if($A508&lt;=$H$1,E508*((1+Investment!$D$6/12)^($H$1*12-$B508)),0)</f>
        <v>0</v>
      </c>
      <c r="J508" s="15">
        <f>if($A508&lt;=$H$1,F508*((1+Investment!$D$7/12)^($H$1*12-$B508)),0)</f>
        <v>0</v>
      </c>
      <c r="K508" s="15">
        <f t="shared" si="4"/>
        <v>0</v>
      </c>
      <c r="L508" s="15">
        <f t="shared" si="15"/>
        <v>2878143.695</v>
      </c>
      <c r="M508" s="14"/>
      <c r="N508" s="15">
        <f>if($A508&lt;=$N$1,D508*((1+Investment!$D$5/12)^($N$1*12-$B508)),0)</f>
        <v>0</v>
      </c>
      <c r="O508" s="15">
        <f>if($A508&lt;=$N$1,E508*((1+Investment!$D$6/12)^($N$1*12-$B508)),0)</f>
        <v>0</v>
      </c>
      <c r="P508" s="15">
        <f>if($A508&lt;=$N$1,F508*((1+Investment!$D$7/12)^($N$1*12-$B508)),0)</f>
        <v>0</v>
      </c>
      <c r="Q508" s="15">
        <f t="shared" si="5"/>
        <v>0</v>
      </c>
      <c r="R508" s="15">
        <f t="shared" si="16"/>
        <v>7865692.167</v>
      </c>
      <c r="S508" s="14"/>
      <c r="T508" s="15">
        <f>if($A508&lt;=$T$1,D508*((1+Investment!$D$5/12)^($T$1*12-$B508)),0)</f>
        <v>0</v>
      </c>
      <c r="U508" s="15">
        <f>if($A508&lt;=$T$1,E508*((1+Investment!$D$6/12)^($T$1*12-$B508)),0)</f>
        <v>0</v>
      </c>
      <c r="V508" s="15">
        <f>if($A508&lt;=$T$1,F508*((1+Investment!$D$7/12)^($T$1*12-$B508)),0)</f>
        <v>0</v>
      </c>
      <c r="W508" s="15">
        <f t="shared" si="6"/>
        <v>0</v>
      </c>
      <c r="X508" s="15">
        <f t="shared" si="17"/>
        <v>19126709.88</v>
      </c>
      <c r="Y508" s="14"/>
      <c r="Z508" s="15">
        <f>if($A508&lt;=$Z$1,D508*((1+Investment!$D$5/12)^($Z$1*12-$B508)),0)</f>
        <v>0</v>
      </c>
      <c r="AA508" s="15">
        <f>if($A508&lt;=$Z$1,E508*((1+Investment!$D$6/12)^($Z$1*12-$B508)),0)</f>
        <v>0</v>
      </c>
      <c r="AB508" s="15">
        <f>if($A508&lt;=$Z$1,F508*((1+Investment!$D$7/12)^($Z$1*12-$B508)),0)</f>
        <v>0</v>
      </c>
      <c r="AC508" s="15">
        <f t="shared" si="7"/>
        <v>0</v>
      </c>
      <c r="AD508" s="15">
        <f t="shared" si="18"/>
        <v>43666553.35</v>
      </c>
      <c r="AE508" s="14"/>
      <c r="AF508" s="15">
        <f>if($A508&lt;=$AF$1,D508*((1+Investment!$D$5/12)^($AF$1*12-$B508)),0)</f>
        <v>0</v>
      </c>
      <c r="AG508" s="15">
        <f>if($A508&lt;=$AF$1,E508*((1+Investment!$D$6/12)^($AF$1*12-$B508)),0)</f>
        <v>0</v>
      </c>
      <c r="AH508" s="15">
        <f>if($A508&lt;=$AF$1,F508*((1+Investment!$D$7/12)^($AF$1*12-$B508)),0)</f>
        <v>0</v>
      </c>
      <c r="AI508" s="15">
        <f t="shared" si="8"/>
        <v>0</v>
      </c>
      <c r="AJ508" s="15">
        <f t="shared" si="19"/>
        <v>96444597</v>
      </c>
      <c r="AK508" s="14"/>
      <c r="AL508" s="15">
        <f>if($A508&lt;=$AF$1,D508*((1+Investment!$D$5/12)^($AL$1*12-$B508)),0)</f>
        <v>0</v>
      </c>
      <c r="AM508" s="15">
        <f>if($A508&lt;=$AF$1,E508*((1+Investment!$D$6/12)^($AL$1*12-$B508)),0)</f>
        <v>0</v>
      </c>
      <c r="AN508" s="15">
        <f>if($A508&lt;=$AF$1,F508*((1+Investment!$D$7/12)^($AL$1*12-$B508)),0)</f>
        <v>0</v>
      </c>
      <c r="AO508" s="15">
        <f t="shared" si="9"/>
        <v>0</v>
      </c>
      <c r="AP508" s="15">
        <f t="shared" si="20"/>
        <v>201708724.5</v>
      </c>
      <c r="AQ508" s="14"/>
      <c r="AR508" s="15">
        <f>if($A508&lt;=$AF$1,D508*((1+Investment!$D$5/12)^($AR$1*12-$B508)),0)</f>
        <v>0</v>
      </c>
      <c r="AS508" s="15">
        <f>if($A508&lt;=$AF$1,E508*((1+Investment!$D$6/12)^($AR$1*12-$B508)),0)</f>
        <v>0</v>
      </c>
      <c r="AT508" s="15">
        <f>if($A508&lt;=$AF$1,F508*((1+Investment!$D$7/12)^($AR$1*12-$B508)),0)</f>
        <v>0</v>
      </c>
      <c r="AU508" s="15">
        <f t="shared" si="10"/>
        <v>0</v>
      </c>
      <c r="AV508" s="15">
        <f t="shared" si="21"/>
        <v>428487442.2</v>
      </c>
      <c r="AW508" s="15"/>
      <c r="AX508" s="15">
        <f>if($A508&lt;=$AF$1,D508*((1+Investment!$D$5/12)^($AX$1*12-$B508)),0)</f>
        <v>0</v>
      </c>
      <c r="AY508" s="15">
        <f>if($A508&lt;=$AF$1,E508*((1+Investment!$D$6/12)^($AX$1*12-$B508)),0)</f>
        <v>0</v>
      </c>
      <c r="AZ508" s="15">
        <f>if($A508&lt;=$AF$1,F508*((1+Investment!$D$7/12)^($AX$1*12-$B508)),0)</f>
        <v>0</v>
      </c>
      <c r="BA508" s="15">
        <f t="shared" si="11"/>
        <v>0</v>
      </c>
      <c r="BB508" s="15">
        <f t="shared" si="22"/>
        <v>924335629</v>
      </c>
      <c r="BC508" s="15"/>
      <c r="BD508" s="15">
        <f>if($A508&lt;=$AF$1,D508*((1+Investment!$D$5/12)^($BD$1*12-$B508)),0)</f>
        <v>0</v>
      </c>
      <c r="BE508" s="15">
        <f>if($A508&lt;=$AF$1,E508*((1+Investment!$D$6/12)^($BD$1*12-$B508)),0)</f>
        <v>0</v>
      </c>
      <c r="BF508" s="15">
        <f>if($A508&lt;=$AF$1,F508*((1+Investment!$D$7/12)^($BD$1*12-$B508)),0)</f>
        <v>0</v>
      </c>
      <c r="BG508" s="15">
        <f t="shared" si="12"/>
        <v>0</v>
      </c>
      <c r="BH508" s="15">
        <f t="shared" si="23"/>
        <v>2023737898</v>
      </c>
      <c r="BI508" s="15"/>
    </row>
    <row r="509">
      <c r="A509" s="24">
        <f t="shared" si="2"/>
        <v>42</v>
      </c>
      <c r="B509" s="23">
        <f t="shared" si="13"/>
        <v>507</v>
      </c>
      <c r="C509" s="15">
        <f>vlookup(A509,Budget!$B$3:$H$53,7,0)</f>
        <v>155049.1923</v>
      </c>
      <c r="D509" s="15">
        <f t="shared" ref="D509:F509" si="527">$C509*D$1</f>
        <v>93029.51536</v>
      </c>
      <c r="E509" s="15">
        <f t="shared" si="527"/>
        <v>38762.29807</v>
      </c>
      <c r="F509" s="15">
        <f t="shared" si="527"/>
        <v>23257.37884</v>
      </c>
      <c r="G509" s="14"/>
      <c r="H509" s="15">
        <f>if($A509&lt;=$H$1,D509*((1+Investment!$D$5/12)^($H$1*12-$B509)),0)</f>
        <v>0</v>
      </c>
      <c r="I509" s="15">
        <f>if($A509&lt;=$H$1,E509*((1+Investment!$D$6/12)^($H$1*12-$B509)),0)</f>
        <v>0</v>
      </c>
      <c r="J509" s="15">
        <f>if($A509&lt;=$H$1,F509*((1+Investment!$D$7/12)^($H$1*12-$B509)),0)</f>
        <v>0</v>
      </c>
      <c r="K509" s="15">
        <f t="shared" si="4"/>
        <v>0</v>
      </c>
      <c r="L509" s="15">
        <f t="shared" si="15"/>
        <v>2878143.695</v>
      </c>
      <c r="M509" s="14"/>
      <c r="N509" s="15">
        <f>if($A509&lt;=$N$1,D509*((1+Investment!$D$5/12)^($N$1*12-$B509)),0)</f>
        <v>0</v>
      </c>
      <c r="O509" s="15">
        <f>if($A509&lt;=$N$1,E509*((1+Investment!$D$6/12)^($N$1*12-$B509)),0)</f>
        <v>0</v>
      </c>
      <c r="P509" s="15">
        <f>if($A509&lt;=$N$1,F509*((1+Investment!$D$7/12)^($N$1*12-$B509)),0)</f>
        <v>0</v>
      </c>
      <c r="Q509" s="15">
        <f t="shared" si="5"/>
        <v>0</v>
      </c>
      <c r="R509" s="15">
        <f t="shared" si="16"/>
        <v>7865692.167</v>
      </c>
      <c r="S509" s="14"/>
      <c r="T509" s="15">
        <f>if($A509&lt;=$T$1,D509*((1+Investment!$D$5/12)^($T$1*12-$B509)),0)</f>
        <v>0</v>
      </c>
      <c r="U509" s="15">
        <f>if($A509&lt;=$T$1,E509*((1+Investment!$D$6/12)^($T$1*12-$B509)),0)</f>
        <v>0</v>
      </c>
      <c r="V509" s="15">
        <f>if($A509&lt;=$T$1,F509*((1+Investment!$D$7/12)^($T$1*12-$B509)),0)</f>
        <v>0</v>
      </c>
      <c r="W509" s="15">
        <f t="shared" si="6"/>
        <v>0</v>
      </c>
      <c r="X509" s="15">
        <f t="shared" si="17"/>
        <v>19126709.88</v>
      </c>
      <c r="Y509" s="14"/>
      <c r="Z509" s="15">
        <f>if($A509&lt;=$Z$1,D509*((1+Investment!$D$5/12)^($Z$1*12-$B509)),0)</f>
        <v>0</v>
      </c>
      <c r="AA509" s="15">
        <f>if($A509&lt;=$Z$1,E509*((1+Investment!$D$6/12)^($Z$1*12-$B509)),0)</f>
        <v>0</v>
      </c>
      <c r="AB509" s="15">
        <f>if($A509&lt;=$Z$1,F509*((1+Investment!$D$7/12)^($Z$1*12-$B509)),0)</f>
        <v>0</v>
      </c>
      <c r="AC509" s="15">
        <f t="shared" si="7"/>
        <v>0</v>
      </c>
      <c r="AD509" s="15">
        <f t="shared" si="18"/>
        <v>43666553.35</v>
      </c>
      <c r="AE509" s="14"/>
      <c r="AF509" s="15">
        <f>if($A509&lt;=$AF$1,D509*((1+Investment!$D$5/12)^($AF$1*12-$B509)),0)</f>
        <v>0</v>
      </c>
      <c r="AG509" s="15">
        <f>if($A509&lt;=$AF$1,E509*((1+Investment!$D$6/12)^($AF$1*12-$B509)),0)</f>
        <v>0</v>
      </c>
      <c r="AH509" s="15">
        <f>if($A509&lt;=$AF$1,F509*((1+Investment!$D$7/12)^($AF$1*12-$B509)),0)</f>
        <v>0</v>
      </c>
      <c r="AI509" s="15">
        <f t="shared" si="8"/>
        <v>0</v>
      </c>
      <c r="AJ509" s="15">
        <f t="shared" si="19"/>
        <v>96444597</v>
      </c>
      <c r="AK509" s="14"/>
      <c r="AL509" s="15">
        <f>if($A509&lt;=$AF$1,D509*((1+Investment!$D$5/12)^($AL$1*12-$B509)),0)</f>
        <v>0</v>
      </c>
      <c r="AM509" s="15">
        <f>if($A509&lt;=$AF$1,E509*((1+Investment!$D$6/12)^($AL$1*12-$B509)),0)</f>
        <v>0</v>
      </c>
      <c r="AN509" s="15">
        <f>if($A509&lt;=$AF$1,F509*((1+Investment!$D$7/12)^($AL$1*12-$B509)),0)</f>
        <v>0</v>
      </c>
      <c r="AO509" s="15">
        <f t="shared" si="9"/>
        <v>0</v>
      </c>
      <c r="AP509" s="15">
        <f t="shared" si="20"/>
        <v>201708724.5</v>
      </c>
      <c r="AQ509" s="14"/>
      <c r="AR509" s="15">
        <f>if($A509&lt;=$AF$1,D509*((1+Investment!$D$5/12)^($AR$1*12-$B509)),0)</f>
        <v>0</v>
      </c>
      <c r="AS509" s="15">
        <f>if($A509&lt;=$AF$1,E509*((1+Investment!$D$6/12)^($AR$1*12-$B509)),0)</f>
        <v>0</v>
      </c>
      <c r="AT509" s="15">
        <f>if($A509&lt;=$AF$1,F509*((1+Investment!$D$7/12)^($AR$1*12-$B509)),0)</f>
        <v>0</v>
      </c>
      <c r="AU509" s="15">
        <f t="shared" si="10"/>
        <v>0</v>
      </c>
      <c r="AV509" s="15">
        <f t="shared" si="21"/>
        <v>428487442.2</v>
      </c>
      <c r="AW509" s="15"/>
      <c r="AX509" s="15">
        <f>if($A509&lt;=$AF$1,D509*((1+Investment!$D$5/12)^($AX$1*12-$B509)),0)</f>
        <v>0</v>
      </c>
      <c r="AY509" s="15">
        <f>if($A509&lt;=$AF$1,E509*((1+Investment!$D$6/12)^($AX$1*12-$B509)),0)</f>
        <v>0</v>
      </c>
      <c r="AZ509" s="15">
        <f>if($A509&lt;=$AF$1,F509*((1+Investment!$D$7/12)^($AX$1*12-$B509)),0)</f>
        <v>0</v>
      </c>
      <c r="BA509" s="15">
        <f t="shared" si="11"/>
        <v>0</v>
      </c>
      <c r="BB509" s="15">
        <f t="shared" si="22"/>
        <v>924335629</v>
      </c>
      <c r="BC509" s="15"/>
      <c r="BD509" s="15">
        <f>if($A509&lt;=$AF$1,D509*((1+Investment!$D$5/12)^($BD$1*12-$B509)),0)</f>
        <v>0</v>
      </c>
      <c r="BE509" s="15">
        <f>if($A509&lt;=$AF$1,E509*((1+Investment!$D$6/12)^($BD$1*12-$B509)),0)</f>
        <v>0</v>
      </c>
      <c r="BF509" s="15">
        <f>if($A509&lt;=$AF$1,F509*((1+Investment!$D$7/12)^($BD$1*12-$B509)),0)</f>
        <v>0</v>
      </c>
      <c r="BG509" s="15">
        <f t="shared" si="12"/>
        <v>0</v>
      </c>
      <c r="BH509" s="15">
        <f t="shared" si="23"/>
        <v>2023737898</v>
      </c>
      <c r="BI509" s="15"/>
    </row>
    <row r="510">
      <c r="A510" s="24">
        <f t="shared" si="2"/>
        <v>42</v>
      </c>
      <c r="B510" s="23">
        <f t="shared" si="13"/>
        <v>508</v>
      </c>
      <c r="C510" s="15">
        <f>vlookup(A510,Budget!$B$3:$H$53,7,0)</f>
        <v>155049.1923</v>
      </c>
      <c r="D510" s="15">
        <f t="shared" ref="D510:F510" si="528">$C510*D$1</f>
        <v>93029.51536</v>
      </c>
      <c r="E510" s="15">
        <f t="shared" si="528"/>
        <v>38762.29807</v>
      </c>
      <c r="F510" s="15">
        <f t="shared" si="528"/>
        <v>23257.37884</v>
      </c>
      <c r="G510" s="14"/>
      <c r="H510" s="15">
        <f>if($A510&lt;=$H$1,D510*((1+Investment!$D$5/12)^($H$1*12-$B510)),0)</f>
        <v>0</v>
      </c>
      <c r="I510" s="15">
        <f>if($A510&lt;=$H$1,E510*((1+Investment!$D$6/12)^($H$1*12-$B510)),0)</f>
        <v>0</v>
      </c>
      <c r="J510" s="15">
        <f>if($A510&lt;=$H$1,F510*((1+Investment!$D$7/12)^($H$1*12-$B510)),0)</f>
        <v>0</v>
      </c>
      <c r="K510" s="15">
        <f t="shared" si="4"/>
        <v>0</v>
      </c>
      <c r="L510" s="15">
        <f t="shared" si="15"/>
        <v>2878143.695</v>
      </c>
      <c r="M510" s="14"/>
      <c r="N510" s="15">
        <f>if($A510&lt;=$N$1,D510*((1+Investment!$D$5/12)^($N$1*12-$B510)),0)</f>
        <v>0</v>
      </c>
      <c r="O510" s="15">
        <f>if($A510&lt;=$N$1,E510*((1+Investment!$D$6/12)^($N$1*12-$B510)),0)</f>
        <v>0</v>
      </c>
      <c r="P510" s="15">
        <f>if($A510&lt;=$N$1,F510*((1+Investment!$D$7/12)^($N$1*12-$B510)),0)</f>
        <v>0</v>
      </c>
      <c r="Q510" s="15">
        <f t="shared" si="5"/>
        <v>0</v>
      </c>
      <c r="R510" s="15">
        <f t="shared" si="16"/>
        <v>7865692.167</v>
      </c>
      <c r="S510" s="14"/>
      <c r="T510" s="15">
        <f>if($A510&lt;=$T$1,D510*((1+Investment!$D$5/12)^($T$1*12-$B510)),0)</f>
        <v>0</v>
      </c>
      <c r="U510" s="15">
        <f>if($A510&lt;=$T$1,E510*((1+Investment!$D$6/12)^($T$1*12-$B510)),0)</f>
        <v>0</v>
      </c>
      <c r="V510" s="15">
        <f>if($A510&lt;=$T$1,F510*((1+Investment!$D$7/12)^($T$1*12-$B510)),0)</f>
        <v>0</v>
      </c>
      <c r="W510" s="15">
        <f t="shared" si="6"/>
        <v>0</v>
      </c>
      <c r="X510" s="15">
        <f t="shared" si="17"/>
        <v>19126709.88</v>
      </c>
      <c r="Y510" s="14"/>
      <c r="Z510" s="15">
        <f>if($A510&lt;=$Z$1,D510*((1+Investment!$D$5/12)^($Z$1*12-$B510)),0)</f>
        <v>0</v>
      </c>
      <c r="AA510" s="15">
        <f>if($A510&lt;=$Z$1,E510*((1+Investment!$D$6/12)^($Z$1*12-$B510)),0)</f>
        <v>0</v>
      </c>
      <c r="AB510" s="15">
        <f>if($A510&lt;=$Z$1,F510*((1+Investment!$D$7/12)^($Z$1*12-$B510)),0)</f>
        <v>0</v>
      </c>
      <c r="AC510" s="15">
        <f t="shared" si="7"/>
        <v>0</v>
      </c>
      <c r="AD510" s="15">
        <f t="shared" si="18"/>
        <v>43666553.35</v>
      </c>
      <c r="AE510" s="14"/>
      <c r="AF510" s="15">
        <f>if($A510&lt;=$AF$1,D510*((1+Investment!$D$5/12)^($AF$1*12-$B510)),0)</f>
        <v>0</v>
      </c>
      <c r="AG510" s="15">
        <f>if($A510&lt;=$AF$1,E510*((1+Investment!$D$6/12)^($AF$1*12-$B510)),0)</f>
        <v>0</v>
      </c>
      <c r="AH510" s="15">
        <f>if($A510&lt;=$AF$1,F510*((1+Investment!$D$7/12)^($AF$1*12-$B510)),0)</f>
        <v>0</v>
      </c>
      <c r="AI510" s="15">
        <f t="shared" si="8"/>
        <v>0</v>
      </c>
      <c r="AJ510" s="15">
        <f t="shared" si="19"/>
        <v>96444597</v>
      </c>
      <c r="AK510" s="14"/>
      <c r="AL510" s="15">
        <f>if($A510&lt;=$AF$1,D510*((1+Investment!$D$5/12)^($AL$1*12-$B510)),0)</f>
        <v>0</v>
      </c>
      <c r="AM510" s="15">
        <f>if($A510&lt;=$AF$1,E510*((1+Investment!$D$6/12)^($AL$1*12-$B510)),0)</f>
        <v>0</v>
      </c>
      <c r="AN510" s="15">
        <f>if($A510&lt;=$AF$1,F510*((1+Investment!$D$7/12)^($AL$1*12-$B510)),0)</f>
        <v>0</v>
      </c>
      <c r="AO510" s="15">
        <f t="shared" si="9"/>
        <v>0</v>
      </c>
      <c r="AP510" s="15">
        <f t="shared" si="20"/>
        <v>201708724.5</v>
      </c>
      <c r="AQ510" s="14"/>
      <c r="AR510" s="15">
        <f>if($A510&lt;=$AF$1,D510*((1+Investment!$D$5/12)^($AR$1*12-$B510)),0)</f>
        <v>0</v>
      </c>
      <c r="AS510" s="15">
        <f>if($A510&lt;=$AF$1,E510*((1+Investment!$D$6/12)^($AR$1*12-$B510)),0)</f>
        <v>0</v>
      </c>
      <c r="AT510" s="15">
        <f>if($A510&lt;=$AF$1,F510*((1+Investment!$D$7/12)^($AR$1*12-$B510)),0)</f>
        <v>0</v>
      </c>
      <c r="AU510" s="15">
        <f t="shared" si="10"/>
        <v>0</v>
      </c>
      <c r="AV510" s="15">
        <f t="shared" si="21"/>
        <v>428487442.2</v>
      </c>
      <c r="AW510" s="15"/>
      <c r="AX510" s="15">
        <f>if($A510&lt;=$AF$1,D510*((1+Investment!$D$5/12)^($AX$1*12-$B510)),0)</f>
        <v>0</v>
      </c>
      <c r="AY510" s="15">
        <f>if($A510&lt;=$AF$1,E510*((1+Investment!$D$6/12)^($AX$1*12-$B510)),0)</f>
        <v>0</v>
      </c>
      <c r="AZ510" s="15">
        <f>if($A510&lt;=$AF$1,F510*((1+Investment!$D$7/12)^($AX$1*12-$B510)),0)</f>
        <v>0</v>
      </c>
      <c r="BA510" s="15">
        <f t="shared" si="11"/>
        <v>0</v>
      </c>
      <c r="BB510" s="15">
        <f t="shared" si="22"/>
        <v>924335629</v>
      </c>
      <c r="BC510" s="15"/>
      <c r="BD510" s="15">
        <f>if($A510&lt;=$AF$1,D510*((1+Investment!$D$5/12)^($BD$1*12-$B510)),0)</f>
        <v>0</v>
      </c>
      <c r="BE510" s="15">
        <f>if($A510&lt;=$AF$1,E510*((1+Investment!$D$6/12)^($BD$1*12-$B510)),0)</f>
        <v>0</v>
      </c>
      <c r="BF510" s="15">
        <f>if($A510&lt;=$AF$1,F510*((1+Investment!$D$7/12)^($BD$1*12-$B510)),0)</f>
        <v>0</v>
      </c>
      <c r="BG510" s="15">
        <f t="shared" si="12"/>
        <v>0</v>
      </c>
      <c r="BH510" s="15">
        <f t="shared" si="23"/>
        <v>2023737898</v>
      </c>
      <c r="BI510" s="15"/>
    </row>
    <row r="511">
      <c r="A511" s="24">
        <f t="shared" si="2"/>
        <v>42</v>
      </c>
      <c r="B511" s="23">
        <f t="shared" si="13"/>
        <v>509</v>
      </c>
      <c r="C511" s="15">
        <f>vlookup(A511,Budget!$B$3:$H$53,7,0)</f>
        <v>155049.1923</v>
      </c>
      <c r="D511" s="15">
        <f t="shared" ref="D511:F511" si="529">$C511*D$1</f>
        <v>93029.51536</v>
      </c>
      <c r="E511" s="15">
        <f t="shared" si="529"/>
        <v>38762.29807</v>
      </c>
      <c r="F511" s="15">
        <f t="shared" si="529"/>
        <v>23257.37884</v>
      </c>
      <c r="G511" s="14"/>
      <c r="H511" s="15">
        <f>if($A511&lt;=$H$1,D511*((1+Investment!$D$5/12)^($H$1*12-$B511)),0)</f>
        <v>0</v>
      </c>
      <c r="I511" s="15">
        <f>if($A511&lt;=$H$1,E511*((1+Investment!$D$6/12)^($H$1*12-$B511)),0)</f>
        <v>0</v>
      </c>
      <c r="J511" s="15">
        <f>if($A511&lt;=$H$1,F511*((1+Investment!$D$7/12)^($H$1*12-$B511)),0)</f>
        <v>0</v>
      </c>
      <c r="K511" s="15">
        <f t="shared" si="4"/>
        <v>0</v>
      </c>
      <c r="L511" s="15">
        <f t="shared" si="15"/>
        <v>2878143.695</v>
      </c>
      <c r="M511" s="14"/>
      <c r="N511" s="15">
        <f>if($A511&lt;=$N$1,D511*((1+Investment!$D$5/12)^($N$1*12-$B511)),0)</f>
        <v>0</v>
      </c>
      <c r="O511" s="15">
        <f>if($A511&lt;=$N$1,E511*((1+Investment!$D$6/12)^($N$1*12-$B511)),0)</f>
        <v>0</v>
      </c>
      <c r="P511" s="15">
        <f>if($A511&lt;=$N$1,F511*((1+Investment!$D$7/12)^($N$1*12-$B511)),0)</f>
        <v>0</v>
      </c>
      <c r="Q511" s="15">
        <f t="shared" si="5"/>
        <v>0</v>
      </c>
      <c r="R511" s="15">
        <f t="shared" si="16"/>
        <v>7865692.167</v>
      </c>
      <c r="S511" s="14"/>
      <c r="T511" s="15">
        <f>if($A511&lt;=$T$1,D511*((1+Investment!$D$5/12)^($T$1*12-$B511)),0)</f>
        <v>0</v>
      </c>
      <c r="U511" s="15">
        <f>if($A511&lt;=$T$1,E511*((1+Investment!$D$6/12)^($T$1*12-$B511)),0)</f>
        <v>0</v>
      </c>
      <c r="V511" s="15">
        <f>if($A511&lt;=$T$1,F511*((1+Investment!$D$7/12)^($T$1*12-$B511)),0)</f>
        <v>0</v>
      </c>
      <c r="W511" s="15">
        <f t="shared" si="6"/>
        <v>0</v>
      </c>
      <c r="X511" s="15">
        <f t="shared" si="17"/>
        <v>19126709.88</v>
      </c>
      <c r="Y511" s="14"/>
      <c r="Z511" s="15">
        <f>if($A511&lt;=$Z$1,D511*((1+Investment!$D$5/12)^($Z$1*12-$B511)),0)</f>
        <v>0</v>
      </c>
      <c r="AA511" s="15">
        <f>if($A511&lt;=$Z$1,E511*((1+Investment!$D$6/12)^($Z$1*12-$B511)),0)</f>
        <v>0</v>
      </c>
      <c r="AB511" s="15">
        <f>if($A511&lt;=$Z$1,F511*((1+Investment!$D$7/12)^($Z$1*12-$B511)),0)</f>
        <v>0</v>
      </c>
      <c r="AC511" s="15">
        <f t="shared" si="7"/>
        <v>0</v>
      </c>
      <c r="AD511" s="15">
        <f t="shared" si="18"/>
        <v>43666553.35</v>
      </c>
      <c r="AE511" s="14"/>
      <c r="AF511" s="15">
        <f>if($A511&lt;=$AF$1,D511*((1+Investment!$D$5/12)^($AF$1*12-$B511)),0)</f>
        <v>0</v>
      </c>
      <c r="AG511" s="15">
        <f>if($A511&lt;=$AF$1,E511*((1+Investment!$D$6/12)^($AF$1*12-$B511)),0)</f>
        <v>0</v>
      </c>
      <c r="AH511" s="15">
        <f>if($A511&lt;=$AF$1,F511*((1+Investment!$D$7/12)^($AF$1*12-$B511)),0)</f>
        <v>0</v>
      </c>
      <c r="AI511" s="15">
        <f t="shared" si="8"/>
        <v>0</v>
      </c>
      <c r="AJ511" s="15">
        <f t="shared" si="19"/>
        <v>96444597</v>
      </c>
      <c r="AK511" s="14"/>
      <c r="AL511" s="15">
        <f>if($A511&lt;=$AF$1,D511*((1+Investment!$D$5/12)^($AL$1*12-$B511)),0)</f>
        <v>0</v>
      </c>
      <c r="AM511" s="15">
        <f>if($A511&lt;=$AF$1,E511*((1+Investment!$D$6/12)^($AL$1*12-$B511)),0)</f>
        <v>0</v>
      </c>
      <c r="AN511" s="15">
        <f>if($A511&lt;=$AF$1,F511*((1+Investment!$D$7/12)^($AL$1*12-$B511)),0)</f>
        <v>0</v>
      </c>
      <c r="AO511" s="15">
        <f t="shared" si="9"/>
        <v>0</v>
      </c>
      <c r="AP511" s="15">
        <f t="shared" si="20"/>
        <v>201708724.5</v>
      </c>
      <c r="AQ511" s="14"/>
      <c r="AR511" s="15">
        <f>if($A511&lt;=$AF$1,D511*((1+Investment!$D$5/12)^($AR$1*12-$B511)),0)</f>
        <v>0</v>
      </c>
      <c r="AS511" s="15">
        <f>if($A511&lt;=$AF$1,E511*((1+Investment!$D$6/12)^($AR$1*12-$B511)),0)</f>
        <v>0</v>
      </c>
      <c r="AT511" s="15">
        <f>if($A511&lt;=$AF$1,F511*((1+Investment!$D$7/12)^($AR$1*12-$B511)),0)</f>
        <v>0</v>
      </c>
      <c r="AU511" s="15">
        <f t="shared" si="10"/>
        <v>0</v>
      </c>
      <c r="AV511" s="15">
        <f t="shared" si="21"/>
        <v>428487442.2</v>
      </c>
      <c r="AW511" s="15"/>
      <c r="AX511" s="15">
        <f>if($A511&lt;=$AF$1,D511*((1+Investment!$D$5/12)^($AX$1*12-$B511)),0)</f>
        <v>0</v>
      </c>
      <c r="AY511" s="15">
        <f>if($A511&lt;=$AF$1,E511*((1+Investment!$D$6/12)^($AX$1*12-$B511)),0)</f>
        <v>0</v>
      </c>
      <c r="AZ511" s="15">
        <f>if($A511&lt;=$AF$1,F511*((1+Investment!$D$7/12)^($AX$1*12-$B511)),0)</f>
        <v>0</v>
      </c>
      <c r="BA511" s="15">
        <f t="shared" si="11"/>
        <v>0</v>
      </c>
      <c r="BB511" s="15">
        <f t="shared" si="22"/>
        <v>924335629</v>
      </c>
      <c r="BC511" s="15"/>
      <c r="BD511" s="15">
        <f>if($A511&lt;=$AF$1,D511*((1+Investment!$D$5/12)^($BD$1*12-$B511)),0)</f>
        <v>0</v>
      </c>
      <c r="BE511" s="15">
        <f>if($A511&lt;=$AF$1,E511*((1+Investment!$D$6/12)^($BD$1*12-$B511)),0)</f>
        <v>0</v>
      </c>
      <c r="BF511" s="15">
        <f>if($A511&lt;=$AF$1,F511*((1+Investment!$D$7/12)^($BD$1*12-$B511)),0)</f>
        <v>0</v>
      </c>
      <c r="BG511" s="15">
        <f t="shared" si="12"/>
        <v>0</v>
      </c>
      <c r="BH511" s="15">
        <f t="shared" si="23"/>
        <v>2023737898</v>
      </c>
      <c r="BI511" s="15"/>
    </row>
    <row r="512">
      <c r="A512" s="24">
        <f t="shared" si="2"/>
        <v>42</v>
      </c>
      <c r="B512" s="23">
        <f t="shared" si="13"/>
        <v>510</v>
      </c>
      <c r="C512" s="15">
        <f>vlookup(A512,Budget!$B$3:$H$53,7,0)</f>
        <v>155049.1923</v>
      </c>
      <c r="D512" s="15">
        <f t="shared" ref="D512:F512" si="530">$C512*D$1</f>
        <v>93029.51536</v>
      </c>
      <c r="E512" s="15">
        <f t="shared" si="530"/>
        <v>38762.29807</v>
      </c>
      <c r="F512" s="15">
        <f t="shared" si="530"/>
        <v>23257.37884</v>
      </c>
      <c r="G512" s="14"/>
      <c r="H512" s="15">
        <f>if($A512&lt;=$H$1,D512*((1+Investment!$D$5/12)^($H$1*12-$B512)),0)</f>
        <v>0</v>
      </c>
      <c r="I512" s="15">
        <f>if($A512&lt;=$H$1,E512*((1+Investment!$D$6/12)^($H$1*12-$B512)),0)</f>
        <v>0</v>
      </c>
      <c r="J512" s="15">
        <f>if($A512&lt;=$H$1,F512*((1+Investment!$D$7/12)^($H$1*12-$B512)),0)</f>
        <v>0</v>
      </c>
      <c r="K512" s="15">
        <f t="shared" si="4"/>
        <v>0</v>
      </c>
      <c r="L512" s="15">
        <f t="shared" si="15"/>
        <v>2878143.695</v>
      </c>
      <c r="M512" s="14"/>
      <c r="N512" s="15">
        <f>if($A512&lt;=$N$1,D512*((1+Investment!$D$5/12)^($N$1*12-$B512)),0)</f>
        <v>0</v>
      </c>
      <c r="O512" s="15">
        <f>if($A512&lt;=$N$1,E512*((1+Investment!$D$6/12)^($N$1*12-$B512)),0)</f>
        <v>0</v>
      </c>
      <c r="P512" s="15">
        <f>if($A512&lt;=$N$1,F512*((1+Investment!$D$7/12)^($N$1*12-$B512)),0)</f>
        <v>0</v>
      </c>
      <c r="Q512" s="15">
        <f t="shared" si="5"/>
        <v>0</v>
      </c>
      <c r="R512" s="15">
        <f t="shared" si="16"/>
        <v>7865692.167</v>
      </c>
      <c r="S512" s="14"/>
      <c r="T512" s="15">
        <f>if($A512&lt;=$T$1,D512*((1+Investment!$D$5/12)^($T$1*12-$B512)),0)</f>
        <v>0</v>
      </c>
      <c r="U512" s="15">
        <f>if($A512&lt;=$T$1,E512*((1+Investment!$D$6/12)^($T$1*12-$B512)),0)</f>
        <v>0</v>
      </c>
      <c r="V512" s="15">
        <f>if($A512&lt;=$T$1,F512*((1+Investment!$D$7/12)^($T$1*12-$B512)),0)</f>
        <v>0</v>
      </c>
      <c r="W512" s="15">
        <f t="shared" si="6"/>
        <v>0</v>
      </c>
      <c r="X512" s="15">
        <f t="shared" si="17"/>
        <v>19126709.88</v>
      </c>
      <c r="Y512" s="14"/>
      <c r="Z512" s="15">
        <f>if($A512&lt;=$Z$1,D512*((1+Investment!$D$5/12)^($Z$1*12-$B512)),0)</f>
        <v>0</v>
      </c>
      <c r="AA512" s="15">
        <f>if($A512&lt;=$Z$1,E512*((1+Investment!$D$6/12)^($Z$1*12-$B512)),0)</f>
        <v>0</v>
      </c>
      <c r="AB512" s="15">
        <f>if($A512&lt;=$Z$1,F512*((1+Investment!$D$7/12)^($Z$1*12-$B512)),0)</f>
        <v>0</v>
      </c>
      <c r="AC512" s="15">
        <f t="shared" si="7"/>
        <v>0</v>
      </c>
      <c r="AD512" s="15">
        <f t="shared" si="18"/>
        <v>43666553.35</v>
      </c>
      <c r="AE512" s="14"/>
      <c r="AF512" s="15">
        <f>if($A512&lt;=$AF$1,D512*((1+Investment!$D$5/12)^($AF$1*12-$B512)),0)</f>
        <v>0</v>
      </c>
      <c r="AG512" s="15">
        <f>if($A512&lt;=$AF$1,E512*((1+Investment!$D$6/12)^($AF$1*12-$B512)),0)</f>
        <v>0</v>
      </c>
      <c r="AH512" s="15">
        <f>if($A512&lt;=$AF$1,F512*((1+Investment!$D$7/12)^($AF$1*12-$B512)),0)</f>
        <v>0</v>
      </c>
      <c r="AI512" s="15">
        <f t="shared" si="8"/>
        <v>0</v>
      </c>
      <c r="AJ512" s="15">
        <f t="shared" si="19"/>
        <v>96444597</v>
      </c>
      <c r="AK512" s="14"/>
      <c r="AL512" s="15">
        <f>if($A512&lt;=$AF$1,D512*((1+Investment!$D$5/12)^($AL$1*12-$B512)),0)</f>
        <v>0</v>
      </c>
      <c r="AM512" s="15">
        <f>if($A512&lt;=$AF$1,E512*((1+Investment!$D$6/12)^($AL$1*12-$B512)),0)</f>
        <v>0</v>
      </c>
      <c r="AN512" s="15">
        <f>if($A512&lt;=$AF$1,F512*((1+Investment!$D$7/12)^($AL$1*12-$B512)),0)</f>
        <v>0</v>
      </c>
      <c r="AO512" s="15">
        <f t="shared" si="9"/>
        <v>0</v>
      </c>
      <c r="AP512" s="15">
        <f t="shared" si="20"/>
        <v>201708724.5</v>
      </c>
      <c r="AQ512" s="14"/>
      <c r="AR512" s="15">
        <f>if($A512&lt;=$AF$1,D512*((1+Investment!$D$5/12)^($AR$1*12-$B512)),0)</f>
        <v>0</v>
      </c>
      <c r="AS512" s="15">
        <f>if($A512&lt;=$AF$1,E512*((1+Investment!$D$6/12)^($AR$1*12-$B512)),0)</f>
        <v>0</v>
      </c>
      <c r="AT512" s="15">
        <f>if($A512&lt;=$AF$1,F512*((1+Investment!$D$7/12)^($AR$1*12-$B512)),0)</f>
        <v>0</v>
      </c>
      <c r="AU512" s="15">
        <f t="shared" si="10"/>
        <v>0</v>
      </c>
      <c r="AV512" s="15">
        <f t="shared" si="21"/>
        <v>428487442.2</v>
      </c>
      <c r="AW512" s="15"/>
      <c r="AX512" s="15">
        <f>if($A512&lt;=$AF$1,D512*((1+Investment!$D$5/12)^($AX$1*12-$B512)),0)</f>
        <v>0</v>
      </c>
      <c r="AY512" s="15">
        <f>if($A512&lt;=$AF$1,E512*((1+Investment!$D$6/12)^($AX$1*12-$B512)),0)</f>
        <v>0</v>
      </c>
      <c r="AZ512" s="15">
        <f>if($A512&lt;=$AF$1,F512*((1+Investment!$D$7/12)^($AX$1*12-$B512)),0)</f>
        <v>0</v>
      </c>
      <c r="BA512" s="15">
        <f t="shared" si="11"/>
        <v>0</v>
      </c>
      <c r="BB512" s="15">
        <f t="shared" si="22"/>
        <v>924335629</v>
      </c>
      <c r="BC512" s="15"/>
      <c r="BD512" s="15">
        <f>if($A512&lt;=$AF$1,D512*((1+Investment!$D$5/12)^($BD$1*12-$B512)),0)</f>
        <v>0</v>
      </c>
      <c r="BE512" s="15">
        <f>if($A512&lt;=$AF$1,E512*((1+Investment!$D$6/12)^($BD$1*12-$B512)),0)</f>
        <v>0</v>
      </c>
      <c r="BF512" s="15">
        <f>if($A512&lt;=$AF$1,F512*((1+Investment!$D$7/12)^($BD$1*12-$B512)),0)</f>
        <v>0</v>
      </c>
      <c r="BG512" s="15">
        <f t="shared" si="12"/>
        <v>0</v>
      </c>
      <c r="BH512" s="15">
        <f t="shared" si="23"/>
        <v>2023737898</v>
      </c>
      <c r="BI512" s="15"/>
    </row>
    <row r="513">
      <c r="A513" s="24">
        <f t="shared" si="2"/>
        <v>42</v>
      </c>
      <c r="B513" s="23">
        <f t="shared" si="13"/>
        <v>511</v>
      </c>
      <c r="C513" s="15">
        <f>vlookup(A513,Budget!$B$3:$H$53,7,0)</f>
        <v>155049.1923</v>
      </c>
      <c r="D513" s="15">
        <f t="shared" ref="D513:F513" si="531">$C513*D$1</f>
        <v>93029.51536</v>
      </c>
      <c r="E513" s="15">
        <f t="shared" si="531"/>
        <v>38762.29807</v>
      </c>
      <c r="F513" s="15">
        <f t="shared" si="531"/>
        <v>23257.37884</v>
      </c>
      <c r="G513" s="14"/>
      <c r="H513" s="15">
        <f>if($A513&lt;=$H$1,D513*((1+Investment!$D$5/12)^($H$1*12-$B513)),0)</f>
        <v>0</v>
      </c>
      <c r="I513" s="15">
        <f>if($A513&lt;=$H$1,E513*((1+Investment!$D$6/12)^($H$1*12-$B513)),0)</f>
        <v>0</v>
      </c>
      <c r="J513" s="15">
        <f>if($A513&lt;=$H$1,F513*((1+Investment!$D$7/12)^($H$1*12-$B513)),0)</f>
        <v>0</v>
      </c>
      <c r="K513" s="15">
        <f t="shared" si="4"/>
        <v>0</v>
      </c>
      <c r="L513" s="15">
        <f t="shared" si="15"/>
        <v>2878143.695</v>
      </c>
      <c r="M513" s="14"/>
      <c r="N513" s="15">
        <f>if($A513&lt;=$N$1,D513*((1+Investment!$D$5/12)^($N$1*12-$B513)),0)</f>
        <v>0</v>
      </c>
      <c r="O513" s="15">
        <f>if($A513&lt;=$N$1,E513*((1+Investment!$D$6/12)^($N$1*12-$B513)),0)</f>
        <v>0</v>
      </c>
      <c r="P513" s="15">
        <f>if($A513&lt;=$N$1,F513*((1+Investment!$D$7/12)^($N$1*12-$B513)),0)</f>
        <v>0</v>
      </c>
      <c r="Q513" s="15">
        <f t="shared" si="5"/>
        <v>0</v>
      </c>
      <c r="R513" s="15">
        <f t="shared" si="16"/>
        <v>7865692.167</v>
      </c>
      <c r="S513" s="14"/>
      <c r="T513" s="15">
        <f>if($A513&lt;=$T$1,D513*((1+Investment!$D$5/12)^($T$1*12-$B513)),0)</f>
        <v>0</v>
      </c>
      <c r="U513" s="15">
        <f>if($A513&lt;=$T$1,E513*((1+Investment!$D$6/12)^($T$1*12-$B513)),0)</f>
        <v>0</v>
      </c>
      <c r="V513" s="15">
        <f>if($A513&lt;=$T$1,F513*((1+Investment!$D$7/12)^($T$1*12-$B513)),0)</f>
        <v>0</v>
      </c>
      <c r="W513" s="15">
        <f t="shared" si="6"/>
        <v>0</v>
      </c>
      <c r="X513" s="15">
        <f t="shared" si="17"/>
        <v>19126709.88</v>
      </c>
      <c r="Y513" s="14"/>
      <c r="Z513" s="15">
        <f>if($A513&lt;=$Z$1,D513*((1+Investment!$D$5/12)^($Z$1*12-$B513)),0)</f>
        <v>0</v>
      </c>
      <c r="AA513" s="15">
        <f>if($A513&lt;=$Z$1,E513*((1+Investment!$D$6/12)^($Z$1*12-$B513)),0)</f>
        <v>0</v>
      </c>
      <c r="AB513" s="15">
        <f>if($A513&lt;=$Z$1,F513*((1+Investment!$D$7/12)^($Z$1*12-$B513)),0)</f>
        <v>0</v>
      </c>
      <c r="AC513" s="15">
        <f t="shared" si="7"/>
        <v>0</v>
      </c>
      <c r="AD513" s="15">
        <f t="shared" si="18"/>
        <v>43666553.35</v>
      </c>
      <c r="AE513" s="14"/>
      <c r="AF513" s="15">
        <f>if($A513&lt;=$AF$1,D513*((1+Investment!$D$5/12)^($AF$1*12-$B513)),0)</f>
        <v>0</v>
      </c>
      <c r="AG513" s="15">
        <f>if($A513&lt;=$AF$1,E513*((1+Investment!$D$6/12)^($AF$1*12-$B513)),0)</f>
        <v>0</v>
      </c>
      <c r="AH513" s="15">
        <f>if($A513&lt;=$AF$1,F513*((1+Investment!$D$7/12)^($AF$1*12-$B513)),0)</f>
        <v>0</v>
      </c>
      <c r="AI513" s="15">
        <f t="shared" si="8"/>
        <v>0</v>
      </c>
      <c r="AJ513" s="15">
        <f t="shared" si="19"/>
        <v>96444597</v>
      </c>
      <c r="AK513" s="14"/>
      <c r="AL513" s="15">
        <f>if($A513&lt;=$AF$1,D513*((1+Investment!$D$5/12)^($AL$1*12-$B513)),0)</f>
        <v>0</v>
      </c>
      <c r="AM513" s="15">
        <f>if($A513&lt;=$AF$1,E513*((1+Investment!$D$6/12)^($AL$1*12-$B513)),0)</f>
        <v>0</v>
      </c>
      <c r="AN513" s="15">
        <f>if($A513&lt;=$AF$1,F513*((1+Investment!$D$7/12)^($AL$1*12-$B513)),0)</f>
        <v>0</v>
      </c>
      <c r="AO513" s="15">
        <f t="shared" si="9"/>
        <v>0</v>
      </c>
      <c r="AP513" s="15">
        <f t="shared" si="20"/>
        <v>201708724.5</v>
      </c>
      <c r="AQ513" s="14"/>
      <c r="AR513" s="15">
        <f>if($A513&lt;=$AF$1,D513*((1+Investment!$D$5/12)^($AR$1*12-$B513)),0)</f>
        <v>0</v>
      </c>
      <c r="AS513" s="15">
        <f>if($A513&lt;=$AF$1,E513*((1+Investment!$D$6/12)^($AR$1*12-$B513)),0)</f>
        <v>0</v>
      </c>
      <c r="AT513" s="15">
        <f>if($A513&lt;=$AF$1,F513*((1+Investment!$D$7/12)^($AR$1*12-$B513)),0)</f>
        <v>0</v>
      </c>
      <c r="AU513" s="15">
        <f t="shared" si="10"/>
        <v>0</v>
      </c>
      <c r="AV513" s="15">
        <f t="shared" si="21"/>
        <v>428487442.2</v>
      </c>
      <c r="AW513" s="15"/>
      <c r="AX513" s="15">
        <f>if($A513&lt;=$AF$1,D513*((1+Investment!$D$5/12)^($AX$1*12-$B513)),0)</f>
        <v>0</v>
      </c>
      <c r="AY513" s="15">
        <f>if($A513&lt;=$AF$1,E513*((1+Investment!$D$6/12)^($AX$1*12-$B513)),0)</f>
        <v>0</v>
      </c>
      <c r="AZ513" s="15">
        <f>if($A513&lt;=$AF$1,F513*((1+Investment!$D$7/12)^($AX$1*12-$B513)),0)</f>
        <v>0</v>
      </c>
      <c r="BA513" s="15">
        <f t="shared" si="11"/>
        <v>0</v>
      </c>
      <c r="BB513" s="15">
        <f t="shared" si="22"/>
        <v>924335629</v>
      </c>
      <c r="BC513" s="15"/>
      <c r="BD513" s="15">
        <f>if($A513&lt;=$AF$1,D513*((1+Investment!$D$5/12)^($BD$1*12-$B513)),0)</f>
        <v>0</v>
      </c>
      <c r="BE513" s="15">
        <f>if($A513&lt;=$AF$1,E513*((1+Investment!$D$6/12)^($BD$1*12-$B513)),0)</f>
        <v>0</v>
      </c>
      <c r="BF513" s="15">
        <f>if($A513&lt;=$AF$1,F513*((1+Investment!$D$7/12)^($BD$1*12-$B513)),0)</f>
        <v>0</v>
      </c>
      <c r="BG513" s="15">
        <f t="shared" si="12"/>
        <v>0</v>
      </c>
      <c r="BH513" s="15">
        <f t="shared" si="23"/>
        <v>2023737898</v>
      </c>
      <c r="BI513" s="15"/>
    </row>
    <row r="514">
      <c r="A514" s="24">
        <f t="shared" si="2"/>
        <v>42</v>
      </c>
      <c r="B514" s="23">
        <f t="shared" si="13"/>
        <v>512</v>
      </c>
      <c r="C514" s="15">
        <f>vlookup(A514,Budget!$B$3:$H$53,7,0)</f>
        <v>155049.1923</v>
      </c>
      <c r="D514" s="15">
        <f t="shared" ref="D514:F514" si="532">$C514*D$1</f>
        <v>93029.51536</v>
      </c>
      <c r="E514" s="15">
        <f t="shared" si="532"/>
        <v>38762.29807</v>
      </c>
      <c r="F514" s="15">
        <f t="shared" si="532"/>
        <v>23257.37884</v>
      </c>
      <c r="G514" s="14"/>
      <c r="H514" s="15">
        <f>if($A514&lt;=$H$1,D514*((1+Investment!$D$5/12)^($H$1*12-$B514)),0)</f>
        <v>0</v>
      </c>
      <c r="I514" s="15">
        <f>if($A514&lt;=$H$1,E514*((1+Investment!$D$6/12)^($H$1*12-$B514)),0)</f>
        <v>0</v>
      </c>
      <c r="J514" s="15">
        <f>if($A514&lt;=$H$1,F514*((1+Investment!$D$7/12)^($H$1*12-$B514)),0)</f>
        <v>0</v>
      </c>
      <c r="K514" s="15">
        <f t="shared" si="4"/>
        <v>0</v>
      </c>
      <c r="L514" s="15">
        <f t="shared" si="15"/>
        <v>2878143.695</v>
      </c>
      <c r="M514" s="14"/>
      <c r="N514" s="15">
        <f>if($A514&lt;=$N$1,D514*((1+Investment!$D$5/12)^($N$1*12-$B514)),0)</f>
        <v>0</v>
      </c>
      <c r="O514" s="15">
        <f>if($A514&lt;=$N$1,E514*((1+Investment!$D$6/12)^($N$1*12-$B514)),0)</f>
        <v>0</v>
      </c>
      <c r="P514" s="15">
        <f>if($A514&lt;=$N$1,F514*((1+Investment!$D$7/12)^($N$1*12-$B514)),0)</f>
        <v>0</v>
      </c>
      <c r="Q514" s="15">
        <f t="shared" si="5"/>
        <v>0</v>
      </c>
      <c r="R514" s="15">
        <f t="shared" si="16"/>
        <v>7865692.167</v>
      </c>
      <c r="S514" s="14"/>
      <c r="T514" s="15">
        <f>if($A514&lt;=$T$1,D514*((1+Investment!$D$5/12)^($T$1*12-$B514)),0)</f>
        <v>0</v>
      </c>
      <c r="U514" s="15">
        <f>if($A514&lt;=$T$1,E514*((1+Investment!$D$6/12)^($T$1*12-$B514)),0)</f>
        <v>0</v>
      </c>
      <c r="V514" s="15">
        <f>if($A514&lt;=$T$1,F514*((1+Investment!$D$7/12)^($T$1*12-$B514)),0)</f>
        <v>0</v>
      </c>
      <c r="W514" s="15">
        <f t="shared" si="6"/>
        <v>0</v>
      </c>
      <c r="X514" s="15">
        <f t="shared" si="17"/>
        <v>19126709.88</v>
      </c>
      <c r="Y514" s="14"/>
      <c r="Z514" s="15">
        <f>if($A514&lt;=$Z$1,D514*((1+Investment!$D$5/12)^($Z$1*12-$B514)),0)</f>
        <v>0</v>
      </c>
      <c r="AA514" s="15">
        <f>if($A514&lt;=$Z$1,E514*((1+Investment!$D$6/12)^($Z$1*12-$B514)),0)</f>
        <v>0</v>
      </c>
      <c r="AB514" s="15">
        <f>if($A514&lt;=$Z$1,F514*((1+Investment!$D$7/12)^($Z$1*12-$B514)),0)</f>
        <v>0</v>
      </c>
      <c r="AC514" s="15">
        <f t="shared" si="7"/>
        <v>0</v>
      </c>
      <c r="AD514" s="15">
        <f t="shared" si="18"/>
        <v>43666553.35</v>
      </c>
      <c r="AE514" s="14"/>
      <c r="AF514" s="15">
        <f>if($A514&lt;=$AF$1,D514*((1+Investment!$D$5/12)^($AF$1*12-$B514)),0)</f>
        <v>0</v>
      </c>
      <c r="AG514" s="15">
        <f>if($A514&lt;=$AF$1,E514*((1+Investment!$D$6/12)^($AF$1*12-$B514)),0)</f>
        <v>0</v>
      </c>
      <c r="AH514" s="15">
        <f>if($A514&lt;=$AF$1,F514*((1+Investment!$D$7/12)^($AF$1*12-$B514)),0)</f>
        <v>0</v>
      </c>
      <c r="AI514" s="15">
        <f t="shared" si="8"/>
        <v>0</v>
      </c>
      <c r="AJ514" s="15">
        <f t="shared" si="19"/>
        <v>96444597</v>
      </c>
      <c r="AK514" s="14"/>
      <c r="AL514" s="15">
        <f>if($A514&lt;=$AF$1,D514*((1+Investment!$D$5/12)^($AL$1*12-$B514)),0)</f>
        <v>0</v>
      </c>
      <c r="AM514" s="15">
        <f>if($A514&lt;=$AF$1,E514*((1+Investment!$D$6/12)^($AL$1*12-$B514)),0)</f>
        <v>0</v>
      </c>
      <c r="AN514" s="15">
        <f>if($A514&lt;=$AF$1,F514*((1+Investment!$D$7/12)^($AL$1*12-$B514)),0)</f>
        <v>0</v>
      </c>
      <c r="AO514" s="15">
        <f t="shared" si="9"/>
        <v>0</v>
      </c>
      <c r="AP514" s="15">
        <f t="shared" si="20"/>
        <v>201708724.5</v>
      </c>
      <c r="AQ514" s="14"/>
      <c r="AR514" s="15">
        <f>if($A514&lt;=$AF$1,D514*((1+Investment!$D$5/12)^($AR$1*12-$B514)),0)</f>
        <v>0</v>
      </c>
      <c r="AS514" s="15">
        <f>if($A514&lt;=$AF$1,E514*((1+Investment!$D$6/12)^($AR$1*12-$B514)),0)</f>
        <v>0</v>
      </c>
      <c r="AT514" s="15">
        <f>if($A514&lt;=$AF$1,F514*((1+Investment!$D$7/12)^($AR$1*12-$B514)),0)</f>
        <v>0</v>
      </c>
      <c r="AU514" s="15">
        <f t="shared" si="10"/>
        <v>0</v>
      </c>
      <c r="AV514" s="15">
        <f t="shared" si="21"/>
        <v>428487442.2</v>
      </c>
      <c r="AW514" s="15"/>
      <c r="AX514" s="15">
        <f>if($A514&lt;=$AF$1,D514*((1+Investment!$D$5/12)^($AX$1*12-$B514)),0)</f>
        <v>0</v>
      </c>
      <c r="AY514" s="15">
        <f>if($A514&lt;=$AF$1,E514*((1+Investment!$D$6/12)^($AX$1*12-$B514)),0)</f>
        <v>0</v>
      </c>
      <c r="AZ514" s="15">
        <f>if($A514&lt;=$AF$1,F514*((1+Investment!$D$7/12)^($AX$1*12-$B514)),0)</f>
        <v>0</v>
      </c>
      <c r="BA514" s="15">
        <f t="shared" si="11"/>
        <v>0</v>
      </c>
      <c r="BB514" s="15">
        <f t="shared" si="22"/>
        <v>924335629</v>
      </c>
      <c r="BC514" s="15"/>
      <c r="BD514" s="15">
        <f>if($A514&lt;=$AF$1,D514*((1+Investment!$D$5/12)^($BD$1*12-$B514)),0)</f>
        <v>0</v>
      </c>
      <c r="BE514" s="15">
        <f>if($A514&lt;=$AF$1,E514*((1+Investment!$D$6/12)^($BD$1*12-$B514)),0)</f>
        <v>0</v>
      </c>
      <c r="BF514" s="15">
        <f>if($A514&lt;=$AF$1,F514*((1+Investment!$D$7/12)^($BD$1*12-$B514)),0)</f>
        <v>0</v>
      </c>
      <c r="BG514" s="15">
        <f t="shared" si="12"/>
        <v>0</v>
      </c>
      <c r="BH514" s="15">
        <f t="shared" si="23"/>
        <v>2023737898</v>
      </c>
      <c r="BI514" s="15"/>
    </row>
    <row r="515">
      <c r="A515" s="24">
        <f t="shared" si="2"/>
        <v>42</v>
      </c>
      <c r="B515" s="23">
        <f t="shared" si="13"/>
        <v>513</v>
      </c>
      <c r="C515" s="15">
        <f>vlookup(A515,Budget!$B$3:$H$53,7,0)</f>
        <v>155049.1923</v>
      </c>
      <c r="D515" s="15">
        <f t="shared" ref="D515:F515" si="533">$C515*D$1</f>
        <v>93029.51536</v>
      </c>
      <c r="E515" s="15">
        <f t="shared" si="533"/>
        <v>38762.29807</v>
      </c>
      <c r="F515" s="15">
        <f t="shared" si="533"/>
        <v>23257.37884</v>
      </c>
      <c r="G515" s="14"/>
      <c r="H515" s="15">
        <f>if($A515&lt;=$H$1,D515*((1+Investment!$D$5/12)^($H$1*12-$B515)),0)</f>
        <v>0</v>
      </c>
      <c r="I515" s="15">
        <f>if($A515&lt;=$H$1,E515*((1+Investment!$D$6/12)^($H$1*12-$B515)),0)</f>
        <v>0</v>
      </c>
      <c r="J515" s="15">
        <f>if($A515&lt;=$H$1,F515*((1+Investment!$D$7/12)^($H$1*12-$B515)),0)</f>
        <v>0</v>
      </c>
      <c r="K515" s="15">
        <f t="shared" si="4"/>
        <v>0</v>
      </c>
      <c r="L515" s="15">
        <f t="shared" si="15"/>
        <v>2878143.695</v>
      </c>
      <c r="M515" s="14"/>
      <c r="N515" s="15">
        <f>if($A515&lt;=$N$1,D515*((1+Investment!$D$5/12)^($N$1*12-$B515)),0)</f>
        <v>0</v>
      </c>
      <c r="O515" s="15">
        <f>if($A515&lt;=$N$1,E515*((1+Investment!$D$6/12)^($N$1*12-$B515)),0)</f>
        <v>0</v>
      </c>
      <c r="P515" s="15">
        <f>if($A515&lt;=$N$1,F515*((1+Investment!$D$7/12)^($N$1*12-$B515)),0)</f>
        <v>0</v>
      </c>
      <c r="Q515" s="15">
        <f t="shared" si="5"/>
        <v>0</v>
      </c>
      <c r="R515" s="15">
        <f t="shared" si="16"/>
        <v>7865692.167</v>
      </c>
      <c r="S515" s="14"/>
      <c r="T515" s="15">
        <f>if($A515&lt;=$T$1,D515*((1+Investment!$D$5/12)^($T$1*12-$B515)),0)</f>
        <v>0</v>
      </c>
      <c r="U515" s="15">
        <f>if($A515&lt;=$T$1,E515*((1+Investment!$D$6/12)^($T$1*12-$B515)),0)</f>
        <v>0</v>
      </c>
      <c r="V515" s="15">
        <f>if($A515&lt;=$T$1,F515*((1+Investment!$D$7/12)^($T$1*12-$B515)),0)</f>
        <v>0</v>
      </c>
      <c r="W515" s="15">
        <f t="shared" si="6"/>
        <v>0</v>
      </c>
      <c r="X515" s="15">
        <f t="shared" si="17"/>
        <v>19126709.88</v>
      </c>
      <c r="Y515" s="14"/>
      <c r="Z515" s="15">
        <f>if($A515&lt;=$Z$1,D515*((1+Investment!$D$5/12)^($Z$1*12-$B515)),0)</f>
        <v>0</v>
      </c>
      <c r="AA515" s="15">
        <f>if($A515&lt;=$Z$1,E515*((1+Investment!$D$6/12)^($Z$1*12-$B515)),0)</f>
        <v>0</v>
      </c>
      <c r="AB515" s="15">
        <f>if($A515&lt;=$Z$1,F515*((1+Investment!$D$7/12)^($Z$1*12-$B515)),0)</f>
        <v>0</v>
      </c>
      <c r="AC515" s="15">
        <f t="shared" si="7"/>
        <v>0</v>
      </c>
      <c r="AD515" s="15">
        <f t="shared" si="18"/>
        <v>43666553.35</v>
      </c>
      <c r="AE515" s="14"/>
      <c r="AF515" s="15">
        <f>if($A515&lt;=$AF$1,D515*((1+Investment!$D$5/12)^($AF$1*12-$B515)),0)</f>
        <v>0</v>
      </c>
      <c r="AG515" s="15">
        <f>if($A515&lt;=$AF$1,E515*((1+Investment!$D$6/12)^($AF$1*12-$B515)),0)</f>
        <v>0</v>
      </c>
      <c r="AH515" s="15">
        <f>if($A515&lt;=$AF$1,F515*((1+Investment!$D$7/12)^($AF$1*12-$B515)),0)</f>
        <v>0</v>
      </c>
      <c r="AI515" s="15">
        <f t="shared" si="8"/>
        <v>0</v>
      </c>
      <c r="AJ515" s="15">
        <f t="shared" si="19"/>
        <v>96444597</v>
      </c>
      <c r="AK515" s="14"/>
      <c r="AL515" s="15">
        <f>if($A515&lt;=$AF$1,D515*((1+Investment!$D$5/12)^($AL$1*12-$B515)),0)</f>
        <v>0</v>
      </c>
      <c r="AM515" s="15">
        <f>if($A515&lt;=$AF$1,E515*((1+Investment!$D$6/12)^($AL$1*12-$B515)),0)</f>
        <v>0</v>
      </c>
      <c r="AN515" s="15">
        <f>if($A515&lt;=$AF$1,F515*((1+Investment!$D$7/12)^($AL$1*12-$B515)),0)</f>
        <v>0</v>
      </c>
      <c r="AO515" s="15">
        <f t="shared" si="9"/>
        <v>0</v>
      </c>
      <c r="AP515" s="15">
        <f t="shared" si="20"/>
        <v>201708724.5</v>
      </c>
      <c r="AQ515" s="14"/>
      <c r="AR515" s="15">
        <f>if($A515&lt;=$AF$1,D515*((1+Investment!$D$5/12)^($AR$1*12-$B515)),0)</f>
        <v>0</v>
      </c>
      <c r="AS515" s="15">
        <f>if($A515&lt;=$AF$1,E515*((1+Investment!$D$6/12)^($AR$1*12-$B515)),0)</f>
        <v>0</v>
      </c>
      <c r="AT515" s="15">
        <f>if($A515&lt;=$AF$1,F515*((1+Investment!$D$7/12)^($AR$1*12-$B515)),0)</f>
        <v>0</v>
      </c>
      <c r="AU515" s="15">
        <f t="shared" si="10"/>
        <v>0</v>
      </c>
      <c r="AV515" s="15">
        <f t="shared" si="21"/>
        <v>428487442.2</v>
      </c>
      <c r="AW515" s="15"/>
      <c r="AX515" s="15">
        <f>if($A515&lt;=$AF$1,D515*((1+Investment!$D$5/12)^($AX$1*12-$B515)),0)</f>
        <v>0</v>
      </c>
      <c r="AY515" s="15">
        <f>if($A515&lt;=$AF$1,E515*((1+Investment!$D$6/12)^($AX$1*12-$B515)),0)</f>
        <v>0</v>
      </c>
      <c r="AZ515" s="15">
        <f>if($A515&lt;=$AF$1,F515*((1+Investment!$D$7/12)^($AX$1*12-$B515)),0)</f>
        <v>0</v>
      </c>
      <c r="BA515" s="15">
        <f t="shared" si="11"/>
        <v>0</v>
      </c>
      <c r="BB515" s="15">
        <f t="shared" si="22"/>
        <v>924335629</v>
      </c>
      <c r="BC515" s="15"/>
      <c r="BD515" s="15">
        <f>if($A515&lt;=$AF$1,D515*((1+Investment!$D$5/12)^($BD$1*12-$B515)),0)</f>
        <v>0</v>
      </c>
      <c r="BE515" s="15">
        <f>if($A515&lt;=$AF$1,E515*((1+Investment!$D$6/12)^($BD$1*12-$B515)),0)</f>
        <v>0</v>
      </c>
      <c r="BF515" s="15">
        <f>if($A515&lt;=$AF$1,F515*((1+Investment!$D$7/12)^($BD$1*12-$B515)),0)</f>
        <v>0</v>
      </c>
      <c r="BG515" s="15">
        <f t="shared" si="12"/>
        <v>0</v>
      </c>
      <c r="BH515" s="15">
        <f t="shared" si="23"/>
        <v>2023737898</v>
      </c>
      <c r="BI515" s="15"/>
    </row>
    <row r="516">
      <c r="A516" s="24">
        <f t="shared" si="2"/>
        <v>42</v>
      </c>
      <c r="B516" s="23">
        <f t="shared" si="13"/>
        <v>514</v>
      </c>
      <c r="C516" s="15">
        <f>vlookup(A516,Budget!$B$3:$H$53,7,0)</f>
        <v>155049.1923</v>
      </c>
      <c r="D516" s="15">
        <f t="shared" ref="D516:F516" si="534">$C516*D$1</f>
        <v>93029.51536</v>
      </c>
      <c r="E516" s="15">
        <f t="shared" si="534"/>
        <v>38762.29807</v>
      </c>
      <c r="F516" s="15">
        <f t="shared" si="534"/>
        <v>23257.37884</v>
      </c>
      <c r="G516" s="14"/>
      <c r="H516" s="15">
        <f>if($A516&lt;=$H$1,D516*((1+Investment!$D$5/12)^($H$1*12-$B516)),0)</f>
        <v>0</v>
      </c>
      <c r="I516" s="15">
        <f>if($A516&lt;=$H$1,E516*((1+Investment!$D$6/12)^($H$1*12-$B516)),0)</f>
        <v>0</v>
      </c>
      <c r="J516" s="15">
        <f>if($A516&lt;=$H$1,F516*((1+Investment!$D$7/12)^($H$1*12-$B516)),0)</f>
        <v>0</v>
      </c>
      <c r="K516" s="15">
        <f t="shared" si="4"/>
        <v>0</v>
      </c>
      <c r="L516" s="15">
        <f t="shared" si="15"/>
        <v>2878143.695</v>
      </c>
      <c r="M516" s="14"/>
      <c r="N516" s="15">
        <f>if($A516&lt;=$N$1,D516*((1+Investment!$D$5/12)^($N$1*12-$B516)),0)</f>
        <v>0</v>
      </c>
      <c r="O516" s="15">
        <f>if($A516&lt;=$N$1,E516*((1+Investment!$D$6/12)^($N$1*12-$B516)),0)</f>
        <v>0</v>
      </c>
      <c r="P516" s="15">
        <f>if($A516&lt;=$N$1,F516*((1+Investment!$D$7/12)^($N$1*12-$B516)),0)</f>
        <v>0</v>
      </c>
      <c r="Q516" s="15">
        <f t="shared" si="5"/>
        <v>0</v>
      </c>
      <c r="R516" s="15">
        <f t="shared" si="16"/>
        <v>7865692.167</v>
      </c>
      <c r="S516" s="14"/>
      <c r="T516" s="15">
        <f>if($A516&lt;=$T$1,D516*((1+Investment!$D$5/12)^($T$1*12-$B516)),0)</f>
        <v>0</v>
      </c>
      <c r="U516" s="15">
        <f>if($A516&lt;=$T$1,E516*((1+Investment!$D$6/12)^($T$1*12-$B516)),0)</f>
        <v>0</v>
      </c>
      <c r="V516" s="15">
        <f>if($A516&lt;=$T$1,F516*((1+Investment!$D$7/12)^($T$1*12-$B516)),0)</f>
        <v>0</v>
      </c>
      <c r="W516" s="15">
        <f t="shared" si="6"/>
        <v>0</v>
      </c>
      <c r="X516" s="15">
        <f t="shared" si="17"/>
        <v>19126709.88</v>
      </c>
      <c r="Y516" s="14"/>
      <c r="Z516" s="15">
        <f>if($A516&lt;=$Z$1,D516*((1+Investment!$D$5/12)^($Z$1*12-$B516)),0)</f>
        <v>0</v>
      </c>
      <c r="AA516" s="15">
        <f>if($A516&lt;=$Z$1,E516*((1+Investment!$D$6/12)^($Z$1*12-$B516)),0)</f>
        <v>0</v>
      </c>
      <c r="AB516" s="15">
        <f>if($A516&lt;=$Z$1,F516*((1+Investment!$D$7/12)^($Z$1*12-$B516)),0)</f>
        <v>0</v>
      </c>
      <c r="AC516" s="15">
        <f t="shared" si="7"/>
        <v>0</v>
      </c>
      <c r="AD516" s="15">
        <f t="shared" si="18"/>
        <v>43666553.35</v>
      </c>
      <c r="AE516" s="14"/>
      <c r="AF516" s="15">
        <f>if($A516&lt;=$AF$1,D516*((1+Investment!$D$5/12)^($AF$1*12-$B516)),0)</f>
        <v>0</v>
      </c>
      <c r="AG516" s="15">
        <f>if($A516&lt;=$AF$1,E516*((1+Investment!$D$6/12)^($AF$1*12-$B516)),0)</f>
        <v>0</v>
      </c>
      <c r="AH516" s="15">
        <f>if($A516&lt;=$AF$1,F516*((1+Investment!$D$7/12)^($AF$1*12-$B516)),0)</f>
        <v>0</v>
      </c>
      <c r="AI516" s="15">
        <f t="shared" si="8"/>
        <v>0</v>
      </c>
      <c r="AJ516" s="15">
        <f t="shared" si="19"/>
        <v>96444597</v>
      </c>
      <c r="AK516" s="14"/>
      <c r="AL516" s="15">
        <f>if($A516&lt;=$AF$1,D516*((1+Investment!$D$5/12)^($AL$1*12-$B516)),0)</f>
        <v>0</v>
      </c>
      <c r="AM516" s="15">
        <f>if($A516&lt;=$AF$1,E516*((1+Investment!$D$6/12)^($AL$1*12-$B516)),0)</f>
        <v>0</v>
      </c>
      <c r="AN516" s="15">
        <f>if($A516&lt;=$AF$1,F516*((1+Investment!$D$7/12)^($AL$1*12-$B516)),0)</f>
        <v>0</v>
      </c>
      <c r="AO516" s="15">
        <f t="shared" si="9"/>
        <v>0</v>
      </c>
      <c r="AP516" s="15">
        <f t="shared" si="20"/>
        <v>201708724.5</v>
      </c>
      <c r="AQ516" s="14"/>
      <c r="AR516" s="15">
        <f>if($A516&lt;=$AF$1,D516*((1+Investment!$D$5/12)^($AR$1*12-$B516)),0)</f>
        <v>0</v>
      </c>
      <c r="AS516" s="15">
        <f>if($A516&lt;=$AF$1,E516*((1+Investment!$D$6/12)^($AR$1*12-$B516)),0)</f>
        <v>0</v>
      </c>
      <c r="AT516" s="15">
        <f>if($A516&lt;=$AF$1,F516*((1+Investment!$D$7/12)^($AR$1*12-$B516)),0)</f>
        <v>0</v>
      </c>
      <c r="AU516" s="15">
        <f t="shared" si="10"/>
        <v>0</v>
      </c>
      <c r="AV516" s="15">
        <f t="shared" si="21"/>
        <v>428487442.2</v>
      </c>
      <c r="AW516" s="15"/>
      <c r="AX516" s="15">
        <f>if($A516&lt;=$AF$1,D516*((1+Investment!$D$5/12)^($AX$1*12-$B516)),0)</f>
        <v>0</v>
      </c>
      <c r="AY516" s="15">
        <f>if($A516&lt;=$AF$1,E516*((1+Investment!$D$6/12)^($AX$1*12-$B516)),0)</f>
        <v>0</v>
      </c>
      <c r="AZ516" s="15">
        <f>if($A516&lt;=$AF$1,F516*((1+Investment!$D$7/12)^($AX$1*12-$B516)),0)</f>
        <v>0</v>
      </c>
      <c r="BA516" s="15">
        <f t="shared" si="11"/>
        <v>0</v>
      </c>
      <c r="BB516" s="15">
        <f t="shared" si="22"/>
        <v>924335629</v>
      </c>
      <c r="BC516" s="15"/>
      <c r="BD516" s="15">
        <f>if($A516&lt;=$AF$1,D516*((1+Investment!$D$5/12)^($BD$1*12-$B516)),0)</f>
        <v>0</v>
      </c>
      <c r="BE516" s="15">
        <f>if($A516&lt;=$AF$1,E516*((1+Investment!$D$6/12)^($BD$1*12-$B516)),0)</f>
        <v>0</v>
      </c>
      <c r="BF516" s="15">
        <f>if($A516&lt;=$AF$1,F516*((1+Investment!$D$7/12)^($BD$1*12-$B516)),0)</f>
        <v>0</v>
      </c>
      <c r="BG516" s="15">
        <f t="shared" si="12"/>
        <v>0</v>
      </c>
      <c r="BH516" s="15">
        <f t="shared" si="23"/>
        <v>2023737898</v>
      </c>
      <c r="BI516" s="15"/>
    </row>
    <row r="517">
      <c r="A517" s="24">
        <f t="shared" si="2"/>
        <v>42</v>
      </c>
      <c r="B517" s="23">
        <f t="shared" si="13"/>
        <v>515</v>
      </c>
      <c r="C517" s="15">
        <f>vlookup(A517,Budget!$B$3:$H$53,7,0)</f>
        <v>155049.1923</v>
      </c>
      <c r="D517" s="15">
        <f t="shared" ref="D517:F517" si="535">$C517*D$1</f>
        <v>93029.51536</v>
      </c>
      <c r="E517" s="15">
        <f t="shared" si="535"/>
        <v>38762.29807</v>
      </c>
      <c r="F517" s="15">
        <f t="shared" si="535"/>
        <v>23257.37884</v>
      </c>
      <c r="G517" s="14"/>
      <c r="H517" s="15">
        <f>if($A517&lt;=$H$1,D517*((1+Investment!$D$5/12)^($H$1*12-$B517)),0)</f>
        <v>0</v>
      </c>
      <c r="I517" s="15">
        <f>if($A517&lt;=$H$1,E517*((1+Investment!$D$6/12)^($H$1*12-$B517)),0)</f>
        <v>0</v>
      </c>
      <c r="J517" s="15">
        <f>if($A517&lt;=$H$1,F517*((1+Investment!$D$7/12)^($H$1*12-$B517)),0)</f>
        <v>0</v>
      </c>
      <c r="K517" s="15">
        <f t="shared" si="4"/>
        <v>0</v>
      </c>
      <c r="L517" s="15">
        <f t="shared" si="15"/>
        <v>2878143.695</v>
      </c>
      <c r="M517" s="14"/>
      <c r="N517" s="15">
        <f>if($A517&lt;=$N$1,D517*((1+Investment!$D$5/12)^($N$1*12-$B517)),0)</f>
        <v>0</v>
      </c>
      <c r="O517" s="15">
        <f>if($A517&lt;=$N$1,E517*((1+Investment!$D$6/12)^($N$1*12-$B517)),0)</f>
        <v>0</v>
      </c>
      <c r="P517" s="15">
        <f>if($A517&lt;=$N$1,F517*((1+Investment!$D$7/12)^($N$1*12-$B517)),0)</f>
        <v>0</v>
      </c>
      <c r="Q517" s="15">
        <f t="shared" si="5"/>
        <v>0</v>
      </c>
      <c r="R517" s="15">
        <f t="shared" si="16"/>
        <v>7865692.167</v>
      </c>
      <c r="S517" s="14"/>
      <c r="T517" s="15">
        <f>if($A517&lt;=$T$1,D517*((1+Investment!$D$5/12)^($T$1*12-$B517)),0)</f>
        <v>0</v>
      </c>
      <c r="U517" s="15">
        <f>if($A517&lt;=$T$1,E517*((1+Investment!$D$6/12)^($T$1*12-$B517)),0)</f>
        <v>0</v>
      </c>
      <c r="V517" s="15">
        <f>if($A517&lt;=$T$1,F517*((1+Investment!$D$7/12)^($T$1*12-$B517)),0)</f>
        <v>0</v>
      </c>
      <c r="W517" s="15">
        <f t="shared" si="6"/>
        <v>0</v>
      </c>
      <c r="X517" s="15">
        <f t="shared" si="17"/>
        <v>19126709.88</v>
      </c>
      <c r="Y517" s="14"/>
      <c r="Z517" s="15">
        <f>if($A517&lt;=$Z$1,D517*((1+Investment!$D$5/12)^($Z$1*12-$B517)),0)</f>
        <v>0</v>
      </c>
      <c r="AA517" s="15">
        <f>if($A517&lt;=$Z$1,E517*((1+Investment!$D$6/12)^($Z$1*12-$B517)),0)</f>
        <v>0</v>
      </c>
      <c r="AB517" s="15">
        <f>if($A517&lt;=$Z$1,F517*((1+Investment!$D$7/12)^($Z$1*12-$B517)),0)</f>
        <v>0</v>
      </c>
      <c r="AC517" s="15">
        <f t="shared" si="7"/>
        <v>0</v>
      </c>
      <c r="AD517" s="15">
        <f t="shared" si="18"/>
        <v>43666553.35</v>
      </c>
      <c r="AE517" s="14"/>
      <c r="AF517" s="15">
        <f>if($A517&lt;=$AF$1,D517*((1+Investment!$D$5/12)^($AF$1*12-$B517)),0)</f>
        <v>0</v>
      </c>
      <c r="AG517" s="15">
        <f>if($A517&lt;=$AF$1,E517*((1+Investment!$D$6/12)^($AF$1*12-$B517)),0)</f>
        <v>0</v>
      </c>
      <c r="AH517" s="15">
        <f>if($A517&lt;=$AF$1,F517*((1+Investment!$D$7/12)^($AF$1*12-$B517)),0)</f>
        <v>0</v>
      </c>
      <c r="AI517" s="15">
        <f t="shared" si="8"/>
        <v>0</v>
      </c>
      <c r="AJ517" s="15">
        <f t="shared" si="19"/>
        <v>96444597</v>
      </c>
      <c r="AK517" s="14"/>
      <c r="AL517" s="15">
        <f>if($A517&lt;=$AF$1,D517*((1+Investment!$D$5/12)^($AL$1*12-$B517)),0)</f>
        <v>0</v>
      </c>
      <c r="AM517" s="15">
        <f>if($A517&lt;=$AF$1,E517*((1+Investment!$D$6/12)^($AL$1*12-$B517)),0)</f>
        <v>0</v>
      </c>
      <c r="AN517" s="15">
        <f>if($A517&lt;=$AF$1,F517*((1+Investment!$D$7/12)^($AL$1*12-$B517)),0)</f>
        <v>0</v>
      </c>
      <c r="AO517" s="15">
        <f t="shared" si="9"/>
        <v>0</v>
      </c>
      <c r="AP517" s="15">
        <f t="shared" si="20"/>
        <v>201708724.5</v>
      </c>
      <c r="AQ517" s="14"/>
      <c r="AR517" s="15">
        <f>if($A517&lt;=$AF$1,D517*((1+Investment!$D$5/12)^($AR$1*12-$B517)),0)</f>
        <v>0</v>
      </c>
      <c r="AS517" s="15">
        <f>if($A517&lt;=$AF$1,E517*((1+Investment!$D$6/12)^($AR$1*12-$B517)),0)</f>
        <v>0</v>
      </c>
      <c r="AT517" s="15">
        <f>if($A517&lt;=$AF$1,F517*((1+Investment!$D$7/12)^($AR$1*12-$B517)),0)</f>
        <v>0</v>
      </c>
      <c r="AU517" s="15">
        <f t="shared" si="10"/>
        <v>0</v>
      </c>
      <c r="AV517" s="15">
        <f t="shared" si="21"/>
        <v>428487442.2</v>
      </c>
      <c r="AW517" s="15"/>
      <c r="AX517" s="15">
        <f>if($A517&lt;=$AF$1,D517*((1+Investment!$D$5/12)^($AX$1*12-$B517)),0)</f>
        <v>0</v>
      </c>
      <c r="AY517" s="15">
        <f>if($A517&lt;=$AF$1,E517*((1+Investment!$D$6/12)^($AX$1*12-$B517)),0)</f>
        <v>0</v>
      </c>
      <c r="AZ517" s="15">
        <f>if($A517&lt;=$AF$1,F517*((1+Investment!$D$7/12)^($AX$1*12-$B517)),0)</f>
        <v>0</v>
      </c>
      <c r="BA517" s="15">
        <f t="shared" si="11"/>
        <v>0</v>
      </c>
      <c r="BB517" s="15">
        <f t="shared" si="22"/>
        <v>924335629</v>
      </c>
      <c r="BC517" s="15"/>
      <c r="BD517" s="15">
        <f>if($A517&lt;=$AF$1,D517*((1+Investment!$D$5/12)^($BD$1*12-$B517)),0)</f>
        <v>0</v>
      </c>
      <c r="BE517" s="15">
        <f>if($A517&lt;=$AF$1,E517*((1+Investment!$D$6/12)^($BD$1*12-$B517)),0)</f>
        <v>0</v>
      </c>
      <c r="BF517" s="15">
        <f>if($A517&lt;=$AF$1,F517*((1+Investment!$D$7/12)^($BD$1*12-$B517)),0)</f>
        <v>0</v>
      </c>
      <c r="BG517" s="15">
        <f t="shared" si="12"/>
        <v>0</v>
      </c>
      <c r="BH517" s="15">
        <f t="shared" si="23"/>
        <v>2023737898</v>
      </c>
      <c r="BI517" s="15"/>
    </row>
    <row r="518">
      <c r="A518" s="24">
        <f t="shared" si="2"/>
        <v>42</v>
      </c>
      <c r="B518" s="23">
        <f t="shared" si="13"/>
        <v>516</v>
      </c>
      <c r="C518" s="15">
        <f>vlookup(A518,Budget!$B$3:$H$53,7,0)</f>
        <v>155049.1923</v>
      </c>
      <c r="D518" s="15">
        <f t="shared" ref="D518:F518" si="536">$C518*D$1</f>
        <v>93029.51536</v>
      </c>
      <c r="E518" s="15">
        <f t="shared" si="536"/>
        <v>38762.29807</v>
      </c>
      <c r="F518" s="15">
        <f t="shared" si="536"/>
        <v>23257.37884</v>
      </c>
      <c r="G518" s="14"/>
      <c r="H518" s="15">
        <f>if($A518&lt;=$H$1,D518*((1+Investment!$D$5/12)^($H$1*12-$B518)),0)</f>
        <v>0</v>
      </c>
      <c r="I518" s="15">
        <f>if($A518&lt;=$H$1,E518*((1+Investment!$D$6/12)^($H$1*12-$B518)),0)</f>
        <v>0</v>
      </c>
      <c r="J518" s="15">
        <f>if($A518&lt;=$H$1,F518*((1+Investment!$D$7/12)^($H$1*12-$B518)),0)</f>
        <v>0</v>
      </c>
      <c r="K518" s="15">
        <f t="shared" si="4"/>
        <v>0</v>
      </c>
      <c r="L518" s="15">
        <f t="shared" si="15"/>
        <v>2878143.695</v>
      </c>
      <c r="M518" s="14"/>
      <c r="N518" s="15">
        <f>if($A518&lt;=$N$1,D518*((1+Investment!$D$5/12)^($N$1*12-$B518)),0)</f>
        <v>0</v>
      </c>
      <c r="O518" s="15">
        <f>if($A518&lt;=$N$1,E518*((1+Investment!$D$6/12)^($N$1*12-$B518)),0)</f>
        <v>0</v>
      </c>
      <c r="P518" s="15">
        <f>if($A518&lt;=$N$1,F518*((1+Investment!$D$7/12)^($N$1*12-$B518)),0)</f>
        <v>0</v>
      </c>
      <c r="Q518" s="15">
        <f t="shared" si="5"/>
        <v>0</v>
      </c>
      <c r="R518" s="15">
        <f t="shared" si="16"/>
        <v>7865692.167</v>
      </c>
      <c r="S518" s="14"/>
      <c r="T518" s="15">
        <f>if($A518&lt;=$T$1,D518*((1+Investment!$D$5/12)^($T$1*12-$B518)),0)</f>
        <v>0</v>
      </c>
      <c r="U518" s="15">
        <f>if($A518&lt;=$T$1,E518*((1+Investment!$D$6/12)^($T$1*12-$B518)),0)</f>
        <v>0</v>
      </c>
      <c r="V518" s="15">
        <f>if($A518&lt;=$T$1,F518*((1+Investment!$D$7/12)^($T$1*12-$B518)),0)</f>
        <v>0</v>
      </c>
      <c r="W518" s="15">
        <f t="shared" si="6"/>
        <v>0</v>
      </c>
      <c r="X518" s="15">
        <f t="shared" si="17"/>
        <v>19126709.88</v>
      </c>
      <c r="Y518" s="14"/>
      <c r="Z518" s="15">
        <f>if($A518&lt;=$Z$1,D518*((1+Investment!$D$5/12)^($Z$1*12-$B518)),0)</f>
        <v>0</v>
      </c>
      <c r="AA518" s="15">
        <f>if($A518&lt;=$Z$1,E518*((1+Investment!$D$6/12)^($Z$1*12-$B518)),0)</f>
        <v>0</v>
      </c>
      <c r="AB518" s="15">
        <f>if($A518&lt;=$Z$1,F518*((1+Investment!$D$7/12)^($Z$1*12-$B518)),0)</f>
        <v>0</v>
      </c>
      <c r="AC518" s="15">
        <f t="shared" si="7"/>
        <v>0</v>
      </c>
      <c r="AD518" s="15">
        <f t="shared" si="18"/>
        <v>43666553.35</v>
      </c>
      <c r="AE518" s="14"/>
      <c r="AF518" s="15">
        <f>if($A518&lt;=$AF$1,D518*((1+Investment!$D$5/12)^($AF$1*12-$B518)),0)</f>
        <v>0</v>
      </c>
      <c r="AG518" s="15">
        <f>if($A518&lt;=$AF$1,E518*((1+Investment!$D$6/12)^($AF$1*12-$B518)),0)</f>
        <v>0</v>
      </c>
      <c r="AH518" s="15">
        <f>if($A518&lt;=$AF$1,F518*((1+Investment!$D$7/12)^($AF$1*12-$B518)),0)</f>
        <v>0</v>
      </c>
      <c r="AI518" s="15">
        <f t="shared" si="8"/>
        <v>0</v>
      </c>
      <c r="AJ518" s="15">
        <f t="shared" si="19"/>
        <v>96444597</v>
      </c>
      <c r="AK518" s="14"/>
      <c r="AL518" s="15">
        <f>if($A518&lt;=$AF$1,D518*((1+Investment!$D$5/12)^($AL$1*12-$B518)),0)</f>
        <v>0</v>
      </c>
      <c r="AM518" s="15">
        <f>if($A518&lt;=$AF$1,E518*((1+Investment!$D$6/12)^($AL$1*12-$B518)),0)</f>
        <v>0</v>
      </c>
      <c r="AN518" s="15">
        <f>if($A518&lt;=$AF$1,F518*((1+Investment!$D$7/12)^($AL$1*12-$B518)),0)</f>
        <v>0</v>
      </c>
      <c r="AO518" s="15">
        <f t="shared" si="9"/>
        <v>0</v>
      </c>
      <c r="AP518" s="15">
        <f t="shared" si="20"/>
        <v>201708724.5</v>
      </c>
      <c r="AQ518" s="14"/>
      <c r="AR518" s="15">
        <f>if($A518&lt;=$AF$1,D518*((1+Investment!$D$5/12)^($AR$1*12-$B518)),0)</f>
        <v>0</v>
      </c>
      <c r="AS518" s="15">
        <f>if($A518&lt;=$AF$1,E518*((1+Investment!$D$6/12)^($AR$1*12-$B518)),0)</f>
        <v>0</v>
      </c>
      <c r="AT518" s="15">
        <f>if($A518&lt;=$AF$1,F518*((1+Investment!$D$7/12)^($AR$1*12-$B518)),0)</f>
        <v>0</v>
      </c>
      <c r="AU518" s="15">
        <f t="shared" si="10"/>
        <v>0</v>
      </c>
      <c r="AV518" s="15">
        <f t="shared" si="21"/>
        <v>428487442.2</v>
      </c>
      <c r="AW518" s="15"/>
      <c r="AX518" s="15">
        <f>if($A518&lt;=$AF$1,D518*((1+Investment!$D$5/12)^($AX$1*12-$B518)),0)</f>
        <v>0</v>
      </c>
      <c r="AY518" s="15">
        <f>if($A518&lt;=$AF$1,E518*((1+Investment!$D$6/12)^($AX$1*12-$B518)),0)</f>
        <v>0</v>
      </c>
      <c r="AZ518" s="15">
        <f>if($A518&lt;=$AF$1,F518*((1+Investment!$D$7/12)^($AX$1*12-$B518)),0)</f>
        <v>0</v>
      </c>
      <c r="BA518" s="15">
        <f t="shared" si="11"/>
        <v>0</v>
      </c>
      <c r="BB518" s="15">
        <f t="shared" si="22"/>
        <v>924335629</v>
      </c>
      <c r="BC518" s="15"/>
      <c r="BD518" s="15">
        <f>if($A518&lt;=$AF$1,D518*((1+Investment!$D$5/12)^($BD$1*12-$B518)),0)</f>
        <v>0</v>
      </c>
      <c r="BE518" s="15">
        <f>if($A518&lt;=$AF$1,E518*((1+Investment!$D$6/12)^($BD$1*12-$B518)),0)</f>
        <v>0</v>
      </c>
      <c r="BF518" s="15">
        <f>if($A518&lt;=$AF$1,F518*((1+Investment!$D$7/12)^($BD$1*12-$B518)),0)</f>
        <v>0</v>
      </c>
      <c r="BG518" s="15">
        <f t="shared" si="12"/>
        <v>0</v>
      </c>
      <c r="BH518" s="15">
        <f t="shared" si="23"/>
        <v>2023737898</v>
      </c>
      <c r="BI518" s="15"/>
    </row>
    <row r="519">
      <c r="A519" s="24">
        <f t="shared" si="2"/>
        <v>43</v>
      </c>
      <c r="B519" s="23">
        <f t="shared" si="13"/>
        <v>517</v>
      </c>
      <c r="C519" s="15">
        <f>vlookup(A519,Budget!$B$3:$H$53,7,0)</f>
        <v>161407.16</v>
      </c>
      <c r="D519" s="15">
        <f t="shared" ref="D519:F519" si="537">$C519*D$1</f>
        <v>96844.29597</v>
      </c>
      <c r="E519" s="15">
        <f t="shared" si="537"/>
        <v>40351.78999</v>
      </c>
      <c r="F519" s="15">
        <f t="shared" si="537"/>
        <v>24211.07399</v>
      </c>
      <c r="G519" s="14"/>
      <c r="H519" s="15">
        <f>if($A519&lt;=$H$1,D519*((1+Investment!$D$5/12)^($H$1*12-$B519)),0)</f>
        <v>0</v>
      </c>
      <c r="I519" s="15">
        <f>if($A519&lt;=$H$1,E519*((1+Investment!$D$6/12)^($H$1*12-$B519)),0)</f>
        <v>0</v>
      </c>
      <c r="J519" s="15">
        <f>if($A519&lt;=$H$1,F519*((1+Investment!$D$7/12)^($H$1*12-$B519)),0)</f>
        <v>0</v>
      </c>
      <c r="K519" s="15">
        <f t="shared" si="4"/>
        <v>0</v>
      </c>
      <c r="L519" s="15">
        <f t="shared" si="15"/>
        <v>2878143.695</v>
      </c>
      <c r="M519" s="14"/>
      <c r="N519" s="15">
        <f>if($A519&lt;=$N$1,D519*((1+Investment!$D$5/12)^($N$1*12-$B519)),0)</f>
        <v>0</v>
      </c>
      <c r="O519" s="15">
        <f>if($A519&lt;=$N$1,E519*((1+Investment!$D$6/12)^($N$1*12-$B519)),0)</f>
        <v>0</v>
      </c>
      <c r="P519" s="15">
        <f>if($A519&lt;=$N$1,F519*((1+Investment!$D$7/12)^($N$1*12-$B519)),0)</f>
        <v>0</v>
      </c>
      <c r="Q519" s="15">
        <f t="shared" si="5"/>
        <v>0</v>
      </c>
      <c r="R519" s="15">
        <f t="shared" si="16"/>
        <v>7865692.167</v>
      </c>
      <c r="S519" s="14"/>
      <c r="T519" s="15">
        <f>if($A519&lt;=$T$1,D519*((1+Investment!$D$5/12)^($T$1*12-$B519)),0)</f>
        <v>0</v>
      </c>
      <c r="U519" s="15">
        <f>if($A519&lt;=$T$1,E519*((1+Investment!$D$6/12)^($T$1*12-$B519)),0)</f>
        <v>0</v>
      </c>
      <c r="V519" s="15">
        <f>if($A519&lt;=$T$1,F519*((1+Investment!$D$7/12)^($T$1*12-$B519)),0)</f>
        <v>0</v>
      </c>
      <c r="W519" s="15">
        <f t="shared" si="6"/>
        <v>0</v>
      </c>
      <c r="X519" s="15">
        <f t="shared" si="17"/>
        <v>19126709.88</v>
      </c>
      <c r="Y519" s="14"/>
      <c r="Z519" s="15">
        <f>if($A519&lt;=$Z$1,D519*((1+Investment!$D$5/12)^($Z$1*12-$B519)),0)</f>
        <v>0</v>
      </c>
      <c r="AA519" s="15">
        <f>if($A519&lt;=$Z$1,E519*((1+Investment!$D$6/12)^($Z$1*12-$B519)),0)</f>
        <v>0</v>
      </c>
      <c r="AB519" s="15">
        <f>if($A519&lt;=$Z$1,F519*((1+Investment!$D$7/12)^($Z$1*12-$B519)),0)</f>
        <v>0</v>
      </c>
      <c r="AC519" s="15">
        <f t="shared" si="7"/>
        <v>0</v>
      </c>
      <c r="AD519" s="15">
        <f t="shared" si="18"/>
        <v>43666553.35</v>
      </c>
      <c r="AE519" s="14"/>
      <c r="AF519" s="15">
        <f>if($A519&lt;=$AF$1,D519*((1+Investment!$D$5/12)^($AF$1*12-$B519)),0)</f>
        <v>0</v>
      </c>
      <c r="AG519" s="15">
        <f>if($A519&lt;=$AF$1,E519*((1+Investment!$D$6/12)^($AF$1*12-$B519)),0)</f>
        <v>0</v>
      </c>
      <c r="AH519" s="15">
        <f>if($A519&lt;=$AF$1,F519*((1+Investment!$D$7/12)^($AF$1*12-$B519)),0)</f>
        <v>0</v>
      </c>
      <c r="AI519" s="15">
        <f t="shared" si="8"/>
        <v>0</v>
      </c>
      <c r="AJ519" s="15">
        <f t="shared" si="19"/>
        <v>96444597</v>
      </c>
      <c r="AK519" s="14"/>
      <c r="AL519" s="15">
        <f>if($A519&lt;=$AF$1,D519*((1+Investment!$D$5/12)^($AL$1*12-$B519)),0)</f>
        <v>0</v>
      </c>
      <c r="AM519" s="15">
        <f>if($A519&lt;=$AF$1,E519*((1+Investment!$D$6/12)^($AL$1*12-$B519)),0)</f>
        <v>0</v>
      </c>
      <c r="AN519" s="15">
        <f>if($A519&lt;=$AF$1,F519*((1+Investment!$D$7/12)^($AL$1*12-$B519)),0)</f>
        <v>0</v>
      </c>
      <c r="AO519" s="15">
        <f t="shared" si="9"/>
        <v>0</v>
      </c>
      <c r="AP519" s="15">
        <f t="shared" si="20"/>
        <v>201708724.5</v>
      </c>
      <c r="AQ519" s="14"/>
      <c r="AR519" s="15">
        <f>if($A519&lt;=$AF$1,D519*((1+Investment!$D$5/12)^($AR$1*12-$B519)),0)</f>
        <v>0</v>
      </c>
      <c r="AS519" s="15">
        <f>if($A519&lt;=$AF$1,E519*((1+Investment!$D$6/12)^($AR$1*12-$B519)),0)</f>
        <v>0</v>
      </c>
      <c r="AT519" s="15">
        <f>if($A519&lt;=$AF$1,F519*((1+Investment!$D$7/12)^($AR$1*12-$B519)),0)</f>
        <v>0</v>
      </c>
      <c r="AU519" s="15">
        <f t="shared" si="10"/>
        <v>0</v>
      </c>
      <c r="AV519" s="15">
        <f t="shared" si="21"/>
        <v>428487442.2</v>
      </c>
      <c r="AW519" s="15"/>
      <c r="AX519" s="15">
        <f>if($A519&lt;=$AF$1,D519*((1+Investment!$D$5/12)^($AX$1*12-$B519)),0)</f>
        <v>0</v>
      </c>
      <c r="AY519" s="15">
        <f>if($A519&lt;=$AF$1,E519*((1+Investment!$D$6/12)^($AX$1*12-$B519)),0)</f>
        <v>0</v>
      </c>
      <c r="AZ519" s="15">
        <f>if($A519&lt;=$AF$1,F519*((1+Investment!$D$7/12)^($AX$1*12-$B519)),0)</f>
        <v>0</v>
      </c>
      <c r="BA519" s="15">
        <f t="shared" si="11"/>
        <v>0</v>
      </c>
      <c r="BB519" s="15">
        <f t="shared" si="22"/>
        <v>924335629</v>
      </c>
      <c r="BC519" s="15"/>
      <c r="BD519" s="15">
        <f>if($A519&lt;=$AF$1,D519*((1+Investment!$D$5/12)^($BD$1*12-$B519)),0)</f>
        <v>0</v>
      </c>
      <c r="BE519" s="15">
        <f>if($A519&lt;=$AF$1,E519*((1+Investment!$D$6/12)^($BD$1*12-$B519)),0)</f>
        <v>0</v>
      </c>
      <c r="BF519" s="15">
        <f>if($A519&lt;=$AF$1,F519*((1+Investment!$D$7/12)^($BD$1*12-$B519)),0)</f>
        <v>0</v>
      </c>
      <c r="BG519" s="15">
        <f t="shared" si="12"/>
        <v>0</v>
      </c>
      <c r="BH519" s="15">
        <f t="shared" si="23"/>
        <v>2023737898</v>
      </c>
      <c r="BI519" s="15"/>
    </row>
    <row r="520">
      <c r="A520" s="24">
        <f t="shared" si="2"/>
        <v>43</v>
      </c>
      <c r="B520" s="23">
        <f t="shared" si="13"/>
        <v>518</v>
      </c>
      <c r="C520" s="15">
        <f>vlookup(A520,Budget!$B$3:$H$53,7,0)</f>
        <v>161407.16</v>
      </c>
      <c r="D520" s="15">
        <f t="shared" ref="D520:F520" si="538">$C520*D$1</f>
        <v>96844.29597</v>
      </c>
      <c r="E520" s="15">
        <f t="shared" si="538"/>
        <v>40351.78999</v>
      </c>
      <c r="F520" s="15">
        <f t="shared" si="538"/>
        <v>24211.07399</v>
      </c>
      <c r="G520" s="14"/>
      <c r="H520" s="15">
        <f>if($A520&lt;=$H$1,D520*((1+Investment!$D$5/12)^($H$1*12-$B520)),0)</f>
        <v>0</v>
      </c>
      <c r="I520" s="15">
        <f>if($A520&lt;=$H$1,E520*((1+Investment!$D$6/12)^($H$1*12-$B520)),0)</f>
        <v>0</v>
      </c>
      <c r="J520" s="15">
        <f>if($A520&lt;=$H$1,F520*((1+Investment!$D$7/12)^($H$1*12-$B520)),0)</f>
        <v>0</v>
      </c>
      <c r="K520" s="15">
        <f t="shared" si="4"/>
        <v>0</v>
      </c>
      <c r="L520" s="15">
        <f t="shared" si="15"/>
        <v>2878143.695</v>
      </c>
      <c r="M520" s="14"/>
      <c r="N520" s="15">
        <f>if($A520&lt;=$N$1,D520*((1+Investment!$D$5/12)^($N$1*12-$B520)),0)</f>
        <v>0</v>
      </c>
      <c r="O520" s="15">
        <f>if($A520&lt;=$N$1,E520*((1+Investment!$D$6/12)^($N$1*12-$B520)),0)</f>
        <v>0</v>
      </c>
      <c r="P520" s="15">
        <f>if($A520&lt;=$N$1,F520*((1+Investment!$D$7/12)^($N$1*12-$B520)),0)</f>
        <v>0</v>
      </c>
      <c r="Q520" s="15">
        <f t="shared" si="5"/>
        <v>0</v>
      </c>
      <c r="R520" s="15">
        <f t="shared" si="16"/>
        <v>7865692.167</v>
      </c>
      <c r="S520" s="14"/>
      <c r="T520" s="15">
        <f>if($A520&lt;=$T$1,D520*((1+Investment!$D$5/12)^($T$1*12-$B520)),0)</f>
        <v>0</v>
      </c>
      <c r="U520" s="15">
        <f>if($A520&lt;=$T$1,E520*((1+Investment!$D$6/12)^($T$1*12-$B520)),0)</f>
        <v>0</v>
      </c>
      <c r="V520" s="15">
        <f>if($A520&lt;=$T$1,F520*((1+Investment!$D$7/12)^($T$1*12-$B520)),0)</f>
        <v>0</v>
      </c>
      <c r="W520" s="15">
        <f t="shared" si="6"/>
        <v>0</v>
      </c>
      <c r="X520" s="15">
        <f t="shared" si="17"/>
        <v>19126709.88</v>
      </c>
      <c r="Y520" s="14"/>
      <c r="Z520" s="15">
        <f>if($A520&lt;=$Z$1,D520*((1+Investment!$D$5/12)^($Z$1*12-$B520)),0)</f>
        <v>0</v>
      </c>
      <c r="AA520" s="15">
        <f>if($A520&lt;=$Z$1,E520*((1+Investment!$D$6/12)^($Z$1*12-$B520)),0)</f>
        <v>0</v>
      </c>
      <c r="AB520" s="15">
        <f>if($A520&lt;=$Z$1,F520*((1+Investment!$D$7/12)^($Z$1*12-$B520)),0)</f>
        <v>0</v>
      </c>
      <c r="AC520" s="15">
        <f t="shared" si="7"/>
        <v>0</v>
      </c>
      <c r="AD520" s="15">
        <f t="shared" si="18"/>
        <v>43666553.35</v>
      </c>
      <c r="AE520" s="14"/>
      <c r="AF520" s="15">
        <f>if($A520&lt;=$AF$1,D520*((1+Investment!$D$5/12)^($AF$1*12-$B520)),0)</f>
        <v>0</v>
      </c>
      <c r="AG520" s="15">
        <f>if($A520&lt;=$AF$1,E520*((1+Investment!$D$6/12)^($AF$1*12-$B520)),0)</f>
        <v>0</v>
      </c>
      <c r="AH520" s="15">
        <f>if($A520&lt;=$AF$1,F520*((1+Investment!$D$7/12)^($AF$1*12-$B520)),0)</f>
        <v>0</v>
      </c>
      <c r="AI520" s="15">
        <f t="shared" si="8"/>
        <v>0</v>
      </c>
      <c r="AJ520" s="15">
        <f t="shared" si="19"/>
        <v>96444597</v>
      </c>
      <c r="AK520" s="14"/>
      <c r="AL520" s="15">
        <f>if($A520&lt;=$AF$1,D520*((1+Investment!$D$5/12)^($AL$1*12-$B520)),0)</f>
        <v>0</v>
      </c>
      <c r="AM520" s="15">
        <f>if($A520&lt;=$AF$1,E520*((1+Investment!$D$6/12)^($AL$1*12-$B520)),0)</f>
        <v>0</v>
      </c>
      <c r="AN520" s="15">
        <f>if($A520&lt;=$AF$1,F520*((1+Investment!$D$7/12)^($AL$1*12-$B520)),0)</f>
        <v>0</v>
      </c>
      <c r="AO520" s="15">
        <f t="shared" si="9"/>
        <v>0</v>
      </c>
      <c r="AP520" s="15">
        <f t="shared" si="20"/>
        <v>201708724.5</v>
      </c>
      <c r="AQ520" s="14"/>
      <c r="AR520" s="15">
        <f>if($A520&lt;=$AF$1,D520*((1+Investment!$D$5/12)^($AR$1*12-$B520)),0)</f>
        <v>0</v>
      </c>
      <c r="AS520" s="15">
        <f>if($A520&lt;=$AF$1,E520*((1+Investment!$D$6/12)^($AR$1*12-$B520)),0)</f>
        <v>0</v>
      </c>
      <c r="AT520" s="15">
        <f>if($A520&lt;=$AF$1,F520*((1+Investment!$D$7/12)^($AR$1*12-$B520)),0)</f>
        <v>0</v>
      </c>
      <c r="AU520" s="15">
        <f t="shared" si="10"/>
        <v>0</v>
      </c>
      <c r="AV520" s="15">
        <f t="shared" si="21"/>
        <v>428487442.2</v>
      </c>
      <c r="AW520" s="15"/>
      <c r="AX520" s="15">
        <f>if($A520&lt;=$AF$1,D520*((1+Investment!$D$5/12)^($AX$1*12-$B520)),0)</f>
        <v>0</v>
      </c>
      <c r="AY520" s="15">
        <f>if($A520&lt;=$AF$1,E520*((1+Investment!$D$6/12)^($AX$1*12-$B520)),0)</f>
        <v>0</v>
      </c>
      <c r="AZ520" s="15">
        <f>if($A520&lt;=$AF$1,F520*((1+Investment!$D$7/12)^($AX$1*12-$B520)),0)</f>
        <v>0</v>
      </c>
      <c r="BA520" s="15">
        <f t="shared" si="11"/>
        <v>0</v>
      </c>
      <c r="BB520" s="15">
        <f t="shared" si="22"/>
        <v>924335629</v>
      </c>
      <c r="BC520" s="15"/>
      <c r="BD520" s="15">
        <f>if($A520&lt;=$AF$1,D520*((1+Investment!$D$5/12)^($BD$1*12-$B520)),0)</f>
        <v>0</v>
      </c>
      <c r="BE520" s="15">
        <f>if($A520&lt;=$AF$1,E520*((1+Investment!$D$6/12)^($BD$1*12-$B520)),0)</f>
        <v>0</v>
      </c>
      <c r="BF520" s="15">
        <f>if($A520&lt;=$AF$1,F520*((1+Investment!$D$7/12)^($BD$1*12-$B520)),0)</f>
        <v>0</v>
      </c>
      <c r="BG520" s="15">
        <f t="shared" si="12"/>
        <v>0</v>
      </c>
      <c r="BH520" s="15">
        <f t="shared" si="23"/>
        <v>2023737898</v>
      </c>
      <c r="BI520" s="15"/>
    </row>
    <row r="521">
      <c r="A521" s="24">
        <f t="shared" si="2"/>
        <v>43</v>
      </c>
      <c r="B521" s="23">
        <f t="shared" si="13"/>
        <v>519</v>
      </c>
      <c r="C521" s="15">
        <f>vlookup(A521,Budget!$B$3:$H$53,7,0)</f>
        <v>161407.16</v>
      </c>
      <c r="D521" s="15">
        <f t="shared" ref="D521:F521" si="539">$C521*D$1</f>
        <v>96844.29597</v>
      </c>
      <c r="E521" s="15">
        <f t="shared" si="539"/>
        <v>40351.78999</v>
      </c>
      <c r="F521" s="15">
        <f t="shared" si="539"/>
        <v>24211.07399</v>
      </c>
      <c r="G521" s="14"/>
      <c r="H521" s="15">
        <f>if($A521&lt;=$H$1,D521*((1+Investment!$D$5/12)^($H$1*12-$B521)),0)</f>
        <v>0</v>
      </c>
      <c r="I521" s="15">
        <f>if($A521&lt;=$H$1,E521*((1+Investment!$D$6/12)^($H$1*12-$B521)),0)</f>
        <v>0</v>
      </c>
      <c r="J521" s="15">
        <f>if($A521&lt;=$H$1,F521*((1+Investment!$D$7/12)^($H$1*12-$B521)),0)</f>
        <v>0</v>
      </c>
      <c r="K521" s="15">
        <f t="shared" si="4"/>
        <v>0</v>
      </c>
      <c r="L521" s="15">
        <f t="shared" si="15"/>
        <v>2878143.695</v>
      </c>
      <c r="M521" s="14"/>
      <c r="N521" s="15">
        <f>if($A521&lt;=$N$1,D521*((1+Investment!$D$5/12)^($N$1*12-$B521)),0)</f>
        <v>0</v>
      </c>
      <c r="O521" s="15">
        <f>if($A521&lt;=$N$1,E521*((1+Investment!$D$6/12)^($N$1*12-$B521)),0)</f>
        <v>0</v>
      </c>
      <c r="P521" s="15">
        <f>if($A521&lt;=$N$1,F521*((1+Investment!$D$7/12)^($N$1*12-$B521)),0)</f>
        <v>0</v>
      </c>
      <c r="Q521" s="15">
        <f t="shared" si="5"/>
        <v>0</v>
      </c>
      <c r="R521" s="15">
        <f t="shared" si="16"/>
        <v>7865692.167</v>
      </c>
      <c r="S521" s="14"/>
      <c r="T521" s="15">
        <f>if($A521&lt;=$T$1,D521*((1+Investment!$D$5/12)^($T$1*12-$B521)),0)</f>
        <v>0</v>
      </c>
      <c r="U521" s="15">
        <f>if($A521&lt;=$T$1,E521*((1+Investment!$D$6/12)^($T$1*12-$B521)),0)</f>
        <v>0</v>
      </c>
      <c r="V521" s="15">
        <f>if($A521&lt;=$T$1,F521*((1+Investment!$D$7/12)^($T$1*12-$B521)),0)</f>
        <v>0</v>
      </c>
      <c r="W521" s="15">
        <f t="shared" si="6"/>
        <v>0</v>
      </c>
      <c r="X521" s="15">
        <f t="shared" si="17"/>
        <v>19126709.88</v>
      </c>
      <c r="Y521" s="14"/>
      <c r="Z521" s="15">
        <f>if($A521&lt;=$Z$1,D521*((1+Investment!$D$5/12)^($Z$1*12-$B521)),0)</f>
        <v>0</v>
      </c>
      <c r="AA521" s="15">
        <f>if($A521&lt;=$Z$1,E521*((1+Investment!$D$6/12)^($Z$1*12-$B521)),0)</f>
        <v>0</v>
      </c>
      <c r="AB521" s="15">
        <f>if($A521&lt;=$Z$1,F521*((1+Investment!$D$7/12)^($Z$1*12-$B521)),0)</f>
        <v>0</v>
      </c>
      <c r="AC521" s="15">
        <f t="shared" si="7"/>
        <v>0</v>
      </c>
      <c r="AD521" s="15">
        <f t="shared" si="18"/>
        <v>43666553.35</v>
      </c>
      <c r="AE521" s="14"/>
      <c r="AF521" s="15">
        <f>if($A521&lt;=$AF$1,D521*((1+Investment!$D$5/12)^($AF$1*12-$B521)),0)</f>
        <v>0</v>
      </c>
      <c r="AG521" s="15">
        <f>if($A521&lt;=$AF$1,E521*((1+Investment!$D$6/12)^($AF$1*12-$B521)),0)</f>
        <v>0</v>
      </c>
      <c r="AH521" s="15">
        <f>if($A521&lt;=$AF$1,F521*((1+Investment!$D$7/12)^($AF$1*12-$B521)),0)</f>
        <v>0</v>
      </c>
      <c r="AI521" s="15">
        <f t="shared" si="8"/>
        <v>0</v>
      </c>
      <c r="AJ521" s="15">
        <f t="shared" si="19"/>
        <v>96444597</v>
      </c>
      <c r="AK521" s="14"/>
      <c r="AL521" s="15">
        <f>if($A521&lt;=$AF$1,D521*((1+Investment!$D$5/12)^($AL$1*12-$B521)),0)</f>
        <v>0</v>
      </c>
      <c r="AM521" s="15">
        <f>if($A521&lt;=$AF$1,E521*((1+Investment!$D$6/12)^($AL$1*12-$B521)),0)</f>
        <v>0</v>
      </c>
      <c r="AN521" s="15">
        <f>if($A521&lt;=$AF$1,F521*((1+Investment!$D$7/12)^($AL$1*12-$B521)),0)</f>
        <v>0</v>
      </c>
      <c r="AO521" s="15">
        <f t="shared" si="9"/>
        <v>0</v>
      </c>
      <c r="AP521" s="15">
        <f t="shared" si="20"/>
        <v>201708724.5</v>
      </c>
      <c r="AQ521" s="14"/>
      <c r="AR521" s="15">
        <f>if($A521&lt;=$AF$1,D521*((1+Investment!$D$5/12)^($AR$1*12-$B521)),0)</f>
        <v>0</v>
      </c>
      <c r="AS521" s="15">
        <f>if($A521&lt;=$AF$1,E521*((1+Investment!$D$6/12)^($AR$1*12-$B521)),0)</f>
        <v>0</v>
      </c>
      <c r="AT521" s="15">
        <f>if($A521&lt;=$AF$1,F521*((1+Investment!$D$7/12)^($AR$1*12-$B521)),0)</f>
        <v>0</v>
      </c>
      <c r="AU521" s="15">
        <f t="shared" si="10"/>
        <v>0</v>
      </c>
      <c r="AV521" s="15">
        <f t="shared" si="21"/>
        <v>428487442.2</v>
      </c>
      <c r="AW521" s="15"/>
      <c r="AX521" s="15">
        <f>if($A521&lt;=$AF$1,D521*((1+Investment!$D$5/12)^($AX$1*12-$B521)),0)</f>
        <v>0</v>
      </c>
      <c r="AY521" s="15">
        <f>if($A521&lt;=$AF$1,E521*((1+Investment!$D$6/12)^($AX$1*12-$B521)),0)</f>
        <v>0</v>
      </c>
      <c r="AZ521" s="15">
        <f>if($A521&lt;=$AF$1,F521*((1+Investment!$D$7/12)^($AX$1*12-$B521)),0)</f>
        <v>0</v>
      </c>
      <c r="BA521" s="15">
        <f t="shared" si="11"/>
        <v>0</v>
      </c>
      <c r="BB521" s="15">
        <f t="shared" si="22"/>
        <v>924335629</v>
      </c>
      <c r="BC521" s="15"/>
      <c r="BD521" s="15">
        <f>if($A521&lt;=$AF$1,D521*((1+Investment!$D$5/12)^($BD$1*12-$B521)),0)</f>
        <v>0</v>
      </c>
      <c r="BE521" s="15">
        <f>if($A521&lt;=$AF$1,E521*((1+Investment!$D$6/12)^($BD$1*12-$B521)),0)</f>
        <v>0</v>
      </c>
      <c r="BF521" s="15">
        <f>if($A521&lt;=$AF$1,F521*((1+Investment!$D$7/12)^($BD$1*12-$B521)),0)</f>
        <v>0</v>
      </c>
      <c r="BG521" s="15">
        <f t="shared" si="12"/>
        <v>0</v>
      </c>
      <c r="BH521" s="15">
        <f t="shared" si="23"/>
        <v>2023737898</v>
      </c>
      <c r="BI521" s="15"/>
    </row>
    <row r="522">
      <c r="A522" s="24">
        <f t="shared" si="2"/>
        <v>43</v>
      </c>
      <c r="B522" s="23">
        <f t="shared" si="13"/>
        <v>520</v>
      </c>
      <c r="C522" s="15">
        <f>vlookup(A522,Budget!$B$3:$H$53,7,0)</f>
        <v>161407.16</v>
      </c>
      <c r="D522" s="15">
        <f t="shared" ref="D522:F522" si="540">$C522*D$1</f>
        <v>96844.29597</v>
      </c>
      <c r="E522" s="15">
        <f t="shared" si="540"/>
        <v>40351.78999</v>
      </c>
      <c r="F522" s="15">
        <f t="shared" si="540"/>
        <v>24211.07399</v>
      </c>
      <c r="G522" s="14"/>
      <c r="H522" s="15">
        <f>if($A522&lt;=$H$1,D522*((1+Investment!$D$5/12)^($H$1*12-$B522)),0)</f>
        <v>0</v>
      </c>
      <c r="I522" s="15">
        <f>if($A522&lt;=$H$1,E522*((1+Investment!$D$6/12)^($H$1*12-$B522)),0)</f>
        <v>0</v>
      </c>
      <c r="J522" s="15">
        <f>if($A522&lt;=$H$1,F522*((1+Investment!$D$7/12)^($H$1*12-$B522)),0)</f>
        <v>0</v>
      </c>
      <c r="K522" s="15">
        <f t="shared" si="4"/>
        <v>0</v>
      </c>
      <c r="L522" s="15">
        <f t="shared" si="15"/>
        <v>2878143.695</v>
      </c>
      <c r="M522" s="14"/>
      <c r="N522" s="15">
        <f>if($A522&lt;=$N$1,D522*((1+Investment!$D$5/12)^($N$1*12-$B522)),0)</f>
        <v>0</v>
      </c>
      <c r="O522" s="15">
        <f>if($A522&lt;=$N$1,E522*((1+Investment!$D$6/12)^($N$1*12-$B522)),0)</f>
        <v>0</v>
      </c>
      <c r="P522" s="15">
        <f>if($A522&lt;=$N$1,F522*((1+Investment!$D$7/12)^($N$1*12-$B522)),0)</f>
        <v>0</v>
      </c>
      <c r="Q522" s="15">
        <f t="shared" si="5"/>
        <v>0</v>
      </c>
      <c r="R522" s="15">
        <f t="shared" si="16"/>
        <v>7865692.167</v>
      </c>
      <c r="S522" s="14"/>
      <c r="T522" s="15">
        <f>if($A522&lt;=$T$1,D522*((1+Investment!$D$5/12)^($T$1*12-$B522)),0)</f>
        <v>0</v>
      </c>
      <c r="U522" s="15">
        <f>if($A522&lt;=$T$1,E522*((1+Investment!$D$6/12)^($T$1*12-$B522)),0)</f>
        <v>0</v>
      </c>
      <c r="V522" s="15">
        <f>if($A522&lt;=$T$1,F522*((1+Investment!$D$7/12)^($T$1*12-$B522)),0)</f>
        <v>0</v>
      </c>
      <c r="W522" s="15">
        <f t="shared" si="6"/>
        <v>0</v>
      </c>
      <c r="X522" s="15">
        <f t="shared" si="17"/>
        <v>19126709.88</v>
      </c>
      <c r="Y522" s="14"/>
      <c r="Z522" s="15">
        <f>if($A522&lt;=$Z$1,D522*((1+Investment!$D$5/12)^($Z$1*12-$B522)),0)</f>
        <v>0</v>
      </c>
      <c r="AA522" s="15">
        <f>if($A522&lt;=$Z$1,E522*((1+Investment!$D$6/12)^($Z$1*12-$B522)),0)</f>
        <v>0</v>
      </c>
      <c r="AB522" s="15">
        <f>if($A522&lt;=$Z$1,F522*((1+Investment!$D$7/12)^($Z$1*12-$B522)),0)</f>
        <v>0</v>
      </c>
      <c r="AC522" s="15">
        <f t="shared" si="7"/>
        <v>0</v>
      </c>
      <c r="AD522" s="15">
        <f t="shared" si="18"/>
        <v>43666553.35</v>
      </c>
      <c r="AE522" s="14"/>
      <c r="AF522" s="15">
        <f>if($A522&lt;=$AF$1,D522*((1+Investment!$D$5/12)^($AF$1*12-$B522)),0)</f>
        <v>0</v>
      </c>
      <c r="AG522" s="15">
        <f>if($A522&lt;=$AF$1,E522*((1+Investment!$D$6/12)^($AF$1*12-$B522)),0)</f>
        <v>0</v>
      </c>
      <c r="AH522" s="15">
        <f>if($A522&lt;=$AF$1,F522*((1+Investment!$D$7/12)^($AF$1*12-$B522)),0)</f>
        <v>0</v>
      </c>
      <c r="AI522" s="15">
        <f t="shared" si="8"/>
        <v>0</v>
      </c>
      <c r="AJ522" s="15">
        <f t="shared" si="19"/>
        <v>96444597</v>
      </c>
      <c r="AK522" s="14"/>
      <c r="AL522" s="15">
        <f>if($A522&lt;=$AF$1,D522*((1+Investment!$D$5/12)^($AL$1*12-$B522)),0)</f>
        <v>0</v>
      </c>
      <c r="AM522" s="15">
        <f>if($A522&lt;=$AF$1,E522*((1+Investment!$D$6/12)^($AL$1*12-$B522)),0)</f>
        <v>0</v>
      </c>
      <c r="AN522" s="15">
        <f>if($A522&lt;=$AF$1,F522*((1+Investment!$D$7/12)^($AL$1*12-$B522)),0)</f>
        <v>0</v>
      </c>
      <c r="AO522" s="15">
        <f t="shared" si="9"/>
        <v>0</v>
      </c>
      <c r="AP522" s="15">
        <f t="shared" si="20"/>
        <v>201708724.5</v>
      </c>
      <c r="AQ522" s="14"/>
      <c r="AR522" s="15">
        <f>if($A522&lt;=$AF$1,D522*((1+Investment!$D$5/12)^($AR$1*12-$B522)),0)</f>
        <v>0</v>
      </c>
      <c r="AS522" s="15">
        <f>if($A522&lt;=$AF$1,E522*((1+Investment!$D$6/12)^($AR$1*12-$B522)),0)</f>
        <v>0</v>
      </c>
      <c r="AT522" s="15">
        <f>if($A522&lt;=$AF$1,F522*((1+Investment!$D$7/12)^($AR$1*12-$B522)),0)</f>
        <v>0</v>
      </c>
      <c r="AU522" s="15">
        <f t="shared" si="10"/>
        <v>0</v>
      </c>
      <c r="AV522" s="15">
        <f t="shared" si="21"/>
        <v>428487442.2</v>
      </c>
      <c r="AW522" s="15"/>
      <c r="AX522" s="15">
        <f>if($A522&lt;=$AF$1,D522*((1+Investment!$D$5/12)^($AX$1*12-$B522)),0)</f>
        <v>0</v>
      </c>
      <c r="AY522" s="15">
        <f>if($A522&lt;=$AF$1,E522*((1+Investment!$D$6/12)^($AX$1*12-$B522)),0)</f>
        <v>0</v>
      </c>
      <c r="AZ522" s="15">
        <f>if($A522&lt;=$AF$1,F522*((1+Investment!$D$7/12)^($AX$1*12-$B522)),0)</f>
        <v>0</v>
      </c>
      <c r="BA522" s="15">
        <f t="shared" si="11"/>
        <v>0</v>
      </c>
      <c r="BB522" s="15">
        <f t="shared" si="22"/>
        <v>924335629</v>
      </c>
      <c r="BC522" s="15"/>
      <c r="BD522" s="15">
        <f>if($A522&lt;=$AF$1,D522*((1+Investment!$D$5/12)^($BD$1*12-$B522)),0)</f>
        <v>0</v>
      </c>
      <c r="BE522" s="15">
        <f>if($A522&lt;=$AF$1,E522*((1+Investment!$D$6/12)^($BD$1*12-$B522)),0)</f>
        <v>0</v>
      </c>
      <c r="BF522" s="15">
        <f>if($A522&lt;=$AF$1,F522*((1+Investment!$D$7/12)^($BD$1*12-$B522)),0)</f>
        <v>0</v>
      </c>
      <c r="BG522" s="15">
        <f t="shared" si="12"/>
        <v>0</v>
      </c>
      <c r="BH522" s="15">
        <f t="shared" si="23"/>
        <v>2023737898</v>
      </c>
      <c r="BI522" s="15"/>
    </row>
    <row r="523">
      <c r="A523" s="24">
        <f t="shared" si="2"/>
        <v>43</v>
      </c>
      <c r="B523" s="23">
        <f t="shared" si="13"/>
        <v>521</v>
      </c>
      <c r="C523" s="15">
        <f>vlookup(A523,Budget!$B$3:$H$53,7,0)</f>
        <v>161407.16</v>
      </c>
      <c r="D523" s="15">
        <f t="shared" ref="D523:F523" si="541">$C523*D$1</f>
        <v>96844.29597</v>
      </c>
      <c r="E523" s="15">
        <f t="shared" si="541"/>
        <v>40351.78999</v>
      </c>
      <c r="F523" s="15">
        <f t="shared" si="541"/>
        <v>24211.07399</v>
      </c>
      <c r="G523" s="14"/>
      <c r="H523" s="15">
        <f>if($A523&lt;=$H$1,D523*((1+Investment!$D$5/12)^($H$1*12-$B523)),0)</f>
        <v>0</v>
      </c>
      <c r="I523" s="15">
        <f>if($A523&lt;=$H$1,E523*((1+Investment!$D$6/12)^($H$1*12-$B523)),0)</f>
        <v>0</v>
      </c>
      <c r="J523" s="15">
        <f>if($A523&lt;=$H$1,F523*((1+Investment!$D$7/12)^($H$1*12-$B523)),0)</f>
        <v>0</v>
      </c>
      <c r="K523" s="15">
        <f t="shared" si="4"/>
        <v>0</v>
      </c>
      <c r="L523" s="15">
        <f t="shared" si="15"/>
        <v>2878143.695</v>
      </c>
      <c r="M523" s="14"/>
      <c r="N523" s="15">
        <f>if($A523&lt;=$N$1,D523*((1+Investment!$D$5/12)^($N$1*12-$B523)),0)</f>
        <v>0</v>
      </c>
      <c r="O523" s="15">
        <f>if($A523&lt;=$N$1,E523*((1+Investment!$D$6/12)^($N$1*12-$B523)),0)</f>
        <v>0</v>
      </c>
      <c r="P523" s="15">
        <f>if($A523&lt;=$N$1,F523*((1+Investment!$D$7/12)^($N$1*12-$B523)),0)</f>
        <v>0</v>
      </c>
      <c r="Q523" s="15">
        <f t="shared" si="5"/>
        <v>0</v>
      </c>
      <c r="R523" s="15">
        <f t="shared" si="16"/>
        <v>7865692.167</v>
      </c>
      <c r="S523" s="14"/>
      <c r="T523" s="15">
        <f>if($A523&lt;=$T$1,D523*((1+Investment!$D$5/12)^($T$1*12-$B523)),0)</f>
        <v>0</v>
      </c>
      <c r="U523" s="15">
        <f>if($A523&lt;=$T$1,E523*((1+Investment!$D$6/12)^($T$1*12-$B523)),0)</f>
        <v>0</v>
      </c>
      <c r="V523" s="15">
        <f>if($A523&lt;=$T$1,F523*((1+Investment!$D$7/12)^($T$1*12-$B523)),0)</f>
        <v>0</v>
      </c>
      <c r="W523" s="15">
        <f t="shared" si="6"/>
        <v>0</v>
      </c>
      <c r="X523" s="15">
        <f t="shared" si="17"/>
        <v>19126709.88</v>
      </c>
      <c r="Y523" s="14"/>
      <c r="Z523" s="15">
        <f>if($A523&lt;=$Z$1,D523*((1+Investment!$D$5/12)^($Z$1*12-$B523)),0)</f>
        <v>0</v>
      </c>
      <c r="AA523" s="15">
        <f>if($A523&lt;=$Z$1,E523*((1+Investment!$D$6/12)^($Z$1*12-$B523)),0)</f>
        <v>0</v>
      </c>
      <c r="AB523" s="15">
        <f>if($A523&lt;=$Z$1,F523*((1+Investment!$D$7/12)^($Z$1*12-$B523)),0)</f>
        <v>0</v>
      </c>
      <c r="AC523" s="15">
        <f t="shared" si="7"/>
        <v>0</v>
      </c>
      <c r="AD523" s="15">
        <f t="shared" si="18"/>
        <v>43666553.35</v>
      </c>
      <c r="AE523" s="14"/>
      <c r="AF523" s="15">
        <f>if($A523&lt;=$AF$1,D523*((1+Investment!$D$5/12)^($AF$1*12-$B523)),0)</f>
        <v>0</v>
      </c>
      <c r="AG523" s="15">
        <f>if($A523&lt;=$AF$1,E523*((1+Investment!$D$6/12)^($AF$1*12-$B523)),0)</f>
        <v>0</v>
      </c>
      <c r="AH523" s="15">
        <f>if($A523&lt;=$AF$1,F523*((1+Investment!$D$7/12)^($AF$1*12-$B523)),0)</f>
        <v>0</v>
      </c>
      <c r="AI523" s="15">
        <f t="shared" si="8"/>
        <v>0</v>
      </c>
      <c r="AJ523" s="15">
        <f t="shared" si="19"/>
        <v>96444597</v>
      </c>
      <c r="AK523" s="14"/>
      <c r="AL523" s="15">
        <f>if($A523&lt;=$AF$1,D523*((1+Investment!$D$5/12)^($AL$1*12-$B523)),0)</f>
        <v>0</v>
      </c>
      <c r="AM523" s="15">
        <f>if($A523&lt;=$AF$1,E523*((1+Investment!$D$6/12)^($AL$1*12-$B523)),0)</f>
        <v>0</v>
      </c>
      <c r="AN523" s="15">
        <f>if($A523&lt;=$AF$1,F523*((1+Investment!$D$7/12)^($AL$1*12-$B523)),0)</f>
        <v>0</v>
      </c>
      <c r="AO523" s="15">
        <f t="shared" si="9"/>
        <v>0</v>
      </c>
      <c r="AP523" s="15">
        <f t="shared" si="20"/>
        <v>201708724.5</v>
      </c>
      <c r="AQ523" s="14"/>
      <c r="AR523" s="15">
        <f>if($A523&lt;=$AF$1,D523*((1+Investment!$D$5/12)^($AR$1*12-$B523)),0)</f>
        <v>0</v>
      </c>
      <c r="AS523" s="15">
        <f>if($A523&lt;=$AF$1,E523*((1+Investment!$D$6/12)^($AR$1*12-$B523)),0)</f>
        <v>0</v>
      </c>
      <c r="AT523" s="15">
        <f>if($A523&lt;=$AF$1,F523*((1+Investment!$D$7/12)^($AR$1*12-$B523)),0)</f>
        <v>0</v>
      </c>
      <c r="AU523" s="15">
        <f t="shared" si="10"/>
        <v>0</v>
      </c>
      <c r="AV523" s="15">
        <f t="shared" si="21"/>
        <v>428487442.2</v>
      </c>
      <c r="AW523" s="15"/>
      <c r="AX523" s="15">
        <f>if($A523&lt;=$AF$1,D523*((1+Investment!$D$5/12)^($AX$1*12-$B523)),0)</f>
        <v>0</v>
      </c>
      <c r="AY523" s="15">
        <f>if($A523&lt;=$AF$1,E523*((1+Investment!$D$6/12)^($AX$1*12-$B523)),0)</f>
        <v>0</v>
      </c>
      <c r="AZ523" s="15">
        <f>if($A523&lt;=$AF$1,F523*((1+Investment!$D$7/12)^($AX$1*12-$B523)),0)</f>
        <v>0</v>
      </c>
      <c r="BA523" s="15">
        <f t="shared" si="11"/>
        <v>0</v>
      </c>
      <c r="BB523" s="15">
        <f t="shared" si="22"/>
        <v>924335629</v>
      </c>
      <c r="BC523" s="15"/>
      <c r="BD523" s="15">
        <f>if($A523&lt;=$AF$1,D523*((1+Investment!$D$5/12)^($BD$1*12-$B523)),0)</f>
        <v>0</v>
      </c>
      <c r="BE523" s="15">
        <f>if($A523&lt;=$AF$1,E523*((1+Investment!$D$6/12)^($BD$1*12-$B523)),0)</f>
        <v>0</v>
      </c>
      <c r="BF523" s="15">
        <f>if($A523&lt;=$AF$1,F523*((1+Investment!$D$7/12)^($BD$1*12-$B523)),0)</f>
        <v>0</v>
      </c>
      <c r="BG523" s="15">
        <f t="shared" si="12"/>
        <v>0</v>
      </c>
      <c r="BH523" s="15">
        <f t="shared" si="23"/>
        <v>2023737898</v>
      </c>
      <c r="BI523" s="15"/>
    </row>
    <row r="524">
      <c r="A524" s="24">
        <f t="shared" si="2"/>
        <v>43</v>
      </c>
      <c r="B524" s="23">
        <f t="shared" si="13"/>
        <v>522</v>
      </c>
      <c r="C524" s="15">
        <f>vlookup(A524,Budget!$B$3:$H$53,7,0)</f>
        <v>161407.16</v>
      </c>
      <c r="D524" s="15">
        <f t="shared" ref="D524:F524" si="542">$C524*D$1</f>
        <v>96844.29597</v>
      </c>
      <c r="E524" s="15">
        <f t="shared" si="542"/>
        <v>40351.78999</v>
      </c>
      <c r="F524" s="15">
        <f t="shared" si="542"/>
        <v>24211.07399</v>
      </c>
      <c r="G524" s="14"/>
      <c r="H524" s="15">
        <f>if($A524&lt;=$H$1,D524*((1+Investment!$D$5/12)^($H$1*12-$B524)),0)</f>
        <v>0</v>
      </c>
      <c r="I524" s="15">
        <f>if($A524&lt;=$H$1,E524*((1+Investment!$D$6/12)^($H$1*12-$B524)),0)</f>
        <v>0</v>
      </c>
      <c r="J524" s="15">
        <f>if($A524&lt;=$H$1,F524*((1+Investment!$D$7/12)^($H$1*12-$B524)),0)</f>
        <v>0</v>
      </c>
      <c r="K524" s="15">
        <f t="shared" si="4"/>
        <v>0</v>
      </c>
      <c r="L524" s="15">
        <f t="shared" si="15"/>
        <v>2878143.695</v>
      </c>
      <c r="M524" s="14"/>
      <c r="N524" s="15">
        <f>if($A524&lt;=$N$1,D524*((1+Investment!$D$5/12)^($N$1*12-$B524)),0)</f>
        <v>0</v>
      </c>
      <c r="O524" s="15">
        <f>if($A524&lt;=$N$1,E524*((1+Investment!$D$6/12)^($N$1*12-$B524)),0)</f>
        <v>0</v>
      </c>
      <c r="P524" s="15">
        <f>if($A524&lt;=$N$1,F524*((1+Investment!$D$7/12)^($N$1*12-$B524)),0)</f>
        <v>0</v>
      </c>
      <c r="Q524" s="15">
        <f t="shared" si="5"/>
        <v>0</v>
      </c>
      <c r="R524" s="15">
        <f t="shared" si="16"/>
        <v>7865692.167</v>
      </c>
      <c r="S524" s="14"/>
      <c r="T524" s="15">
        <f>if($A524&lt;=$T$1,D524*((1+Investment!$D$5/12)^($T$1*12-$B524)),0)</f>
        <v>0</v>
      </c>
      <c r="U524" s="15">
        <f>if($A524&lt;=$T$1,E524*((1+Investment!$D$6/12)^($T$1*12-$B524)),0)</f>
        <v>0</v>
      </c>
      <c r="V524" s="15">
        <f>if($A524&lt;=$T$1,F524*((1+Investment!$D$7/12)^($T$1*12-$B524)),0)</f>
        <v>0</v>
      </c>
      <c r="W524" s="15">
        <f t="shared" si="6"/>
        <v>0</v>
      </c>
      <c r="X524" s="15">
        <f t="shared" si="17"/>
        <v>19126709.88</v>
      </c>
      <c r="Y524" s="14"/>
      <c r="Z524" s="15">
        <f>if($A524&lt;=$Z$1,D524*((1+Investment!$D$5/12)^($Z$1*12-$B524)),0)</f>
        <v>0</v>
      </c>
      <c r="AA524" s="15">
        <f>if($A524&lt;=$Z$1,E524*((1+Investment!$D$6/12)^($Z$1*12-$B524)),0)</f>
        <v>0</v>
      </c>
      <c r="AB524" s="15">
        <f>if($A524&lt;=$Z$1,F524*((1+Investment!$D$7/12)^($Z$1*12-$B524)),0)</f>
        <v>0</v>
      </c>
      <c r="AC524" s="15">
        <f t="shared" si="7"/>
        <v>0</v>
      </c>
      <c r="AD524" s="15">
        <f t="shared" si="18"/>
        <v>43666553.35</v>
      </c>
      <c r="AE524" s="14"/>
      <c r="AF524" s="15">
        <f>if($A524&lt;=$AF$1,D524*((1+Investment!$D$5/12)^($AF$1*12-$B524)),0)</f>
        <v>0</v>
      </c>
      <c r="AG524" s="15">
        <f>if($A524&lt;=$AF$1,E524*((1+Investment!$D$6/12)^($AF$1*12-$B524)),0)</f>
        <v>0</v>
      </c>
      <c r="AH524" s="15">
        <f>if($A524&lt;=$AF$1,F524*((1+Investment!$D$7/12)^($AF$1*12-$B524)),0)</f>
        <v>0</v>
      </c>
      <c r="AI524" s="15">
        <f t="shared" si="8"/>
        <v>0</v>
      </c>
      <c r="AJ524" s="15">
        <f t="shared" si="19"/>
        <v>96444597</v>
      </c>
      <c r="AK524" s="14"/>
      <c r="AL524" s="15">
        <f>if($A524&lt;=$AF$1,D524*((1+Investment!$D$5/12)^($AL$1*12-$B524)),0)</f>
        <v>0</v>
      </c>
      <c r="AM524" s="15">
        <f>if($A524&lt;=$AF$1,E524*((1+Investment!$D$6/12)^($AL$1*12-$B524)),0)</f>
        <v>0</v>
      </c>
      <c r="AN524" s="15">
        <f>if($A524&lt;=$AF$1,F524*((1+Investment!$D$7/12)^($AL$1*12-$B524)),0)</f>
        <v>0</v>
      </c>
      <c r="AO524" s="15">
        <f t="shared" si="9"/>
        <v>0</v>
      </c>
      <c r="AP524" s="15">
        <f t="shared" si="20"/>
        <v>201708724.5</v>
      </c>
      <c r="AQ524" s="14"/>
      <c r="AR524" s="15">
        <f>if($A524&lt;=$AF$1,D524*((1+Investment!$D$5/12)^($AR$1*12-$B524)),0)</f>
        <v>0</v>
      </c>
      <c r="AS524" s="15">
        <f>if($A524&lt;=$AF$1,E524*((1+Investment!$D$6/12)^($AR$1*12-$B524)),0)</f>
        <v>0</v>
      </c>
      <c r="AT524" s="15">
        <f>if($A524&lt;=$AF$1,F524*((1+Investment!$D$7/12)^($AR$1*12-$B524)),0)</f>
        <v>0</v>
      </c>
      <c r="AU524" s="15">
        <f t="shared" si="10"/>
        <v>0</v>
      </c>
      <c r="AV524" s="15">
        <f t="shared" si="21"/>
        <v>428487442.2</v>
      </c>
      <c r="AW524" s="15"/>
      <c r="AX524" s="15">
        <f>if($A524&lt;=$AF$1,D524*((1+Investment!$D$5/12)^($AX$1*12-$B524)),0)</f>
        <v>0</v>
      </c>
      <c r="AY524" s="15">
        <f>if($A524&lt;=$AF$1,E524*((1+Investment!$D$6/12)^($AX$1*12-$B524)),0)</f>
        <v>0</v>
      </c>
      <c r="AZ524" s="15">
        <f>if($A524&lt;=$AF$1,F524*((1+Investment!$D$7/12)^($AX$1*12-$B524)),0)</f>
        <v>0</v>
      </c>
      <c r="BA524" s="15">
        <f t="shared" si="11"/>
        <v>0</v>
      </c>
      <c r="BB524" s="15">
        <f t="shared" si="22"/>
        <v>924335629</v>
      </c>
      <c r="BC524" s="15"/>
      <c r="BD524" s="15">
        <f>if($A524&lt;=$AF$1,D524*((1+Investment!$D$5/12)^($BD$1*12-$B524)),0)</f>
        <v>0</v>
      </c>
      <c r="BE524" s="15">
        <f>if($A524&lt;=$AF$1,E524*((1+Investment!$D$6/12)^($BD$1*12-$B524)),0)</f>
        <v>0</v>
      </c>
      <c r="BF524" s="15">
        <f>if($A524&lt;=$AF$1,F524*((1+Investment!$D$7/12)^($BD$1*12-$B524)),0)</f>
        <v>0</v>
      </c>
      <c r="BG524" s="15">
        <f t="shared" si="12"/>
        <v>0</v>
      </c>
      <c r="BH524" s="15">
        <f t="shared" si="23"/>
        <v>2023737898</v>
      </c>
      <c r="BI524" s="15"/>
    </row>
    <row r="525">
      <c r="A525" s="24">
        <f t="shared" si="2"/>
        <v>43</v>
      </c>
      <c r="B525" s="23">
        <f t="shared" si="13"/>
        <v>523</v>
      </c>
      <c r="C525" s="15">
        <f>vlookup(A525,Budget!$B$3:$H$53,7,0)</f>
        <v>161407.16</v>
      </c>
      <c r="D525" s="15">
        <f t="shared" ref="D525:F525" si="543">$C525*D$1</f>
        <v>96844.29597</v>
      </c>
      <c r="E525" s="15">
        <f t="shared" si="543"/>
        <v>40351.78999</v>
      </c>
      <c r="F525" s="15">
        <f t="shared" si="543"/>
        <v>24211.07399</v>
      </c>
      <c r="G525" s="14"/>
      <c r="H525" s="15">
        <f>if($A525&lt;=$H$1,D525*((1+Investment!$D$5/12)^($H$1*12-$B525)),0)</f>
        <v>0</v>
      </c>
      <c r="I525" s="15">
        <f>if($A525&lt;=$H$1,E525*((1+Investment!$D$6/12)^($H$1*12-$B525)),0)</f>
        <v>0</v>
      </c>
      <c r="J525" s="15">
        <f>if($A525&lt;=$H$1,F525*((1+Investment!$D$7/12)^($H$1*12-$B525)),0)</f>
        <v>0</v>
      </c>
      <c r="K525" s="15">
        <f t="shared" si="4"/>
        <v>0</v>
      </c>
      <c r="L525" s="15">
        <f t="shared" si="15"/>
        <v>2878143.695</v>
      </c>
      <c r="M525" s="14"/>
      <c r="N525" s="15">
        <f>if($A525&lt;=$N$1,D525*((1+Investment!$D$5/12)^($N$1*12-$B525)),0)</f>
        <v>0</v>
      </c>
      <c r="O525" s="15">
        <f>if($A525&lt;=$N$1,E525*((1+Investment!$D$6/12)^($N$1*12-$B525)),0)</f>
        <v>0</v>
      </c>
      <c r="P525" s="15">
        <f>if($A525&lt;=$N$1,F525*((1+Investment!$D$7/12)^($N$1*12-$B525)),0)</f>
        <v>0</v>
      </c>
      <c r="Q525" s="15">
        <f t="shared" si="5"/>
        <v>0</v>
      </c>
      <c r="R525" s="15">
        <f t="shared" si="16"/>
        <v>7865692.167</v>
      </c>
      <c r="S525" s="14"/>
      <c r="T525" s="15">
        <f>if($A525&lt;=$T$1,D525*((1+Investment!$D$5/12)^($T$1*12-$B525)),0)</f>
        <v>0</v>
      </c>
      <c r="U525" s="15">
        <f>if($A525&lt;=$T$1,E525*((1+Investment!$D$6/12)^($T$1*12-$B525)),0)</f>
        <v>0</v>
      </c>
      <c r="V525" s="15">
        <f>if($A525&lt;=$T$1,F525*((1+Investment!$D$7/12)^($T$1*12-$B525)),0)</f>
        <v>0</v>
      </c>
      <c r="W525" s="15">
        <f t="shared" si="6"/>
        <v>0</v>
      </c>
      <c r="X525" s="15">
        <f t="shared" si="17"/>
        <v>19126709.88</v>
      </c>
      <c r="Y525" s="14"/>
      <c r="Z525" s="15">
        <f>if($A525&lt;=$Z$1,D525*((1+Investment!$D$5/12)^($Z$1*12-$B525)),0)</f>
        <v>0</v>
      </c>
      <c r="AA525" s="15">
        <f>if($A525&lt;=$Z$1,E525*((1+Investment!$D$6/12)^($Z$1*12-$B525)),0)</f>
        <v>0</v>
      </c>
      <c r="AB525" s="15">
        <f>if($A525&lt;=$Z$1,F525*((1+Investment!$D$7/12)^($Z$1*12-$B525)),0)</f>
        <v>0</v>
      </c>
      <c r="AC525" s="15">
        <f t="shared" si="7"/>
        <v>0</v>
      </c>
      <c r="AD525" s="15">
        <f t="shared" si="18"/>
        <v>43666553.35</v>
      </c>
      <c r="AE525" s="14"/>
      <c r="AF525" s="15">
        <f>if($A525&lt;=$AF$1,D525*((1+Investment!$D$5/12)^($AF$1*12-$B525)),0)</f>
        <v>0</v>
      </c>
      <c r="AG525" s="15">
        <f>if($A525&lt;=$AF$1,E525*((1+Investment!$D$6/12)^($AF$1*12-$B525)),0)</f>
        <v>0</v>
      </c>
      <c r="AH525" s="15">
        <f>if($A525&lt;=$AF$1,F525*((1+Investment!$D$7/12)^($AF$1*12-$B525)),0)</f>
        <v>0</v>
      </c>
      <c r="AI525" s="15">
        <f t="shared" si="8"/>
        <v>0</v>
      </c>
      <c r="AJ525" s="15">
        <f t="shared" si="19"/>
        <v>96444597</v>
      </c>
      <c r="AK525" s="14"/>
      <c r="AL525" s="15">
        <f>if($A525&lt;=$AF$1,D525*((1+Investment!$D$5/12)^($AL$1*12-$B525)),0)</f>
        <v>0</v>
      </c>
      <c r="AM525" s="15">
        <f>if($A525&lt;=$AF$1,E525*((1+Investment!$D$6/12)^($AL$1*12-$B525)),0)</f>
        <v>0</v>
      </c>
      <c r="AN525" s="15">
        <f>if($A525&lt;=$AF$1,F525*((1+Investment!$D$7/12)^($AL$1*12-$B525)),0)</f>
        <v>0</v>
      </c>
      <c r="AO525" s="15">
        <f t="shared" si="9"/>
        <v>0</v>
      </c>
      <c r="AP525" s="15">
        <f t="shared" si="20"/>
        <v>201708724.5</v>
      </c>
      <c r="AQ525" s="14"/>
      <c r="AR525" s="15">
        <f>if($A525&lt;=$AF$1,D525*((1+Investment!$D$5/12)^($AR$1*12-$B525)),0)</f>
        <v>0</v>
      </c>
      <c r="AS525" s="15">
        <f>if($A525&lt;=$AF$1,E525*((1+Investment!$D$6/12)^($AR$1*12-$B525)),0)</f>
        <v>0</v>
      </c>
      <c r="AT525" s="15">
        <f>if($A525&lt;=$AF$1,F525*((1+Investment!$D$7/12)^($AR$1*12-$B525)),0)</f>
        <v>0</v>
      </c>
      <c r="AU525" s="15">
        <f t="shared" si="10"/>
        <v>0</v>
      </c>
      <c r="AV525" s="15">
        <f t="shared" si="21"/>
        <v>428487442.2</v>
      </c>
      <c r="AW525" s="15"/>
      <c r="AX525" s="15">
        <f>if($A525&lt;=$AF$1,D525*((1+Investment!$D$5/12)^($AX$1*12-$B525)),0)</f>
        <v>0</v>
      </c>
      <c r="AY525" s="15">
        <f>if($A525&lt;=$AF$1,E525*((1+Investment!$D$6/12)^($AX$1*12-$B525)),0)</f>
        <v>0</v>
      </c>
      <c r="AZ525" s="15">
        <f>if($A525&lt;=$AF$1,F525*((1+Investment!$D$7/12)^($AX$1*12-$B525)),0)</f>
        <v>0</v>
      </c>
      <c r="BA525" s="15">
        <f t="shared" si="11"/>
        <v>0</v>
      </c>
      <c r="BB525" s="15">
        <f t="shared" si="22"/>
        <v>924335629</v>
      </c>
      <c r="BC525" s="15"/>
      <c r="BD525" s="15">
        <f>if($A525&lt;=$AF$1,D525*((1+Investment!$D$5/12)^($BD$1*12-$B525)),0)</f>
        <v>0</v>
      </c>
      <c r="BE525" s="15">
        <f>if($A525&lt;=$AF$1,E525*((1+Investment!$D$6/12)^($BD$1*12-$B525)),0)</f>
        <v>0</v>
      </c>
      <c r="BF525" s="15">
        <f>if($A525&lt;=$AF$1,F525*((1+Investment!$D$7/12)^($BD$1*12-$B525)),0)</f>
        <v>0</v>
      </c>
      <c r="BG525" s="15">
        <f t="shared" si="12"/>
        <v>0</v>
      </c>
      <c r="BH525" s="15">
        <f t="shared" si="23"/>
        <v>2023737898</v>
      </c>
      <c r="BI525" s="15"/>
    </row>
    <row r="526">
      <c r="A526" s="24">
        <f t="shared" si="2"/>
        <v>43</v>
      </c>
      <c r="B526" s="23">
        <f t="shared" si="13"/>
        <v>524</v>
      </c>
      <c r="C526" s="15">
        <f>vlookup(A526,Budget!$B$3:$H$53,7,0)</f>
        <v>161407.16</v>
      </c>
      <c r="D526" s="15">
        <f t="shared" ref="D526:F526" si="544">$C526*D$1</f>
        <v>96844.29597</v>
      </c>
      <c r="E526" s="15">
        <f t="shared" si="544"/>
        <v>40351.78999</v>
      </c>
      <c r="F526" s="15">
        <f t="shared" si="544"/>
        <v>24211.07399</v>
      </c>
      <c r="G526" s="14"/>
      <c r="H526" s="15">
        <f>if($A526&lt;=$H$1,D526*((1+Investment!$D$5/12)^($H$1*12-$B526)),0)</f>
        <v>0</v>
      </c>
      <c r="I526" s="15">
        <f>if($A526&lt;=$H$1,E526*((1+Investment!$D$6/12)^($H$1*12-$B526)),0)</f>
        <v>0</v>
      </c>
      <c r="J526" s="15">
        <f>if($A526&lt;=$H$1,F526*((1+Investment!$D$7/12)^($H$1*12-$B526)),0)</f>
        <v>0</v>
      </c>
      <c r="K526" s="15">
        <f t="shared" si="4"/>
        <v>0</v>
      </c>
      <c r="L526" s="15">
        <f t="shared" si="15"/>
        <v>2878143.695</v>
      </c>
      <c r="M526" s="14"/>
      <c r="N526" s="15">
        <f>if($A526&lt;=$N$1,D526*((1+Investment!$D$5/12)^($N$1*12-$B526)),0)</f>
        <v>0</v>
      </c>
      <c r="O526" s="15">
        <f>if($A526&lt;=$N$1,E526*((1+Investment!$D$6/12)^($N$1*12-$B526)),0)</f>
        <v>0</v>
      </c>
      <c r="P526" s="15">
        <f>if($A526&lt;=$N$1,F526*((1+Investment!$D$7/12)^($N$1*12-$B526)),0)</f>
        <v>0</v>
      </c>
      <c r="Q526" s="15">
        <f t="shared" si="5"/>
        <v>0</v>
      </c>
      <c r="R526" s="15">
        <f t="shared" si="16"/>
        <v>7865692.167</v>
      </c>
      <c r="S526" s="14"/>
      <c r="T526" s="15">
        <f>if($A526&lt;=$T$1,D526*((1+Investment!$D$5/12)^($T$1*12-$B526)),0)</f>
        <v>0</v>
      </c>
      <c r="U526" s="15">
        <f>if($A526&lt;=$T$1,E526*((1+Investment!$D$6/12)^($T$1*12-$B526)),0)</f>
        <v>0</v>
      </c>
      <c r="V526" s="15">
        <f>if($A526&lt;=$T$1,F526*((1+Investment!$D$7/12)^($T$1*12-$B526)),0)</f>
        <v>0</v>
      </c>
      <c r="W526" s="15">
        <f t="shared" si="6"/>
        <v>0</v>
      </c>
      <c r="X526" s="15">
        <f t="shared" si="17"/>
        <v>19126709.88</v>
      </c>
      <c r="Y526" s="14"/>
      <c r="Z526" s="15">
        <f>if($A526&lt;=$Z$1,D526*((1+Investment!$D$5/12)^($Z$1*12-$B526)),0)</f>
        <v>0</v>
      </c>
      <c r="AA526" s="15">
        <f>if($A526&lt;=$Z$1,E526*((1+Investment!$D$6/12)^($Z$1*12-$B526)),0)</f>
        <v>0</v>
      </c>
      <c r="AB526" s="15">
        <f>if($A526&lt;=$Z$1,F526*((1+Investment!$D$7/12)^($Z$1*12-$B526)),0)</f>
        <v>0</v>
      </c>
      <c r="AC526" s="15">
        <f t="shared" si="7"/>
        <v>0</v>
      </c>
      <c r="AD526" s="15">
        <f t="shared" si="18"/>
        <v>43666553.35</v>
      </c>
      <c r="AE526" s="14"/>
      <c r="AF526" s="15">
        <f>if($A526&lt;=$AF$1,D526*((1+Investment!$D$5/12)^($AF$1*12-$B526)),0)</f>
        <v>0</v>
      </c>
      <c r="AG526" s="15">
        <f>if($A526&lt;=$AF$1,E526*((1+Investment!$D$6/12)^($AF$1*12-$B526)),0)</f>
        <v>0</v>
      </c>
      <c r="AH526" s="15">
        <f>if($A526&lt;=$AF$1,F526*((1+Investment!$D$7/12)^($AF$1*12-$B526)),0)</f>
        <v>0</v>
      </c>
      <c r="AI526" s="15">
        <f t="shared" si="8"/>
        <v>0</v>
      </c>
      <c r="AJ526" s="15">
        <f t="shared" si="19"/>
        <v>96444597</v>
      </c>
      <c r="AK526" s="14"/>
      <c r="AL526" s="15">
        <f>if($A526&lt;=$AF$1,D526*((1+Investment!$D$5/12)^($AL$1*12-$B526)),0)</f>
        <v>0</v>
      </c>
      <c r="AM526" s="15">
        <f>if($A526&lt;=$AF$1,E526*((1+Investment!$D$6/12)^($AL$1*12-$B526)),0)</f>
        <v>0</v>
      </c>
      <c r="AN526" s="15">
        <f>if($A526&lt;=$AF$1,F526*((1+Investment!$D$7/12)^($AL$1*12-$B526)),0)</f>
        <v>0</v>
      </c>
      <c r="AO526" s="15">
        <f t="shared" si="9"/>
        <v>0</v>
      </c>
      <c r="AP526" s="15">
        <f t="shared" si="20"/>
        <v>201708724.5</v>
      </c>
      <c r="AQ526" s="14"/>
      <c r="AR526" s="15">
        <f>if($A526&lt;=$AF$1,D526*((1+Investment!$D$5/12)^($AR$1*12-$B526)),0)</f>
        <v>0</v>
      </c>
      <c r="AS526" s="15">
        <f>if($A526&lt;=$AF$1,E526*((1+Investment!$D$6/12)^($AR$1*12-$B526)),0)</f>
        <v>0</v>
      </c>
      <c r="AT526" s="15">
        <f>if($A526&lt;=$AF$1,F526*((1+Investment!$D$7/12)^($AR$1*12-$B526)),0)</f>
        <v>0</v>
      </c>
      <c r="AU526" s="15">
        <f t="shared" si="10"/>
        <v>0</v>
      </c>
      <c r="AV526" s="15">
        <f t="shared" si="21"/>
        <v>428487442.2</v>
      </c>
      <c r="AW526" s="15"/>
      <c r="AX526" s="15">
        <f>if($A526&lt;=$AF$1,D526*((1+Investment!$D$5/12)^($AX$1*12-$B526)),0)</f>
        <v>0</v>
      </c>
      <c r="AY526" s="15">
        <f>if($A526&lt;=$AF$1,E526*((1+Investment!$D$6/12)^($AX$1*12-$B526)),0)</f>
        <v>0</v>
      </c>
      <c r="AZ526" s="15">
        <f>if($A526&lt;=$AF$1,F526*((1+Investment!$D$7/12)^($AX$1*12-$B526)),0)</f>
        <v>0</v>
      </c>
      <c r="BA526" s="15">
        <f t="shared" si="11"/>
        <v>0</v>
      </c>
      <c r="BB526" s="15">
        <f t="shared" si="22"/>
        <v>924335629</v>
      </c>
      <c r="BC526" s="15"/>
      <c r="BD526" s="15">
        <f>if($A526&lt;=$AF$1,D526*((1+Investment!$D$5/12)^($BD$1*12-$B526)),0)</f>
        <v>0</v>
      </c>
      <c r="BE526" s="15">
        <f>if($A526&lt;=$AF$1,E526*((1+Investment!$D$6/12)^($BD$1*12-$B526)),0)</f>
        <v>0</v>
      </c>
      <c r="BF526" s="15">
        <f>if($A526&lt;=$AF$1,F526*((1+Investment!$D$7/12)^($BD$1*12-$B526)),0)</f>
        <v>0</v>
      </c>
      <c r="BG526" s="15">
        <f t="shared" si="12"/>
        <v>0</v>
      </c>
      <c r="BH526" s="15">
        <f t="shared" si="23"/>
        <v>2023737898</v>
      </c>
      <c r="BI526" s="15"/>
    </row>
    <row r="527">
      <c r="A527" s="24">
        <f t="shared" si="2"/>
        <v>43</v>
      </c>
      <c r="B527" s="23">
        <f t="shared" si="13"/>
        <v>525</v>
      </c>
      <c r="C527" s="15">
        <f>vlookup(A527,Budget!$B$3:$H$53,7,0)</f>
        <v>161407.16</v>
      </c>
      <c r="D527" s="15">
        <f t="shared" ref="D527:F527" si="545">$C527*D$1</f>
        <v>96844.29597</v>
      </c>
      <c r="E527" s="15">
        <f t="shared" si="545"/>
        <v>40351.78999</v>
      </c>
      <c r="F527" s="15">
        <f t="shared" si="545"/>
        <v>24211.07399</v>
      </c>
      <c r="G527" s="14"/>
      <c r="H527" s="15">
        <f>if($A527&lt;=$H$1,D527*((1+Investment!$D$5/12)^($H$1*12-$B527)),0)</f>
        <v>0</v>
      </c>
      <c r="I527" s="15">
        <f>if($A527&lt;=$H$1,E527*((1+Investment!$D$6/12)^($H$1*12-$B527)),0)</f>
        <v>0</v>
      </c>
      <c r="J527" s="15">
        <f>if($A527&lt;=$H$1,F527*((1+Investment!$D$7/12)^($H$1*12-$B527)),0)</f>
        <v>0</v>
      </c>
      <c r="K527" s="15">
        <f t="shared" si="4"/>
        <v>0</v>
      </c>
      <c r="L527" s="15">
        <f t="shared" si="15"/>
        <v>2878143.695</v>
      </c>
      <c r="M527" s="14"/>
      <c r="N527" s="15">
        <f>if($A527&lt;=$N$1,D527*((1+Investment!$D$5/12)^($N$1*12-$B527)),0)</f>
        <v>0</v>
      </c>
      <c r="O527" s="15">
        <f>if($A527&lt;=$N$1,E527*((1+Investment!$D$6/12)^($N$1*12-$B527)),0)</f>
        <v>0</v>
      </c>
      <c r="P527" s="15">
        <f>if($A527&lt;=$N$1,F527*((1+Investment!$D$7/12)^($N$1*12-$B527)),0)</f>
        <v>0</v>
      </c>
      <c r="Q527" s="15">
        <f t="shared" si="5"/>
        <v>0</v>
      </c>
      <c r="R527" s="15">
        <f t="shared" si="16"/>
        <v>7865692.167</v>
      </c>
      <c r="S527" s="14"/>
      <c r="T527" s="15">
        <f>if($A527&lt;=$T$1,D527*((1+Investment!$D$5/12)^($T$1*12-$B527)),0)</f>
        <v>0</v>
      </c>
      <c r="U527" s="15">
        <f>if($A527&lt;=$T$1,E527*((1+Investment!$D$6/12)^($T$1*12-$B527)),0)</f>
        <v>0</v>
      </c>
      <c r="V527" s="15">
        <f>if($A527&lt;=$T$1,F527*((1+Investment!$D$7/12)^($T$1*12-$B527)),0)</f>
        <v>0</v>
      </c>
      <c r="W527" s="15">
        <f t="shared" si="6"/>
        <v>0</v>
      </c>
      <c r="X527" s="15">
        <f t="shared" si="17"/>
        <v>19126709.88</v>
      </c>
      <c r="Y527" s="14"/>
      <c r="Z527" s="15">
        <f>if($A527&lt;=$Z$1,D527*((1+Investment!$D$5/12)^($Z$1*12-$B527)),0)</f>
        <v>0</v>
      </c>
      <c r="AA527" s="15">
        <f>if($A527&lt;=$Z$1,E527*((1+Investment!$D$6/12)^($Z$1*12-$B527)),0)</f>
        <v>0</v>
      </c>
      <c r="AB527" s="15">
        <f>if($A527&lt;=$Z$1,F527*((1+Investment!$D$7/12)^($Z$1*12-$B527)),0)</f>
        <v>0</v>
      </c>
      <c r="AC527" s="15">
        <f t="shared" si="7"/>
        <v>0</v>
      </c>
      <c r="AD527" s="15">
        <f t="shared" si="18"/>
        <v>43666553.35</v>
      </c>
      <c r="AE527" s="14"/>
      <c r="AF527" s="15">
        <f>if($A527&lt;=$AF$1,D527*((1+Investment!$D$5/12)^($AF$1*12-$B527)),0)</f>
        <v>0</v>
      </c>
      <c r="AG527" s="15">
        <f>if($A527&lt;=$AF$1,E527*((1+Investment!$D$6/12)^($AF$1*12-$B527)),0)</f>
        <v>0</v>
      </c>
      <c r="AH527" s="15">
        <f>if($A527&lt;=$AF$1,F527*((1+Investment!$D$7/12)^($AF$1*12-$B527)),0)</f>
        <v>0</v>
      </c>
      <c r="AI527" s="15">
        <f t="shared" si="8"/>
        <v>0</v>
      </c>
      <c r="AJ527" s="15">
        <f t="shared" si="19"/>
        <v>96444597</v>
      </c>
      <c r="AK527" s="14"/>
      <c r="AL527" s="15">
        <f>if($A527&lt;=$AF$1,D527*((1+Investment!$D$5/12)^($AL$1*12-$B527)),0)</f>
        <v>0</v>
      </c>
      <c r="AM527" s="15">
        <f>if($A527&lt;=$AF$1,E527*((1+Investment!$D$6/12)^($AL$1*12-$B527)),0)</f>
        <v>0</v>
      </c>
      <c r="AN527" s="15">
        <f>if($A527&lt;=$AF$1,F527*((1+Investment!$D$7/12)^($AL$1*12-$B527)),0)</f>
        <v>0</v>
      </c>
      <c r="AO527" s="15">
        <f t="shared" si="9"/>
        <v>0</v>
      </c>
      <c r="AP527" s="15">
        <f t="shared" si="20"/>
        <v>201708724.5</v>
      </c>
      <c r="AQ527" s="14"/>
      <c r="AR527" s="15">
        <f>if($A527&lt;=$AF$1,D527*((1+Investment!$D$5/12)^($AR$1*12-$B527)),0)</f>
        <v>0</v>
      </c>
      <c r="AS527" s="15">
        <f>if($A527&lt;=$AF$1,E527*((1+Investment!$D$6/12)^($AR$1*12-$B527)),0)</f>
        <v>0</v>
      </c>
      <c r="AT527" s="15">
        <f>if($A527&lt;=$AF$1,F527*((1+Investment!$D$7/12)^($AR$1*12-$B527)),0)</f>
        <v>0</v>
      </c>
      <c r="AU527" s="15">
        <f t="shared" si="10"/>
        <v>0</v>
      </c>
      <c r="AV527" s="15">
        <f t="shared" si="21"/>
        <v>428487442.2</v>
      </c>
      <c r="AW527" s="15"/>
      <c r="AX527" s="15">
        <f>if($A527&lt;=$AF$1,D527*((1+Investment!$D$5/12)^($AX$1*12-$B527)),0)</f>
        <v>0</v>
      </c>
      <c r="AY527" s="15">
        <f>if($A527&lt;=$AF$1,E527*((1+Investment!$D$6/12)^($AX$1*12-$B527)),0)</f>
        <v>0</v>
      </c>
      <c r="AZ527" s="15">
        <f>if($A527&lt;=$AF$1,F527*((1+Investment!$D$7/12)^($AX$1*12-$B527)),0)</f>
        <v>0</v>
      </c>
      <c r="BA527" s="15">
        <f t="shared" si="11"/>
        <v>0</v>
      </c>
      <c r="BB527" s="15">
        <f t="shared" si="22"/>
        <v>924335629</v>
      </c>
      <c r="BC527" s="15"/>
      <c r="BD527" s="15">
        <f>if($A527&lt;=$AF$1,D527*((1+Investment!$D$5/12)^($BD$1*12-$B527)),0)</f>
        <v>0</v>
      </c>
      <c r="BE527" s="15">
        <f>if($A527&lt;=$AF$1,E527*((1+Investment!$D$6/12)^($BD$1*12-$B527)),0)</f>
        <v>0</v>
      </c>
      <c r="BF527" s="15">
        <f>if($A527&lt;=$AF$1,F527*((1+Investment!$D$7/12)^($BD$1*12-$B527)),0)</f>
        <v>0</v>
      </c>
      <c r="BG527" s="15">
        <f t="shared" si="12"/>
        <v>0</v>
      </c>
      <c r="BH527" s="15">
        <f t="shared" si="23"/>
        <v>2023737898</v>
      </c>
      <c r="BI527" s="15"/>
    </row>
    <row r="528">
      <c r="A528" s="24">
        <f t="shared" si="2"/>
        <v>43</v>
      </c>
      <c r="B528" s="23">
        <f t="shared" si="13"/>
        <v>526</v>
      </c>
      <c r="C528" s="15">
        <f>vlookup(A528,Budget!$B$3:$H$53,7,0)</f>
        <v>161407.16</v>
      </c>
      <c r="D528" s="15">
        <f t="shared" ref="D528:F528" si="546">$C528*D$1</f>
        <v>96844.29597</v>
      </c>
      <c r="E528" s="15">
        <f t="shared" si="546"/>
        <v>40351.78999</v>
      </c>
      <c r="F528" s="15">
        <f t="shared" si="546"/>
        <v>24211.07399</v>
      </c>
      <c r="G528" s="14"/>
      <c r="H528" s="15">
        <f>if($A528&lt;=$H$1,D528*((1+Investment!$D$5/12)^($H$1*12-$B528)),0)</f>
        <v>0</v>
      </c>
      <c r="I528" s="15">
        <f>if($A528&lt;=$H$1,E528*((1+Investment!$D$6/12)^($H$1*12-$B528)),0)</f>
        <v>0</v>
      </c>
      <c r="J528" s="15">
        <f>if($A528&lt;=$H$1,F528*((1+Investment!$D$7/12)^($H$1*12-$B528)),0)</f>
        <v>0</v>
      </c>
      <c r="K528" s="15">
        <f t="shared" si="4"/>
        <v>0</v>
      </c>
      <c r="L528" s="15">
        <f t="shared" si="15"/>
        <v>2878143.695</v>
      </c>
      <c r="M528" s="14"/>
      <c r="N528" s="15">
        <f>if($A528&lt;=$N$1,D528*((1+Investment!$D$5/12)^($N$1*12-$B528)),0)</f>
        <v>0</v>
      </c>
      <c r="O528" s="15">
        <f>if($A528&lt;=$N$1,E528*((1+Investment!$D$6/12)^($N$1*12-$B528)),0)</f>
        <v>0</v>
      </c>
      <c r="P528" s="15">
        <f>if($A528&lt;=$N$1,F528*((1+Investment!$D$7/12)^($N$1*12-$B528)),0)</f>
        <v>0</v>
      </c>
      <c r="Q528" s="15">
        <f t="shared" si="5"/>
        <v>0</v>
      </c>
      <c r="R528" s="15">
        <f t="shared" si="16"/>
        <v>7865692.167</v>
      </c>
      <c r="S528" s="14"/>
      <c r="T528" s="15">
        <f>if($A528&lt;=$T$1,D528*((1+Investment!$D$5/12)^($T$1*12-$B528)),0)</f>
        <v>0</v>
      </c>
      <c r="U528" s="15">
        <f>if($A528&lt;=$T$1,E528*((1+Investment!$D$6/12)^($T$1*12-$B528)),0)</f>
        <v>0</v>
      </c>
      <c r="V528" s="15">
        <f>if($A528&lt;=$T$1,F528*((1+Investment!$D$7/12)^($T$1*12-$B528)),0)</f>
        <v>0</v>
      </c>
      <c r="W528" s="15">
        <f t="shared" si="6"/>
        <v>0</v>
      </c>
      <c r="X528" s="15">
        <f t="shared" si="17"/>
        <v>19126709.88</v>
      </c>
      <c r="Y528" s="14"/>
      <c r="Z528" s="15">
        <f>if($A528&lt;=$Z$1,D528*((1+Investment!$D$5/12)^($Z$1*12-$B528)),0)</f>
        <v>0</v>
      </c>
      <c r="AA528" s="15">
        <f>if($A528&lt;=$Z$1,E528*((1+Investment!$D$6/12)^($Z$1*12-$B528)),0)</f>
        <v>0</v>
      </c>
      <c r="AB528" s="15">
        <f>if($A528&lt;=$Z$1,F528*((1+Investment!$D$7/12)^($Z$1*12-$B528)),0)</f>
        <v>0</v>
      </c>
      <c r="AC528" s="15">
        <f t="shared" si="7"/>
        <v>0</v>
      </c>
      <c r="AD528" s="15">
        <f t="shared" si="18"/>
        <v>43666553.35</v>
      </c>
      <c r="AE528" s="14"/>
      <c r="AF528" s="15">
        <f>if($A528&lt;=$AF$1,D528*((1+Investment!$D$5/12)^($AF$1*12-$B528)),0)</f>
        <v>0</v>
      </c>
      <c r="AG528" s="15">
        <f>if($A528&lt;=$AF$1,E528*((1+Investment!$D$6/12)^($AF$1*12-$B528)),0)</f>
        <v>0</v>
      </c>
      <c r="AH528" s="15">
        <f>if($A528&lt;=$AF$1,F528*((1+Investment!$D$7/12)^($AF$1*12-$B528)),0)</f>
        <v>0</v>
      </c>
      <c r="AI528" s="15">
        <f t="shared" si="8"/>
        <v>0</v>
      </c>
      <c r="AJ528" s="15">
        <f t="shared" si="19"/>
        <v>96444597</v>
      </c>
      <c r="AK528" s="14"/>
      <c r="AL528" s="15">
        <f>if($A528&lt;=$AF$1,D528*((1+Investment!$D$5/12)^($AL$1*12-$B528)),0)</f>
        <v>0</v>
      </c>
      <c r="AM528" s="15">
        <f>if($A528&lt;=$AF$1,E528*((1+Investment!$D$6/12)^($AL$1*12-$B528)),0)</f>
        <v>0</v>
      </c>
      <c r="AN528" s="15">
        <f>if($A528&lt;=$AF$1,F528*((1+Investment!$D$7/12)^($AL$1*12-$B528)),0)</f>
        <v>0</v>
      </c>
      <c r="AO528" s="15">
        <f t="shared" si="9"/>
        <v>0</v>
      </c>
      <c r="AP528" s="15">
        <f t="shared" si="20"/>
        <v>201708724.5</v>
      </c>
      <c r="AQ528" s="14"/>
      <c r="AR528" s="15">
        <f>if($A528&lt;=$AF$1,D528*((1+Investment!$D$5/12)^($AR$1*12-$B528)),0)</f>
        <v>0</v>
      </c>
      <c r="AS528" s="15">
        <f>if($A528&lt;=$AF$1,E528*((1+Investment!$D$6/12)^($AR$1*12-$B528)),0)</f>
        <v>0</v>
      </c>
      <c r="AT528" s="15">
        <f>if($A528&lt;=$AF$1,F528*((1+Investment!$D$7/12)^($AR$1*12-$B528)),0)</f>
        <v>0</v>
      </c>
      <c r="AU528" s="15">
        <f t="shared" si="10"/>
        <v>0</v>
      </c>
      <c r="AV528" s="15">
        <f t="shared" si="21"/>
        <v>428487442.2</v>
      </c>
      <c r="AW528" s="15"/>
      <c r="AX528" s="15">
        <f>if($A528&lt;=$AF$1,D528*((1+Investment!$D$5/12)^($AX$1*12-$B528)),0)</f>
        <v>0</v>
      </c>
      <c r="AY528" s="15">
        <f>if($A528&lt;=$AF$1,E528*((1+Investment!$D$6/12)^($AX$1*12-$B528)),0)</f>
        <v>0</v>
      </c>
      <c r="AZ528" s="15">
        <f>if($A528&lt;=$AF$1,F528*((1+Investment!$D$7/12)^($AX$1*12-$B528)),0)</f>
        <v>0</v>
      </c>
      <c r="BA528" s="15">
        <f t="shared" si="11"/>
        <v>0</v>
      </c>
      <c r="BB528" s="15">
        <f t="shared" si="22"/>
        <v>924335629</v>
      </c>
      <c r="BC528" s="15"/>
      <c r="BD528" s="15">
        <f>if($A528&lt;=$AF$1,D528*((1+Investment!$D$5/12)^($BD$1*12-$B528)),0)</f>
        <v>0</v>
      </c>
      <c r="BE528" s="15">
        <f>if($A528&lt;=$AF$1,E528*((1+Investment!$D$6/12)^($BD$1*12-$B528)),0)</f>
        <v>0</v>
      </c>
      <c r="BF528" s="15">
        <f>if($A528&lt;=$AF$1,F528*((1+Investment!$D$7/12)^($BD$1*12-$B528)),0)</f>
        <v>0</v>
      </c>
      <c r="BG528" s="15">
        <f t="shared" si="12"/>
        <v>0</v>
      </c>
      <c r="BH528" s="15">
        <f t="shared" si="23"/>
        <v>2023737898</v>
      </c>
      <c r="BI528" s="15"/>
    </row>
    <row r="529">
      <c r="A529" s="24">
        <f t="shared" si="2"/>
        <v>43</v>
      </c>
      <c r="B529" s="23">
        <f t="shared" si="13"/>
        <v>527</v>
      </c>
      <c r="C529" s="15">
        <f>vlookup(A529,Budget!$B$3:$H$53,7,0)</f>
        <v>161407.16</v>
      </c>
      <c r="D529" s="15">
        <f t="shared" ref="D529:F529" si="547">$C529*D$1</f>
        <v>96844.29597</v>
      </c>
      <c r="E529" s="15">
        <f t="shared" si="547"/>
        <v>40351.78999</v>
      </c>
      <c r="F529" s="15">
        <f t="shared" si="547"/>
        <v>24211.07399</v>
      </c>
      <c r="G529" s="14"/>
      <c r="H529" s="15">
        <f>if($A529&lt;=$H$1,D529*((1+Investment!$D$5/12)^($H$1*12-$B529)),0)</f>
        <v>0</v>
      </c>
      <c r="I529" s="15">
        <f>if($A529&lt;=$H$1,E529*((1+Investment!$D$6/12)^($H$1*12-$B529)),0)</f>
        <v>0</v>
      </c>
      <c r="J529" s="15">
        <f>if($A529&lt;=$H$1,F529*((1+Investment!$D$7/12)^($H$1*12-$B529)),0)</f>
        <v>0</v>
      </c>
      <c r="K529" s="15">
        <f t="shared" si="4"/>
        <v>0</v>
      </c>
      <c r="L529" s="15">
        <f t="shared" si="15"/>
        <v>2878143.695</v>
      </c>
      <c r="M529" s="14"/>
      <c r="N529" s="15">
        <f>if($A529&lt;=$N$1,D529*((1+Investment!$D$5/12)^($N$1*12-$B529)),0)</f>
        <v>0</v>
      </c>
      <c r="O529" s="15">
        <f>if($A529&lt;=$N$1,E529*((1+Investment!$D$6/12)^($N$1*12-$B529)),0)</f>
        <v>0</v>
      </c>
      <c r="P529" s="15">
        <f>if($A529&lt;=$N$1,F529*((1+Investment!$D$7/12)^($N$1*12-$B529)),0)</f>
        <v>0</v>
      </c>
      <c r="Q529" s="15">
        <f t="shared" si="5"/>
        <v>0</v>
      </c>
      <c r="R529" s="15">
        <f t="shared" si="16"/>
        <v>7865692.167</v>
      </c>
      <c r="S529" s="14"/>
      <c r="T529" s="15">
        <f>if($A529&lt;=$T$1,D529*((1+Investment!$D$5/12)^($T$1*12-$B529)),0)</f>
        <v>0</v>
      </c>
      <c r="U529" s="15">
        <f>if($A529&lt;=$T$1,E529*((1+Investment!$D$6/12)^($T$1*12-$B529)),0)</f>
        <v>0</v>
      </c>
      <c r="V529" s="15">
        <f>if($A529&lt;=$T$1,F529*((1+Investment!$D$7/12)^($T$1*12-$B529)),0)</f>
        <v>0</v>
      </c>
      <c r="W529" s="15">
        <f t="shared" si="6"/>
        <v>0</v>
      </c>
      <c r="X529" s="15">
        <f t="shared" si="17"/>
        <v>19126709.88</v>
      </c>
      <c r="Y529" s="14"/>
      <c r="Z529" s="15">
        <f>if($A529&lt;=$Z$1,D529*((1+Investment!$D$5/12)^($Z$1*12-$B529)),0)</f>
        <v>0</v>
      </c>
      <c r="AA529" s="15">
        <f>if($A529&lt;=$Z$1,E529*((1+Investment!$D$6/12)^($Z$1*12-$B529)),0)</f>
        <v>0</v>
      </c>
      <c r="AB529" s="15">
        <f>if($A529&lt;=$Z$1,F529*((1+Investment!$D$7/12)^($Z$1*12-$B529)),0)</f>
        <v>0</v>
      </c>
      <c r="AC529" s="15">
        <f t="shared" si="7"/>
        <v>0</v>
      </c>
      <c r="AD529" s="15">
        <f t="shared" si="18"/>
        <v>43666553.35</v>
      </c>
      <c r="AE529" s="14"/>
      <c r="AF529" s="15">
        <f>if($A529&lt;=$AF$1,D529*((1+Investment!$D$5/12)^($AF$1*12-$B529)),0)</f>
        <v>0</v>
      </c>
      <c r="AG529" s="15">
        <f>if($A529&lt;=$AF$1,E529*((1+Investment!$D$6/12)^($AF$1*12-$B529)),0)</f>
        <v>0</v>
      </c>
      <c r="AH529" s="15">
        <f>if($A529&lt;=$AF$1,F529*((1+Investment!$D$7/12)^($AF$1*12-$B529)),0)</f>
        <v>0</v>
      </c>
      <c r="AI529" s="15">
        <f t="shared" si="8"/>
        <v>0</v>
      </c>
      <c r="AJ529" s="15">
        <f t="shared" si="19"/>
        <v>96444597</v>
      </c>
      <c r="AK529" s="14"/>
      <c r="AL529" s="15">
        <f>if($A529&lt;=$AF$1,D529*((1+Investment!$D$5/12)^($AL$1*12-$B529)),0)</f>
        <v>0</v>
      </c>
      <c r="AM529" s="15">
        <f>if($A529&lt;=$AF$1,E529*((1+Investment!$D$6/12)^($AL$1*12-$B529)),0)</f>
        <v>0</v>
      </c>
      <c r="AN529" s="15">
        <f>if($A529&lt;=$AF$1,F529*((1+Investment!$D$7/12)^($AL$1*12-$B529)),0)</f>
        <v>0</v>
      </c>
      <c r="AO529" s="15">
        <f t="shared" si="9"/>
        <v>0</v>
      </c>
      <c r="AP529" s="15">
        <f t="shared" si="20"/>
        <v>201708724.5</v>
      </c>
      <c r="AQ529" s="14"/>
      <c r="AR529" s="15">
        <f>if($A529&lt;=$AF$1,D529*((1+Investment!$D$5/12)^($AR$1*12-$B529)),0)</f>
        <v>0</v>
      </c>
      <c r="AS529" s="15">
        <f>if($A529&lt;=$AF$1,E529*((1+Investment!$D$6/12)^($AR$1*12-$B529)),0)</f>
        <v>0</v>
      </c>
      <c r="AT529" s="15">
        <f>if($A529&lt;=$AF$1,F529*((1+Investment!$D$7/12)^($AR$1*12-$B529)),0)</f>
        <v>0</v>
      </c>
      <c r="AU529" s="15">
        <f t="shared" si="10"/>
        <v>0</v>
      </c>
      <c r="AV529" s="15">
        <f t="shared" si="21"/>
        <v>428487442.2</v>
      </c>
      <c r="AW529" s="15"/>
      <c r="AX529" s="15">
        <f>if($A529&lt;=$AF$1,D529*((1+Investment!$D$5/12)^($AX$1*12-$B529)),0)</f>
        <v>0</v>
      </c>
      <c r="AY529" s="15">
        <f>if($A529&lt;=$AF$1,E529*((1+Investment!$D$6/12)^($AX$1*12-$B529)),0)</f>
        <v>0</v>
      </c>
      <c r="AZ529" s="15">
        <f>if($A529&lt;=$AF$1,F529*((1+Investment!$D$7/12)^($AX$1*12-$B529)),0)</f>
        <v>0</v>
      </c>
      <c r="BA529" s="15">
        <f t="shared" si="11"/>
        <v>0</v>
      </c>
      <c r="BB529" s="15">
        <f t="shared" si="22"/>
        <v>924335629</v>
      </c>
      <c r="BC529" s="15"/>
      <c r="BD529" s="15">
        <f>if($A529&lt;=$AF$1,D529*((1+Investment!$D$5/12)^($BD$1*12-$B529)),0)</f>
        <v>0</v>
      </c>
      <c r="BE529" s="15">
        <f>if($A529&lt;=$AF$1,E529*((1+Investment!$D$6/12)^($BD$1*12-$B529)),0)</f>
        <v>0</v>
      </c>
      <c r="BF529" s="15">
        <f>if($A529&lt;=$AF$1,F529*((1+Investment!$D$7/12)^($BD$1*12-$B529)),0)</f>
        <v>0</v>
      </c>
      <c r="BG529" s="15">
        <f t="shared" si="12"/>
        <v>0</v>
      </c>
      <c r="BH529" s="15">
        <f t="shared" si="23"/>
        <v>2023737898</v>
      </c>
      <c r="BI529" s="15"/>
    </row>
    <row r="530">
      <c r="A530" s="24">
        <f t="shared" si="2"/>
        <v>43</v>
      </c>
      <c r="B530" s="23">
        <f t="shared" si="13"/>
        <v>528</v>
      </c>
      <c r="C530" s="15">
        <f>vlookup(A530,Budget!$B$3:$H$53,7,0)</f>
        <v>161407.16</v>
      </c>
      <c r="D530" s="15">
        <f t="shared" ref="D530:F530" si="548">$C530*D$1</f>
        <v>96844.29597</v>
      </c>
      <c r="E530" s="15">
        <f t="shared" si="548"/>
        <v>40351.78999</v>
      </c>
      <c r="F530" s="15">
        <f t="shared" si="548"/>
        <v>24211.07399</v>
      </c>
      <c r="G530" s="14"/>
      <c r="H530" s="15">
        <f>if($A530&lt;=$H$1,D530*((1+Investment!$D$5/12)^($H$1*12-$B530)),0)</f>
        <v>0</v>
      </c>
      <c r="I530" s="15">
        <f>if($A530&lt;=$H$1,E530*((1+Investment!$D$6/12)^($H$1*12-$B530)),0)</f>
        <v>0</v>
      </c>
      <c r="J530" s="15">
        <f>if($A530&lt;=$H$1,F530*((1+Investment!$D$7/12)^($H$1*12-$B530)),0)</f>
        <v>0</v>
      </c>
      <c r="K530" s="15">
        <f t="shared" si="4"/>
        <v>0</v>
      </c>
      <c r="L530" s="15">
        <f t="shared" si="15"/>
        <v>2878143.695</v>
      </c>
      <c r="M530" s="14"/>
      <c r="N530" s="15">
        <f>if($A530&lt;=$N$1,D530*((1+Investment!$D$5/12)^($N$1*12-$B530)),0)</f>
        <v>0</v>
      </c>
      <c r="O530" s="15">
        <f>if($A530&lt;=$N$1,E530*((1+Investment!$D$6/12)^($N$1*12-$B530)),0)</f>
        <v>0</v>
      </c>
      <c r="P530" s="15">
        <f>if($A530&lt;=$N$1,F530*((1+Investment!$D$7/12)^($N$1*12-$B530)),0)</f>
        <v>0</v>
      </c>
      <c r="Q530" s="15">
        <f t="shared" si="5"/>
        <v>0</v>
      </c>
      <c r="R530" s="15">
        <f t="shared" si="16"/>
        <v>7865692.167</v>
      </c>
      <c r="S530" s="14"/>
      <c r="T530" s="15">
        <f>if($A530&lt;=$T$1,D530*((1+Investment!$D$5/12)^($T$1*12-$B530)),0)</f>
        <v>0</v>
      </c>
      <c r="U530" s="15">
        <f>if($A530&lt;=$T$1,E530*((1+Investment!$D$6/12)^($T$1*12-$B530)),0)</f>
        <v>0</v>
      </c>
      <c r="V530" s="15">
        <f>if($A530&lt;=$T$1,F530*((1+Investment!$D$7/12)^($T$1*12-$B530)),0)</f>
        <v>0</v>
      </c>
      <c r="W530" s="15">
        <f t="shared" si="6"/>
        <v>0</v>
      </c>
      <c r="X530" s="15">
        <f t="shared" si="17"/>
        <v>19126709.88</v>
      </c>
      <c r="Y530" s="14"/>
      <c r="Z530" s="15">
        <f>if($A530&lt;=$Z$1,D530*((1+Investment!$D$5/12)^($Z$1*12-$B530)),0)</f>
        <v>0</v>
      </c>
      <c r="AA530" s="15">
        <f>if($A530&lt;=$Z$1,E530*((1+Investment!$D$6/12)^($Z$1*12-$B530)),0)</f>
        <v>0</v>
      </c>
      <c r="AB530" s="15">
        <f>if($A530&lt;=$Z$1,F530*((1+Investment!$D$7/12)^($Z$1*12-$B530)),0)</f>
        <v>0</v>
      </c>
      <c r="AC530" s="15">
        <f t="shared" si="7"/>
        <v>0</v>
      </c>
      <c r="AD530" s="15">
        <f t="shared" si="18"/>
        <v>43666553.35</v>
      </c>
      <c r="AE530" s="14"/>
      <c r="AF530" s="15">
        <f>if($A530&lt;=$AF$1,D530*((1+Investment!$D$5/12)^($AF$1*12-$B530)),0)</f>
        <v>0</v>
      </c>
      <c r="AG530" s="15">
        <f>if($A530&lt;=$AF$1,E530*((1+Investment!$D$6/12)^($AF$1*12-$B530)),0)</f>
        <v>0</v>
      </c>
      <c r="AH530" s="15">
        <f>if($A530&lt;=$AF$1,F530*((1+Investment!$D$7/12)^($AF$1*12-$B530)),0)</f>
        <v>0</v>
      </c>
      <c r="AI530" s="15">
        <f t="shared" si="8"/>
        <v>0</v>
      </c>
      <c r="AJ530" s="15">
        <f t="shared" si="19"/>
        <v>96444597</v>
      </c>
      <c r="AK530" s="14"/>
      <c r="AL530" s="15">
        <f>if($A530&lt;=$AF$1,D530*((1+Investment!$D$5/12)^($AL$1*12-$B530)),0)</f>
        <v>0</v>
      </c>
      <c r="AM530" s="15">
        <f>if($A530&lt;=$AF$1,E530*((1+Investment!$D$6/12)^($AL$1*12-$B530)),0)</f>
        <v>0</v>
      </c>
      <c r="AN530" s="15">
        <f>if($A530&lt;=$AF$1,F530*((1+Investment!$D$7/12)^($AL$1*12-$B530)),0)</f>
        <v>0</v>
      </c>
      <c r="AO530" s="15">
        <f t="shared" si="9"/>
        <v>0</v>
      </c>
      <c r="AP530" s="15">
        <f t="shared" si="20"/>
        <v>201708724.5</v>
      </c>
      <c r="AQ530" s="14"/>
      <c r="AR530" s="15">
        <f>if($A530&lt;=$AF$1,D530*((1+Investment!$D$5/12)^($AR$1*12-$B530)),0)</f>
        <v>0</v>
      </c>
      <c r="AS530" s="15">
        <f>if($A530&lt;=$AF$1,E530*((1+Investment!$D$6/12)^($AR$1*12-$B530)),0)</f>
        <v>0</v>
      </c>
      <c r="AT530" s="15">
        <f>if($A530&lt;=$AF$1,F530*((1+Investment!$D$7/12)^($AR$1*12-$B530)),0)</f>
        <v>0</v>
      </c>
      <c r="AU530" s="15">
        <f t="shared" si="10"/>
        <v>0</v>
      </c>
      <c r="AV530" s="15">
        <f t="shared" si="21"/>
        <v>428487442.2</v>
      </c>
      <c r="AW530" s="15"/>
      <c r="AX530" s="15">
        <f>if($A530&lt;=$AF$1,D530*((1+Investment!$D$5/12)^($AX$1*12-$B530)),0)</f>
        <v>0</v>
      </c>
      <c r="AY530" s="15">
        <f>if($A530&lt;=$AF$1,E530*((1+Investment!$D$6/12)^($AX$1*12-$B530)),0)</f>
        <v>0</v>
      </c>
      <c r="AZ530" s="15">
        <f>if($A530&lt;=$AF$1,F530*((1+Investment!$D$7/12)^($AX$1*12-$B530)),0)</f>
        <v>0</v>
      </c>
      <c r="BA530" s="15">
        <f t="shared" si="11"/>
        <v>0</v>
      </c>
      <c r="BB530" s="15">
        <f t="shared" si="22"/>
        <v>924335629</v>
      </c>
      <c r="BC530" s="15"/>
      <c r="BD530" s="15">
        <f>if($A530&lt;=$AF$1,D530*((1+Investment!$D$5/12)^($BD$1*12-$B530)),0)</f>
        <v>0</v>
      </c>
      <c r="BE530" s="15">
        <f>if($A530&lt;=$AF$1,E530*((1+Investment!$D$6/12)^($BD$1*12-$B530)),0)</f>
        <v>0</v>
      </c>
      <c r="BF530" s="15">
        <f>if($A530&lt;=$AF$1,F530*((1+Investment!$D$7/12)^($BD$1*12-$B530)),0)</f>
        <v>0</v>
      </c>
      <c r="BG530" s="15">
        <f t="shared" si="12"/>
        <v>0</v>
      </c>
      <c r="BH530" s="15">
        <f t="shared" si="23"/>
        <v>2023737898</v>
      </c>
      <c r="BI530" s="15"/>
    </row>
    <row r="531">
      <c r="A531" s="24">
        <f t="shared" si="2"/>
        <v>44</v>
      </c>
      <c r="B531" s="23">
        <f t="shared" si="13"/>
        <v>529</v>
      </c>
      <c r="C531" s="15">
        <f>vlookup(A531,Budget!$B$3:$H$53,7,0)</f>
        <v>168019.4463</v>
      </c>
      <c r="D531" s="15">
        <f t="shared" ref="D531:F531" si="549">$C531*D$1</f>
        <v>100811.6678</v>
      </c>
      <c r="E531" s="15">
        <f t="shared" si="549"/>
        <v>42004.86159</v>
      </c>
      <c r="F531" s="15">
        <f t="shared" si="549"/>
        <v>25202.91695</v>
      </c>
      <c r="G531" s="14"/>
      <c r="H531" s="15">
        <f>if($A531&lt;=$H$1,D531*((1+Investment!$D$5/12)^($H$1*12-$B531)),0)</f>
        <v>0</v>
      </c>
      <c r="I531" s="15">
        <f>if($A531&lt;=$H$1,E531*((1+Investment!$D$6/12)^($H$1*12-$B531)),0)</f>
        <v>0</v>
      </c>
      <c r="J531" s="15">
        <f>if($A531&lt;=$H$1,F531*((1+Investment!$D$7/12)^($H$1*12-$B531)),0)</f>
        <v>0</v>
      </c>
      <c r="K531" s="15">
        <f t="shared" si="4"/>
        <v>0</v>
      </c>
      <c r="L531" s="15">
        <f t="shared" si="15"/>
        <v>2878143.695</v>
      </c>
      <c r="M531" s="14"/>
      <c r="N531" s="15">
        <f>if($A531&lt;=$N$1,D531*((1+Investment!$D$5/12)^($N$1*12-$B531)),0)</f>
        <v>0</v>
      </c>
      <c r="O531" s="15">
        <f>if($A531&lt;=$N$1,E531*((1+Investment!$D$6/12)^($N$1*12-$B531)),0)</f>
        <v>0</v>
      </c>
      <c r="P531" s="15">
        <f>if($A531&lt;=$N$1,F531*((1+Investment!$D$7/12)^($N$1*12-$B531)),0)</f>
        <v>0</v>
      </c>
      <c r="Q531" s="15">
        <f t="shared" si="5"/>
        <v>0</v>
      </c>
      <c r="R531" s="15">
        <f t="shared" si="16"/>
        <v>7865692.167</v>
      </c>
      <c r="S531" s="14"/>
      <c r="T531" s="15">
        <f>if($A531&lt;=$T$1,D531*((1+Investment!$D$5/12)^($T$1*12-$B531)),0)</f>
        <v>0</v>
      </c>
      <c r="U531" s="15">
        <f>if($A531&lt;=$T$1,E531*((1+Investment!$D$6/12)^($T$1*12-$B531)),0)</f>
        <v>0</v>
      </c>
      <c r="V531" s="15">
        <f>if($A531&lt;=$T$1,F531*((1+Investment!$D$7/12)^($T$1*12-$B531)),0)</f>
        <v>0</v>
      </c>
      <c r="W531" s="15">
        <f t="shared" si="6"/>
        <v>0</v>
      </c>
      <c r="X531" s="15">
        <f t="shared" si="17"/>
        <v>19126709.88</v>
      </c>
      <c r="Y531" s="14"/>
      <c r="Z531" s="15">
        <f>if($A531&lt;=$Z$1,D531*((1+Investment!$D$5/12)^($Z$1*12-$B531)),0)</f>
        <v>0</v>
      </c>
      <c r="AA531" s="15">
        <f>if($A531&lt;=$Z$1,E531*((1+Investment!$D$6/12)^($Z$1*12-$B531)),0)</f>
        <v>0</v>
      </c>
      <c r="AB531" s="15">
        <f>if($A531&lt;=$Z$1,F531*((1+Investment!$D$7/12)^($Z$1*12-$B531)),0)</f>
        <v>0</v>
      </c>
      <c r="AC531" s="15">
        <f t="shared" si="7"/>
        <v>0</v>
      </c>
      <c r="AD531" s="15">
        <f t="shared" si="18"/>
        <v>43666553.35</v>
      </c>
      <c r="AE531" s="14"/>
      <c r="AF531" s="15">
        <f>if($A531&lt;=$AF$1,D531*((1+Investment!$D$5/12)^($AF$1*12-$B531)),0)</f>
        <v>0</v>
      </c>
      <c r="AG531" s="15">
        <f>if($A531&lt;=$AF$1,E531*((1+Investment!$D$6/12)^($AF$1*12-$B531)),0)</f>
        <v>0</v>
      </c>
      <c r="AH531" s="15">
        <f>if($A531&lt;=$AF$1,F531*((1+Investment!$D$7/12)^($AF$1*12-$B531)),0)</f>
        <v>0</v>
      </c>
      <c r="AI531" s="15">
        <f t="shared" si="8"/>
        <v>0</v>
      </c>
      <c r="AJ531" s="15">
        <f t="shared" si="19"/>
        <v>96444597</v>
      </c>
      <c r="AK531" s="14"/>
      <c r="AL531" s="15">
        <f>if($A531&lt;=$AF$1,D531*((1+Investment!$D$5/12)^($AL$1*12-$B531)),0)</f>
        <v>0</v>
      </c>
      <c r="AM531" s="15">
        <f>if($A531&lt;=$AF$1,E531*((1+Investment!$D$6/12)^($AL$1*12-$B531)),0)</f>
        <v>0</v>
      </c>
      <c r="AN531" s="15">
        <f>if($A531&lt;=$AF$1,F531*((1+Investment!$D$7/12)^($AL$1*12-$B531)),0)</f>
        <v>0</v>
      </c>
      <c r="AO531" s="15">
        <f t="shared" si="9"/>
        <v>0</v>
      </c>
      <c r="AP531" s="15">
        <f t="shared" si="20"/>
        <v>201708724.5</v>
      </c>
      <c r="AQ531" s="14"/>
      <c r="AR531" s="15">
        <f>if($A531&lt;=$AF$1,D531*((1+Investment!$D$5/12)^($AR$1*12-$B531)),0)</f>
        <v>0</v>
      </c>
      <c r="AS531" s="15">
        <f>if($A531&lt;=$AF$1,E531*((1+Investment!$D$6/12)^($AR$1*12-$B531)),0)</f>
        <v>0</v>
      </c>
      <c r="AT531" s="15">
        <f>if($A531&lt;=$AF$1,F531*((1+Investment!$D$7/12)^($AR$1*12-$B531)),0)</f>
        <v>0</v>
      </c>
      <c r="AU531" s="15">
        <f t="shared" si="10"/>
        <v>0</v>
      </c>
      <c r="AV531" s="15">
        <f t="shared" si="21"/>
        <v>428487442.2</v>
      </c>
      <c r="AW531" s="15"/>
      <c r="AX531" s="15">
        <f>if($A531&lt;=$AF$1,D531*((1+Investment!$D$5/12)^($AX$1*12-$B531)),0)</f>
        <v>0</v>
      </c>
      <c r="AY531" s="15">
        <f>if($A531&lt;=$AF$1,E531*((1+Investment!$D$6/12)^($AX$1*12-$B531)),0)</f>
        <v>0</v>
      </c>
      <c r="AZ531" s="15">
        <f>if($A531&lt;=$AF$1,F531*((1+Investment!$D$7/12)^($AX$1*12-$B531)),0)</f>
        <v>0</v>
      </c>
      <c r="BA531" s="15">
        <f t="shared" si="11"/>
        <v>0</v>
      </c>
      <c r="BB531" s="15">
        <f t="shared" si="22"/>
        <v>924335629</v>
      </c>
      <c r="BC531" s="15"/>
      <c r="BD531" s="15">
        <f>if($A531&lt;=$AF$1,D531*((1+Investment!$D$5/12)^($BD$1*12-$B531)),0)</f>
        <v>0</v>
      </c>
      <c r="BE531" s="15">
        <f>if($A531&lt;=$AF$1,E531*((1+Investment!$D$6/12)^($BD$1*12-$B531)),0)</f>
        <v>0</v>
      </c>
      <c r="BF531" s="15">
        <f>if($A531&lt;=$AF$1,F531*((1+Investment!$D$7/12)^($BD$1*12-$B531)),0)</f>
        <v>0</v>
      </c>
      <c r="BG531" s="15">
        <f t="shared" si="12"/>
        <v>0</v>
      </c>
      <c r="BH531" s="15">
        <f t="shared" si="23"/>
        <v>2023737898</v>
      </c>
      <c r="BI531" s="15"/>
    </row>
    <row r="532">
      <c r="A532" s="24">
        <f t="shared" si="2"/>
        <v>44</v>
      </c>
      <c r="B532" s="23">
        <f t="shared" si="13"/>
        <v>530</v>
      </c>
      <c r="C532" s="15">
        <f>vlookup(A532,Budget!$B$3:$H$53,7,0)</f>
        <v>168019.4463</v>
      </c>
      <c r="D532" s="15">
        <f t="shared" ref="D532:F532" si="550">$C532*D$1</f>
        <v>100811.6678</v>
      </c>
      <c r="E532" s="15">
        <f t="shared" si="550"/>
        <v>42004.86159</v>
      </c>
      <c r="F532" s="15">
        <f t="shared" si="550"/>
        <v>25202.91695</v>
      </c>
      <c r="G532" s="14"/>
      <c r="H532" s="15">
        <f>if($A532&lt;=$H$1,D532*((1+Investment!$D$5/12)^($H$1*12-$B532)),0)</f>
        <v>0</v>
      </c>
      <c r="I532" s="15">
        <f>if($A532&lt;=$H$1,E532*((1+Investment!$D$6/12)^($H$1*12-$B532)),0)</f>
        <v>0</v>
      </c>
      <c r="J532" s="15">
        <f>if($A532&lt;=$H$1,F532*((1+Investment!$D$7/12)^($H$1*12-$B532)),0)</f>
        <v>0</v>
      </c>
      <c r="K532" s="15">
        <f t="shared" si="4"/>
        <v>0</v>
      </c>
      <c r="L532" s="15">
        <f t="shared" si="15"/>
        <v>2878143.695</v>
      </c>
      <c r="M532" s="14"/>
      <c r="N532" s="15">
        <f>if($A532&lt;=$N$1,D532*((1+Investment!$D$5/12)^($N$1*12-$B532)),0)</f>
        <v>0</v>
      </c>
      <c r="O532" s="15">
        <f>if($A532&lt;=$N$1,E532*((1+Investment!$D$6/12)^($N$1*12-$B532)),0)</f>
        <v>0</v>
      </c>
      <c r="P532" s="15">
        <f>if($A532&lt;=$N$1,F532*((1+Investment!$D$7/12)^($N$1*12-$B532)),0)</f>
        <v>0</v>
      </c>
      <c r="Q532" s="15">
        <f t="shared" si="5"/>
        <v>0</v>
      </c>
      <c r="R532" s="15">
        <f t="shared" si="16"/>
        <v>7865692.167</v>
      </c>
      <c r="S532" s="14"/>
      <c r="T532" s="15">
        <f>if($A532&lt;=$T$1,D532*((1+Investment!$D$5/12)^($T$1*12-$B532)),0)</f>
        <v>0</v>
      </c>
      <c r="U532" s="15">
        <f>if($A532&lt;=$T$1,E532*((1+Investment!$D$6/12)^($T$1*12-$B532)),0)</f>
        <v>0</v>
      </c>
      <c r="V532" s="15">
        <f>if($A532&lt;=$T$1,F532*((1+Investment!$D$7/12)^($T$1*12-$B532)),0)</f>
        <v>0</v>
      </c>
      <c r="W532" s="15">
        <f t="shared" si="6"/>
        <v>0</v>
      </c>
      <c r="X532" s="15">
        <f t="shared" si="17"/>
        <v>19126709.88</v>
      </c>
      <c r="Y532" s="14"/>
      <c r="Z532" s="15">
        <f>if($A532&lt;=$Z$1,D532*((1+Investment!$D$5/12)^($Z$1*12-$B532)),0)</f>
        <v>0</v>
      </c>
      <c r="AA532" s="15">
        <f>if($A532&lt;=$Z$1,E532*((1+Investment!$D$6/12)^($Z$1*12-$B532)),0)</f>
        <v>0</v>
      </c>
      <c r="AB532" s="15">
        <f>if($A532&lt;=$Z$1,F532*((1+Investment!$D$7/12)^($Z$1*12-$B532)),0)</f>
        <v>0</v>
      </c>
      <c r="AC532" s="15">
        <f t="shared" si="7"/>
        <v>0</v>
      </c>
      <c r="AD532" s="15">
        <f t="shared" si="18"/>
        <v>43666553.35</v>
      </c>
      <c r="AE532" s="14"/>
      <c r="AF532" s="15">
        <f>if($A532&lt;=$AF$1,D532*((1+Investment!$D$5/12)^($AF$1*12-$B532)),0)</f>
        <v>0</v>
      </c>
      <c r="AG532" s="15">
        <f>if($A532&lt;=$AF$1,E532*((1+Investment!$D$6/12)^($AF$1*12-$B532)),0)</f>
        <v>0</v>
      </c>
      <c r="AH532" s="15">
        <f>if($A532&lt;=$AF$1,F532*((1+Investment!$D$7/12)^($AF$1*12-$B532)),0)</f>
        <v>0</v>
      </c>
      <c r="AI532" s="15">
        <f t="shared" si="8"/>
        <v>0</v>
      </c>
      <c r="AJ532" s="15">
        <f t="shared" si="19"/>
        <v>96444597</v>
      </c>
      <c r="AK532" s="14"/>
      <c r="AL532" s="15">
        <f>if($A532&lt;=$AF$1,D532*((1+Investment!$D$5/12)^($AL$1*12-$B532)),0)</f>
        <v>0</v>
      </c>
      <c r="AM532" s="15">
        <f>if($A532&lt;=$AF$1,E532*((1+Investment!$D$6/12)^($AL$1*12-$B532)),0)</f>
        <v>0</v>
      </c>
      <c r="AN532" s="15">
        <f>if($A532&lt;=$AF$1,F532*((1+Investment!$D$7/12)^($AL$1*12-$B532)),0)</f>
        <v>0</v>
      </c>
      <c r="AO532" s="15">
        <f t="shared" si="9"/>
        <v>0</v>
      </c>
      <c r="AP532" s="15">
        <f t="shared" si="20"/>
        <v>201708724.5</v>
      </c>
      <c r="AQ532" s="14"/>
      <c r="AR532" s="15">
        <f>if($A532&lt;=$AF$1,D532*((1+Investment!$D$5/12)^($AR$1*12-$B532)),0)</f>
        <v>0</v>
      </c>
      <c r="AS532" s="15">
        <f>if($A532&lt;=$AF$1,E532*((1+Investment!$D$6/12)^($AR$1*12-$B532)),0)</f>
        <v>0</v>
      </c>
      <c r="AT532" s="15">
        <f>if($A532&lt;=$AF$1,F532*((1+Investment!$D$7/12)^($AR$1*12-$B532)),0)</f>
        <v>0</v>
      </c>
      <c r="AU532" s="15">
        <f t="shared" si="10"/>
        <v>0</v>
      </c>
      <c r="AV532" s="15">
        <f t="shared" si="21"/>
        <v>428487442.2</v>
      </c>
      <c r="AW532" s="15"/>
      <c r="AX532" s="15">
        <f>if($A532&lt;=$AF$1,D532*((1+Investment!$D$5/12)^($AX$1*12-$B532)),0)</f>
        <v>0</v>
      </c>
      <c r="AY532" s="15">
        <f>if($A532&lt;=$AF$1,E532*((1+Investment!$D$6/12)^($AX$1*12-$B532)),0)</f>
        <v>0</v>
      </c>
      <c r="AZ532" s="15">
        <f>if($A532&lt;=$AF$1,F532*((1+Investment!$D$7/12)^($AX$1*12-$B532)),0)</f>
        <v>0</v>
      </c>
      <c r="BA532" s="15">
        <f t="shared" si="11"/>
        <v>0</v>
      </c>
      <c r="BB532" s="15">
        <f t="shared" si="22"/>
        <v>924335629</v>
      </c>
      <c r="BC532" s="15"/>
      <c r="BD532" s="15">
        <f>if($A532&lt;=$AF$1,D532*((1+Investment!$D$5/12)^($BD$1*12-$B532)),0)</f>
        <v>0</v>
      </c>
      <c r="BE532" s="15">
        <f>if($A532&lt;=$AF$1,E532*((1+Investment!$D$6/12)^($BD$1*12-$B532)),0)</f>
        <v>0</v>
      </c>
      <c r="BF532" s="15">
        <f>if($A532&lt;=$AF$1,F532*((1+Investment!$D$7/12)^($BD$1*12-$B532)),0)</f>
        <v>0</v>
      </c>
      <c r="BG532" s="15">
        <f t="shared" si="12"/>
        <v>0</v>
      </c>
      <c r="BH532" s="15">
        <f t="shared" si="23"/>
        <v>2023737898</v>
      </c>
      <c r="BI532" s="15"/>
    </row>
    <row r="533">
      <c r="A533" s="24">
        <f t="shared" si="2"/>
        <v>44</v>
      </c>
      <c r="B533" s="23">
        <f t="shared" si="13"/>
        <v>531</v>
      </c>
      <c r="C533" s="15">
        <f>vlookup(A533,Budget!$B$3:$H$53,7,0)</f>
        <v>168019.4463</v>
      </c>
      <c r="D533" s="15">
        <f t="shared" ref="D533:F533" si="551">$C533*D$1</f>
        <v>100811.6678</v>
      </c>
      <c r="E533" s="15">
        <f t="shared" si="551"/>
        <v>42004.86159</v>
      </c>
      <c r="F533" s="15">
        <f t="shared" si="551"/>
        <v>25202.91695</v>
      </c>
      <c r="G533" s="14"/>
      <c r="H533" s="15">
        <f>if($A533&lt;=$H$1,D533*((1+Investment!$D$5/12)^($H$1*12-$B533)),0)</f>
        <v>0</v>
      </c>
      <c r="I533" s="15">
        <f>if($A533&lt;=$H$1,E533*((1+Investment!$D$6/12)^($H$1*12-$B533)),0)</f>
        <v>0</v>
      </c>
      <c r="J533" s="15">
        <f>if($A533&lt;=$H$1,F533*((1+Investment!$D$7/12)^($H$1*12-$B533)),0)</f>
        <v>0</v>
      </c>
      <c r="K533" s="15">
        <f t="shared" si="4"/>
        <v>0</v>
      </c>
      <c r="L533" s="15">
        <f t="shared" si="15"/>
        <v>2878143.695</v>
      </c>
      <c r="M533" s="14"/>
      <c r="N533" s="15">
        <f>if($A533&lt;=$N$1,D533*((1+Investment!$D$5/12)^($N$1*12-$B533)),0)</f>
        <v>0</v>
      </c>
      <c r="O533" s="15">
        <f>if($A533&lt;=$N$1,E533*((1+Investment!$D$6/12)^($N$1*12-$B533)),0)</f>
        <v>0</v>
      </c>
      <c r="P533" s="15">
        <f>if($A533&lt;=$N$1,F533*((1+Investment!$D$7/12)^($N$1*12-$B533)),0)</f>
        <v>0</v>
      </c>
      <c r="Q533" s="15">
        <f t="shared" si="5"/>
        <v>0</v>
      </c>
      <c r="R533" s="15">
        <f t="shared" si="16"/>
        <v>7865692.167</v>
      </c>
      <c r="S533" s="14"/>
      <c r="T533" s="15">
        <f>if($A533&lt;=$T$1,D533*((1+Investment!$D$5/12)^($T$1*12-$B533)),0)</f>
        <v>0</v>
      </c>
      <c r="U533" s="15">
        <f>if($A533&lt;=$T$1,E533*((1+Investment!$D$6/12)^($T$1*12-$B533)),0)</f>
        <v>0</v>
      </c>
      <c r="V533" s="15">
        <f>if($A533&lt;=$T$1,F533*((1+Investment!$D$7/12)^($T$1*12-$B533)),0)</f>
        <v>0</v>
      </c>
      <c r="W533" s="15">
        <f t="shared" si="6"/>
        <v>0</v>
      </c>
      <c r="X533" s="15">
        <f t="shared" si="17"/>
        <v>19126709.88</v>
      </c>
      <c r="Y533" s="14"/>
      <c r="Z533" s="15">
        <f>if($A533&lt;=$Z$1,D533*((1+Investment!$D$5/12)^($Z$1*12-$B533)),0)</f>
        <v>0</v>
      </c>
      <c r="AA533" s="15">
        <f>if($A533&lt;=$Z$1,E533*((1+Investment!$D$6/12)^($Z$1*12-$B533)),0)</f>
        <v>0</v>
      </c>
      <c r="AB533" s="15">
        <f>if($A533&lt;=$Z$1,F533*((1+Investment!$D$7/12)^($Z$1*12-$B533)),0)</f>
        <v>0</v>
      </c>
      <c r="AC533" s="15">
        <f t="shared" si="7"/>
        <v>0</v>
      </c>
      <c r="AD533" s="15">
        <f t="shared" si="18"/>
        <v>43666553.35</v>
      </c>
      <c r="AE533" s="14"/>
      <c r="AF533" s="15">
        <f>if($A533&lt;=$AF$1,D533*((1+Investment!$D$5/12)^($AF$1*12-$B533)),0)</f>
        <v>0</v>
      </c>
      <c r="AG533" s="15">
        <f>if($A533&lt;=$AF$1,E533*((1+Investment!$D$6/12)^($AF$1*12-$B533)),0)</f>
        <v>0</v>
      </c>
      <c r="AH533" s="15">
        <f>if($A533&lt;=$AF$1,F533*((1+Investment!$D$7/12)^($AF$1*12-$B533)),0)</f>
        <v>0</v>
      </c>
      <c r="AI533" s="15">
        <f t="shared" si="8"/>
        <v>0</v>
      </c>
      <c r="AJ533" s="15">
        <f t="shared" si="19"/>
        <v>96444597</v>
      </c>
      <c r="AK533" s="14"/>
      <c r="AL533" s="15">
        <f>if($A533&lt;=$AF$1,D533*((1+Investment!$D$5/12)^($AL$1*12-$B533)),0)</f>
        <v>0</v>
      </c>
      <c r="AM533" s="15">
        <f>if($A533&lt;=$AF$1,E533*((1+Investment!$D$6/12)^($AL$1*12-$B533)),0)</f>
        <v>0</v>
      </c>
      <c r="AN533" s="15">
        <f>if($A533&lt;=$AF$1,F533*((1+Investment!$D$7/12)^($AL$1*12-$B533)),0)</f>
        <v>0</v>
      </c>
      <c r="AO533" s="15">
        <f t="shared" si="9"/>
        <v>0</v>
      </c>
      <c r="AP533" s="15">
        <f t="shared" si="20"/>
        <v>201708724.5</v>
      </c>
      <c r="AQ533" s="14"/>
      <c r="AR533" s="15">
        <f>if($A533&lt;=$AF$1,D533*((1+Investment!$D$5/12)^($AR$1*12-$B533)),0)</f>
        <v>0</v>
      </c>
      <c r="AS533" s="15">
        <f>if($A533&lt;=$AF$1,E533*((1+Investment!$D$6/12)^($AR$1*12-$B533)),0)</f>
        <v>0</v>
      </c>
      <c r="AT533" s="15">
        <f>if($A533&lt;=$AF$1,F533*((1+Investment!$D$7/12)^($AR$1*12-$B533)),0)</f>
        <v>0</v>
      </c>
      <c r="AU533" s="15">
        <f t="shared" si="10"/>
        <v>0</v>
      </c>
      <c r="AV533" s="15">
        <f t="shared" si="21"/>
        <v>428487442.2</v>
      </c>
      <c r="AW533" s="15"/>
      <c r="AX533" s="15">
        <f>if($A533&lt;=$AF$1,D533*((1+Investment!$D$5/12)^($AX$1*12-$B533)),0)</f>
        <v>0</v>
      </c>
      <c r="AY533" s="15">
        <f>if($A533&lt;=$AF$1,E533*((1+Investment!$D$6/12)^($AX$1*12-$B533)),0)</f>
        <v>0</v>
      </c>
      <c r="AZ533" s="15">
        <f>if($A533&lt;=$AF$1,F533*((1+Investment!$D$7/12)^($AX$1*12-$B533)),0)</f>
        <v>0</v>
      </c>
      <c r="BA533" s="15">
        <f t="shared" si="11"/>
        <v>0</v>
      </c>
      <c r="BB533" s="15">
        <f t="shared" si="22"/>
        <v>924335629</v>
      </c>
      <c r="BC533" s="15"/>
      <c r="BD533" s="15">
        <f>if($A533&lt;=$AF$1,D533*((1+Investment!$D$5/12)^($BD$1*12-$B533)),0)</f>
        <v>0</v>
      </c>
      <c r="BE533" s="15">
        <f>if($A533&lt;=$AF$1,E533*((1+Investment!$D$6/12)^($BD$1*12-$B533)),0)</f>
        <v>0</v>
      </c>
      <c r="BF533" s="15">
        <f>if($A533&lt;=$AF$1,F533*((1+Investment!$D$7/12)^($BD$1*12-$B533)),0)</f>
        <v>0</v>
      </c>
      <c r="BG533" s="15">
        <f t="shared" si="12"/>
        <v>0</v>
      </c>
      <c r="BH533" s="15">
        <f t="shared" si="23"/>
        <v>2023737898</v>
      </c>
      <c r="BI533" s="15"/>
    </row>
    <row r="534">
      <c r="A534" s="24">
        <f t="shared" si="2"/>
        <v>44</v>
      </c>
      <c r="B534" s="23">
        <f t="shared" si="13"/>
        <v>532</v>
      </c>
      <c r="C534" s="15">
        <f>vlookup(A534,Budget!$B$3:$H$53,7,0)</f>
        <v>168019.4463</v>
      </c>
      <c r="D534" s="15">
        <f t="shared" ref="D534:F534" si="552">$C534*D$1</f>
        <v>100811.6678</v>
      </c>
      <c r="E534" s="15">
        <f t="shared" si="552"/>
        <v>42004.86159</v>
      </c>
      <c r="F534" s="15">
        <f t="shared" si="552"/>
        <v>25202.91695</v>
      </c>
      <c r="G534" s="14"/>
      <c r="H534" s="15">
        <f>if($A534&lt;=$H$1,D534*((1+Investment!$D$5/12)^($H$1*12-$B534)),0)</f>
        <v>0</v>
      </c>
      <c r="I534" s="15">
        <f>if($A534&lt;=$H$1,E534*((1+Investment!$D$6/12)^($H$1*12-$B534)),0)</f>
        <v>0</v>
      </c>
      <c r="J534" s="15">
        <f>if($A534&lt;=$H$1,F534*((1+Investment!$D$7/12)^($H$1*12-$B534)),0)</f>
        <v>0</v>
      </c>
      <c r="K534" s="15">
        <f t="shared" si="4"/>
        <v>0</v>
      </c>
      <c r="L534" s="15">
        <f t="shared" si="15"/>
        <v>2878143.695</v>
      </c>
      <c r="M534" s="14"/>
      <c r="N534" s="15">
        <f>if($A534&lt;=$N$1,D534*((1+Investment!$D$5/12)^($N$1*12-$B534)),0)</f>
        <v>0</v>
      </c>
      <c r="O534" s="15">
        <f>if($A534&lt;=$N$1,E534*((1+Investment!$D$6/12)^($N$1*12-$B534)),0)</f>
        <v>0</v>
      </c>
      <c r="P534" s="15">
        <f>if($A534&lt;=$N$1,F534*((1+Investment!$D$7/12)^($N$1*12-$B534)),0)</f>
        <v>0</v>
      </c>
      <c r="Q534" s="15">
        <f t="shared" si="5"/>
        <v>0</v>
      </c>
      <c r="R534" s="15">
        <f t="shared" si="16"/>
        <v>7865692.167</v>
      </c>
      <c r="S534" s="14"/>
      <c r="T534" s="15">
        <f>if($A534&lt;=$T$1,D534*((1+Investment!$D$5/12)^($T$1*12-$B534)),0)</f>
        <v>0</v>
      </c>
      <c r="U534" s="15">
        <f>if($A534&lt;=$T$1,E534*((1+Investment!$D$6/12)^($T$1*12-$B534)),0)</f>
        <v>0</v>
      </c>
      <c r="V534" s="15">
        <f>if($A534&lt;=$T$1,F534*((1+Investment!$D$7/12)^($T$1*12-$B534)),0)</f>
        <v>0</v>
      </c>
      <c r="W534" s="15">
        <f t="shared" si="6"/>
        <v>0</v>
      </c>
      <c r="X534" s="15">
        <f t="shared" si="17"/>
        <v>19126709.88</v>
      </c>
      <c r="Y534" s="14"/>
      <c r="Z534" s="15">
        <f>if($A534&lt;=$Z$1,D534*((1+Investment!$D$5/12)^($Z$1*12-$B534)),0)</f>
        <v>0</v>
      </c>
      <c r="AA534" s="15">
        <f>if($A534&lt;=$Z$1,E534*((1+Investment!$D$6/12)^($Z$1*12-$B534)),0)</f>
        <v>0</v>
      </c>
      <c r="AB534" s="15">
        <f>if($A534&lt;=$Z$1,F534*((1+Investment!$D$7/12)^($Z$1*12-$B534)),0)</f>
        <v>0</v>
      </c>
      <c r="AC534" s="15">
        <f t="shared" si="7"/>
        <v>0</v>
      </c>
      <c r="AD534" s="15">
        <f t="shared" si="18"/>
        <v>43666553.35</v>
      </c>
      <c r="AE534" s="14"/>
      <c r="AF534" s="15">
        <f>if($A534&lt;=$AF$1,D534*((1+Investment!$D$5/12)^($AF$1*12-$B534)),0)</f>
        <v>0</v>
      </c>
      <c r="AG534" s="15">
        <f>if($A534&lt;=$AF$1,E534*((1+Investment!$D$6/12)^($AF$1*12-$B534)),0)</f>
        <v>0</v>
      </c>
      <c r="AH534" s="15">
        <f>if($A534&lt;=$AF$1,F534*((1+Investment!$D$7/12)^($AF$1*12-$B534)),0)</f>
        <v>0</v>
      </c>
      <c r="AI534" s="15">
        <f t="shared" si="8"/>
        <v>0</v>
      </c>
      <c r="AJ534" s="15">
        <f t="shared" si="19"/>
        <v>96444597</v>
      </c>
      <c r="AK534" s="14"/>
      <c r="AL534" s="15">
        <f>if($A534&lt;=$AF$1,D534*((1+Investment!$D$5/12)^($AL$1*12-$B534)),0)</f>
        <v>0</v>
      </c>
      <c r="AM534" s="15">
        <f>if($A534&lt;=$AF$1,E534*((1+Investment!$D$6/12)^($AL$1*12-$B534)),0)</f>
        <v>0</v>
      </c>
      <c r="AN534" s="15">
        <f>if($A534&lt;=$AF$1,F534*((1+Investment!$D$7/12)^($AL$1*12-$B534)),0)</f>
        <v>0</v>
      </c>
      <c r="AO534" s="15">
        <f t="shared" si="9"/>
        <v>0</v>
      </c>
      <c r="AP534" s="15">
        <f t="shared" si="20"/>
        <v>201708724.5</v>
      </c>
      <c r="AQ534" s="14"/>
      <c r="AR534" s="15">
        <f>if($A534&lt;=$AF$1,D534*((1+Investment!$D$5/12)^($AR$1*12-$B534)),0)</f>
        <v>0</v>
      </c>
      <c r="AS534" s="15">
        <f>if($A534&lt;=$AF$1,E534*((1+Investment!$D$6/12)^($AR$1*12-$B534)),0)</f>
        <v>0</v>
      </c>
      <c r="AT534" s="15">
        <f>if($A534&lt;=$AF$1,F534*((1+Investment!$D$7/12)^($AR$1*12-$B534)),0)</f>
        <v>0</v>
      </c>
      <c r="AU534" s="15">
        <f t="shared" si="10"/>
        <v>0</v>
      </c>
      <c r="AV534" s="15">
        <f t="shared" si="21"/>
        <v>428487442.2</v>
      </c>
      <c r="AW534" s="15"/>
      <c r="AX534" s="15">
        <f>if($A534&lt;=$AF$1,D534*((1+Investment!$D$5/12)^($AX$1*12-$B534)),0)</f>
        <v>0</v>
      </c>
      <c r="AY534" s="15">
        <f>if($A534&lt;=$AF$1,E534*((1+Investment!$D$6/12)^($AX$1*12-$B534)),0)</f>
        <v>0</v>
      </c>
      <c r="AZ534" s="15">
        <f>if($A534&lt;=$AF$1,F534*((1+Investment!$D$7/12)^($AX$1*12-$B534)),0)</f>
        <v>0</v>
      </c>
      <c r="BA534" s="15">
        <f t="shared" si="11"/>
        <v>0</v>
      </c>
      <c r="BB534" s="15">
        <f t="shared" si="22"/>
        <v>924335629</v>
      </c>
      <c r="BC534" s="15"/>
      <c r="BD534" s="15">
        <f>if($A534&lt;=$AF$1,D534*((1+Investment!$D$5/12)^($BD$1*12-$B534)),0)</f>
        <v>0</v>
      </c>
      <c r="BE534" s="15">
        <f>if($A534&lt;=$AF$1,E534*((1+Investment!$D$6/12)^($BD$1*12-$B534)),0)</f>
        <v>0</v>
      </c>
      <c r="BF534" s="15">
        <f>if($A534&lt;=$AF$1,F534*((1+Investment!$D$7/12)^($BD$1*12-$B534)),0)</f>
        <v>0</v>
      </c>
      <c r="BG534" s="15">
        <f t="shared" si="12"/>
        <v>0</v>
      </c>
      <c r="BH534" s="15">
        <f t="shared" si="23"/>
        <v>2023737898</v>
      </c>
      <c r="BI534" s="15"/>
    </row>
    <row r="535">
      <c r="A535" s="24">
        <f t="shared" si="2"/>
        <v>44</v>
      </c>
      <c r="B535" s="23">
        <f t="shared" si="13"/>
        <v>533</v>
      </c>
      <c r="C535" s="15">
        <f>vlookup(A535,Budget!$B$3:$H$53,7,0)</f>
        <v>168019.4463</v>
      </c>
      <c r="D535" s="15">
        <f t="shared" ref="D535:F535" si="553">$C535*D$1</f>
        <v>100811.6678</v>
      </c>
      <c r="E535" s="15">
        <f t="shared" si="553"/>
        <v>42004.86159</v>
      </c>
      <c r="F535" s="15">
        <f t="shared" si="553"/>
        <v>25202.91695</v>
      </c>
      <c r="G535" s="14"/>
      <c r="H535" s="15">
        <f>if($A535&lt;=$H$1,D535*((1+Investment!$D$5/12)^($H$1*12-$B535)),0)</f>
        <v>0</v>
      </c>
      <c r="I535" s="15">
        <f>if($A535&lt;=$H$1,E535*((1+Investment!$D$6/12)^($H$1*12-$B535)),0)</f>
        <v>0</v>
      </c>
      <c r="J535" s="15">
        <f>if($A535&lt;=$H$1,F535*((1+Investment!$D$7/12)^($H$1*12-$B535)),0)</f>
        <v>0</v>
      </c>
      <c r="K535" s="15">
        <f t="shared" si="4"/>
        <v>0</v>
      </c>
      <c r="L535" s="15">
        <f t="shared" si="15"/>
        <v>2878143.695</v>
      </c>
      <c r="M535" s="14"/>
      <c r="N535" s="15">
        <f>if($A535&lt;=$N$1,D535*((1+Investment!$D$5/12)^($N$1*12-$B535)),0)</f>
        <v>0</v>
      </c>
      <c r="O535" s="15">
        <f>if($A535&lt;=$N$1,E535*((1+Investment!$D$6/12)^($N$1*12-$B535)),0)</f>
        <v>0</v>
      </c>
      <c r="P535" s="15">
        <f>if($A535&lt;=$N$1,F535*((1+Investment!$D$7/12)^($N$1*12-$B535)),0)</f>
        <v>0</v>
      </c>
      <c r="Q535" s="15">
        <f t="shared" si="5"/>
        <v>0</v>
      </c>
      <c r="R535" s="15">
        <f t="shared" si="16"/>
        <v>7865692.167</v>
      </c>
      <c r="S535" s="14"/>
      <c r="T535" s="15">
        <f>if($A535&lt;=$T$1,D535*((1+Investment!$D$5/12)^($T$1*12-$B535)),0)</f>
        <v>0</v>
      </c>
      <c r="U535" s="15">
        <f>if($A535&lt;=$T$1,E535*((1+Investment!$D$6/12)^($T$1*12-$B535)),0)</f>
        <v>0</v>
      </c>
      <c r="V535" s="15">
        <f>if($A535&lt;=$T$1,F535*((1+Investment!$D$7/12)^($T$1*12-$B535)),0)</f>
        <v>0</v>
      </c>
      <c r="W535" s="15">
        <f t="shared" si="6"/>
        <v>0</v>
      </c>
      <c r="X535" s="15">
        <f t="shared" si="17"/>
        <v>19126709.88</v>
      </c>
      <c r="Y535" s="14"/>
      <c r="Z535" s="15">
        <f>if($A535&lt;=$Z$1,D535*((1+Investment!$D$5/12)^($Z$1*12-$B535)),0)</f>
        <v>0</v>
      </c>
      <c r="AA535" s="15">
        <f>if($A535&lt;=$Z$1,E535*((1+Investment!$D$6/12)^($Z$1*12-$B535)),0)</f>
        <v>0</v>
      </c>
      <c r="AB535" s="15">
        <f>if($A535&lt;=$Z$1,F535*((1+Investment!$D$7/12)^($Z$1*12-$B535)),0)</f>
        <v>0</v>
      </c>
      <c r="AC535" s="15">
        <f t="shared" si="7"/>
        <v>0</v>
      </c>
      <c r="AD535" s="15">
        <f t="shared" si="18"/>
        <v>43666553.35</v>
      </c>
      <c r="AE535" s="14"/>
      <c r="AF535" s="15">
        <f>if($A535&lt;=$AF$1,D535*((1+Investment!$D$5/12)^($AF$1*12-$B535)),0)</f>
        <v>0</v>
      </c>
      <c r="AG535" s="15">
        <f>if($A535&lt;=$AF$1,E535*((1+Investment!$D$6/12)^($AF$1*12-$B535)),0)</f>
        <v>0</v>
      </c>
      <c r="AH535" s="15">
        <f>if($A535&lt;=$AF$1,F535*((1+Investment!$D$7/12)^($AF$1*12-$B535)),0)</f>
        <v>0</v>
      </c>
      <c r="AI535" s="15">
        <f t="shared" si="8"/>
        <v>0</v>
      </c>
      <c r="AJ535" s="15">
        <f t="shared" si="19"/>
        <v>96444597</v>
      </c>
      <c r="AK535" s="14"/>
      <c r="AL535" s="15">
        <f>if($A535&lt;=$AF$1,D535*((1+Investment!$D$5/12)^($AL$1*12-$B535)),0)</f>
        <v>0</v>
      </c>
      <c r="AM535" s="15">
        <f>if($A535&lt;=$AF$1,E535*((1+Investment!$D$6/12)^($AL$1*12-$B535)),0)</f>
        <v>0</v>
      </c>
      <c r="AN535" s="15">
        <f>if($A535&lt;=$AF$1,F535*((1+Investment!$D$7/12)^($AL$1*12-$B535)),0)</f>
        <v>0</v>
      </c>
      <c r="AO535" s="15">
        <f t="shared" si="9"/>
        <v>0</v>
      </c>
      <c r="AP535" s="15">
        <f t="shared" si="20"/>
        <v>201708724.5</v>
      </c>
      <c r="AQ535" s="14"/>
      <c r="AR535" s="15">
        <f>if($A535&lt;=$AF$1,D535*((1+Investment!$D$5/12)^($AR$1*12-$B535)),0)</f>
        <v>0</v>
      </c>
      <c r="AS535" s="15">
        <f>if($A535&lt;=$AF$1,E535*((1+Investment!$D$6/12)^($AR$1*12-$B535)),0)</f>
        <v>0</v>
      </c>
      <c r="AT535" s="15">
        <f>if($A535&lt;=$AF$1,F535*((1+Investment!$D$7/12)^($AR$1*12-$B535)),0)</f>
        <v>0</v>
      </c>
      <c r="AU535" s="15">
        <f t="shared" si="10"/>
        <v>0</v>
      </c>
      <c r="AV535" s="15">
        <f t="shared" si="21"/>
        <v>428487442.2</v>
      </c>
      <c r="AW535" s="15"/>
      <c r="AX535" s="15">
        <f>if($A535&lt;=$AF$1,D535*((1+Investment!$D$5/12)^($AX$1*12-$B535)),0)</f>
        <v>0</v>
      </c>
      <c r="AY535" s="15">
        <f>if($A535&lt;=$AF$1,E535*((1+Investment!$D$6/12)^($AX$1*12-$B535)),0)</f>
        <v>0</v>
      </c>
      <c r="AZ535" s="15">
        <f>if($A535&lt;=$AF$1,F535*((1+Investment!$D$7/12)^($AX$1*12-$B535)),0)</f>
        <v>0</v>
      </c>
      <c r="BA535" s="15">
        <f t="shared" si="11"/>
        <v>0</v>
      </c>
      <c r="BB535" s="15">
        <f t="shared" si="22"/>
        <v>924335629</v>
      </c>
      <c r="BC535" s="15"/>
      <c r="BD535" s="15">
        <f>if($A535&lt;=$AF$1,D535*((1+Investment!$D$5/12)^($BD$1*12-$B535)),0)</f>
        <v>0</v>
      </c>
      <c r="BE535" s="15">
        <f>if($A535&lt;=$AF$1,E535*((1+Investment!$D$6/12)^($BD$1*12-$B535)),0)</f>
        <v>0</v>
      </c>
      <c r="BF535" s="15">
        <f>if($A535&lt;=$AF$1,F535*((1+Investment!$D$7/12)^($BD$1*12-$B535)),0)</f>
        <v>0</v>
      </c>
      <c r="BG535" s="15">
        <f t="shared" si="12"/>
        <v>0</v>
      </c>
      <c r="BH535" s="15">
        <f t="shared" si="23"/>
        <v>2023737898</v>
      </c>
      <c r="BI535" s="15"/>
    </row>
    <row r="536">
      <c r="A536" s="24">
        <f t="shared" si="2"/>
        <v>44</v>
      </c>
      <c r="B536" s="23">
        <f t="shared" si="13"/>
        <v>534</v>
      </c>
      <c r="C536" s="15">
        <f>vlookup(A536,Budget!$B$3:$H$53,7,0)</f>
        <v>168019.4463</v>
      </c>
      <c r="D536" s="15">
        <f t="shared" ref="D536:F536" si="554">$C536*D$1</f>
        <v>100811.6678</v>
      </c>
      <c r="E536" s="15">
        <f t="shared" si="554"/>
        <v>42004.86159</v>
      </c>
      <c r="F536" s="15">
        <f t="shared" si="554"/>
        <v>25202.91695</v>
      </c>
      <c r="G536" s="14"/>
      <c r="H536" s="15">
        <f>if($A536&lt;=$H$1,D536*((1+Investment!$D$5/12)^($H$1*12-$B536)),0)</f>
        <v>0</v>
      </c>
      <c r="I536" s="15">
        <f>if($A536&lt;=$H$1,E536*((1+Investment!$D$6/12)^($H$1*12-$B536)),0)</f>
        <v>0</v>
      </c>
      <c r="J536" s="15">
        <f>if($A536&lt;=$H$1,F536*((1+Investment!$D$7/12)^($H$1*12-$B536)),0)</f>
        <v>0</v>
      </c>
      <c r="K536" s="15">
        <f t="shared" si="4"/>
        <v>0</v>
      </c>
      <c r="L536" s="15">
        <f t="shared" si="15"/>
        <v>2878143.695</v>
      </c>
      <c r="M536" s="14"/>
      <c r="N536" s="15">
        <f>if($A536&lt;=$N$1,D536*((1+Investment!$D$5/12)^($N$1*12-$B536)),0)</f>
        <v>0</v>
      </c>
      <c r="O536" s="15">
        <f>if($A536&lt;=$N$1,E536*((1+Investment!$D$6/12)^($N$1*12-$B536)),0)</f>
        <v>0</v>
      </c>
      <c r="P536" s="15">
        <f>if($A536&lt;=$N$1,F536*((1+Investment!$D$7/12)^($N$1*12-$B536)),0)</f>
        <v>0</v>
      </c>
      <c r="Q536" s="15">
        <f t="shared" si="5"/>
        <v>0</v>
      </c>
      <c r="R536" s="15">
        <f t="shared" si="16"/>
        <v>7865692.167</v>
      </c>
      <c r="S536" s="14"/>
      <c r="T536" s="15">
        <f>if($A536&lt;=$T$1,D536*((1+Investment!$D$5/12)^($T$1*12-$B536)),0)</f>
        <v>0</v>
      </c>
      <c r="U536" s="15">
        <f>if($A536&lt;=$T$1,E536*((1+Investment!$D$6/12)^($T$1*12-$B536)),0)</f>
        <v>0</v>
      </c>
      <c r="V536" s="15">
        <f>if($A536&lt;=$T$1,F536*((1+Investment!$D$7/12)^($T$1*12-$B536)),0)</f>
        <v>0</v>
      </c>
      <c r="W536" s="15">
        <f t="shared" si="6"/>
        <v>0</v>
      </c>
      <c r="X536" s="15">
        <f t="shared" si="17"/>
        <v>19126709.88</v>
      </c>
      <c r="Y536" s="14"/>
      <c r="Z536" s="15">
        <f>if($A536&lt;=$Z$1,D536*((1+Investment!$D$5/12)^($Z$1*12-$B536)),0)</f>
        <v>0</v>
      </c>
      <c r="AA536" s="15">
        <f>if($A536&lt;=$Z$1,E536*((1+Investment!$D$6/12)^($Z$1*12-$B536)),0)</f>
        <v>0</v>
      </c>
      <c r="AB536" s="15">
        <f>if($A536&lt;=$Z$1,F536*((1+Investment!$D$7/12)^($Z$1*12-$B536)),0)</f>
        <v>0</v>
      </c>
      <c r="AC536" s="15">
        <f t="shared" si="7"/>
        <v>0</v>
      </c>
      <c r="AD536" s="15">
        <f t="shared" si="18"/>
        <v>43666553.35</v>
      </c>
      <c r="AE536" s="14"/>
      <c r="AF536" s="15">
        <f>if($A536&lt;=$AF$1,D536*((1+Investment!$D$5/12)^($AF$1*12-$B536)),0)</f>
        <v>0</v>
      </c>
      <c r="AG536" s="15">
        <f>if($A536&lt;=$AF$1,E536*((1+Investment!$D$6/12)^($AF$1*12-$B536)),0)</f>
        <v>0</v>
      </c>
      <c r="AH536" s="15">
        <f>if($A536&lt;=$AF$1,F536*((1+Investment!$D$7/12)^($AF$1*12-$B536)),0)</f>
        <v>0</v>
      </c>
      <c r="AI536" s="15">
        <f t="shared" si="8"/>
        <v>0</v>
      </c>
      <c r="AJ536" s="15">
        <f t="shared" si="19"/>
        <v>96444597</v>
      </c>
      <c r="AK536" s="14"/>
      <c r="AL536" s="15">
        <f>if($A536&lt;=$AF$1,D536*((1+Investment!$D$5/12)^($AL$1*12-$B536)),0)</f>
        <v>0</v>
      </c>
      <c r="AM536" s="15">
        <f>if($A536&lt;=$AF$1,E536*((1+Investment!$D$6/12)^($AL$1*12-$B536)),0)</f>
        <v>0</v>
      </c>
      <c r="AN536" s="15">
        <f>if($A536&lt;=$AF$1,F536*((1+Investment!$D$7/12)^($AL$1*12-$B536)),0)</f>
        <v>0</v>
      </c>
      <c r="AO536" s="15">
        <f t="shared" si="9"/>
        <v>0</v>
      </c>
      <c r="AP536" s="15">
        <f t="shared" si="20"/>
        <v>201708724.5</v>
      </c>
      <c r="AQ536" s="14"/>
      <c r="AR536" s="15">
        <f>if($A536&lt;=$AF$1,D536*((1+Investment!$D$5/12)^($AR$1*12-$B536)),0)</f>
        <v>0</v>
      </c>
      <c r="AS536" s="15">
        <f>if($A536&lt;=$AF$1,E536*((1+Investment!$D$6/12)^($AR$1*12-$B536)),0)</f>
        <v>0</v>
      </c>
      <c r="AT536" s="15">
        <f>if($A536&lt;=$AF$1,F536*((1+Investment!$D$7/12)^($AR$1*12-$B536)),0)</f>
        <v>0</v>
      </c>
      <c r="AU536" s="15">
        <f t="shared" si="10"/>
        <v>0</v>
      </c>
      <c r="AV536" s="15">
        <f t="shared" si="21"/>
        <v>428487442.2</v>
      </c>
      <c r="AW536" s="15"/>
      <c r="AX536" s="15">
        <f>if($A536&lt;=$AF$1,D536*((1+Investment!$D$5/12)^($AX$1*12-$B536)),0)</f>
        <v>0</v>
      </c>
      <c r="AY536" s="15">
        <f>if($A536&lt;=$AF$1,E536*((1+Investment!$D$6/12)^($AX$1*12-$B536)),0)</f>
        <v>0</v>
      </c>
      <c r="AZ536" s="15">
        <f>if($A536&lt;=$AF$1,F536*((1+Investment!$D$7/12)^($AX$1*12-$B536)),0)</f>
        <v>0</v>
      </c>
      <c r="BA536" s="15">
        <f t="shared" si="11"/>
        <v>0</v>
      </c>
      <c r="BB536" s="15">
        <f t="shared" si="22"/>
        <v>924335629</v>
      </c>
      <c r="BC536" s="15"/>
      <c r="BD536" s="15">
        <f>if($A536&lt;=$AF$1,D536*((1+Investment!$D$5/12)^($BD$1*12-$B536)),0)</f>
        <v>0</v>
      </c>
      <c r="BE536" s="15">
        <f>if($A536&lt;=$AF$1,E536*((1+Investment!$D$6/12)^($BD$1*12-$B536)),0)</f>
        <v>0</v>
      </c>
      <c r="BF536" s="15">
        <f>if($A536&lt;=$AF$1,F536*((1+Investment!$D$7/12)^($BD$1*12-$B536)),0)</f>
        <v>0</v>
      </c>
      <c r="BG536" s="15">
        <f t="shared" si="12"/>
        <v>0</v>
      </c>
      <c r="BH536" s="15">
        <f t="shared" si="23"/>
        <v>2023737898</v>
      </c>
      <c r="BI536" s="15"/>
    </row>
    <row r="537">
      <c r="A537" s="24">
        <f t="shared" si="2"/>
        <v>44</v>
      </c>
      <c r="B537" s="23">
        <f t="shared" si="13"/>
        <v>535</v>
      </c>
      <c r="C537" s="15">
        <f>vlookup(A537,Budget!$B$3:$H$53,7,0)</f>
        <v>168019.4463</v>
      </c>
      <c r="D537" s="15">
        <f t="shared" ref="D537:F537" si="555">$C537*D$1</f>
        <v>100811.6678</v>
      </c>
      <c r="E537" s="15">
        <f t="shared" si="555"/>
        <v>42004.86159</v>
      </c>
      <c r="F537" s="15">
        <f t="shared" si="555"/>
        <v>25202.91695</v>
      </c>
      <c r="G537" s="14"/>
      <c r="H537" s="15">
        <f>if($A537&lt;=$H$1,D537*((1+Investment!$D$5/12)^($H$1*12-$B537)),0)</f>
        <v>0</v>
      </c>
      <c r="I537" s="15">
        <f>if($A537&lt;=$H$1,E537*((1+Investment!$D$6/12)^($H$1*12-$B537)),0)</f>
        <v>0</v>
      </c>
      <c r="J537" s="15">
        <f>if($A537&lt;=$H$1,F537*((1+Investment!$D$7/12)^($H$1*12-$B537)),0)</f>
        <v>0</v>
      </c>
      <c r="K537" s="15">
        <f t="shared" si="4"/>
        <v>0</v>
      </c>
      <c r="L537" s="15">
        <f t="shared" si="15"/>
        <v>2878143.695</v>
      </c>
      <c r="M537" s="14"/>
      <c r="N537" s="15">
        <f>if($A537&lt;=$N$1,D537*((1+Investment!$D$5/12)^($N$1*12-$B537)),0)</f>
        <v>0</v>
      </c>
      <c r="O537" s="15">
        <f>if($A537&lt;=$N$1,E537*((1+Investment!$D$6/12)^($N$1*12-$B537)),0)</f>
        <v>0</v>
      </c>
      <c r="P537" s="15">
        <f>if($A537&lt;=$N$1,F537*((1+Investment!$D$7/12)^($N$1*12-$B537)),0)</f>
        <v>0</v>
      </c>
      <c r="Q537" s="15">
        <f t="shared" si="5"/>
        <v>0</v>
      </c>
      <c r="R537" s="15">
        <f t="shared" si="16"/>
        <v>7865692.167</v>
      </c>
      <c r="S537" s="14"/>
      <c r="T537" s="15">
        <f>if($A537&lt;=$T$1,D537*((1+Investment!$D$5/12)^($T$1*12-$B537)),0)</f>
        <v>0</v>
      </c>
      <c r="U537" s="15">
        <f>if($A537&lt;=$T$1,E537*((1+Investment!$D$6/12)^($T$1*12-$B537)),0)</f>
        <v>0</v>
      </c>
      <c r="V537" s="15">
        <f>if($A537&lt;=$T$1,F537*((1+Investment!$D$7/12)^($T$1*12-$B537)),0)</f>
        <v>0</v>
      </c>
      <c r="W537" s="15">
        <f t="shared" si="6"/>
        <v>0</v>
      </c>
      <c r="X537" s="15">
        <f t="shared" si="17"/>
        <v>19126709.88</v>
      </c>
      <c r="Y537" s="14"/>
      <c r="Z537" s="15">
        <f>if($A537&lt;=$Z$1,D537*((1+Investment!$D$5/12)^($Z$1*12-$B537)),0)</f>
        <v>0</v>
      </c>
      <c r="AA537" s="15">
        <f>if($A537&lt;=$Z$1,E537*((1+Investment!$D$6/12)^($Z$1*12-$B537)),0)</f>
        <v>0</v>
      </c>
      <c r="AB537" s="15">
        <f>if($A537&lt;=$Z$1,F537*((1+Investment!$D$7/12)^($Z$1*12-$B537)),0)</f>
        <v>0</v>
      </c>
      <c r="AC537" s="15">
        <f t="shared" si="7"/>
        <v>0</v>
      </c>
      <c r="AD537" s="15">
        <f t="shared" si="18"/>
        <v>43666553.35</v>
      </c>
      <c r="AE537" s="14"/>
      <c r="AF537" s="15">
        <f>if($A537&lt;=$AF$1,D537*((1+Investment!$D$5/12)^($AF$1*12-$B537)),0)</f>
        <v>0</v>
      </c>
      <c r="AG537" s="15">
        <f>if($A537&lt;=$AF$1,E537*((1+Investment!$D$6/12)^($AF$1*12-$B537)),0)</f>
        <v>0</v>
      </c>
      <c r="AH537" s="15">
        <f>if($A537&lt;=$AF$1,F537*((1+Investment!$D$7/12)^($AF$1*12-$B537)),0)</f>
        <v>0</v>
      </c>
      <c r="AI537" s="15">
        <f t="shared" si="8"/>
        <v>0</v>
      </c>
      <c r="AJ537" s="15">
        <f t="shared" si="19"/>
        <v>96444597</v>
      </c>
      <c r="AK537" s="14"/>
      <c r="AL537" s="15">
        <f>if($A537&lt;=$AF$1,D537*((1+Investment!$D$5/12)^($AL$1*12-$B537)),0)</f>
        <v>0</v>
      </c>
      <c r="AM537" s="15">
        <f>if($A537&lt;=$AF$1,E537*((1+Investment!$D$6/12)^($AL$1*12-$B537)),0)</f>
        <v>0</v>
      </c>
      <c r="AN537" s="15">
        <f>if($A537&lt;=$AF$1,F537*((1+Investment!$D$7/12)^($AL$1*12-$B537)),0)</f>
        <v>0</v>
      </c>
      <c r="AO537" s="15">
        <f t="shared" si="9"/>
        <v>0</v>
      </c>
      <c r="AP537" s="15">
        <f t="shared" si="20"/>
        <v>201708724.5</v>
      </c>
      <c r="AQ537" s="14"/>
      <c r="AR537" s="15">
        <f>if($A537&lt;=$AF$1,D537*((1+Investment!$D$5/12)^($AR$1*12-$B537)),0)</f>
        <v>0</v>
      </c>
      <c r="AS537" s="15">
        <f>if($A537&lt;=$AF$1,E537*((1+Investment!$D$6/12)^($AR$1*12-$B537)),0)</f>
        <v>0</v>
      </c>
      <c r="AT537" s="15">
        <f>if($A537&lt;=$AF$1,F537*((1+Investment!$D$7/12)^($AR$1*12-$B537)),0)</f>
        <v>0</v>
      </c>
      <c r="AU537" s="15">
        <f t="shared" si="10"/>
        <v>0</v>
      </c>
      <c r="AV537" s="15">
        <f t="shared" si="21"/>
        <v>428487442.2</v>
      </c>
      <c r="AW537" s="15"/>
      <c r="AX537" s="15">
        <f>if($A537&lt;=$AF$1,D537*((1+Investment!$D$5/12)^($AX$1*12-$B537)),0)</f>
        <v>0</v>
      </c>
      <c r="AY537" s="15">
        <f>if($A537&lt;=$AF$1,E537*((1+Investment!$D$6/12)^($AX$1*12-$B537)),0)</f>
        <v>0</v>
      </c>
      <c r="AZ537" s="15">
        <f>if($A537&lt;=$AF$1,F537*((1+Investment!$D$7/12)^($AX$1*12-$B537)),0)</f>
        <v>0</v>
      </c>
      <c r="BA537" s="15">
        <f t="shared" si="11"/>
        <v>0</v>
      </c>
      <c r="BB537" s="15">
        <f t="shared" si="22"/>
        <v>924335629</v>
      </c>
      <c r="BC537" s="15"/>
      <c r="BD537" s="15">
        <f>if($A537&lt;=$AF$1,D537*((1+Investment!$D$5/12)^($BD$1*12-$B537)),0)</f>
        <v>0</v>
      </c>
      <c r="BE537" s="15">
        <f>if($A537&lt;=$AF$1,E537*((1+Investment!$D$6/12)^($BD$1*12-$B537)),0)</f>
        <v>0</v>
      </c>
      <c r="BF537" s="15">
        <f>if($A537&lt;=$AF$1,F537*((1+Investment!$D$7/12)^($BD$1*12-$B537)),0)</f>
        <v>0</v>
      </c>
      <c r="BG537" s="15">
        <f t="shared" si="12"/>
        <v>0</v>
      </c>
      <c r="BH537" s="15">
        <f t="shared" si="23"/>
        <v>2023737898</v>
      </c>
      <c r="BI537" s="15"/>
    </row>
    <row r="538">
      <c r="A538" s="24">
        <f t="shared" si="2"/>
        <v>44</v>
      </c>
      <c r="B538" s="23">
        <f t="shared" si="13"/>
        <v>536</v>
      </c>
      <c r="C538" s="15">
        <f>vlookup(A538,Budget!$B$3:$H$53,7,0)</f>
        <v>168019.4463</v>
      </c>
      <c r="D538" s="15">
        <f t="shared" ref="D538:F538" si="556">$C538*D$1</f>
        <v>100811.6678</v>
      </c>
      <c r="E538" s="15">
        <f t="shared" si="556"/>
        <v>42004.86159</v>
      </c>
      <c r="F538" s="15">
        <f t="shared" si="556"/>
        <v>25202.91695</v>
      </c>
      <c r="G538" s="14"/>
      <c r="H538" s="15">
        <f>if($A538&lt;=$H$1,D538*((1+Investment!$D$5/12)^($H$1*12-$B538)),0)</f>
        <v>0</v>
      </c>
      <c r="I538" s="15">
        <f>if($A538&lt;=$H$1,E538*((1+Investment!$D$6/12)^($H$1*12-$B538)),0)</f>
        <v>0</v>
      </c>
      <c r="J538" s="15">
        <f>if($A538&lt;=$H$1,F538*((1+Investment!$D$7/12)^($H$1*12-$B538)),0)</f>
        <v>0</v>
      </c>
      <c r="K538" s="15">
        <f t="shared" si="4"/>
        <v>0</v>
      </c>
      <c r="L538" s="15">
        <f t="shared" si="15"/>
        <v>2878143.695</v>
      </c>
      <c r="M538" s="14"/>
      <c r="N538" s="15">
        <f>if($A538&lt;=$N$1,D538*((1+Investment!$D$5/12)^($N$1*12-$B538)),0)</f>
        <v>0</v>
      </c>
      <c r="O538" s="15">
        <f>if($A538&lt;=$N$1,E538*((1+Investment!$D$6/12)^($N$1*12-$B538)),0)</f>
        <v>0</v>
      </c>
      <c r="P538" s="15">
        <f>if($A538&lt;=$N$1,F538*((1+Investment!$D$7/12)^($N$1*12-$B538)),0)</f>
        <v>0</v>
      </c>
      <c r="Q538" s="15">
        <f t="shared" si="5"/>
        <v>0</v>
      </c>
      <c r="R538" s="15">
        <f t="shared" si="16"/>
        <v>7865692.167</v>
      </c>
      <c r="S538" s="14"/>
      <c r="T538" s="15">
        <f>if($A538&lt;=$T$1,D538*((1+Investment!$D$5/12)^($T$1*12-$B538)),0)</f>
        <v>0</v>
      </c>
      <c r="U538" s="15">
        <f>if($A538&lt;=$T$1,E538*((1+Investment!$D$6/12)^($T$1*12-$B538)),0)</f>
        <v>0</v>
      </c>
      <c r="V538" s="15">
        <f>if($A538&lt;=$T$1,F538*((1+Investment!$D$7/12)^($T$1*12-$B538)),0)</f>
        <v>0</v>
      </c>
      <c r="W538" s="15">
        <f t="shared" si="6"/>
        <v>0</v>
      </c>
      <c r="X538" s="15">
        <f t="shared" si="17"/>
        <v>19126709.88</v>
      </c>
      <c r="Y538" s="14"/>
      <c r="Z538" s="15">
        <f>if($A538&lt;=$Z$1,D538*((1+Investment!$D$5/12)^($Z$1*12-$B538)),0)</f>
        <v>0</v>
      </c>
      <c r="AA538" s="15">
        <f>if($A538&lt;=$Z$1,E538*((1+Investment!$D$6/12)^($Z$1*12-$B538)),0)</f>
        <v>0</v>
      </c>
      <c r="AB538" s="15">
        <f>if($A538&lt;=$Z$1,F538*((1+Investment!$D$7/12)^($Z$1*12-$B538)),0)</f>
        <v>0</v>
      </c>
      <c r="AC538" s="15">
        <f t="shared" si="7"/>
        <v>0</v>
      </c>
      <c r="AD538" s="15">
        <f t="shared" si="18"/>
        <v>43666553.35</v>
      </c>
      <c r="AE538" s="14"/>
      <c r="AF538" s="15">
        <f>if($A538&lt;=$AF$1,D538*((1+Investment!$D$5/12)^($AF$1*12-$B538)),0)</f>
        <v>0</v>
      </c>
      <c r="AG538" s="15">
        <f>if($A538&lt;=$AF$1,E538*((1+Investment!$D$6/12)^($AF$1*12-$B538)),0)</f>
        <v>0</v>
      </c>
      <c r="AH538" s="15">
        <f>if($A538&lt;=$AF$1,F538*((1+Investment!$D$7/12)^($AF$1*12-$B538)),0)</f>
        <v>0</v>
      </c>
      <c r="AI538" s="15">
        <f t="shared" si="8"/>
        <v>0</v>
      </c>
      <c r="AJ538" s="15">
        <f t="shared" si="19"/>
        <v>96444597</v>
      </c>
      <c r="AK538" s="14"/>
      <c r="AL538" s="15">
        <f>if($A538&lt;=$AF$1,D538*((1+Investment!$D$5/12)^($AL$1*12-$B538)),0)</f>
        <v>0</v>
      </c>
      <c r="AM538" s="15">
        <f>if($A538&lt;=$AF$1,E538*((1+Investment!$D$6/12)^($AL$1*12-$B538)),0)</f>
        <v>0</v>
      </c>
      <c r="AN538" s="15">
        <f>if($A538&lt;=$AF$1,F538*((1+Investment!$D$7/12)^($AL$1*12-$B538)),0)</f>
        <v>0</v>
      </c>
      <c r="AO538" s="15">
        <f t="shared" si="9"/>
        <v>0</v>
      </c>
      <c r="AP538" s="15">
        <f t="shared" si="20"/>
        <v>201708724.5</v>
      </c>
      <c r="AQ538" s="14"/>
      <c r="AR538" s="15">
        <f>if($A538&lt;=$AF$1,D538*((1+Investment!$D$5/12)^($AR$1*12-$B538)),0)</f>
        <v>0</v>
      </c>
      <c r="AS538" s="15">
        <f>if($A538&lt;=$AF$1,E538*((1+Investment!$D$6/12)^($AR$1*12-$B538)),0)</f>
        <v>0</v>
      </c>
      <c r="AT538" s="15">
        <f>if($A538&lt;=$AF$1,F538*((1+Investment!$D$7/12)^($AR$1*12-$B538)),0)</f>
        <v>0</v>
      </c>
      <c r="AU538" s="15">
        <f t="shared" si="10"/>
        <v>0</v>
      </c>
      <c r="AV538" s="15">
        <f t="shared" si="21"/>
        <v>428487442.2</v>
      </c>
      <c r="AW538" s="15"/>
      <c r="AX538" s="15">
        <f>if($A538&lt;=$AF$1,D538*((1+Investment!$D$5/12)^($AX$1*12-$B538)),0)</f>
        <v>0</v>
      </c>
      <c r="AY538" s="15">
        <f>if($A538&lt;=$AF$1,E538*((1+Investment!$D$6/12)^($AX$1*12-$B538)),0)</f>
        <v>0</v>
      </c>
      <c r="AZ538" s="15">
        <f>if($A538&lt;=$AF$1,F538*((1+Investment!$D$7/12)^($AX$1*12-$B538)),0)</f>
        <v>0</v>
      </c>
      <c r="BA538" s="15">
        <f t="shared" si="11"/>
        <v>0</v>
      </c>
      <c r="BB538" s="15">
        <f t="shared" si="22"/>
        <v>924335629</v>
      </c>
      <c r="BC538" s="15"/>
      <c r="BD538" s="15">
        <f>if($A538&lt;=$AF$1,D538*((1+Investment!$D$5/12)^($BD$1*12-$B538)),0)</f>
        <v>0</v>
      </c>
      <c r="BE538" s="15">
        <f>if($A538&lt;=$AF$1,E538*((1+Investment!$D$6/12)^($BD$1*12-$B538)),0)</f>
        <v>0</v>
      </c>
      <c r="BF538" s="15">
        <f>if($A538&lt;=$AF$1,F538*((1+Investment!$D$7/12)^($BD$1*12-$B538)),0)</f>
        <v>0</v>
      </c>
      <c r="BG538" s="15">
        <f t="shared" si="12"/>
        <v>0</v>
      </c>
      <c r="BH538" s="15">
        <f t="shared" si="23"/>
        <v>2023737898</v>
      </c>
      <c r="BI538" s="15"/>
    </row>
    <row r="539">
      <c r="A539" s="24">
        <f t="shared" si="2"/>
        <v>44</v>
      </c>
      <c r="B539" s="23">
        <f t="shared" si="13"/>
        <v>537</v>
      </c>
      <c r="C539" s="15">
        <f>vlookup(A539,Budget!$B$3:$H$53,7,0)</f>
        <v>168019.4463</v>
      </c>
      <c r="D539" s="15">
        <f t="shared" ref="D539:F539" si="557">$C539*D$1</f>
        <v>100811.6678</v>
      </c>
      <c r="E539" s="15">
        <f t="shared" si="557"/>
        <v>42004.86159</v>
      </c>
      <c r="F539" s="15">
        <f t="shared" si="557"/>
        <v>25202.91695</v>
      </c>
      <c r="G539" s="14"/>
      <c r="H539" s="15">
        <f>if($A539&lt;=$H$1,D539*((1+Investment!$D$5/12)^($H$1*12-$B539)),0)</f>
        <v>0</v>
      </c>
      <c r="I539" s="15">
        <f>if($A539&lt;=$H$1,E539*((1+Investment!$D$6/12)^($H$1*12-$B539)),0)</f>
        <v>0</v>
      </c>
      <c r="J539" s="15">
        <f>if($A539&lt;=$H$1,F539*((1+Investment!$D$7/12)^($H$1*12-$B539)),0)</f>
        <v>0</v>
      </c>
      <c r="K539" s="15">
        <f t="shared" si="4"/>
        <v>0</v>
      </c>
      <c r="L539" s="15">
        <f t="shared" si="15"/>
        <v>2878143.695</v>
      </c>
      <c r="M539" s="14"/>
      <c r="N539" s="15">
        <f>if($A539&lt;=$N$1,D539*((1+Investment!$D$5/12)^($N$1*12-$B539)),0)</f>
        <v>0</v>
      </c>
      <c r="O539" s="15">
        <f>if($A539&lt;=$N$1,E539*((1+Investment!$D$6/12)^($N$1*12-$B539)),0)</f>
        <v>0</v>
      </c>
      <c r="P539" s="15">
        <f>if($A539&lt;=$N$1,F539*((1+Investment!$D$7/12)^($N$1*12-$B539)),0)</f>
        <v>0</v>
      </c>
      <c r="Q539" s="15">
        <f t="shared" si="5"/>
        <v>0</v>
      </c>
      <c r="R539" s="15">
        <f t="shared" si="16"/>
        <v>7865692.167</v>
      </c>
      <c r="S539" s="14"/>
      <c r="T539" s="15">
        <f>if($A539&lt;=$T$1,D539*((1+Investment!$D$5/12)^($T$1*12-$B539)),0)</f>
        <v>0</v>
      </c>
      <c r="U539" s="15">
        <f>if($A539&lt;=$T$1,E539*((1+Investment!$D$6/12)^($T$1*12-$B539)),0)</f>
        <v>0</v>
      </c>
      <c r="V539" s="15">
        <f>if($A539&lt;=$T$1,F539*((1+Investment!$D$7/12)^($T$1*12-$B539)),0)</f>
        <v>0</v>
      </c>
      <c r="W539" s="15">
        <f t="shared" si="6"/>
        <v>0</v>
      </c>
      <c r="X539" s="15">
        <f t="shared" si="17"/>
        <v>19126709.88</v>
      </c>
      <c r="Y539" s="14"/>
      <c r="Z539" s="15">
        <f>if($A539&lt;=$Z$1,D539*((1+Investment!$D$5/12)^($Z$1*12-$B539)),0)</f>
        <v>0</v>
      </c>
      <c r="AA539" s="15">
        <f>if($A539&lt;=$Z$1,E539*((1+Investment!$D$6/12)^($Z$1*12-$B539)),0)</f>
        <v>0</v>
      </c>
      <c r="AB539" s="15">
        <f>if($A539&lt;=$Z$1,F539*((1+Investment!$D$7/12)^($Z$1*12-$B539)),0)</f>
        <v>0</v>
      </c>
      <c r="AC539" s="15">
        <f t="shared" si="7"/>
        <v>0</v>
      </c>
      <c r="AD539" s="15">
        <f t="shared" si="18"/>
        <v>43666553.35</v>
      </c>
      <c r="AE539" s="14"/>
      <c r="AF539" s="15">
        <f>if($A539&lt;=$AF$1,D539*((1+Investment!$D$5/12)^($AF$1*12-$B539)),0)</f>
        <v>0</v>
      </c>
      <c r="AG539" s="15">
        <f>if($A539&lt;=$AF$1,E539*((1+Investment!$D$6/12)^($AF$1*12-$B539)),0)</f>
        <v>0</v>
      </c>
      <c r="AH539" s="15">
        <f>if($A539&lt;=$AF$1,F539*((1+Investment!$D$7/12)^($AF$1*12-$B539)),0)</f>
        <v>0</v>
      </c>
      <c r="AI539" s="15">
        <f t="shared" si="8"/>
        <v>0</v>
      </c>
      <c r="AJ539" s="15">
        <f t="shared" si="19"/>
        <v>96444597</v>
      </c>
      <c r="AK539" s="14"/>
      <c r="AL539" s="15">
        <f>if($A539&lt;=$AF$1,D539*((1+Investment!$D$5/12)^($AL$1*12-$B539)),0)</f>
        <v>0</v>
      </c>
      <c r="AM539" s="15">
        <f>if($A539&lt;=$AF$1,E539*((1+Investment!$D$6/12)^($AL$1*12-$B539)),0)</f>
        <v>0</v>
      </c>
      <c r="AN539" s="15">
        <f>if($A539&lt;=$AF$1,F539*((1+Investment!$D$7/12)^($AL$1*12-$B539)),0)</f>
        <v>0</v>
      </c>
      <c r="AO539" s="15">
        <f t="shared" si="9"/>
        <v>0</v>
      </c>
      <c r="AP539" s="15">
        <f t="shared" si="20"/>
        <v>201708724.5</v>
      </c>
      <c r="AQ539" s="14"/>
      <c r="AR539" s="15">
        <f>if($A539&lt;=$AF$1,D539*((1+Investment!$D$5/12)^($AR$1*12-$B539)),0)</f>
        <v>0</v>
      </c>
      <c r="AS539" s="15">
        <f>if($A539&lt;=$AF$1,E539*((1+Investment!$D$6/12)^($AR$1*12-$B539)),0)</f>
        <v>0</v>
      </c>
      <c r="AT539" s="15">
        <f>if($A539&lt;=$AF$1,F539*((1+Investment!$D$7/12)^($AR$1*12-$B539)),0)</f>
        <v>0</v>
      </c>
      <c r="AU539" s="15">
        <f t="shared" si="10"/>
        <v>0</v>
      </c>
      <c r="AV539" s="15">
        <f t="shared" si="21"/>
        <v>428487442.2</v>
      </c>
      <c r="AW539" s="15"/>
      <c r="AX539" s="15">
        <f>if($A539&lt;=$AF$1,D539*((1+Investment!$D$5/12)^($AX$1*12-$B539)),0)</f>
        <v>0</v>
      </c>
      <c r="AY539" s="15">
        <f>if($A539&lt;=$AF$1,E539*((1+Investment!$D$6/12)^($AX$1*12-$B539)),0)</f>
        <v>0</v>
      </c>
      <c r="AZ539" s="15">
        <f>if($A539&lt;=$AF$1,F539*((1+Investment!$D$7/12)^($AX$1*12-$B539)),0)</f>
        <v>0</v>
      </c>
      <c r="BA539" s="15">
        <f t="shared" si="11"/>
        <v>0</v>
      </c>
      <c r="BB539" s="15">
        <f t="shared" si="22"/>
        <v>924335629</v>
      </c>
      <c r="BC539" s="15"/>
      <c r="BD539" s="15">
        <f>if($A539&lt;=$AF$1,D539*((1+Investment!$D$5/12)^($BD$1*12-$B539)),0)</f>
        <v>0</v>
      </c>
      <c r="BE539" s="15">
        <f>if($A539&lt;=$AF$1,E539*((1+Investment!$D$6/12)^($BD$1*12-$B539)),0)</f>
        <v>0</v>
      </c>
      <c r="BF539" s="15">
        <f>if($A539&lt;=$AF$1,F539*((1+Investment!$D$7/12)^($BD$1*12-$B539)),0)</f>
        <v>0</v>
      </c>
      <c r="BG539" s="15">
        <f t="shared" si="12"/>
        <v>0</v>
      </c>
      <c r="BH539" s="15">
        <f t="shared" si="23"/>
        <v>2023737898</v>
      </c>
      <c r="BI539" s="15"/>
    </row>
    <row r="540">
      <c r="A540" s="24">
        <f t="shared" si="2"/>
        <v>44</v>
      </c>
      <c r="B540" s="23">
        <f t="shared" si="13"/>
        <v>538</v>
      </c>
      <c r="C540" s="15">
        <f>vlookup(A540,Budget!$B$3:$H$53,7,0)</f>
        <v>168019.4463</v>
      </c>
      <c r="D540" s="15">
        <f t="shared" ref="D540:F540" si="558">$C540*D$1</f>
        <v>100811.6678</v>
      </c>
      <c r="E540" s="15">
        <f t="shared" si="558"/>
        <v>42004.86159</v>
      </c>
      <c r="F540" s="15">
        <f t="shared" si="558"/>
        <v>25202.91695</v>
      </c>
      <c r="G540" s="14"/>
      <c r="H540" s="15">
        <f>if($A540&lt;=$H$1,D540*((1+Investment!$D$5/12)^($H$1*12-$B540)),0)</f>
        <v>0</v>
      </c>
      <c r="I540" s="15">
        <f>if($A540&lt;=$H$1,E540*((1+Investment!$D$6/12)^($H$1*12-$B540)),0)</f>
        <v>0</v>
      </c>
      <c r="J540" s="15">
        <f>if($A540&lt;=$H$1,F540*((1+Investment!$D$7/12)^($H$1*12-$B540)),0)</f>
        <v>0</v>
      </c>
      <c r="K540" s="15">
        <f t="shared" si="4"/>
        <v>0</v>
      </c>
      <c r="L540" s="15">
        <f t="shared" si="15"/>
        <v>2878143.695</v>
      </c>
      <c r="M540" s="14"/>
      <c r="N540" s="15">
        <f>if($A540&lt;=$N$1,D540*((1+Investment!$D$5/12)^($N$1*12-$B540)),0)</f>
        <v>0</v>
      </c>
      <c r="O540" s="15">
        <f>if($A540&lt;=$N$1,E540*((1+Investment!$D$6/12)^($N$1*12-$B540)),0)</f>
        <v>0</v>
      </c>
      <c r="P540" s="15">
        <f>if($A540&lt;=$N$1,F540*((1+Investment!$D$7/12)^($N$1*12-$B540)),0)</f>
        <v>0</v>
      </c>
      <c r="Q540" s="15">
        <f t="shared" si="5"/>
        <v>0</v>
      </c>
      <c r="R540" s="15">
        <f t="shared" si="16"/>
        <v>7865692.167</v>
      </c>
      <c r="S540" s="14"/>
      <c r="T540" s="15">
        <f>if($A540&lt;=$T$1,D540*((1+Investment!$D$5/12)^($T$1*12-$B540)),0)</f>
        <v>0</v>
      </c>
      <c r="U540" s="15">
        <f>if($A540&lt;=$T$1,E540*((1+Investment!$D$6/12)^($T$1*12-$B540)),0)</f>
        <v>0</v>
      </c>
      <c r="V540" s="15">
        <f>if($A540&lt;=$T$1,F540*((1+Investment!$D$7/12)^($T$1*12-$B540)),0)</f>
        <v>0</v>
      </c>
      <c r="W540" s="15">
        <f t="shared" si="6"/>
        <v>0</v>
      </c>
      <c r="X540" s="15">
        <f t="shared" si="17"/>
        <v>19126709.88</v>
      </c>
      <c r="Y540" s="14"/>
      <c r="Z540" s="15">
        <f>if($A540&lt;=$Z$1,D540*((1+Investment!$D$5/12)^($Z$1*12-$B540)),0)</f>
        <v>0</v>
      </c>
      <c r="AA540" s="15">
        <f>if($A540&lt;=$Z$1,E540*((1+Investment!$D$6/12)^($Z$1*12-$B540)),0)</f>
        <v>0</v>
      </c>
      <c r="AB540" s="15">
        <f>if($A540&lt;=$Z$1,F540*((1+Investment!$D$7/12)^($Z$1*12-$B540)),0)</f>
        <v>0</v>
      </c>
      <c r="AC540" s="15">
        <f t="shared" si="7"/>
        <v>0</v>
      </c>
      <c r="AD540" s="15">
        <f t="shared" si="18"/>
        <v>43666553.35</v>
      </c>
      <c r="AE540" s="14"/>
      <c r="AF540" s="15">
        <f>if($A540&lt;=$AF$1,D540*((1+Investment!$D$5/12)^($AF$1*12-$B540)),0)</f>
        <v>0</v>
      </c>
      <c r="AG540" s="15">
        <f>if($A540&lt;=$AF$1,E540*((1+Investment!$D$6/12)^($AF$1*12-$B540)),0)</f>
        <v>0</v>
      </c>
      <c r="AH540" s="15">
        <f>if($A540&lt;=$AF$1,F540*((1+Investment!$D$7/12)^($AF$1*12-$B540)),0)</f>
        <v>0</v>
      </c>
      <c r="AI540" s="15">
        <f t="shared" si="8"/>
        <v>0</v>
      </c>
      <c r="AJ540" s="15">
        <f t="shared" si="19"/>
        <v>96444597</v>
      </c>
      <c r="AK540" s="14"/>
      <c r="AL540" s="15">
        <f>if($A540&lt;=$AF$1,D540*((1+Investment!$D$5/12)^($AL$1*12-$B540)),0)</f>
        <v>0</v>
      </c>
      <c r="AM540" s="15">
        <f>if($A540&lt;=$AF$1,E540*((1+Investment!$D$6/12)^($AL$1*12-$B540)),0)</f>
        <v>0</v>
      </c>
      <c r="AN540" s="15">
        <f>if($A540&lt;=$AF$1,F540*((1+Investment!$D$7/12)^($AL$1*12-$B540)),0)</f>
        <v>0</v>
      </c>
      <c r="AO540" s="15">
        <f t="shared" si="9"/>
        <v>0</v>
      </c>
      <c r="AP540" s="15">
        <f t="shared" si="20"/>
        <v>201708724.5</v>
      </c>
      <c r="AQ540" s="14"/>
      <c r="AR540" s="15">
        <f>if($A540&lt;=$AF$1,D540*((1+Investment!$D$5/12)^($AR$1*12-$B540)),0)</f>
        <v>0</v>
      </c>
      <c r="AS540" s="15">
        <f>if($A540&lt;=$AF$1,E540*((1+Investment!$D$6/12)^($AR$1*12-$B540)),0)</f>
        <v>0</v>
      </c>
      <c r="AT540" s="15">
        <f>if($A540&lt;=$AF$1,F540*((1+Investment!$D$7/12)^($AR$1*12-$B540)),0)</f>
        <v>0</v>
      </c>
      <c r="AU540" s="15">
        <f t="shared" si="10"/>
        <v>0</v>
      </c>
      <c r="AV540" s="15">
        <f t="shared" si="21"/>
        <v>428487442.2</v>
      </c>
      <c r="AW540" s="15"/>
      <c r="AX540" s="15">
        <f>if($A540&lt;=$AF$1,D540*((1+Investment!$D$5/12)^($AX$1*12-$B540)),0)</f>
        <v>0</v>
      </c>
      <c r="AY540" s="15">
        <f>if($A540&lt;=$AF$1,E540*((1+Investment!$D$6/12)^($AX$1*12-$B540)),0)</f>
        <v>0</v>
      </c>
      <c r="AZ540" s="15">
        <f>if($A540&lt;=$AF$1,F540*((1+Investment!$D$7/12)^($AX$1*12-$B540)),0)</f>
        <v>0</v>
      </c>
      <c r="BA540" s="15">
        <f t="shared" si="11"/>
        <v>0</v>
      </c>
      <c r="BB540" s="15">
        <f t="shared" si="22"/>
        <v>924335629</v>
      </c>
      <c r="BC540" s="15"/>
      <c r="BD540" s="15">
        <f>if($A540&lt;=$AF$1,D540*((1+Investment!$D$5/12)^($BD$1*12-$B540)),0)</f>
        <v>0</v>
      </c>
      <c r="BE540" s="15">
        <f>if($A540&lt;=$AF$1,E540*((1+Investment!$D$6/12)^($BD$1*12-$B540)),0)</f>
        <v>0</v>
      </c>
      <c r="BF540" s="15">
        <f>if($A540&lt;=$AF$1,F540*((1+Investment!$D$7/12)^($BD$1*12-$B540)),0)</f>
        <v>0</v>
      </c>
      <c r="BG540" s="15">
        <f t="shared" si="12"/>
        <v>0</v>
      </c>
      <c r="BH540" s="15">
        <f t="shared" si="23"/>
        <v>2023737898</v>
      </c>
      <c r="BI540" s="15"/>
    </row>
    <row r="541">
      <c r="A541" s="24">
        <f t="shared" si="2"/>
        <v>44</v>
      </c>
      <c r="B541" s="23">
        <f t="shared" si="13"/>
        <v>539</v>
      </c>
      <c r="C541" s="15">
        <f>vlookup(A541,Budget!$B$3:$H$53,7,0)</f>
        <v>168019.4463</v>
      </c>
      <c r="D541" s="15">
        <f t="shared" ref="D541:F541" si="559">$C541*D$1</f>
        <v>100811.6678</v>
      </c>
      <c r="E541" s="15">
        <f t="shared" si="559"/>
        <v>42004.86159</v>
      </c>
      <c r="F541" s="15">
        <f t="shared" si="559"/>
        <v>25202.91695</v>
      </c>
      <c r="G541" s="14"/>
      <c r="H541" s="15">
        <f>if($A541&lt;=$H$1,D541*((1+Investment!$D$5/12)^($H$1*12-$B541)),0)</f>
        <v>0</v>
      </c>
      <c r="I541" s="15">
        <f>if($A541&lt;=$H$1,E541*((1+Investment!$D$6/12)^($H$1*12-$B541)),0)</f>
        <v>0</v>
      </c>
      <c r="J541" s="15">
        <f>if($A541&lt;=$H$1,F541*((1+Investment!$D$7/12)^($H$1*12-$B541)),0)</f>
        <v>0</v>
      </c>
      <c r="K541" s="15">
        <f t="shared" si="4"/>
        <v>0</v>
      </c>
      <c r="L541" s="15">
        <f t="shared" si="15"/>
        <v>2878143.695</v>
      </c>
      <c r="M541" s="14"/>
      <c r="N541" s="15">
        <f>if($A541&lt;=$N$1,D541*((1+Investment!$D$5/12)^($N$1*12-$B541)),0)</f>
        <v>0</v>
      </c>
      <c r="O541" s="15">
        <f>if($A541&lt;=$N$1,E541*((1+Investment!$D$6/12)^($N$1*12-$B541)),0)</f>
        <v>0</v>
      </c>
      <c r="P541" s="15">
        <f>if($A541&lt;=$N$1,F541*((1+Investment!$D$7/12)^($N$1*12-$B541)),0)</f>
        <v>0</v>
      </c>
      <c r="Q541" s="15">
        <f t="shared" si="5"/>
        <v>0</v>
      </c>
      <c r="R541" s="15">
        <f t="shared" si="16"/>
        <v>7865692.167</v>
      </c>
      <c r="S541" s="14"/>
      <c r="T541" s="15">
        <f>if($A541&lt;=$T$1,D541*((1+Investment!$D$5/12)^($T$1*12-$B541)),0)</f>
        <v>0</v>
      </c>
      <c r="U541" s="15">
        <f>if($A541&lt;=$T$1,E541*((1+Investment!$D$6/12)^($T$1*12-$B541)),0)</f>
        <v>0</v>
      </c>
      <c r="V541" s="15">
        <f>if($A541&lt;=$T$1,F541*((1+Investment!$D$7/12)^($T$1*12-$B541)),0)</f>
        <v>0</v>
      </c>
      <c r="W541" s="15">
        <f t="shared" si="6"/>
        <v>0</v>
      </c>
      <c r="X541" s="15">
        <f t="shared" si="17"/>
        <v>19126709.88</v>
      </c>
      <c r="Y541" s="14"/>
      <c r="Z541" s="15">
        <f>if($A541&lt;=$Z$1,D541*((1+Investment!$D$5/12)^($Z$1*12-$B541)),0)</f>
        <v>0</v>
      </c>
      <c r="AA541" s="15">
        <f>if($A541&lt;=$Z$1,E541*((1+Investment!$D$6/12)^($Z$1*12-$B541)),0)</f>
        <v>0</v>
      </c>
      <c r="AB541" s="15">
        <f>if($A541&lt;=$Z$1,F541*((1+Investment!$D$7/12)^($Z$1*12-$B541)),0)</f>
        <v>0</v>
      </c>
      <c r="AC541" s="15">
        <f t="shared" si="7"/>
        <v>0</v>
      </c>
      <c r="AD541" s="15">
        <f t="shared" si="18"/>
        <v>43666553.35</v>
      </c>
      <c r="AE541" s="14"/>
      <c r="AF541" s="15">
        <f>if($A541&lt;=$AF$1,D541*((1+Investment!$D$5/12)^($AF$1*12-$B541)),0)</f>
        <v>0</v>
      </c>
      <c r="AG541" s="15">
        <f>if($A541&lt;=$AF$1,E541*((1+Investment!$D$6/12)^($AF$1*12-$B541)),0)</f>
        <v>0</v>
      </c>
      <c r="AH541" s="15">
        <f>if($A541&lt;=$AF$1,F541*((1+Investment!$D$7/12)^($AF$1*12-$B541)),0)</f>
        <v>0</v>
      </c>
      <c r="AI541" s="15">
        <f t="shared" si="8"/>
        <v>0</v>
      </c>
      <c r="AJ541" s="15">
        <f t="shared" si="19"/>
        <v>96444597</v>
      </c>
      <c r="AK541" s="14"/>
      <c r="AL541" s="15">
        <f>if($A541&lt;=$AF$1,D541*((1+Investment!$D$5/12)^($AL$1*12-$B541)),0)</f>
        <v>0</v>
      </c>
      <c r="AM541" s="15">
        <f>if($A541&lt;=$AF$1,E541*((1+Investment!$D$6/12)^($AL$1*12-$B541)),0)</f>
        <v>0</v>
      </c>
      <c r="AN541" s="15">
        <f>if($A541&lt;=$AF$1,F541*((1+Investment!$D$7/12)^($AL$1*12-$B541)),0)</f>
        <v>0</v>
      </c>
      <c r="AO541" s="15">
        <f t="shared" si="9"/>
        <v>0</v>
      </c>
      <c r="AP541" s="15">
        <f t="shared" si="20"/>
        <v>201708724.5</v>
      </c>
      <c r="AQ541" s="14"/>
      <c r="AR541" s="15">
        <f>if($A541&lt;=$AF$1,D541*((1+Investment!$D$5/12)^($AR$1*12-$B541)),0)</f>
        <v>0</v>
      </c>
      <c r="AS541" s="15">
        <f>if($A541&lt;=$AF$1,E541*((1+Investment!$D$6/12)^($AR$1*12-$B541)),0)</f>
        <v>0</v>
      </c>
      <c r="AT541" s="15">
        <f>if($A541&lt;=$AF$1,F541*((1+Investment!$D$7/12)^($AR$1*12-$B541)),0)</f>
        <v>0</v>
      </c>
      <c r="AU541" s="15">
        <f t="shared" si="10"/>
        <v>0</v>
      </c>
      <c r="AV541" s="15">
        <f t="shared" si="21"/>
        <v>428487442.2</v>
      </c>
      <c r="AW541" s="15"/>
      <c r="AX541" s="15">
        <f>if($A541&lt;=$AF$1,D541*((1+Investment!$D$5/12)^($AX$1*12-$B541)),0)</f>
        <v>0</v>
      </c>
      <c r="AY541" s="15">
        <f>if($A541&lt;=$AF$1,E541*((1+Investment!$D$6/12)^($AX$1*12-$B541)),0)</f>
        <v>0</v>
      </c>
      <c r="AZ541" s="15">
        <f>if($A541&lt;=$AF$1,F541*((1+Investment!$D$7/12)^($AX$1*12-$B541)),0)</f>
        <v>0</v>
      </c>
      <c r="BA541" s="15">
        <f t="shared" si="11"/>
        <v>0</v>
      </c>
      <c r="BB541" s="15">
        <f t="shared" si="22"/>
        <v>924335629</v>
      </c>
      <c r="BC541" s="15"/>
      <c r="BD541" s="15">
        <f>if($A541&lt;=$AF$1,D541*((1+Investment!$D$5/12)^($BD$1*12-$B541)),0)</f>
        <v>0</v>
      </c>
      <c r="BE541" s="15">
        <f>if($A541&lt;=$AF$1,E541*((1+Investment!$D$6/12)^($BD$1*12-$B541)),0)</f>
        <v>0</v>
      </c>
      <c r="BF541" s="15">
        <f>if($A541&lt;=$AF$1,F541*((1+Investment!$D$7/12)^($BD$1*12-$B541)),0)</f>
        <v>0</v>
      </c>
      <c r="BG541" s="15">
        <f t="shared" si="12"/>
        <v>0</v>
      </c>
      <c r="BH541" s="15">
        <f t="shared" si="23"/>
        <v>2023737898</v>
      </c>
      <c r="BI541" s="15"/>
    </row>
    <row r="542">
      <c r="A542" s="24">
        <f t="shared" si="2"/>
        <v>44</v>
      </c>
      <c r="B542" s="23">
        <f t="shared" si="13"/>
        <v>540</v>
      </c>
      <c r="C542" s="15">
        <f>vlookup(A542,Budget!$B$3:$H$53,7,0)</f>
        <v>168019.4463</v>
      </c>
      <c r="D542" s="15">
        <f t="shared" ref="D542:F542" si="560">$C542*D$1</f>
        <v>100811.6678</v>
      </c>
      <c r="E542" s="15">
        <f t="shared" si="560"/>
        <v>42004.86159</v>
      </c>
      <c r="F542" s="15">
        <f t="shared" si="560"/>
        <v>25202.91695</v>
      </c>
      <c r="G542" s="14"/>
      <c r="H542" s="15">
        <f>if($A542&lt;=$H$1,D542*((1+Investment!$D$5/12)^($H$1*12-$B542)),0)</f>
        <v>0</v>
      </c>
      <c r="I542" s="15">
        <f>if($A542&lt;=$H$1,E542*((1+Investment!$D$6/12)^($H$1*12-$B542)),0)</f>
        <v>0</v>
      </c>
      <c r="J542" s="15">
        <f>if($A542&lt;=$H$1,F542*((1+Investment!$D$7/12)^($H$1*12-$B542)),0)</f>
        <v>0</v>
      </c>
      <c r="K542" s="15">
        <f t="shared" si="4"/>
        <v>0</v>
      </c>
      <c r="L542" s="15">
        <f t="shared" si="15"/>
        <v>2878143.695</v>
      </c>
      <c r="M542" s="14"/>
      <c r="N542" s="15">
        <f>if($A542&lt;=$N$1,D542*((1+Investment!$D$5/12)^($N$1*12-$B542)),0)</f>
        <v>0</v>
      </c>
      <c r="O542" s="15">
        <f>if($A542&lt;=$N$1,E542*((1+Investment!$D$6/12)^($N$1*12-$B542)),0)</f>
        <v>0</v>
      </c>
      <c r="P542" s="15">
        <f>if($A542&lt;=$N$1,F542*((1+Investment!$D$7/12)^($N$1*12-$B542)),0)</f>
        <v>0</v>
      </c>
      <c r="Q542" s="15">
        <f t="shared" si="5"/>
        <v>0</v>
      </c>
      <c r="R542" s="15">
        <f t="shared" si="16"/>
        <v>7865692.167</v>
      </c>
      <c r="S542" s="14"/>
      <c r="T542" s="15">
        <f>if($A542&lt;=$T$1,D542*((1+Investment!$D$5/12)^($T$1*12-$B542)),0)</f>
        <v>0</v>
      </c>
      <c r="U542" s="15">
        <f>if($A542&lt;=$T$1,E542*((1+Investment!$D$6/12)^($T$1*12-$B542)),0)</f>
        <v>0</v>
      </c>
      <c r="V542" s="15">
        <f>if($A542&lt;=$T$1,F542*((1+Investment!$D$7/12)^($T$1*12-$B542)),0)</f>
        <v>0</v>
      </c>
      <c r="W542" s="15">
        <f t="shared" si="6"/>
        <v>0</v>
      </c>
      <c r="X542" s="15">
        <f t="shared" si="17"/>
        <v>19126709.88</v>
      </c>
      <c r="Y542" s="14"/>
      <c r="Z542" s="15">
        <f>if($A542&lt;=$Z$1,D542*((1+Investment!$D$5/12)^($Z$1*12-$B542)),0)</f>
        <v>0</v>
      </c>
      <c r="AA542" s="15">
        <f>if($A542&lt;=$Z$1,E542*((1+Investment!$D$6/12)^($Z$1*12-$B542)),0)</f>
        <v>0</v>
      </c>
      <c r="AB542" s="15">
        <f>if($A542&lt;=$Z$1,F542*((1+Investment!$D$7/12)^($Z$1*12-$B542)),0)</f>
        <v>0</v>
      </c>
      <c r="AC542" s="15">
        <f t="shared" si="7"/>
        <v>0</v>
      </c>
      <c r="AD542" s="15">
        <f t="shared" si="18"/>
        <v>43666553.35</v>
      </c>
      <c r="AE542" s="14"/>
      <c r="AF542" s="15">
        <f>if($A542&lt;=$AF$1,D542*((1+Investment!$D$5/12)^($AF$1*12-$B542)),0)</f>
        <v>0</v>
      </c>
      <c r="AG542" s="15">
        <f>if($A542&lt;=$AF$1,E542*((1+Investment!$D$6/12)^($AF$1*12-$B542)),0)</f>
        <v>0</v>
      </c>
      <c r="AH542" s="15">
        <f>if($A542&lt;=$AF$1,F542*((1+Investment!$D$7/12)^($AF$1*12-$B542)),0)</f>
        <v>0</v>
      </c>
      <c r="AI542" s="15">
        <f t="shared" si="8"/>
        <v>0</v>
      </c>
      <c r="AJ542" s="15">
        <f t="shared" si="19"/>
        <v>96444597</v>
      </c>
      <c r="AK542" s="14"/>
      <c r="AL542" s="15">
        <f>if($A542&lt;=$AF$1,D542*((1+Investment!$D$5/12)^($AL$1*12-$B542)),0)</f>
        <v>0</v>
      </c>
      <c r="AM542" s="15">
        <f>if($A542&lt;=$AF$1,E542*((1+Investment!$D$6/12)^($AL$1*12-$B542)),0)</f>
        <v>0</v>
      </c>
      <c r="AN542" s="15">
        <f>if($A542&lt;=$AF$1,F542*((1+Investment!$D$7/12)^($AL$1*12-$B542)),0)</f>
        <v>0</v>
      </c>
      <c r="AO542" s="15">
        <f t="shared" si="9"/>
        <v>0</v>
      </c>
      <c r="AP542" s="15">
        <f t="shared" si="20"/>
        <v>201708724.5</v>
      </c>
      <c r="AQ542" s="14"/>
      <c r="AR542" s="15">
        <f>if($A542&lt;=$AF$1,D542*((1+Investment!$D$5/12)^($AR$1*12-$B542)),0)</f>
        <v>0</v>
      </c>
      <c r="AS542" s="15">
        <f>if($A542&lt;=$AF$1,E542*((1+Investment!$D$6/12)^($AR$1*12-$B542)),0)</f>
        <v>0</v>
      </c>
      <c r="AT542" s="15">
        <f>if($A542&lt;=$AF$1,F542*((1+Investment!$D$7/12)^($AR$1*12-$B542)),0)</f>
        <v>0</v>
      </c>
      <c r="AU542" s="15">
        <f t="shared" si="10"/>
        <v>0</v>
      </c>
      <c r="AV542" s="15">
        <f t="shared" si="21"/>
        <v>428487442.2</v>
      </c>
      <c r="AW542" s="15"/>
      <c r="AX542" s="15">
        <f>if($A542&lt;=$AF$1,D542*((1+Investment!$D$5/12)^($AX$1*12-$B542)),0)</f>
        <v>0</v>
      </c>
      <c r="AY542" s="15">
        <f>if($A542&lt;=$AF$1,E542*((1+Investment!$D$6/12)^($AX$1*12-$B542)),0)</f>
        <v>0</v>
      </c>
      <c r="AZ542" s="15">
        <f>if($A542&lt;=$AF$1,F542*((1+Investment!$D$7/12)^($AX$1*12-$B542)),0)</f>
        <v>0</v>
      </c>
      <c r="BA542" s="15">
        <f t="shared" si="11"/>
        <v>0</v>
      </c>
      <c r="BB542" s="15">
        <f t="shared" si="22"/>
        <v>924335629</v>
      </c>
      <c r="BC542" s="15"/>
      <c r="BD542" s="15">
        <f>if($A542&lt;=$AF$1,D542*((1+Investment!$D$5/12)^($BD$1*12-$B542)),0)</f>
        <v>0</v>
      </c>
      <c r="BE542" s="15">
        <f>if($A542&lt;=$AF$1,E542*((1+Investment!$D$6/12)^($BD$1*12-$B542)),0)</f>
        <v>0</v>
      </c>
      <c r="BF542" s="15">
        <f>if($A542&lt;=$AF$1,F542*((1+Investment!$D$7/12)^($BD$1*12-$B542)),0)</f>
        <v>0</v>
      </c>
      <c r="BG542" s="15">
        <f t="shared" si="12"/>
        <v>0</v>
      </c>
      <c r="BH542" s="15">
        <f t="shared" si="23"/>
        <v>2023737898</v>
      </c>
      <c r="BI542" s="15"/>
    </row>
    <row r="543">
      <c r="A543" s="24">
        <f t="shared" si="2"/>
        <v>45</v>
      </c>
      <c r="B543" s="23">
        <f t="shared" si="13"/>
        <v>541</v>
      </c>
      <c r="C543" s="15">
        <f>vlookup(A543,Budget!$B$3:$H$53,7,0)</f>
        <v>174896.2242</v>
      </c>
      <c r="D543" s="15">
        <f t="shared" ref="D543:F543" si="561">$C543*D$1</f>
        <v>104937.7345</v>
      </c>
      <c r="E543" s="15">
        <f t="shared" si="561"/>
        <v>43724.05605</v>
      </c>
      <c r="F543" s="15">
        <f t="shared" si="561"/>
        <v>26234.43363</v>
      </c>
      <c r="G543" s="14"/>
      <c r="H543" s="15">
        <f>if($A543&lt;=$H$1,D543*((1+Investment!$D$5/12)^($H$1*12-$B543)),0)</f>
        <v>0</v>
      </c>
      <c r="I543" s="15">
        <f>if($A543&lt;=$H$1,E543*((1+Investment!$D$6/12)^($H$1*12-$B543)),0)</f>
        <v>0</v>
      </c>
      <c r="J543" s="15">
        <f>if($A543&lt;=$H$1,F543*((1+Investment!$D$7/12)^($H$1*12-$B543)),0)</f>
        <v>0</v>
      </c>
      <c r="K543" s="15">
        <f t="shared" si="4"/>
        <v>0</v>
      </c>
      <c r="L543" s="15">
        <f t="shared" si="15"/>
        <v>2878143.695</v>
      </c>
      <c r="M543" s="14"/>
      <c r="N543" s="15">
        <f>if($A543&lt;=$N$1,D543*((1+Investment!$D$5/12)^($N$1*12-$B543)),0)</f>
        <v>0</v>
      </c>
      <c r="O543" s="15">
        <f>if($A543&lt;=$N$1,E543*((1+Investment!$D$6/12)^($N$1*12-$B543)),0)</f>
        <v>0</v>
      </c>
      <c r="P543" s="15">
        <f>if($A543&lt;=$N$1,F543*((1+Investment!$D$7/12)^($N$1*12-$B543)),0)</f>
        <v>0</v>
      </c>
      <c r="Q543" s="15">
        <f t="shared" si="5"/>
        <v>0</v>
      </c>
      <c r="R543" s="15">
        <f t="shared" si="16"/>
        <v>7865692.167</v>
      </c>
      <c r="S543" s="14"/>
      <c r="T543" s="15">
        <f>if($A543&lt;=$T$1,D543*((1+Investment!$D$5/12)^($T$1*12-$B543)),0)</f>
        <v>0</v>
      </c>
      <c r="U543" s="15">
        <f>if($A543&lt;=$T$1,E543*((1+Investment!$D$6/12)^($T$1*12-$B543)),0)</f>
        <v>0</v>
      </c>
      <c r="V543" s="15">
        <f>if($A543&lt;=$T$1,F543*((1+Investment!$D$7/12)^($T$1*12-$B543)),0)</f>
        <v>0</v>
      </c>
      <c r="W543" s="15">
        <f t="shared" si="6"/>
        <v>0</v>
      </c>
      <c r="X543" s="15">
        <f t="shared" si="17"/>
        <v>19126709.88</v>
      </c>
      <c r="Y543" s="14"/>
      <c r="Z543" s="15">
        <f>if($A543&lt;=$Z$1,D543*((1+Investment!$D$5/12)^($Z$1*12-$B543)),0)</f>
        <v>0</v>
      </c>
      <c r="AA543" s="15">
        <f>if($A543&lt;=$Z$1,E543*((1+Investment!$D$6/12)^($Z$1*12-$B543)),0)</f>
        <v>0</v>
      </c>
      <c r="AB543" s="15">
        <f>if($A543&lt;=$Z$1,F543*((1+Investment!$D$7/12)^($Z$1*12-$B543)),0)</f>
        <v>0</v>
      </c>
      <c r="AC543" s="15">
        <f t="shared" si="7"/>
        <v>0</v>
      </c>
      <c r="AD543" s="15">
        <f t="shared" si="18"/>
        <v>43666553.35</v>
      </c>
      <c r="AE543" s="14"/>
      <c r="AF543" s="15">
        <f>if($A543&lt;=$AF$1,D543*((1+Investment!$D$5/12)^($AF$1*12-$B543)),0)</f>
        <v>0</v>
      </c>
      <c r="AG543" s="15">
        <f>if($A543&lt;=$AF$1,E543*((1+Investment!$D$6/12)^($AF$1*12-$B543)),0)</f>
        <v>0</v>
      </c>
      <c r="AH543" s="15">
        <f>if($A543&lt;=$AF$1,F543*((1+Investment!$D$7/12)^($AF$1*12-$B543)),0)</f>
        <v>0</v>
      </c>
      <c r="AI543" s="15">
        <f t="shared" si="8"/>
        <v>0</v>
      </c>
      <c r="AJ543" s="15">
        <f t="shared" si="19"/>
        <v>96444597</v>
      </c>
      <c r="AK543" s="14"/>
      <c r="AL543" s="15">
        <f>if($A543&lt;=$AF$1,D543*((1+Investment!$D$5/12)^($AL$1*12-$B543)),0)</f>
        <v>0</v>
      </c>
      <c r="AM543" s="15">
        <f>if($A543&lt;=$AF$1,E543*((1+Investment!$D$6/12)^($AL$1*12-$B543)),0)</f>
        <v>0</v>
      </c>
      <c r="AN543" s="15">
        <f>if($A543&lt;=$AF$1,F543*((1+Investment!$D$7/12)^($AL$1*12-$B543)),0)</f>
        <v>0</v>
      </c>
      <c r="AO543" s="15">
        <f t="shared" si="9"/>
        <v>0</v>
      </c>
      <c r="AP543" s="15">
        <f t="shared" si="20"/>
        <v>201708724.5</v>
      </c>
      <c r="AQ543" s="14"/>
      <c r="AR543" s="15">
        <f>if($A543&lt;=$AF$1,D543*((1+Investment!$D$5/12)^($AR$1*12-$B543)),0)</f>
        <v>0</v>
      </c>
      <c r="AS543" s="15">
        <f>if($A543&lt;=$AF$1,E543*((1+Investment!$D$6/12)^($AR$1*12-$B543)),0)</f>
        <v>0</v>
      </c>
      <c r="AT543" s="15">
        <f>if($A543&lt;=$AF$1,F543*((1+Investment!$D$7/12)^($AR$1*12-$B543)),0)</f>
        <v>0</v>
      </c>
      <c r="AU543" s="15">
        <f t="shared" si="10"/>
        <v>0</v>
      </c>
      <c r="AV543" s="15">
        <f t="shared" si="21"/>
        <v>428487442.2</v>
      </c>
      <c r="AW543" s="15"/>
      <c r="AX543" s="15">
        <f>if($A543&lt;=$AF$1,D543*((1+Investment!$D$5/12)^($AX$1*12-$B543)),0)</f>
        <v>0</v>
      </c>
      <c r="AY543" s="15">
        <f>if($A543&lt;=$AF$1,E543*((1+Investment!$D$6/12)^($AX$1*12-$B543)),0)</f>
        <v>0</v>
      </c>
      <c r="AZ543" s="15">
        <f>if($A543&lt;=$AF$1,F543*((1+Investment!$D$7/12)^($AX$1*12-$B543)),0)</f>
        <v>0</v>
      </c>
      <c r="BA543" s="15">
        <f t="shared" si="11"/>
        <v>0</v>
      </c>
      <c r="BB543" s="15">
        <f t="shared" si="22"/>
        <v>924335629</v>
      </c>
      <c r="BC543" s="15"/>
      <c r="BD543" s="15">
        <f>if($A543&lt;=$AF$1,D543*((1+Investment!$D$5/12)^($BD$1*12-$B543)),0)</f>
        <v>0</v>
      </c>
      <c r="BE543" s="15">
        <f>if($A543&lt;=$AF$1,E543*((1+Investment!$D$6/12)^($BD$1*12-$B543)),0)</f>
        <v>0</v>
      </c>
      <c r="BF543" s="15">
        <f>if($A543&lt;=$AF$1,F543*((1+Investment!$D$7/12)^($BD$1*12-$B543)),0)</f>
        <v>0</v>
      </c>
      <c r="BG543" s="15">
        <f t="shared" si="12"/>
        <v>0</v>
      </c>
      <c r="BH543" s="15">
        <f t="shared" si="23"/>
        <v>2023737898</v>
      </c>
      <c r="BI543" s="15"/>
    </row>
    <row r="544">
      <c r="A544" s="24">
        <f t="shared" si="2"/>
        <v>45</v>
      </c>
      <c r="B544" s="23">
        <f t="shared" si="13"/>
        <v>542</v>
      </c>
      <c r="C544" s="15">
        <f>vlookup(A544,Budget!$B$3:$H$53,7,0)</f>
        <v>174896.2242</v>
      </c>
      <c r="D544" s="15">
        <f t="shared" ref="D544:F544" si="562">$C544*D$1</f>
        <v>104937.7345</v>
      </c>
      <c r="E544" s="15">
        <f t="shared" si="562"/>
        <v>43724.05605</v>
      </c>
      <c r="F544" s="15">
        <f t="shared" si="562"/>
        <v>26234.43363</v>
      </c>
      <c r="G544" s="14"/>
      <c r="H544" s="15">
        <f>if($A544&lt;=$H$1,D544*((1+Investment!$D$5/12)^($H$1*12-$B544)),0)</f>
        <v>0</v>
      </c>
      <c r="I544" s="15">
        <f>if($A544&lt;=$H$1,E544*((1+Investment!$D$6/12)^($H$1*12-$B544)),0)</f>
        <v>0</v>
      </c>
      <c r="J544" s="15">
        <f>if($A544&lt;=$H$1,F544*((1+Investment!$D$7/12)^($H$1*12-$B544)),0)</f>
        <v>0</v>
      </c>
      <c r="K544" s="15">
        <f t="shared" si="4"/>
        <v>0</v>
      </c>
      <c r="L544" s="15">
        <f t="shared" si="15"/>
        <v>2878143.695</v>
      </c>
      <c r="M544" s="14"/>
      <c r="N544" s="15">
        <f>if($A544&lt;=$N$1,D544*((1+Investment!$D$5/12)^($N$1*12-$B544)),0)</f>
        <v>0</v>
      </c>
      <c r="O544" s="15">
        <f>if($A544&lt;=$N$1,E544*((1+Investment!$D$6/12)^($N$1*12-$B544)),0)</f>
        <v>0</v>
      </c>
      <c r="P544" s="15">
        <f>if($A544&lt;=$N$1,F544*((1+Investment!$D$7/12)^($N$1*12-$B544)),0)</f>
        <v>0</v>
      </c>
      <c r="Q544" s="15">
        <f t="shared" si="5"/>
        <v>0</v>
      </c>
      <c r="R544" s="15">
        <f t="shared" si="16"/>
        <v>7865692.167</v>
      </c>
      <c r="S544" s="14"/>
      <c r="T544" s="15">
        <f>if($A544&lt;=$T$1,D544*((1+Investment!$D$5/12)^($T$1*12-$B544)),0)</f>
        <v>0</v>
      </c>
      <c r="U544" s="15">
        <f>if($A544&lt;=$T$1,E544*((1+Investment!$D$6/12)^($T$1*12-$B544)),0)</f>
        <v>0</v>
      </c>
      <c r="V544" s="15">
        <f>if($A544&lt;=$T$1,F544*((1+Investment!$D$7/12)^($T$1*12-$B544)),0)</f>
        <v>0</v>
      </c>
      <c r="W544" s="15">
        <f t="shared" si="6"/>
        <v>0</v>
      </c>
      <c r="X544" s="15">
        <f t="shared" si="17"/>
        <v>19126709.88</v>
      </c>
      <c r="Y544" s="14"/>
      <c r="Z544" s="15">
        <f>if($A544&lt;=$Z$1,D544*((1+Investment!$D$5/12)^($Z$1*12-$B544)),0)</f>
        <v>0</v>
      </c>
      <c r="AA544" s="15">
        <f>if($A544&lt;=$Z$1,E544*((1+Investment!$D$6/12)^($Z$1*12-$B544)),0)</f>
        <v>0</v>
      </c>
      <c r="AB544" s="15">
        <f>if($A544&lt;=$Z$1,F544*((1+Investment!$D$7/12)^($Z$1*12-$B544)),0)</f>
        <v>0</v>
      </c>
      <c r="AC544" s="15">
        <f t="shared" si="7"/>
        <v>0</v>
      </c>
      <c r="AD544" s="15">
        <f t="shared" si="18"/>
        <v>43666553.35</v>
      </c>
      <c r="AE544" s="14"/>
      <c r="AF544" s="15">
        <f>if($A544&lt;=$AF$1,D544*((1+Investment!$D$5/12)^($AF$1*12-$B544)),0)</f>
        <v>0</v>
      </c>
      <c r="AG544" s="15">
        <f>if($A544&lt;=$AF$1,E544*((1+Investment!$D$6/12)^($AF$1*12-$B544)),0)</f>
        <v>0</v>
      </c>
      <c r="AH544" s="15">
        <f>if($A544&lt;=$AF$1,F544*((1+Investment!$D$7/12)^($AF$1*12-$B544)),0)</f>
        <v>0</v>
      </c>
      <c r="AI544" s="15">
        <f t="shared" si="8"/>
        <v>0</v>
      </c>
      <c r="AJ544" s="15">
        <f t="shared" si="19"/>
        <v>96444597</v>
      </c>
      <c r="AK544" s="14"/>
      <c r="AL544" s="15">
        <f>if($A544&lt;=$AF$1,D544*((1+Investment!$D$5/12)^($AL$1*12-$B544)),0)</f>
        <v>0</v>
      </c>
      <c r="AM544" s="15">
        <f>if($A544&lt;=$AF$1,E544*((1+Investment!$D$6/12)^($AL$1*12-$B544)),0)</f>
        <v>0</v>
      </c>
      <c r="AN544" s="15">
        <f>if($A544&lt;=$AF$1,F544*((1+Investment!$D$7/12)^($AL$1*12-$B544)),0)</f>
        <v>0</v>
      </c>
      <c r="AO544" s="15">
        <f t="shared" si="9"/>
        <v>0</v>
      </c>
      <c r="AP544" s="15">
        <f t="shared" si="20"/>
        <v>201708724.5</v>
      </c>
      <c r="AQ544" s="14"/>
      <c r="AR544" s="15">
        <f>if($A544&lt;=$AF$1,D544*((1+Investment!$D$5/12)^($AR$1*12-$B544)),0)</f>
        <v>0</v>
      </c>
      <c r="AS544" s="15">
        <f>if($A544&lt;=$AF$1,E544*((1+Investment!$D$6/12)^($AR$1*12-$B544)),0)</f>
        <v>0</v>
      </c>
      <c r="AT544" s="15">
        <f>if($A544&lt;=$AF$1,F544*((1+Investment!$D$7/12)^($AR$1*12-$B544)),0)</f>
        <v>0</v>
      </c>
      <c r="AU544" s="15">
        <f t="shared" si="10"/>
        <v>0</v>
      </c>
      <c r="AV544" s="15">
        <f t="shared" si="21"/>
        <v>428487442.2</v>
      </c>
      <c r="AW544" s="15"/>
      <c r="AX544" s="15">
        <f>if($A544&lt;=$AF$1,D544*((1+Investment!$D$5/12)^($AX$1*12-$B544)),0)</f>
        <v>0</v>
      </c>
      <c r="AY544" s="15">
        <f>if($A544&lt;=$AF$1,E544*((1+Investment!$D$6/12)^($AX$1*12-$B544)),0)</f>
        <v>0</v>
      </c>
      <c r="AZ544" s="15">
        <f>if($A544&lt;=$AF$1,F544*((1+Investment!$D$7/12)^($AX$1*12-$B544)),0)</f>
        <v>0</v>
      </c>
      <c r="BA544" s="15">
        <f t="shared" si="11"/>
        <v>0</v>
      </c>
      <c r="BB544" s="15">
        <f t="shared" si="22"/>
        <v>924335629</v>
      </c>
      <c r="BC544" s="15"/>
      <c r="BD544" s="15">
        <f>if($A544&lt;=$AF$1,D544*((1+Investment!$D$5/12)^($BD$1*12-$B544)),0)</f>
        <v>0</v>
      </c>
      <c r="BE544" s="15">
        <f>if($A544&lt;=$AF$1,E544*((1+Investment!$D$6/12)^($BD$1*12-$B544)),0)</f>
        <v>0</v>
      </c>
      <c r="BF544" s="15">
        <f>if($A544&lt;=$AF$1,F544*((1+Investment!$D$7/12)^($BD$1*12-$B544)),0)</f>
        <v>0</v>
      </c>
      <c r="BG544" s="15">
        <f t="shared" si="12"/>
        <v>0</v>
      </c>
      <c r="BH544" s="15">
        <f t="shared" si="23"/>
        <v>2023737898</v>
      </c>
      <c r="BI544" s="15"/>
    </row>
    <row r="545">
      <c r="A545" s="24">
        <f t="shared" si="2"/>
        <v>45</v>
      </c>
      <c r="B545" s="23">
        <f t="shared" si="13"/>
        <v>543</v>
      </c>
      <c r="C545" s="15">
        <f>vlookup(A545,Budget!$B$3:$H$53,7,0)</f>
        <v>174896.2242</v>
      </c>
      <c r="D545" s="15">
        <f t="shared" ref="D545:F545" si="563">$C545*D$1</f>
        <v>104937.7345</v>
      </c>
      <c r="E545" s="15">
        <f t="shared" si="563"/>
        <v>43724.05605</v>
      </c>
      <c r="F545" s="15">
        <f t="shared" si="563"/>
        <v>26234.43363</v>
      </c>
      <c r="G545" s="14"/>
      <c r="H545" s="15">
        <f>if($A545&lt;=$H$1,D545*((1+Investment!$D$5/12)^($H$1*12-$B545)),0)</f>
        <v>0</v>
      </c>
      <c r="I545" s="15">
        <f>if($A545&lt;=$H$1,E545*((1+Investment!$D$6/12)^($H$1*12-$B545)),0)</f>
        <v>0</v>
      </c>
      <c r="J545" s="15">
        <f>if($A545&lt;=$H$1,F545*((1+Investment!$D$7/12)^($H$1*12-$B545)),0)</f>
        <v>0</v>
      </c>
      <c r="K545" s="15">
        <f t="shared" si="4"/>
        <v>0</v>
      </c>
      <c r="L545" s="15">
        <f t="shared" si="15"/>
        <v>2878143.695</v>
      </c>
      <c r="M545" s="14"/>
      <c r="N545" s="15">
        <f>if($A545&lt;=$N$1,D545*((1+Investment!$D$5/12)^($N$1*12-$B545)),0)</f>
        <v>0</v>
      </c>
      <c r="O545" s="15">
        <f>if($A545&lt;=$N$1,E545*((1+Investment!$D$6/12)^($N$1*12-$B545)),0)</f>
        <v>0</v>
      </c>
      <c r="P545" s="15">
        <f>if($A545&lt;=$N$1,F545*((1+Investment!$D$7/12)^($N$1*12-$B545)),0)</f>
        <v>0</v>
      </c>
      <c r="Q545" s="15">
        <f t="shared" si="5"/>
        <v>0</v>
      </c>
      <c r="R545" s="15">
        <f t="shared" si="16"/>
        <v>7865692.167</v>
      </c>
      <c r="S545" s="14"/>
      <c r="T545" s="15">
        <f>if($A545&lt;=$T$1,D545*((1+Investment!$D$5/12)^($T$1*12-$B545)),0)</f>
        <v>0</v>
      </c>
      <c r="U545" s="15">
        <f>if($A545&lt;=$T$1,E545*((1+Investment!$D$6/12)^($T$1*12-$B545)),0)</f>
        <v>0</v>
      </c>
      <c r="V545" s="15">
        <f>if($A545&lt;=$T$1,F545*((1+Investment!$D$7/12)^($T$1*12-$B545)),0)</f>
        <v>0</v>
      </c>
      <c r="W545" s="15">
        <f t="shared" si="6"/>
        <v>0</v>
      </c>
      <c r="X545" s="15">
        <f t="shared" si="17"/>
        <v>19126709.88</v>
      </c>
      <c r="Y545" s="14"/>
      <c r="Z545" s="15">
        <f>if($A545&lt;=$Z$1,D545*((1+Investment!$D$5/12)^($Z$1*12-$B545)),0)</f>
        <v>0</v>
      </c>
      <c r="AA545" s="15">
        <f>if($A545&lt;=$Z$1,E545*((1+Investment!$D$6/12)^($Z$1*12-$B545)),0)</f>
        <v>0</v>
      </c>
      <c r="AB545" s="15">
        <f>if($A545&lt;=$Z$1,F545*((1+Investment!$D$7/12)^($Z$1*12-$B545)),0)</f>
        <v>0</v>
      </c>
      <c r="AC545" s="15">
        <f t="shared" si="7"/>
        <v>0</v>
      </c>
      <c r="AD545" s="15">
        <f t="shared" si="18"/>
        <v>43666553.35</v>
      </c>
      <c r="AE545" s="14"/>
      <c r="AF545" s="15">
        <f>if($A545&lt;=$AF$1,D545*((1+Investment!$D$5/12)^($AF$1*12-$B545)),0)</f>
        <v>0</v>
      </c>
      <c r="AG545" s="15">
        <f>if($A545&lt;=$AF$1,E545*((1+Investment!$D$6/12)^($AF$1*12-$B545)),0)</f>
        <v>0</v>
      </c>
      <c r="AH545" s="15">
        <f>if($A545&lt;=$AF$1,F545*((1+Investment!$D$7/12)^($AF$1*12-$B545)),0)</f>
        <v>0</v>
      </c>
      <c r="AI545" s="15">
        <f t="shared" si="8"/>
        <v>0</v>
      </c>
      <c r="AJ545" s="15">
        <f t="shared" si="19"/>
        <v>96444597</v>
      </c>
      <c r="AK545" s="14"/>
      <c r="AL545" s="15">
        <f>if($A545&lt;=$AF$1,D545*((1+Investment!$D$5/12)^($AL$1*12-$B545)),0)</f>
        <v>0</v>
      </c>
      <c r="AM545" s="15">
        <f>if($A545&lt;=$AF$1,E545*((1+Investment!$D$6/12)^($AL$1*12-$B545)),0)</f>
        <v>0</v>
      </c>
      <c r="AN545" s="15">
        <f>if($A545&lt;=$AF$1,F545*((1+Investment!$D$7/12)^($AL$1*12-$B545)),0)</f>
        <v>0</v>
      </c>
      <c r="AO545" s="15">
        <f t="shared" si="9"/>
        <v>0</v>
      </c>
      <c r="AP545" s="15">
        <f t="shared" si="20"/>
        <v>201708724.5</v>
      </c>
      <c r="AQ545" s="14"/>
      <c r="AR545" s="15">
        <f>if($A545&lt;=$AF$1,D545*((1+Investment!$D$5/12)^($AR$1*12-$B545)),0)</f>
        <v>0</v>
      </c>
      <c r="AS545" s="15">
        <f>if($A545&lt;=$AF$1,E545*((1+Investment!$D$6/12)^($AR$1*12-$B545)),0)</f>
        <v>0</v>
      </c>
      <c r="AT545" s="15">
        <f>if($A545&lt;=$AF$1,F545*((1+Investment!$D$7/12)^($AR$1*12-$B545)),0)</f>
        <v>0</v>
      </c>
      <c r="AU545" s="15">
        <f t="shared" si="10"/>
        <v>0</v>
      </c>
      <c r="AV545" s="15">
        <f t="shared" si="21"/>
        <v>428487442.2</v>
      </c>
      <c r="AW545" s="15"/>
      <c r="AX545" s="15">
        <f>if($A545&lt;=$AF$1,D545*((1+Investment!$D$5/12)^($AX$1*12-$B545)),0)</f>
        <v>0</v>
      </c>
      <c r="AY545" s="15">
        <f>if($A545&lt;=$AF$1,E545*((1+Investment!$D$6/12)^($AX$1*12-$B545)),0)</f>
        <v>0</v>
      </c>
      <c r="AZ545" s="15">
        <f>if($A545&lt;=$AF$1,F545*((1+Investment!$D$7/12)^($AX$1*12-$B545)),0)</f>
        <v>0</v>
      </c>
      <c r="BA545" s="15">
        <f t="shared" si="11"/>
        <v>0</v>
      </c>
      <c r="BB545" s="15">
        <f t="shared" si="22"/>
        <v>924335629</v>
      </c>
      <c r="BC545" s="15"/>
      <c r="BD545" s="15">
        <f>if($A545&lt;=$AF$1,D545*((1+Investment!$D$5/12)^($BD$1*12-$B545)),0)</f>
        <v>0</v>
      </c>
      <c r="BE545" s="15">
        <f>if($A545&lt;=$AF$1,E545*((1+Investment!$D$6/12)^($BD$1*12-$B545)),0)</f>
        <v>0</v>
      </c>
      <c r="BF545" s="15">
        <f>if($A545&lt;=$AF$1,F545*((1+Investment!$D$7/12)^($BD$1*12-$B545)),0)</f>
        <v>0</v>
      </c>
      <c r="BG545" s="15">
        <f t="shared" si="12"/>
        <v>0</v>
      </c>
      <c r="BH545" s="15">
        <f t="shared" si="23"/>
        <v>2023737898</v>
      </c>
      <c r="BI545" s="15"/>
    </row>
    <row r="546">
      <c r="A546" s="24">
        <f t="shared" si="2"/>
        <v>45</v>
      </c>
      <c r="B546" s="23">
        <f t="shared" si="13"/>
        <v>544</v>
      </c>
      <c r="C546" s="15">
        <f>vlookup(A546,Budget!$B$3:$H$53,7,0)</f>
        <v>174896.2242</v>
      </c>
      <c r="D546" s="15">
        <f t="shared" ref="D546:F546" si="564">$C546*D$1</f>
        <v>104937.7345</v>
      </c>
      <c r="E546" s="15">
        <f t="shared" si="564"/>
        <v>43724.05605</v>
      </c>
      <c r="F546" s="15">
        <f t="shared" si="564"/>
        <v>26234.43363</v>
      </c>
      <c r="G546" s="14"/>
      <c r="H546" s="15">
        <f>if($A546&lt;=$H$1,D546*((1+Investment!$D$5/12)^($H$1*12-$B546)),0)</f>
        <v>0</v>
      </c>
      <c r="I546" s="15">
        <f>if($A546&lt;=$H$1,E546*((1+Investment!$D$6/12)^($H$1*12-$B546)),0)</f>
        <v>0</v>
      </c>
      <c r="J546" s="15">
        <f>if($A546&lt;=$H$1,F546*((1+Investment!$D$7/12)^($H$1*12-$B546)),0)</f>
        <v>0</v>
      </c>
      <c r="K546" s="15">
        <f t="shared" si="4"/>
        <v>0</v>
      </c>
      <c r="L546" s="15">
        <f t="shared" si="15"/>
        <v>2878143.695</v>
      </c>
      <c r="M546" s="14"/>
      <c r="N546" s="15">
        <f>if($A546&lt;=$N$1,D546*((1+Investment!$D$5/12)^($N$1*12-$B546)),0)</f>
        <v>0</v>
      </c>
      <c r="O546" s="15">
        <f>if($A546&lt;=$N$1,E546*((1+Investment!$D$6/12)^($N$1*12-$B546)),0)</f>
        <v>0</v>
      </c>
      <c r="P546" s="15">
        <f>if($A546&lt;=$N$1,F546*((1+Investment!$D$7/12)^($N$1*12-$B546)),0)</f>
        <v>0</v>
      </c>
      <c r="Q546" s="15">
        <f t="shared" si="5"/>
        <v>0</v>
      </c>
      <c r="R546" s="15">
        <f t="shared" si="16"/>
        <v>7865692.167</v>
      </c>
      <c r="S546" s="14"/>
      <c r="T546" s="15">
        <f>if($A546&lt;=$T$1,D546*((1+Investment!$D$5/12)^($T$1*12-$B546)),0)</f>
        <v>0</v>
      </c>
      <c r="U546" s="15">
        <f>if($A546&lt;=$T$1,E546*((1+Investment!$D$6/12)^($T$1*12-$B546)),0)</f>
        <v>0</v>
      </c>
      <c r="V546" s="15">
        <f>if($A546&lt;=$T$1,F546*((1+Investment!$D$7/12)^($T$1*12-$B546)),0)</f>
        <v>0</v>
      </c>
      <c r="W546" s="15">
        <f t="shared" si="6"/>
        <v>0</v>
      </c>
      <c r="X546" s="15">
        <f t="shared" si="17"/>
        <v>19126709.88</v>
      </c>
      <c r="Y546" s="14"/>
      <c r="Z546" s="15">
        <f>if($A546&lt;=$Z$1,D546*((1+Investment!$D$5/12)^($Z$1*12-$B546)),0)</f>
        <v>0</v>
      </c>
      <c r="AA546" s="15">
        <f>if($A546&lt;=$Z$1,E546*((1+Investment!$D$6/12)^($Z$1*12-$B546)),0)</f>
        <v>0</v>
      </c>
      <c r="AB546" s="15">
        <f>if($A546&lt;=$Z$1,F546*((1+Investment!$D$7/12)^($Z$1*12-$B546)),0)</f>
        <v>0</v>
      </c>
      <c r="AC546" s="15">
        <f t="shared" si="7"/>
        <v>0</v>
      </c>
      <c r="AD546" s="15">
        <f t="shared" si="18"/>
        <v>43666553.35</v>
      </c>
      <c r="AE546" s="14"/>
      <c r="AF546" s="15">
        <f>if($A546&lt;=$AF$1,D546*((1+Investment!$D$5/12)^($AF$1*12-$B546)),0)</f>
        <v>0</v>
      </c>
      <c r="AG546" s="15">
        <f>if($A546&lt;=$AF$1,E546*((1+Investment!$D$6/12)^($AF$1*12-$B546)),0)</f>
        <v>0</v>
      </c>
      <c r="AH546" s="15">
        <f>if($A546&lt;=$AF$1,F546*((1+Investment!$D$7/12)^($AF$1*12-$B546)),0)</f>
        <v>0</v>
      </c>
      <c r="AI546" s="15">
        <f t="shared" si="8"/>
        <v>0</v>
      </c>
      <c r="AJ546" s="15">
        <f t="shared" si="19"/>
        <v>96444597</v>
      </c>
      <c r="AK546" s="14"/>
      <c r="AL546" s="15">
        <f>if($A546&lt;=$AF$1,D546*((1+Investment!$D$5/12)^($AL$1*12-$B546)),0)</f>
        <v>0</v>
      </c>
      <c r="AM546" s="15">
        <f>if($A546&lt;=$AF$1,E546*((1+Investment!$D$6/12)^($AL$1*12-$B546)),0)</f>
        <v>0</v>
      </c>
      <c r="AN546" s="15">
        <f>if($A546&lt;=$AF$1,F546*((1+Investment!$D$7/12)^($AL$1*12-$B546)),0)</f>
        <v>0</v>
      </c>
      <c r="AO546" s="15">
        <f t="shared" si="9"/>
        <v>0</v>
      </c>
      <c r="AP546" s="15">
        <f t="shared" si="20"/>
        <v>201708724.5</v>
      </c>
      <c r="AQ546" s="14"/>
      <c r="AR546" s="15">
        <f>if($A546&lt;=$AF$1,D546*((1+Investment!$D$5/12)^($AR$1*12-$B546)),0)</f>
        <v>0</v>
      </c>
      <c r="AS546" s="15">
        <f>if($A546&lt;=$AF$1,E546*((1+Investment!$D$6/12)^($AR$1*12-$B546)),0)</f>
        <v>0</v>
      </c>
      <c r="AT546" s="15">
        <f>if($A546&lt;=$AF$1,F546*((1+Investment!$D$7/12)^($AR$1*12-$B546)),0)</f>
        <v>0</v>
      </c>
      <c r="AU546" s="15">
        <f t="shared" si="10"/>
        <v>0</v>
      </c>
      <c r="AV546" s="15">
        <f t="shared" si="21"/>
        <v>428487442.2</v>
      </c>
      <c r="AW546" s="15"/>
      <c r="AX546" s="15">
        <f>if($A546&lt;=$AF$1,D546*((1+Investment!$D$5/12)^($AX$1*12-$B546)),0)</f>
        <v>0</v>
      </c>
      <c r="AY546" s="15">
        <f>if($A546&lt;=$AF$1,E546*((1+Investment!$D$6/12)^($AX$1*12-$B546)),0)</f>
        <v>0</v>
      </c>
      <c r="AZ546" s="15">
        <f>if($A546&lt;=$AF$1,F546*((1+Investment!$D$7/12)^($AX$1*12-$B546)),0)</f>
        <v>0</v>
      </c>
      <c r="BA546" s="15">
        <f t="shared" si="11"/>
        <v>0</v>
      </c>
      <c r="BB546" s="15">
        <f t="shared" si="22"/>
        <v>924335629</v>
      </c>
      <c r="BC546" s="15"/>
      <c r="BD546" s="15">
        <f>if($A546&lt;=$AF$1,D546*((1+Investment!$D$5/12)^($BD$1*12-$B546)),0)</f>
        <v>0</v>
      </c>
      <c r="BE546" s="15">
        <f>if($A546&lt;=$AF$1,E546*((1+Investment!$D$6/12)^($BD$1*12-$B546)),0)</f>
        <v>0</v>
      </c>
      <c r="BF546" s="15">
        <f>if($A546&lt;=$AF$1,F546*((1+Investment!$D$7/12)^($BD$1*12-$B546)),0)</f>
        <v>0</v>
      </c>
      <c r="BG546" s="15">
        <f t="shared" si="12"/>
        <v>0</v>
      </c>
      <c r="BH546" s="15">
        <f t="shared" si="23"/>
        <v>2023737898</v>
      </c>
      <c r="BI546" s="15"/>
    </row>
    <row r="547">
      <c r="A547" s="24">
        <f t="shared" si="2"/>
        <v>45</v>
      </c>
      <c r="B547" s="23">
        <f t="shared" si="13"/>
        <v>545</v>
      </c>
      <c r="C547" s="15">
        <f>vlookup(A547,Budget!$B$3:$H$53,7,0)</f>
        <v>174896.2242</v>
      </c>
      <c r="D547" s="15">
        <f t="shared" ref="D547:F547" si="565">$C547*D$1</f>
        <v>104937.7345</v>
      </c>
      <c r="E547" s="15">
        <f t="shared" si="565"/>
        <v>43724.05605</v>
      </c>
      <c r="F547" s="15">
        <f t="shared" si="565"/>
        <v>26234.43363</v>
      </c>
      <c r="G547" s="14"/>
      <c r="H547" s="15">
        <f>if($A547&lt;=$H$1,D547*((1+Investment!$D$5/12)^($H$1*12-$B547)),0)</f>
        <v>0</v>
      </c>
      <c r="I547" s="15">
        <f>if($A547&lt;=$H$1,E547*((1+Investment!$D$6/12)^($H$1*12-$B547)),0)</f>
        <v>0</v>
      </c>
      <c r="J547" s="15">
        <f>if($A547&lt;=$H$1,F547*((1+Investment!$D$7/12)^($H$1*12-$B547)),0)</f>
        <v>0</v>
      </c>
      <c r="K547" s="15">
        <f t="shared" si="4"/>
        <v>0</v>
      </c>
      <c r="L547" s="15">
        <f t="shared" si="15"/>
        <v>2878143.695</v>
      </c>
      <c r="M547" s="14"/>
      <c r="N547" s="15">
        <f>if($A547&lt;=$N$1,D547*((1+Investment!$D$5/12)^($N$1*12-$B547)),0)</f>
        <v>0</v>
      </c>
      <c r="O547" s="15">
        <f>if($A547&lt;=$N$1,E547*((1+Investment!$D$6/12)^($N$1*12-$B547)),0)</f>
        <v>0</v>
      </c>
      <c r="P547" s="15">
        <f>if($A547&lt;=$N$1,F547*((1+Investment!$D$7/12)^($N$1*12-$B547)),0)</f>
        <v>0</v>
      </c>
      <c r="Q547" s="15">
        <f t="shared" si="5"/>
        <v>0</v>
      </c>
      <c r="R547" s="15">
        <f t="shared" si="16"/>
        <v>7865692.167</v>
      </c>
      <c r="S547" s="14"/>
      <c r="T547" s="15">
        <f>if($A547&lt;=$T$1,D547*((1+Investment!$D$5/12)^($T$1*12-$B547)),0)</f>
        <v>0</v>
      </c>
      <c r="U547" s="15">
        <f>if($A547&lt;=$T$1,E547*((1+Investment!$D$6/12)^($T$1*12-$B547)),0)</f>
        <v>0</v>
      </c>
      <c r="V547" s="15">
        <f>if($A547&lt;=$T$1,F547*((1+Investment!$D$7/12)^($T$1*12-$B547)),0)</f>
        <v>0</v>
      </c>
      <c r="W547" s="15">
        <f t="shared" si="6"/>
        <v>0</v>
      </c>
      <c r="X547" s="15">
        <f t="shared" si="17"/>
        <v>19126709.88</v>
      </c>
      <c r="Y547" s="14"/>
      <c r="Z547" s="15">
        <f>if($A547&lt;=$Z$1,D547*((1+Investment!$D$5/12)^($Z$1*12-$B547)),0)</f>
        <v>0</v>
      </c>
      <c r="AA547" s="15">
        <f>if($A547&lt;=$Z$1,E547*((1+Investment!$D$6/12)^($Z$1*12-$B547)),0)</f>
        <v>0</v>
      </c>
      <c r="AB547" s="15">
        <f>if($A547&lt;=$Z$1,F547*((1+Investment!$D$7/12)^($Z$1*12-$B547)),0)</f>
        <v>0</v>
      </c>
      <c r="AC547" s="15">
        <f t="shared" si="7"/>
        <v>0</v>
      </c>
      <c r="AD547" s="15">
        <f t="shared" si="18"/>
        <v>43666553.35</v>
      </c>
      <c r="AE547" s="14"/>
      <c r="AF547" s="15">
        <f>if($A547&lt;=$AF$1,D547*((1+Investment!$D$5/12)^($AF$1*12-$B547)),0)</f>
        <v>0</v>
      </c>
      <c r="AG547" s="15">
        <f>if($A547&lt;=$AF$1,E547*((1+Investment!$D$6/12)^($AF$1*12-$B547)),0)</f>
        <v>0</v>
      </c>
      <c r="AH547" s="15">
        <f>if($A547&lt;=$AF$1,F547*((1+Investment!$D$7/12)^($AF$1*12-$B547)),0)</f>
        <v>0</v>
      </c>
      <c r="AI547" s="15">
        <f t="shared" si="8"/>
        <v>0</v>
      </c>
      <c r="AJ547" s="15">
        <f t="shared" si="19"/>
        <v>96444597</v>
      </c>
      <c r="AK547" s="14"/>
      <c r="AL547" s="15">
        <f>if($A547&lt;=$AF$1,D547*((1+Investment!$D$5/12)^($AL$1*12-$B547)),0)</f>
        <v>0</v>
      </c>
      <c r="AM547" s="15">
        <f>if($A547&lt;=$AF$1,E547*((1+Investment!$D$6/12)^($AL$1*12-$B547)),0)</f>
        <v>0</v>
      </c>
      <c r="AN547" s="15">
        <f>if($A547&lt;=$AF$1,F547*((1+Investment!$D$7/12)^($AL$1*12-$B547)),0)</f>
        <v>0</v>
      </c>
      <c r="AO547" s="15">
        <f t="shared" si="9"/>
        <v>0</v>
      </c>
      <c r="AP547" s="15">
        <f t="shared" si="20"/>
        <v>201708724.5</v>
      </c>
      <c r="AQ547" s="14"/>
      <c r="AR547" s="15">
        <f>if($A547&lt;=$AF$1,D547*((1+Investment!$D$5/12)^($AR$1*12-$B547)),0)</f>
        <v>0</v>
      </c>
      <c r="AS547" s="15">
        <f>if($A547&lt;=$AF$1,E547*((1+Investment!$D$6/12)^($AR$1*12-$B547)),0)</f>
        <v>0</v>
      </c>
      <c r="AT547" s="15">
        <f>if($A547&lt;=$AF$1,F547*((1+Investment!$D$7/12)^($AR$1*12-$B547)),0)</f>
        <v>0</v>
      </c>
      <c r="AU547" s="15">
        <f t="shared" si="10"/>
        <v>0</v>
      </c>
      <c r="AV547" s="15">
        <f t="shared" si="21"/>
        <v>428487442.2</v>
      </c>
      <c r="AW547" s="15"/>
      <c r="AX547" s="15">
        <f>if($A547&lt;=$AF$1,D547*((1+Investment!$D$5/12)^($AX$1*12-$B547)),0)</f>
        <v>0</v>
      </c>
      <c r="AY547" s="15">
        <f>if($A547&lt;=$AF$1,E547*((1+Investment!$D$6/12)^($AX$1*12-$B547)),0)</f>
        <v>0</v>
      </c>
      <c r="AZ547" s="15">
        <f>if($A547&lt;=$AF$1,F547*((1+Investment!$D$7/12)^($AX$1*12-$B547)),0)</f>
        <v>0</v>
      </c>
      <c r="BA547" s="15">
        <f t="shared" si="11"/>
        <v>0</v>
      </c>
      <c r="BB547" s="15">
        <f t="shared" si="22"/>
        <v>924335629</v>
      </c>
      <c r="BC547" s="15"/>
      <c r="BD547" s="15">
        <f>if($A547&lt;=$AF$1,D547*((1+Investment!$D$5/12)^($BD$1*12-$B547)),0)</f>
        <v>0</v>
      </c>
      <c r="BE547" s="15">
        <f>if($A547&lt;=$AF$1,E547*((1+Investment!$D$6/12)^($BD$1*12-$B547)),0)</f>
        <v>0</v>
      </c>
      <c r="BF547" s="15">
        <f>if($A547&lt;=$AF$1,F547*((1+Investment!$D$7/12)^($BD$1*12-$B547)),0)</f>
        <v>0</v>
      </c>
      <c r="BG547" s="15">
        <f t="shared" si="12"/>
        <v>0</v>
      </c>
      <c r="BH547" s="15">
        <f t="shared" si="23"/>
        <v>2023737898</v>
      </c>
      <c r="BI547" s="15"/>
    </row>
    <row r="548">
      <c r="A548" s="24">
        <f t="shared" si="2"/>
        <v>45</v>
      </c>
      <c r="B548" s="23">
        <f t="shared" si="13"/>
        <v>546</v>
      </c>
      <c r="C548" s="15">
        <f>vlookup(A548,Budget!$B$3:$H$53,7,0)</f>
        <v>174896.2242</v>
      </c>
      <c r="D548" s="15">
        <f t="shared" ref="D548:F548" si="566">$C548*D$1</f>
        <v>104937.7345</v>
      </c>
      <c r="E548" s="15">
        <f t="shared" si="566"/>
        <v>43724.05605</v>
      </c>
      <c r="F548" s="15">
        <f t="shared" si="566"/>
        <v>26234.43363</v>
      </c>
      <c r="G548" s="14"/>
      <c r="H548" s="15">
        <f>if($A548&lt;=$H$1,D548*((1+Investment!$D$5/12)^($H$1*12-$B548)),0)</f>
        <v>0</v>
      </c>
      <c r="I548" s="15">
        <f>if($A548&lt;=$H$1,E548*((1+Investment!$D$6/12)^($H$1*12-$B548)),0)</f>
        <v>0</v>
      </c>
      <c r="J548" s="15">
        <f>if($A548&lt;=$H$1,F548*((1+Investment!$D$7/12)^($H$1*12-$B548)),0)</f>
        <v>0</v>
      </c>
      <c r="K548" s="15">
        <f t="shared" si="4"/>
        <v>0</v>
      </c>
      <c r="L548" s="15">
        <f t="shared" si="15"/>
        <v>2878143.695</v>
      </c>
      <c r="M548" s="14"/>
      <c r="N548" s="15">
        <f>if($A548&lt;=$N$1,D548*((1+Investment!$D$5/12)^($N$1*12-$B548)),0)</f>
        <v>0</v>
      </c>
      <c r="O548" s="15">
        <f>if($A548&lt;=$N$1,E548*((1+Investment!$D$6/12)^($N$1*12-$B548)),0)</f>
        <v>0</v>
      </c>
      <c r="P548" s="15">
        <f>if($A548&lt;=$N$1,F548*((1+Investment!$D$7/12)^($N$1*12-$B548)),0)</f>
        <v>0</v>
      </c>
      <c r="Q548" s="15">
        <f t="shared" si="5"/>
        <v>0</v>
      </c>
      <c r="R548" s="15">
        <f t="shared" si="16"/>
        <v>7865692.167</v>
      </c>
      <c r="S548" s="14"/>
      <c r="T548" s="15">
        <f>if($A548&lt;=$T$1,D548*((1+Investment!$D$5/12)^($T$1*12-$B548)),0)</f>
        <v>0</v>
      </c>
      <c r="U548" s="15">
        <f>if($A548&lt;=$T$1,E548*((1+Investment!$D$6/12)^($T$1*12-$B548)),0)</f>
        <v>0</v>
      </c>
      <c r="V548" s="15">
        <f>if($A548&lt;=$T$1,F548*((1+Investment!$D$7/12)^($T$1*12-$B548)),0)</f>
        <v>0</v>
      </c>
      <c r="W548" s="15">
        <f t="shared" si="6"/>
        <v>0</v>
      </c>
      <c r="X548" s="15">
        <f t="shared" si="17"/>
        <v>19126709.88</v>
      </c>
      <c r="Y548" s="14"/>
      <c r="Z548" s="15">
        <f>if($A548&lt;=$Z$1,D548*((1+Investment!$D$5/12)^($Z$1*12-$B548)),0)</f>
        <v>0</v>
      </c>
      <c r="AA548" s="15">
        <f>if($A548&lt;=$Z$1,E548*((1+Investment!$D$6/12)^($Z$1*12-$B548)),0)</f>
        <v>0</v>
      </c>
      <c r="AB548" s="15">
        <f>if($A548&lt;=$Z$1,F548*((1+Investment!$D$7/12)^($Z$1*12-$B548)),0)</f>
        <v>0</v>
      </c>
      <c r="AC548" s="15">
        <f t="shared" si="7"/>
        <v>0</v>
      </c>
      <c r="AD548" s="15">
        <f t="shared" si="18"/>
        <v>43666553.35</v>
      </c>
      <c r="AE548" s="14"/>
      <c r="AF548" s="15">
        <f>if($A548&lt;=$AF$1,D548*((1+Investment!$D$5/12)^($AF$1*12-$B548)),0)</f>
        <v>0</v>
      </c>
      <c r="AG548" s="15">
        <f>if($A548&lt;=$AF$1,E548*((1+Investment!$D$6/12)^($AF$1*12-$B548)),0)</f>
        <v>0</v>
      </c>
      <c r="AH548" s="15">
        <f>if($A548&lt;=$AF$1,F548*((1+Investment!$D$7/12)^($AF$1*12-$B548)),0)</f>
        <v>0</v>
      </c>
      <c r="AI548" s="15">
        <f t="shared" si="8"/>
        <v>0</v>
      </c>
      <c r="AJ548" s="15">
        <f t="shared" si="19"/>
        <v>96444597</v>
      </c>
      <c r="AK548" s="14"/>
      <c r="AL548" s="15">
        <f>if($A548&lt;=$AF$1,D548*((1+Investment!$D$5/12)^($AL$1*12-$B548)),0)</f>
        <v>0</v>
      </c>
      <c r="AM548" s="15">
        <f>if($A548&lt;=$AF$1,E548*((1+Investment!$D$6/12)^($AL$1*12-$B548)),0)</f>
        <v>0</v>
      </c>
      <c r="AN548" s="15">
        <f>if($A548&lt;=$AF$1,F548*((1+Investment!$D$7/12)^($AL$1*12-$B548)),0)</f>
        <v>0</v>
      </c>
      <c r="AO548" s="15">
        <f t="shared" si="9"/>
        <v>0</v>
      </c>
      <c r="AP548" s="15">
        <f t="shared" si="20"/>
        <v>201708724.5</v>
      </c>
      <c r="AQ548" s="14"/>
      <c r="AR548" s="15">
        <f>if($A548&lt;=$AF$1,D548*((1+Investment!$D$5/12)^($AR$1*12-$B548)),0)</f>
        <v>0</v>
      </c>
      <c r="AS548" s="15">
        <f>if($A548&lt;=$AF$1,E548*((1+Investment!$D$6/12)^($AR$1*12-$B548)),0)</f>
        <v>0</v>
      </c>
      <c r="AT548" s="15">
        <f>if($A548&lt;=$AF$1,F548*((1+Investment!$D$7/12)^($AR$1*12-$B548)),0)</f>
        <v>0</v>
      </c>
      <c r="AU548" s="15">
        <f t="shared" si="10"/>
        <v>0</v>
      </c>
      <c r="AV548" s="15">
        <f t="shared" si="21"/>
        <v>428487442.2</v>
      </c>
      <c r="AW548" s="15"/>
      <c r="AX548" s="15">
        <f>if($A548&lt;=$AF$1,D548*((1+Investment!$D$5/12)^($AX$1*12-$B548)),0)</f>
        <v>0</v>
      </c>
      <c r="AY548" s="15">
        <f>if($A548&lt;=$AF$1,E548*((1+Investment!$D$6/12)^($AX$1*12-$B548)),0)</f>
        <v>0</v>
      </c>
      <c r="AZ548" s="15">
        <f>if($A548&lt;=$AF$1,F548*((1+Investment!$D$7/12)^($AX$1*12-$B548)),0)</f>
        <v>0</v>
      </c>
      <c r="BA548" s="15">
        <f t="shared" si="11"/>
        <v>0</v>
      </c>
      <c r="BB548" s="15">
        <f t="shared" si="22"/>
        <v>924335629</v>
      </c>
      <c r="BC548" s="15"/>
      <c r="BD548" s="15">
        <f>if($A548&lt;=$AF$1,D548*((1+Investment!$D$5/12)^($BD$1*12-$B548)),0)</f>
        <v>0</v>
      </c>
      <c r="BE548" s="15">
        <f>if($A548&lt;=$AF$1,E548*((1+Investment!$D$6/12)^($BD$1*12-$B548)),0)</f>
        <v>0</v>
      </c>
      <c r="BF548" s="15">
        <f>if($A548&lt;=$AF$1,F548*((1+Investment!$D$7/12)^($BD$1*12-$B548)),0)</f>
        <v>0</v>
      </c>
      <c r="BG548" s="15">
        <f t="shared" si="12"/>
        <v>0</v>
      </c>
      <c r="BH548" s="15">
        <f t="shared" si="23"/>
        <v>2023737898</v>
      </c>
      <c r="BI548" s="15"/>
    </row>
    <row r="549">
      <c r="A549" s="24">
        <f t="shared" si="2"/>
        <v>45</v>
      </c>
      <c r="B549" s="23">
        <f t="shared" si="13"/>
        <v>547</v>
      </c>
      <c r="C549" s="15">
        <f>vlookup(A549,Budget!$B$3:$H$53,7,0)</f>
        <v>174896.2242</v>
      </c>
      <c r="D549" s="15">
        <f t="shared" ref="D549:F549" si="567">$C549*D$1</f>
        <v>104937.7345</v>
      </c>
      <c r="E549" s="15">
        <f t="shared" si="567"/>
        <v>43724.05605</v>
      </c>
      <c r="F549" s="15">
        <f t="shared" si="567"/>
        <v>26234.43363</v>
      </c>
      <c r="G549" s="14"/>
      <c r="H549" s="15">
        <f>if($A549&lt;=$H$1,D549*((1+Investment!$D$5/12)^($H$1*12-$B549)),0)</f>
        <v>0</v>
      </c>
      <c r="I549" s="15">
        <f>if($A549&lt;=$H$1,E549*((1+Investment!$D$6/12)^($H$1*12-$B549)),0)</f>
        <v>0</v>
      </c>
      <c r="J549" s="15">
        <f>if($A549&lt;=$H$1,F549*((1+Investment!$D$7/12)^($H$1*12-$B549)),0)</f>
        <v>0</v>
      </c>
      <c r="K549" s="15">
        <f t="shared" si="4"/>
        <v>0</v>
      </c>
      <c r="L549" s="15">
        <f t="shared" si="15"/>
        <v>2878143.695</v>
      </c>
      <c r="M549" s="14"/>
      <c r="N549" s="15">
        <f>if($A549&lt;=$N$1,D549*((1+Investment!$D$5/12)^($N$1*12-$B549)),0)</f>
        <v>0</v>
      </c>
      <c r="O549" s="15">
        <f>if($A549&lt;=$N$1,E549*((1+Investment!$D$6/12)^($N$1*12-$B549)),0)</f>
        <v>0</v>
      </c>
      <c r="P549" s="15">
        <f>if($A549&lt;=$N$1,F549*((1+Investment!$D$7/12)^($N$1*12-$B549)),0)</f>
        <v>0</v>
      </c>
      <c r="Q549" s="15">
        <f t="shared" si="5"/>
        <v>0</v>
      </c>
      <c r="R549" s="15">
        <f t="shared" si="16"/>
        <v>7865692.167</v>
      </c>
      <c r="S549" s="14"/>
      <c r="T549" s="15">
        <f>if($A549&lt;=$T$1,D549*((1+Investment!$D$5/12)^($T$1*12-$B549)),0)</f>
        <v>0</v>
      </c>
      <c r="U549" s="15">
        <f>if($A549&lt;=$T$1,E549*((1+Investment!$D$6/12)^($T$1*12-$B549)),0)</f>
        <v>0</v>
      </c>
      <c r="V549" s="15">
        <f>if($A549&lt;=$T$1,F549*((1+Investment!$D$7/12)^($T$1*12-$B549)),0)</f>
        <v>0</v>
      </c>
      <c r="W549" s="15">
        <f t="shared" si="6"/>
        <v>0</v>
      </c>
      <c r="X549" s="15">
        <f t="shared" si="17"/>
        <v>19126709.88</v>
      </c>
      <c r="Y549" s="14"/>
      <c r="Z549" s="15">
        <f>if($A549&lt;=$Z$1,D549*((1+Investment!$D$5/12)^($Z$1*12-$B549)),0)</f>
        <v>0</v>
      </c>
      <c r="AA549" s="15">
        <f>if($A549&lt;=$Z$1,E549*((1+Investment!$D$6/12)^($Z$1*12-$B549)),0)</f>
        <v>0</v>
      </c>
      <c r="AB549" s="15">
        <f>if($A549&lt;=$Z$1,F549*((1+Investment!$D$7/12)^($Z$1*12-$B549)),0)</f>
        <v>0</v>
      </c>
      <c r="AC549" s="15">
        <f t="shared" si="7"/>
        <v>0</v>
      </c>
      <c r="AD549" s="15">
        <f t="shared" si="18"/>
        <v>43666553.35</v>
      </c>
      <c r="AE549" s="14"/>
      <c r="AF549" s="15">
        <f>if($A549&lt;=$AF$1,D549*((1+Investment!$D$5/12)^($AF$1*12-$B549)),0)</f>
        <v>0</v>
      </c>
      <c r="AG549" s="15">
        <f>if($A549&lt;=$AF$1,E549*((1+Investment!$D$6/12)^($AF$1*12-$B549)),0)</f>
        <v>0</v>
      </c>
      <c r="AH549" s="15">
        <f>if($A549&lt;=$AF$1,F549*((1+Investment!$D$7/12)^($AF$1*12-$B549)),0)</f>
        <v>0</v>
      </c>
      <c r="AI549" s="15">
        <f t="shared" si="8"/>
        <v>0</v>
      </c>
      <c r="AJ549" s="15">
        <f t="shared" si="19"/>
        <v>96444597</v>
      </c>
      <c r="AK549" s="14"/>
      <c r="AL549" s="15">
        <f>if($A549&lt;=$AF$1,D549*((1+Investment!$D$5/12)^($AL$1*12-$B549)),0)</f>
        <v>0</v>
      </c>
      <c r="AM549" s="15">
        <f>if($A549&lt;=$AF$1,E549*((1+Investment!$D$6/12)^($AL$1*12-$B549)),0)</f>
        <v>0</v>
      </c>
      <c r="AN549" s="15">
        <f>if($A549&lt;=$AF$1,F549*((1+Investment!$D$7/12)^($AL$1*12-$B549)),0)</f>
        <v>0</v>
      </c>
      <c r="AO549" s="15">
        <f t="shared" si="9"/>
        <v>0</v>
      </c>
      <c r="AP549" s="15">
        <f t="shared" si="20"/>
        <v>201708724.5</v>
      </c>
      <c r="AQ549" s="14"/>
      <c r="AR549" s="15">
        <f>if($A549&lt;=$AF$1,D549*((1+Investment!$D$5/12)^($AR$1*12-$B549)),0)</f>
        <v>0</v>
      </c>
      <c r="AS549" s="15">
        <f>if($A549&lt;=$AF$1,E549*((1+Investment!$D$6/12)^($AR$1*12-$B549)),0)</f>
        <v>0</v>
      </c>
      <c r="AT549" s="15">
        <f>if($A549&lt;=$AF$1,F549*((1+Investment!$D$7/12)^($AR$1*12-$B549)),0)</f>
        <v>0</v>
      </c>
      <c r="AU549" s="15">
        <f t="shared" si="10"/>
        <v>0</v>
      </c>
      <c r="AV549" s="15">
        <f t="shared" si="21"/>
        <v>428487442.2</v>
      </c>
      <c r="AW549" s="15"/>
      <c r="AX549" s="15">
        <f>if($A549&lt;=$AF$1,D549*((1+Investment!$D$5/12)^($AX$1*12-$B549)),0)</f>
        <v>0</v>
      </c>
      <c r="AY549" s="15">
        <f>if($A549&lt;=$AF$1,E549*((1+Investment!$D$6/12)^($AX$1*12-$B549)),0)</f>
        <v>0</v>
      </c>
      <c r="AZ549" s="15">
        <f>if($A549&lt;=$AF$1,F549*((1+Investment!$D$7/12)^($AX$1*12-$B549)),0)</f>
        <v>0</v>
      </c>
      <c r="BA549" s="15">
        <f t="shared" si="11"/>
        <v>0</v>
      </c>
      <c r="BB549" s="15">
        <f t="shared" si="22"/>
        <v>924335629</v>
      </c>
      <c r="BC549" s="15"/>
      <c r="BD549" s="15">
        <f>if($A549&lt;=$AF$1,D549*((1+Investment!$D$5/12)^($BD$1*12-$B549)),0)</f>
        <v>0</v>
      </c>
      <c r="BE549" s="15">
        <f>if($A549&lt;=$AF$1,E549*((1+Investment!$D$6/12)^($BD$1*12-$B549)),0)</f>
        <v>0</v>
      </c>
      <c r="BF549" s="15">
        <f>if($A549&lt;=$AF$1,F549*((1+Investment!$D$7/12)^($BD$1*12-$B549)),0)</f>
        <v>0</v>
      </c>
      <c r="BG549" s="15">
        <f t="shared" si="12"/>
        <v>0</v>
      </c>
      <c r="BH549" s="15">
        <f t="shared" si="23"/>
        <v>2023737898</v>
      </c>
      <c r="BI549" s="15"/>
    </row>
    <row r="550">
      <c r="A550" s="24">
        <f t="shared" si="2"/>
        <v>45</v>
      </c>
      <c r="B550" s="23">
        <f t="shared" si="13"/>
        <v>548</v>
      </c>
      <c r="C550" s="15">
        <f>vlookup(A550,Budget!$B$3:$H$53,7,0)</f>
        <v>174896.2242</v>
      </c>
      <c r="D550" s="15">
        <f t="shared" ref="D550:F550" si="568">$C550*D$1</f>
        <v>104937.7345</v>
      </c>
      <c r="E550" s="15">
        <f t="shared" si="568"/>
        <v>43724.05605</v>
      </c>
      <c r="F550" s="15">
        <f t="shared" si="568"/>
        <v>26234.43363</v>
      </c>
      <c r="G550" s="14"/>
      <c r="H550" s="15">
        <f>if($A550&lt;=$H$1,D550*((1+Investment!$D$5/12)^($H$1*12-$B550)),0)</f>
        <v>0</v>
      </c>
      <c r="I550" s="15">
        <f>if($A550&lt;=$H$1,E550*((1+Investment!$D$6/12)^($H$1*12-$B550)),0)</f>
        <v>0</v>
      </c>
      <c r="J550" s="15">
        <f>if($A550&lt;=$H$1,F550*((1+Investment!$D$7/12)^($H$1*12-$B550)),0)</f>
        <v>0</v>
      </c>
      <c r="K550" s="15">
        <f t="shared" si="4"/>
        <v>0</v>
      </c>
      <c r="L550" s="15">
        <f t="shared" si="15"/>
        <v>2878143.695</v>
      </c>
      <c r="M550" s="14"/>
      <c r="N550" s="15">
        <f>if($A550&lt;=$N$1,D550*((1+Investment!$D$5/12)^($N$1*12-$B550)),0)</f>
        <v>0</v>
      </c>
      <c r="O550" s="15">
        <f>if($A550&lt;=$N$1,E550*((1+Investment!$D$6/12)^($N$1*12-$B550)),0)</f>
        <v>0</v>
      </c>
      <c r="P550" s="15">
        <f>if($A550&lt;=$N$1,F550*((1+Investment!$D$7/12)^($N$1*12-$B550)),0)</f>
        <v>0</v>
      </c>
      <c r="Q550" s="15">
        <f t="shared" si="5"/>
        <v>0</v>
      </c>
      <c r="R550" s="15">
        <f t="shared" si="16"/>
        <v>7865692.167</v>
      </c>
      <c r="S550" s="14"/>
      <c r="T550" s="15">
        <f>if($A550&lt;=$T$1,D550*((1+Investment!$D$5/12)^($T$1*12-$B550)),0)</f>
        <v>0</v>
      </c>
      <c r="U550" s="15">
        <f>if($A550&lt;=$T$1,E550*((1+Investment!$D$6/12)^($T$1*12-$B550)),0)</f>
        <v>0</v>
      </c>
      <c r="V550" s="15">
        <f>if($A550&lt;=$T$1,F550*((1+Investment!$D$7/12)^($T$1*12-$B550)),0)</f>
        <v>0</v>
      </c>
      <c r="W550" s="15">
        <f t="shared" si="6"/>
        <v>0</v>
      </c>
      <c r="X550" s="15">
        <f t="shared" si="17"/>
        <v>19126709.88</v>
      </c>
      <c r="Y550" s="14"/>
      <c r="Z550" s="15">
        <f>if($A550&lt;=$Z$1,D550*((1+Investment!$D$5/12)^($Z$1*12-$B550)),0)</f>
        <v>0</v>
      </c>
      <c r="AA550" s="15">
        <f>if($A550&lt;=$Z$1,E550*((1+Investment!$D$6/12)^($Z$1*12-$B550)),0)</f>
        <v>0</v>
      </c>
      <c r="AB550" s="15">
        <f>if($A550&lt;=$Z$1,F550*((1+Investment!$D$7/12)^($Z$1*12-$B550)),0)</f>
        <v>0</v>
      </c>
      <c r="AC550" s="15">
        <f t="shared" si="7"/>
        <v>0</v>
      </c>
      <c r="AD550" s="15">
        <f t="shared" si="18"/>
        <v>43666553.35</v>
      </c>
      <c r="AE550" s="14"/>
      <c r="AF550" s="15">
        <f>if($A550&lt;=$AF$1,D550*((1+Investment!$D$5/12)^($AF$1*12-$B550)),0)</f>
        <v>0</v>
      </c>
      <c r="AG550" s="15">
        <f>if($A550&lt;=$AF$1,E550*((1+Investment!$D$6/12)^($AF$1*12-$B550)),0)</f>
        <v>0</v>
      </c>
      <c r="AH550" s="15">
        <f>if($A550&lt;=$AF$1,F550*((1+Investment!$D$7/12)^($AF$1*12-$B550)),0)</f>
        <v>0</v>
      </c>
      <c r="AI550" s="15">
        <f t="shared" si="8"/>
        <v>0</v>
      </c>
      <c r="AJ550" s="15">
        <f t="shared" si="19"/>
        <v>96444597</v>
      </c>
      <c r="AK550" s="14"/>
      <c r="AL550" s="15">
        <f>if($A550&lt;=$AF$1,D550*((1+Investment!$D$5/12)^($AL$1*12-$B550)),0)</f>
        <v>0</v>
      </c>
      <c r="AM550" s="15">
        <f>if($A550&lt;=$AF$1,E550*((1+Investment!$D$6/12)^($AL$1*12-$B550)),0)</f>
        <v>0</v>
      </c>
      <c r="AN550" s="15">
        <f>if($A550&lt;=$AF$1,F550*((1+Investment!$D$7/12)^($AL$1*12-$B550)),0)</f>
        <v>0</v>
      </c>
      <c r="AO550" s="15">
        <f t="shared" si="9"/>
        <v>0</v>
      </c>
      <c r="AP550" s="15">
        <f t="shared" si="20"/>
        <v>201708724.5</v>
      </c>
      <c r="AQ550" s="14"/>
      <c r="AR550" s="15">
        <f>if($A550&lt;=$AF$1,D550*((1+Investment!$D$5/12)^($AR$1*12-$B550)),0)</f>
        <v>0</v>
      </c>
      <c r="AS550" s="15">
        <f>if($A550&lt;=$AF$1,E550*((1+Investment!$D$6/12)^($AR$1*12-$B550)),0)</f>
        <v>0</v>
      </c>
      <c r="AT550" s="15">
        <f>if($A550&lt;=$AF$1,F550*((1+Investment!$D$7/12)^($AR$1*12-$B550)),0)</f>
        <v>0</v>
      </c>
      <c r="AU550" s="15">
        <f t="shared" si="10"/>
        <v>0</v>
      </c>
      <c r="AV550" s="15">
        <f t="shared" si="21"/>
        <v>428487442.2</v>
      </c>
      <c r="AW550" s="15"/>
      <c r="AX550" s="15">
        <f>if($A550&lt;=$AF$1,D550*((1+Investment!$D$5/12)^($AX$1*12-$B550)),0)</f>
        <v>0</v>
      </c>
      <c r="AY550" s="15">
        <f>if($A550&lt;=$AF$1,E550*((1+Investment!$D$6/12)^($AX$1*12-$B550)),0)</f>
        <v>0</v>
      </c>
      <c r="AZ550" s="15">
        <f>if($A550&lt;=$AF$1,F550*((1+Investment!$D$7/12)^($AX$1*12-$B550)),0)</f>
        <v>0</v>
      </c>
      <c r="BA550" s="15">
        <f t="shared" si="11"/>
        <v>0</v>
      </c>
      <c r="BB550" s="15">
        <f t="shared" si="22"/>
        <v>924335629</v>
      </c>
      <c r="BC550" s="15"/>
      <c r="BD550" s="15">
        <f>if($A550&lt;=$AF$1,D550*((1+Investment!$D$5/12)^($BD$1*12-$B550)),0)</f>
        <v>0</v>
      </c>
      <c r="BE550" s="15">
        <f>if($A550&lt;=$AF$1,E550*((1+Investment!$D$6/12)^($BD$1*12-$B550)),0)</f>
        <v>0</v>
      </c>
      <c r="BF550" s="15">
        <f>if($A550&lt;=$AF$1,F550*((1+Investment!$D$7/12)^($BD$1*12-$B550)),0)</f>
        <v>0</v>
      </c>
      <c r="BG550" s="15">
        <f t="shared" si="12"/>
        <v>0</v>
      </c>
      <c r="BH550" s="15">
        <f t="shared" si="23"/>
        <v>2023737898</v>
      </c>
      <c r="BI550" s="15"/>
    </row>
    <row r="551">
      <c r="A551" s="24">
        <f t="shared" si="2"/>
        <v>45</v>
      </c>
      <c r="B551" s="23">
        <f t="shared" si="13"/>
        <v>549</v>
      </c>
      <c r="C551" s="15">
        <f>vlookup(A551,Budget!$B$3:$H$53,7,0)</f>
        <v>174896.2242</v>
      </c>
      <c r="D551" s="15">
        <f t="shared" ref="D551:F551" si="569">$C551*D$1</f>
        <v>104937.7345</v>
      </c>
      <c r="E551" s="15">
        <f t="shared" si="569"/>
        <v>43724.05605</v>
      </c>
      <c r="F551" s="15">
        <f t="shared" si="569"/>
        <v>26234.43363</v>
      </c>
      <c r="G551" s="14"/>
      <c r="H551" s="15">
        <f>if($A551&lt;=$H$1,D551*((1+Investment!$D$5/12)^($H$1*12-$B551)),0)</f>
        <v>0</v>
      </c>
      <c r="I551" s="15">
        <f>if($A551&lt;=$H$1,E551*((1+Investment!$D$6/12)^($H$1*12-$B551)),0)</f>
        <v>0</v>
      </c>
      <c r="J551" s="15">
        <f>if($A551&lt;=$H$1,F551*((1+Investment!$D$7/12)^($H$1*12-$B551)),0)</f>
        <v>0</v>
      </c>
      <c r="K551" s="15">
        <f t="shared" si="4"/>
        <v>0</v>
      </c>
      <c r="L551" s="15">
        <f t="shared" si="15"/>
        <v>2878143.695</v>
      </c>
      <c r="M551" s="14"/>
      <c r="N551" s="15">
        <f>if($A551&lt;=$N$1,D551*((1+Investment!$D$5/12)^($N$1*12-$B551)),0)</f>
        <v>0</v>
      </c>
      <c r="O551" s="15">
        <f>if($A551&lt;=$N$1,E551*((1+Investment!$D$6/12)^($N$1*12-$B551)),0)</f>
        <v>0</v>
      </c>
      <c r="P551" s="15">
        <f>if($A551&lt;=$N$1,F551*((1+Investment!$D$7/12)^($N$1*12-$B551)),0)</f>
        <v>0</v>
      </c>
      <c r="Q551" s="15">
        <f t="shared" si="5"/>
        <v>0</v>
      </c>
      <c r="R551" s="15">
        <f t="shared" si="16"/>
        <v>7865692.167</v>
      </c>
      <c r="S551" s="14"/>
      <c r="T551" s="15">
        <f>if($A551&lt;=$T$1,D551*((1+Investment!$D$5/12)^($T$1*12-$B551)),0)</f>
        <v>0</v>
      </c>
      <c r="U551" s="15">
        <f>if($A551&lt;=$T$1,E551*((1+Investment!$D$6/12)^($T$1*12-$B551)),0)</f>
        <v>0</v>
      </c>
      <c r="V551" s="15">
        <f>if($A551&lt;=$T$1,F551*((1+Investment!$D$7/12)^($T$1*12-$B551)),0)</f>
        <v>0</v>
      </c>
      <c r="W551" s="15">
        <f t="shared" si="6"/>
        <v>0</v>
      </c>
      <c r="X551" s="15">
        <f t="shared" si="17"/>
        <v>19126709.88</v>
      </c>
      <c r="Y551" s="14"/>
      <c r="Z551" s="15">
        <f>if($A551&lt;=$Z$1,D551*((1+Investment!$D$5/12)^($Z$1*12-$B551)),0)</f>
        <v>0</v>
      </c>
      <c r="AA551" s="15">
        <f>if($A551&lt;=$Z$1,E551*((1+Investment!$D$6/12)^($Z$1*12-$B551)),0)</f>
        <v>0</v>
      </c>
      <c r="AB551" s="15">
        <f>if($A551&lt;=$Z$1,F551*((1+Investment!$D$7/12)^($Z$1*12-$B551)),0)</f>
        <v>0</v>
      </c>
      <c r="AC551" s="15">
        <f t="shared" si="7"/>
        <v>0</v>
      </c>
      <c r="AD551" s="15">
        <f t="shared" si="18"/>
        <v>43666553.35</v>
      </c>
      <c r="AE551" s="14"/>
      <c r="AF551" s="15">
        <f>if($A551&lt;=$AF$1,D551*((1+Investment!$D$5/12)^($AF$1*12-$B551)),0)</f>
        <v>0</v>
      </c>
      <c r="AG551" s="15">
        <f>if($A551&lt;=$AF$1,E551*((1+Investment!$D$6/12)^($AF$1*12-$B551)),0)</f>
        <v>0</v>
      </c>
      <c r="AH551" s="15">
        <f>if($A551&lt;=$AF$1,F551*((1+Investment!$D$7/12)^($AF$1*12-$B551)),0)</f>
        <v>0</v>
      </c>
      <c r="AI551" s="15">
        <f t="shared" si="8"/>
        <v>0</v>
      </c>
      <c r="AJ551" s="15">
        <f t="shared" si="19"/>
        <v>96444597</v>
      </c>
      <c r="AK551" s="14"/>
      <c r="AL551" s="15">
        <f>if($A551&lt;=$AF$1,D551*((1+Investment!$D$5/12)^($AL$1*12-$B551)),0)</f>
        <v>0</v>
      </c>
      <c r="AM551" s="15">
        <f>if($A551&lt;=$AF$1,E551*((1+Investment!$D$6/12)^($AL$1*12-$B551)),0)</f>
        <v>0</v>
      </c>
      <c r="AN551" s="15">
        <f>if($A551&lt;=$AF$1,F551*((1+Investment!$D$7/12)^($AL$1*12-$B551)),0)</f>
        <v>0</v>
      </c>
      <c r="AO551" s="15">
        <f t="shared" si="9"/>
        <v>0</v>
      </c>
      <c r="AP551" s="15">
        <f t="shared" si="20"/>
        <v>201708724.5</v>
      </c>
      <c r="AQ551" s="14"/>
      <c r="AR551" s="15">
        <f>if($A551&lt;=$AF$1,D551*((1+Investment!$D$5/12)^($AR$1*12-$B551)),0)</f>
        <v>0</v>
      </c>
      <c r="AS551" s="15">
        <f>if($A551&lt;=$AF$1,E551*((1+Investment!$D$6/12)^($AR$1*12-$B551)),0)</f>
        <v>0</v>
      </c>
      <c r="AT551" s="15">
        <f>if($A551&lt;=$AF$1,F551*((1+Investment!$D$7/12)^($AR$1*12-$B551)),0)</f>
        <v>0</v>
      </c>
      <c r="AU551" s="15">
        <f t="shared" si="10"/>
        <v>0</v>
      </c>
      <c r="AV551" s="15">
        <f t="shared" si="21"/>
        <v>428487442.2</v>
      </c>
      <c r="AW551" s="15"/>
      <c r="AX551" s="15">
        <f>if($A551&lt;=$AF$1,D551*((1+Investment!$D$5/12)^($AX$1*12-$B551)),0)</f>
        <v>0</v>
      </c>
      <c r="AY551" s="15">
        <f>if($A551&lt;=$AF$1,E551*((1+Investment!$D$6/12)^($AX$1*12-$B551)),0)</f>
        <v>0</v>
      </c>
      <c r="AZ551" s="15">
        <f>if($A551&lt;=$AF$1,F551*((1+Investment!$D$7/12)^($AX$1*12-$B551)),0)</f>
        <v>0</v>
      </c>
      <c r="BA551" s="15">
        <f t="shared" si="11"/>
        <v>0</v>
      </c>
      <c r="BB551" s="15">
        <f t="shared" si="22"/>
        <v>924335629</v>
      </c>
      <c r="BC551" s="15"/>
      <c r="BD551" s="15">
        <f>if($A551&lt;=$AF$1,D551*((1+Investment!$D$5/12)^($BD$1*12-$B551)),0)</f>
        <v>0</v>
      </c>
      <c r="BE551" s="15">
        <f>if($A551&lt;=$AF$1,E551*((1+Investment!$D$6/12)^($BD$1*12-$B551)),0)</f>
        <v>0</v>
      </c>
      <c r="BF551" s="15">
        <f>if($A551&lt;=$AF$1,F551*((1+Investment!$D$7/12)^($BD$1*12-$B551)),0)</f>
        <v>0</v>
      </c>
      <c r="BG551" s="15">
        <f t="shared" si="12"/>
        <v>0</v>
      </c>
      <c r="BH551" s="15">
        <f t="shared" si="23"/>
        <v>2023737898</v>
      </c>
      <c r="BI551" s="15"/>
    </row>
    <row r="552">
      <c r="A552" s="24">
        <f t="shared" si="2"/>
        <v>45</v>
      </c>
      <c r="B552" s="23">
        <f t="shared" si="13"/>
        <v>550</v>
      </c>
      <c r="C552" s="15">
        <f>vlookup(A552,Budget!$B$3:$H$53,7,0)</f>
        <v>174896.2242</v>
      </c>
      <c r="D552" s="15">
        <f t="shared" ref="D552:F552" si="570">$C552*D$1</f>
        <v>104937.7345</v>
      </c>
      <c r="E552" s="15">
        <f t="shared" si="570"/>
        <v>43724.05605</v>
      </c>
      <c r="F552" s="15">
        <f t="shared" si="570"/>
        <v>26234.43363</v>
      </c>
      <c r="G552" s="14"/>
      <c r="H552" s="15">
        <f>if($A552&lt;=$H$1,D552*((1+Investment!$D$5/12)^($H$1*12-$B552)),0)</f>
        <v>0</v>
      </c>
      <c r="I552" s="15">
        <f>if($A552&lt;=$H$1,E552*((1+Investment!$D$6/12)^($H$1*12-$B552)),0)</f>
        <v>0</v>
      </c>
      <c r="J552" s="15">
        <f>if($A552&lt;=$H$1,F552*((1+Investment!$D$7/12)^($H$1*12-$B552)),0)</f>
        <v>0</v>
      </c>
      <c r="K552" s="15">
        <f t="shared" si="4"/>
        <v>0</v>
      </c>
      <c r="L552" s="15">
        <f t="shared" si="15"/>
        <v>2878143.695</v>
      </c>
      <c r="M552" s="14"/>
      <c r="N552" s="15">
        <f>if($A552&lt;=$N$1,D552*((1+Investment!$D$5/12)^($N$1*12-$B552)),0)</f>
        <v>0</v>
      </c>
      <c r="O552" s="15">
        <f>if($A552&lt;=$N$1,E552*((1+Investment!$D$6/12)^($N$1*12-$B552)),0)</f>
        <v>0</v>
      </c>
      <c r="P552" s="15">
        <f>if($A552&lt;=$N$1,F552*((1+Investment!$D$7/12)^($N$1*12-$B552)),0)</f>
        <v>0</v>
      </c>
      <c r="Q552" s="15">
        <f t="shared" si="5"/>
        <v>0</v>
      </c>
      <c r="R552" s="15">
        <f t="shared" si="16"/>
        <v>7865692.167</v>
      </c>
      <c r="S552" s="14"/>
      <c r="T552" s="15">
        <f>if($A552&lt;=$T$1,D552*((1+Investment!$D$5/12)^($T$1*12-$B552)),0)</f>
        <v>0</v>
      </c>
      <c r="U552" s="15">
        <f>if($A552&lt;=$T$1,E552*((1+Investment!$D$6/12)^($T$1*12-$B552)),0)</f>
        <v>0</v>
      </c>
      <c r="V552" s="15">
        <f>if($A552&lt;=$T$1,F552*((1+Investment!$D$7/12)^($T$1*12-$B552)),0)</f>
        <v>0</v>
      </c>
      <c r="W552" s="15">
        <f t="shared" si="6"/>
        <v>0</v>
      </c>
      <c r="X552" s="15">
        <f t="shared" si="17"/>
        <v>19126709.88</v>
      </c>
      <c r="Y552" s="14"/>
      <c r="Z552" s="15">
        <f>if($A552&lt;=$Z$1,D552*((1+Investment!$D$5/12)^($Z$1*12-$B552)),0)</f>
        <v>0</v>
      </c>
      <c r="AA552" s="15">
        <f>if($A552&lt;=$Z$1,E552*((1+Investment!$D$6/12)^($Z$1*12-$B552)),0)</f>
        <v>0</v>
      </c>
      <c r="AB552" s="15">
        <f>if($A552&lt;=$Z$1,F552*((1+Investment!$D$7/12)^($Z$1*12-$B552)),0)</f>
        <v>0</v>
      </c>
      <c r="AC552" s="15">
        <f t="shared" si="7"/>
        <v>0</v>
      </c>
      <c r="AD552" s="15">
        <f t="shared" si="18"/>
        <v>43666553.35</v>
      </c>
      <c r="AE552" s="14"/>
      <c r="AF552" s="15">
        <f>if($A552&lt;=$AF$1,D552*((1+Investment!$D$5/12)^($AF$1*12-$B552)),0)</f>
        <v>0</v>
      </c>
      <c r="AG552" s="15">
        <f>if($A552&lt;=$AF$1,E552*((1+Investment!$D$6/12)^($AF$1*12-$B552)),0)</f>
        <v>0</v>
      </c>
      <c r="AH552" s="15">
        <f>if($A552&lt;=$AF$1,F552*((1+Investment!$D$7/12)^($AF$1*12-$B552)),0)</f>
        <v>0</v>
      </c>
      <c r="AI552" s="15">
        <f t="shared" si="8"/>
        <v>0</v>
      </c>
      <c r="AJ552" s="15">
        <f t="shared" si="19"/>
        <v>96444597</v>
      </c>
      <c r="AK552" s="14"/>
      <c r="AL552" s="15">
        <f>if($A552&lt;=$AF$1,D552*((1+Investment!$D$5/12)^($AL$1*12-$B552)),0)</f>
        <v>0</v>
      </c>
      <c r="AM552" s="15">
        <f>if($A552&lt;=$AF$1,E552*((1+Investment!$D$6/12)^($AL$1*12-$B552)),0)</f>
        <v>0</v>
      </c>
      <c r="AN552" s="15">
        <f>if($A552&lt;=$AF$1,F552*((1+Investment!$D$7/12)^($AL$1*12-$B552)),0)</f>
        <v>0</v>
      </c>
      <c r="AO552" s="15">
        <f t="shared" si="9"/>
        <v>0</v>
      </c>
      <c r="AP552" s="15">
        <f t="shared" si="20"/>
        <v>201708724.5</v>
      </c>
      <c r="AQ552" s="14"/>
      <c r="AR552" s="15">
        <f>if($A552&lt;=$AF$1,D552*((1+Investment!$D$5/12)^($AR$1*12-$B552)),0)</f>
        <v>0</v>
      </c>
      <c r="AS552" s="15">
        <f>if($A552&lt;=$AF$1,E552*((1+Investment!$D$6/12)^($AR$1*12-$B552)),0)</f>
        <v>0</v>
      </c>
      <c r="AT552" s="15">
        <f>if($A552&lt;=$AF$1,F552*((1+Investment!$D$7/12)^($AR$1*12-$B552)),0)</f>
        <v>0</v>
      </c>
      <c r="AU552" s="15">
        <f t="shared" si="10"/>
        <v>0</v>
      </c>
      <c r="AV552" s="15">
        <f t="shared" si="21"/>
        <v>428487442.2</v>
      </c>
      <c r="AW552" s="15"/>
      <c r="AX552" s="15">
        <f>if($A552&lt;=$AF$1,D552*((1+Investment!$D$5/12)^($AX$1*12-$B552)),0)</f>
        <v>0</v>
      </c>
      <c r="AY552" s="15">
        <f>if($A552&lt;=$AF$1,E552*((1+Investment!$D$6/12)^($AX$1*12-$B552)),0)</f>
        <v>0</v>
      </c>
      <c r="AZ552" s="15">
        <f>if($A552&lt;=$AF$1,F552*((1+Investment!$D$7/12)^($AX$1*12-$B552)),0)</f>
        <v>0</v>
      </c>
      <c r="BA552" s="15">
        <f t="shared" si="11"/>
        <v>0</v>
      </c>
      <c r="BB552" s="15">
        <f t="shared" si="22"/>
        <v>924335629</v>
      </c>
      <c r="BC552" s="15"/>
      <c r="BD552" s="15">
        <f>if($A552&lt;=$AF$1,D552*((1+Investment!$D$5/12)^($BD$1*12-$B552)),0)</f>
        <v>0</v>
      </c>
      <c r="BE552" s="15">
        <f>if($A552&lt;=$AF$1,E552*((1+Investment!$D$6/12)^($BD$1*12-$B552)),0)</f>
        <v>0</v>
      </c>
      <c r="BF552" s="15">
        <f>if($A552&lt;=$AF$1,F552*((1+Investment!$D$7/12)^($BD$1*12-$B552)),0)</f>
        <v>0</v>
      </c>
      <c r="BG552" s="15">
        <f t="shared" si="12"/>
        <v>0</v>
      </c>
      <c r="BH552" s="15">
        <f t="shared" si="23"/>
        <v>2023737898</v>
      </c>
      <c r="BI552" s="15"/>
    </row>
    <row r="553">
      <c r="A553" s="24">
        <f t="shared" si="2"/>
        <v>45</v>
      </c>
      <c r="B553" s="23">
        <f t="shared" si="13"/>
        <v>551</v>
      </c>
      <c r="C553" s="15">
        <f>vlookup(A553,Budget!$B$3:$H$53,7,0)</f>
        <v>174896.2242</v>
      </c>
      <c r="D553" s="15">
        <f t="shared" ref="D553:F553" si="571">$C553*D$1</f>
        <v>104937.7345</v>
      </c>
      <c r="E553" s="15">
        <f t="shared" si="571"/>
        <v>43724.05605</v>
      </c>
      <c r="F553" s="15">
        <f t="shared" si="571"/>
        <v>26234.43363</v>
      </c>
      <c r="G553" s="14"/>
      <c r="H553" s="15">
        <f>if($A553&lt;=$H$1,D553*((1+Investment!$D$5/12)^($H$1*12-$B553)),0)</f>
        <v>0</v>
      </c>
      <c r="I553" s="15">
        <f>if($A553&lt;=$H$1,E553*((1+Investment!$D$6/12)^($H$1*12-$B553)),0)</f>
        <v>0</v>
      </c>
      <c r="J553" s="15">
        <f>if($A553&lt;=$H$1,F553*((1+Investment!$D$7/12)^($H$1*12-$B553)),0)</f>
        <v>0</v>
      </c>
      <c r="K553" s="15">
        <f t="shared" si="4"/>
        <v>0</v>
      </c>
      <c r="L553" s="15">
        <f t="shared" si="15"/>
        <v>2878143.695</v>
      </c>
      <c r="M553" s="14"/>
      <c r="N553" s="15">
        <f>if($A553&lt;=$N$1,D553*((1+Investment!$D$5/12)^($N$1*12-$B553)),0)</f>
        <v>0</v>
      </c>
      <c r="O553" s="15">
        <f>if($A553&lt;=$N$1,E553*((1+Investment!$D$6/12)^($N$1*12-$B553)),0)</f>
        <v>0</v>
      </c>
      <c r="P553" s="15">
        <f>if($A553&lt;=$N$1,F553*((1+Investment!$D$7/12)^($N$1*12-$B553)),0)</f>
        <v>0</v>
      </c>
      <c r="Q553" s="15">
        <f t="shared" si="5"/>
        <v>0</v>
      </c>
      <c r="R553" s="15">
        <f t="shared" si="16"/>
        <v>7865692.167</v>
      </c>
      <c r="S553" s="14"/>
      <c r="T553" s="15">
        <f>if($A553&lt;=$T$1,D553*((1+Investment!$D$5/12)^($T$1*12-$B553)),0)</f>
        <v>0</v>
      </c>
      <c r="U553" s="15">
        <f>if($A553&lt;=$T$1,E553*((1+Investment!$D$6/12)^($T$1*12-$B553)),0)</f>
        <v>0</v>
      </c>
      <c r="V553" s="15">
        <f>if($A553&lt;=$T$1,F553*((1+Investment!$D$7/12)^($T$1*12-$B553)),0)</f>
        <v>0</v>
      </c>
      <c r="W553" s="15">
        <f t="shared" si="6"/>
        <v>0</v>
      </c>
      <c r="X553" s="15">
        <f t="shared" si="17"/>
        <v>19126709.88</v>
      </c>
      <c r="Y553" s="14"/>
      <c r="Z553" s="15">
        <f>if($A553&lt;=$Z$1,D553*((1+Investment!$D$5/12)^($Z$1*12-$B553)),0)</f>
        <v>0</v>
      </c>
      <c r="AA553" s="15">
        <f>if($A553&lt;=$Z$1,E553*((1+Investment!$D$6/12)^($Z$1*12-$B553)),0)</f>
        <v>0</v>
      </c>
      <c r="AB553" s="15">
        <f>if($A553&lt;=$Z$1,F553*((1+Investment!$D$7/12)^($Z$1*12-$B553)),0)</f>
        <v>0</v>
      </c>
      <c r="AC553" s="15">
        <f t="shared" si="7"/>
        <v>0</v>
      </c>
      <c r="AD553" s="15">
        <f t="shared" si="18"/>
        <v>43666553.35</v>
      </c>
      <c r="AE553" s="14"/>
      <c r="AF553" s="15">
        <f>if($A553&lt;=$AF$1,D553*((1+Investment!$D$5/12)^($AF$1*12-$B553)),0)</f>
        <v>0</v>
      </c>
      <c r="AG553" s="15">
        <f>if($A553&lt;=$AF$1,E553*((1+Investment!$D$6/12)^($AF$1*12-$B553)),0)</f>
        <v>0</v>
      </c>
      <c r="AH553" s="15">
        <f>if($A553&lt;=$AF$1,F553*((1+Investment!$D$7/12)^($AF$1*12-$B553)),0)</f>
        <v>0</v>
      </c>
      <c r="AI553" s="15">
        <f t="shared" si="8"/>
        <v>0</v>
      </c>
      <c r="AJ553" s="15">
        <f t="shared" si="19"/>
        <v>96444597</v>
      </c>
      <c r="AK553" s="14"/>
      <c r="AL553" s="15">
        <f>if($A553&lt;=$AF$1,D553*((1+Investment!$D$5/12)^($AL$1*12-$B553)),0)</f>
        <v>0</v>
      </c>
      <c r="AM553" s="15">
        <f>if($A553&lt;=$AF$1,E553*((1+Investment!$D$6/12)^($AL$1*12-$B553)),0)</f>
        <v>0</v>
      </c>
      <c r="AN553" s="15">
        <f>if($A553&lt;=$AF$1,F553*((1+Investment!$D$7/12)^($AL$1*12-$B553)),0)</f>
        <v>0</v>
      </c>
      <c r="AO553" s="15">
        <f t="shared" si="9"/>
        <v>0</v>
      </c>
      <c r="AP553" s="15">
        <f t="shared" si="20"/>
        <v>201708724.5</v>
      </c>
      <c r="AQ553" s="14"/>
      <c r="AR553" s="15">
        <f>if($A553&lt;=$AF$1,D553*((1+Investment!$D$5/12)^($AR$1*12-$B553)),0)</f>
        <v>0</v>
      </c>
      <c r="AS553" s="15">
        <f>if($A553&lt;=$AF$1,E553*((1+Investment!$D$6/12)^($AR$1*12-$B553)),0)</f>
        <v>0</v>
      </c>
      <c r="AT553" s="15">
        <f>if($A553&lt;=$AF$1,F553*((1+Investment!$D$7/12)^($AR$1*12-$B553)),0)</f>
        <v>0</v>
      </c>
      <c r="AU553" s="15">
        <f t="shared" si="10"/>
        <v>0</v>
      </c>
      <c r="AV553" s="15">
        <f t="shared" si="21"/>
        <v>428487442.2</v>
      </c>
      <c r="AW553" s="15"/>
      <c r="AX553" s="15">
        <f>if($A553&lt;=$AF$1,D553*((1+Investment!$D$5/12)^($AX$1*12-$B553)),0)</f>
        <v>0</v>
      </c>
      <c r="AY553" s="15">
        <f>if($A553&lt;=$AF$1,E553*((1+Investment!$D$6/12)^($AX$1*12-$B553)),0)</f>
        <v>0</v>
      </c>
      <c r="AZ553" s="15">
        <f>if($A553&lt;=$AF$1,F553*((1+Investment!$D$7/12)^($AX$1*12-$B553)),0)</f>
        <v>0</v>
      </c>
      <c r="BA553" s="15">
        <f t="shared" si="11"/>
        <v>0</v>
      </c>
      <c r="BB553" s="15">
        <f t="shared" si="22"/>
        <v>924335629</v>
      </c>
      <c r="BC553" s="15"/>
      <c r="BD553" s="15">
        <f>if($A553&lt;=$AF$1,D553*((1+Investment!$D$5/12)^($BD$1*12-$B553)),0)</f>
        <v>0</v>
      </c>
      <c r="BE553" s="15">
        <f>if($A553&lt;=$AF$1,E553*((1+Investment!$D$6/12)^($BD$1*12-$B553)),0)</f>
        <v>0</v>
      </c>
      <c r="BF553" s="15">
        <f>if($A553&lt;=$AF$1,F553*((1+Investment!$D$7/12)^($BD$1*12-$B553)),0)</f>
        <v>0</v>
      </c>
      <c r="BG553" s="15">
        <f t="shared" si="12"/>
        <v>0</v>
      </c>
      <c r="BH553" s="15">
        <f t="shared" si="23"/>
        <v>2023737898</v>
      </c>
      <c r="BI553" s="15"/>
    </row>
    <row r="554">
      <c r="A554" s="24">
        <f t="shared" si="2"/>
        <v>45</v>
      </c>
      <c r="B554" s="23">
        <f t="shared" si="13"/>
        <v>552</v>
      </c>
      <c r="C554" s="15">
        <f>vlookup(A554,Budget!$B$3:$H$53,7,0)</f>
        <v>174896.2242</v>
      </c>
      <c r="D554" s="15">
        <f t="shared" ref="D554:F554" si="572">$C554*D$1</f>
        <v>104937.7345</v>
      </c>
      <c r="E554" s="15">
        <f t="shared" si="572"/>
        <v>43724.05605</v>
      </c>
      <c r="F554" s="15">
        <f t="shared" si="572"/>
        <v>26234.43363</v>
      </c>
      <c r="G554" s="14"/>
      <c r="H554" s="15">
        <f>if($A554&lt;=$H$1,D554*((1+Investment!$D$5/12)^($H$1*12-$B554)),0)</f>
        <v>0</v>
      </c>
      <c r="I554" s="15">
        <f>if($A554&lt;=$H$1,E554*((1+Investment!$D$6/12)^($H$1*12-$B554)),0)</f>
        <v>0</v>
      </c>
      <c r="J554" s="15">
        <f>if($A554&lt;=$H$1,F554*((1+Investment!$D$7/12)^($H$1*12-$B554)),0)</f>
        <v>0</v>
      </c>
      <c r="K554" s="15">
        <f t="shared" si="4"/>
        <v>0</v>
      </c>
      <c r="L554" s="15">
        <f t="shared" si="15"/>
        <v>2878143.695</v>
      </c>
      <c r="M554" s="14"/>
      <c r="N554" s="15">
        <f>if($A554&lt;=$N$1,D554*((1+Investment!$D$5/12)^($N$1*12-$B554)),0)</f>
        <v>0</v>
      </c>
      <c r="O554" s="15">
        <f>if($A554&lt;=$N$1,E554*((1+Investment!$D$6/12)^($N$1*12-$B554)),0)</f>
        <v>0</v>
      </c>
      <c r="P554" s="15">
        <f>if($A554&lt;=$N$1,F554*((1+Investment!$D$7/12)^($N$1*12-$B554)),0)</f>
        <v>0</v>
      </c>
      <c r="Q554" s="15">
        <f t="shared" si="5"/>
        <v>0</v>
      </c>
      <c r="R554" s="15">
        <f t="shared" si="16"/>
        <v>7865692.167</v>
      </c>
      <c r="S554" s="14"/>
      <c r="T554" s="15">
        <f>if($A554&lt;=$T$1,D554*((1+Investment!$D$5/12)^($T$1*12-$B554)),0)</f>
        <v>0</v>
      </c>
      <c r="U554" s="15">
        <f>if($A554&lt;=$T$1,E554*((1+Investment!$D$6/12)^($T$1*12-$B554)),0)</f>
        <v>0</v>
      </c>
      <c r="V554" s="15">
        <f>if($A554&lt;=$T$1,F554*((1+Investment!$D$7/12)^($T$1*12-$B554)),0)</f>
        <v>0</v>
      </c>
      <c r="W554" s="15">
        <f t="shared" si="6"/>
        <v>0</v>
      </c>
      <c r="X554" s="15">
        <f t="shared" si="17"/>
        <v>19126709.88</v>
      </c>
      <c r="Y554" s="14"/>
      <c r="Z554" s="15">
        <f>if($A554&lt;=$Z$1,D554*((1+Investment!$D$5/12)^($Z$1*12-$B554)),0)</f>
        <v>0</v>
      </c>
      <c r="AA554" s="15">
        <f>if($A554&lt;=$Z$1,E554*((1+Investment!$D$6/12)^($Z$1*12-$B554)),0)</f>
        <v>0</v>
      </c>
      <c r="AB554" s="15">
        <f>if($A554&lt;=$Z$1,F554*((1+Investment!$D$7/12)^($Z$1*12-$B554)),0)</f>
        <v>0</v>
      </c>
      <c r="AC554" s="15">
        <f t="shared" si="7"/>
        <v>0</v>
      </c>
      <c r="AD554" s="15">
        <f t="shared" si="18"/>
        <v>43666553.35</v>
      </c>
      <c r="AE554" s="14"/>
      <c r="AF554" s="15">
        <f>if($A554&lt;=$AF$1,D554*((1+Investment!$D$5/12)^($AF$1*12-$B554)),0)</f>
        <v>0</v>
      </c>
      <c r="AG554" s="15">
        <f>if($A554&lt;=$AF$1,E554*((1+Investment!$D$6/12)^($AF$1*12-$B554)),0)</f>
        <v>0</v>
      </c>
      <c r="AH554" s="15">
        <f>if($A554&lt;=$AF$1,F554*((1+Investment!$D$7/12)^($AF$1*12-$B554)),0)</f>
        <v>0</v>
      </c>
      <c r="AI554" s="15">
        <f t="shared" si="8"/>
        <v>0</v>
      </c>
      <c r="AJ554" s="15">
        <f t="shared" si="19"/>
        <v>96444597</v>
      </c>
      <c r="AK554" s="14"/>
      <c r="AL554" s="15">
        <f>if($A554&lt;=$AF$1,D554*((1+Investment!$D$5/12)^($AL$1*12-$B554)),0)</f>
        <v>0</v>
      </c>
      <c r="AM554" s="15">
        <f>if($A554&lt;=$AF$1,E554*((1+Investment!$D$6/12)^($AL$1*12-$B554)),0)</f>
        <v>0</v>
      </c>
      <c r="AN554" s="15">
        <f>if($A554&lt;=$AF$1,F554*((1+Investment!$D$7/12)^($AL$1*12-$B554)),0)</f>
        <v>0</v>
      </c>
      <c r="AO554" s="15">
        <f t="shared" si="9"/>
        <v>0</v>
      </c>
      <c r="AP554" s="15">
        <f t="shared" si="20"/>
        <v>201708724.5</v>
      </c>
      <c r="AQ554" s="14"/>
      <c r="AR554" s="15">
        <f>if($A554&lt;=$AF$1,D554*((1+Investment!$D$5/12)^($AR$1*12-$B554)),0)</f>
        <v>0</v>
      </c>
      <c r="AS554" s="15">
        <f>if($A554&lt;=$AF$1,E554*((1+Investment!$D$6/12)^($AR$1*12-$B554)),0)</f>
        <v>0</v>
      </c>
      <c r="AT554" s="15">
        <f>if($A554&lt;=$AF$1,F554*((1+Investment!$D$7/12)^($AR$1*12-$B554)),0)</f>
        <v>0</v>
      </c>
      <c r="AU554" s="15">
        <f t="shared" si="10"/>
        <v>0</v>
      </c>
      <c r="AV554" s="15">
        <f t="shared" si="21"/>
        <v>428487442.2</v>
      </c>
      <c r="AW554" s="15"/>
      <c r="AX554" s="15">
        <f>if($A554&lt;=$AF$1,D554*((1+Investment!$D$5/12)^($AX$1*12-$B554)),0)</f>
        <v>0</v>
      </c>
      <c r="AY554" s="15">
        <f>if($A554&lt;=$AF$1,E554*((1+Investment!$D$6/12)^($AX$1*12-$B554)),0)</f>
        <v>0</v>
      </c>
      <c r="AZ554" s="15">
        <f>if($A554&lt;=$AF$1,F554*((1+Investment!$D$7/12)^($AX$1*12-$B554)),0)</f>
        <v>0</v>
      </c>
      <c r="BA554" s="15">
        <f t="shared" si="11"/>
        <v>0</v>
      </c>
      <c r="BB554" s="15">
        <f t="shared" si="22"/>
        <v>924335629</v>
      </c>
      <c r="BC554" s="15"/>
      <c r="BD554" s="15">
        <f>if($A554&lt;=$AF$1,D554*((1+Investment!$D$5/12)^($BD$1*12-$B554)),0)</f>
        <v>0</v>
      </c>
      <c r="BE554" s="15">
        <f>if($A554&lt;=$AF$1,E554*((1+Investment!$D$6/12)^($BD$1*12-$B554)),0)</f>
        <v>0</v>
      </c>
      <c r="BF554" s="15">
        <f>if($A554&lt;=$AF$1,F554*((1+Investment!$D$7/12)^($BD$1*12-$B554)),0)</f>
        <v>0</v>
      </c>
      <c r="BG554" s="15">
        <f t="shared" si="12"/>
        <v>0</v>
      </c>
      <c r="BH554" s="15">
        <f t="shared" si="23"/>
        <v>2023737898</v>
      </c>
      <c r="BI554" s="15"/>
    </row>
    <row r="555">
      <c r="A555" s="24">
        <f t="shared" si="2"/>
        <v>46</v>
      </c>
      <c r="B555" s="23">
        <f t="shared" si="13"/>
        <v>553</v>
      </c>
      <c r="C555" s="15">
        <f>vlookup(A555,Budget!$B$3:$H$53,7,0)</f>
        <v>182048.0732</v>
      </c>
      <c r="D555" s="15">
        <f t="shared" ref="D555:F555" si="573">$C555*D$1</f>
        <v>109228.8439</v>
      </c>
      <c r="E555" s="15">
        <f t="shared" si="573"/>
        <v>45512.01829</v>
      </c>
      <c r="F555" s="15">
        <f t="shared" si="573"/>
        <v>27307.21098</v>
      </c>
      <c r="G555" s="14"/>
      <c r="H555" s="15">
        <f>if($A555&lt;=$H$1,D555*((1+Investment!$D$5/12)^($H$1*12-$B555)),0)</f>
        <v>0</v>
      </c>
      <c r="I555" s="15">
        <f>if($A555&lt;=$H$1,E555*((1+Investment!$D$6/12)^($H$1*12-$B555)),0)</f>
        <v>0</v>
      </c>
      <c r="J555" s="15">
        <f>if($A555&lt;=$H$1,F555*((1+Investment!$D$7/12)^($H$1*12-$B555)),0)</f>
        <v>0</v>
      </c>
      <c r="K555" s="15">
        <f t="shared" si="4"/>
        <v>0</v>
      </c>
      <c r="L555" s="15">
        <f t="shared" si="15"/>
        <v>2878143.695</v>
      </c>
      <c r="M555" s="14"/>
      <c r="N555" s="15">
        <f>if($A555&lt;=$N$1,D555*((1+Investment!$D$5/12)^($N$1*12-$B555)),0)</f>
        <v>0</v>
      </c>
      <c r="O555" s="15">
        <f>if($A555&lt;=$N$1,E555*((1+Investment!$D$6/12)^($N$1*12-$B555)),0)</f>
        <v>0</v>
      </c>
      <c r="P555" s="15">
        <f>if($A555&lt;=$N$1,F555*((1+Investment!$D$7/12)^($N$1*12-$B555)),0)</f>
        <v>0</v>
      </c>
      <c r="Q555" s="15">
        <f t="shared" si="5"/>
        <v>0</v>
      </c>
      <c r="R555" s="15">
        <f t="shared" si="16"/>
        <v>7865692.167</v>
      </c>
      <c r="S555" s="14"/>
      <c r="T555" s="15">
        <f>if($A555&lt;=$T$1,D555*((1+Investment!$D$5/12)^($T$1*12-$B555)),0)</f>
        <v>0</v>
      </c>
      <c r="U555" s="15">
        <f>if($A555&lt;=$T$1,E555*((1+Investment!$D$6/12)^($T$1*12-$B555)),0)</f>
        <v>0</v>
      </c>
      <c r="V555" s="15">
        <f>if($A555&lt;=$T$1,F555*((1+Investment!$D$7/12)^($T$1*12-$B555)),0)</f>
        <v>0</v>
      </c>
      <c r="W555" s="15">
        <f t="shared" si="6"/>
        <v>0</v>
      </c>
      <c r="X555" s="15">
        <f t="shared" si="17"/>
        <v>19126709.88</v>
      </c>
      <c r="Y555" s="14"/>
      <c r="Z555" s="15">
        <f>if($A555&lt;=$Z$1,D555*((1+Investment!$D$5/12)^($Z$1*12-$B555)),0)</f>
        <v>0</v>
      </c>
      <c r="AA555" s="15">
        <f>if($A555&lt;=$Z$1,E555*((1+Investment!$D$6/12)^($Z$1*12-$B555)),0)</f>
        <v>0</v>
      </c>
      <c r="AB555" s="15">
        <f>if($A555&lt;=$Z$1,F555*((1+Investment!$D$7/12)^($Z$1*12-$B555)),0)</f>
        <v>0</v>
      </c>
      <c r="AC555" s="15">
        <f t="shared" si="7"/>
        <v>0</v>
      </c>
      <c r="AD555" s="15">
        <f t="shared" si="18"/>
        <v>43666553.35</v>
      </c>
      <c r="AE555" s="14"/>
      <c r="AF555" s="15">
        <f>if($A555&lt;=$AF$1,D555*((1+Investment!$D$5/12)^($AF$1*12-$B555)),0)</f>
        <v>0</v>
      </c>
      <c r="AG555" s="15">
        <f>if($A555&lt;=$AF$1,E555*((1+Investment!$D$6/12)^($AF$1*12-$B555)),0)</f>
        <v>0</v>
      </c>
      <c r="AH555" s="15">
        <f>if($A555&lt;=$AF$1,F555*((1+Investment!$D$7/12)^($AF$1*12-$B555)),0)</f>
        <v>0</v>
      </c>
      <c r="AI555" s="15">
        <f t="shared" si="8"/>
        <v>0</v>
      </c>
      <c r="AJ555" s="15">
        <f t="shared" si="19"/>
        <v>96444597</v>
      </c>
      <c r="AK555" s="14"/>
      <c r="AL555" s="15">
        <f>if($A555&lt;=$AF$1,D555*((1+Investment!$D$5/12)^($AL$1*12-$B555)),0)</f>
        <v>0</v>
      </c>
      <c r="AM555" s="15">
        <f>if($A555&lt;=$AF$1,E555*((1+Investment!$D$6/12)^($AL$1*12-$B555)),0)</f>
        <v>0</v>
      </c>
      <c r="AN555" s="15">
        <f>if($A555&lt;=$AF$1,F555*((1+Investment!$D$7/12)^($AL$1*12-$B555)),0)</f>
        <v>0</v>
      </c>
      <c r="AO555" s="15">
        <f t="shared" si="9"/>
        <v>0</v>
      </c>
      <c r="AP555" s="15">
        <f t="shared" si="20"/>
        <v>201708724.5</v>
      </c>
      <c r="AQ555" s="14"/>
      <c r="AR555" s="15">
        <f>if($A555&lt;=$AF$1,D555*((1+Investment!$D$5/12)^($AR$1*12-$B555)),0)</f>
        <v>0</v>
      </c>
      <c r="AS555" s="15">
        <f>if($A555&lt;=$AF$1,E555*((1+Investment!$D$6/12)^($AR$1*12-$B555)),0)</f>
        <v>0</v>
      </c>
      <c r="AT555" s="15">
        <f>if($A555&lt;=$AF$1,F555*((1+Investment!$D$7/12)^($AR$1*12-$B555)),0)</f>
        <v>0</v>
      </c>
      <c r="AU555" s="15">
        <f t="shared" si="10"/>
        <v>0</v>
      </c>
      <c r="AV555" s="15">
        <f t="shared" si="21"/>
        <v>428487442.2</v>
      </c>
      <c r="AW555" s="15"/>
      <c r="AX555" s="15">
        <f>if($A555&lt;=$AF$1,D555*((1+Investment!$D$5/12)^($AX$1*12-$B555)),0)</f>
        <v>0</v>
      </c>
      <c r="AY555" s="15">
        <f>if($A555&lt;=$AF$1,E555*((1+Investment!$D$6/12)^($AX$1*12-$B555)),0)</f>
        <v>0</v>
      </c>
      <c r="AZ555" s="15">
        <f>if($A555&lt;=$AF$1,F555*((1+Investment!$D$7/12)^($AX$1*12-$B555)),0)</f>
        <v>0</v>
      </c>
      <c r="BA555" s="15">
        <f t="shared" si="11"/>
        <v>0</v>
      </c>
      <c r="BB555" s="15">
        <f t="shared" si="22"/>
        <v>924335629</v>
      </c>
      <c r="BC555" s="15"/>
      <c r="BD555" s="15">
        <f>if($A555&lt;=$AF$1,D555*((1+Investment!$D$5/12)^($BD$1*12-$B555)),0)</f>
        <v>0</v>
      </c>
      <c r="BE555" s="15">
        <f>if($A555&lt;=$AF$1,E555*((1+Investment!$D$6/12)^($BD$1*12-$B555)),0)</f>
        <v>0</v>
      </c>
      <c r="BF555" s="15">
        <f>if($A555&lt;=$AF$1,F555*((1+Investment!$D$7/12)^($BD$1*12-$B555)),0)</f>
        <v>0</v>
      </c>
      <c r="BG555" s="15">
        <f t="shared" si="12"/>
        <v>0</v>
      </c>
      <c r="BH555" s="15">
        <f t="shared" si="23"/>
        <v>2023737898</v>
      </c>
      <c r="BI555" s="15"/>
    </row>
    <row r="556">
      <c r="A556" s="24">
        <f t="shared" si="2"/>
        <v>46</v>
      </c>
      <c r="B556" s="23">
        <f t="shared" si="13"/>
        <v>554</v>
      </c>
      <c r="C556" s="15">
        <f>vlookup(A556,Budget!$B$3:$H$53,7,0)</f>
        <v>182048.0732</v>
      </c>
      <c r="D556" s="15">
        <f t="shared" ref="D556:F556" si="574">$C556*D$1</f>
        <v>109228.8439</v>
      </c>
      <c r="E556" s="15">
        <f t="shared" si="574"/>
        <v>45512.01829</v>
      </c>
      <c r="F556" s="15">
        <f t="shared" si="574"/>
        <v>27307.21098</v>
      </c>
      <c r="G556" s="14"/>
      <c r="H556" s="15">
        <f>if($A556&lt;=$H$1,D556*((1+Investment!$D$5/12)^($H$1*12-$B556)),0)</f>
        <v>0</v>
      </c>
      <c r="I556" s="15">
        <f>if($A556&lt;=$H$1,E556*((1+Investment!$D$6/12)^($H$1*12-$B556)),0)</f>
        <v>0</v>
      </c>
      <c r="J556" s="15">
        <f>if($A556&lt;=$H$1,F556*((1+Investment!$D$7/12)^($H$1*12-$B556)),0)</f>
        <v>0</v>
      </c>
      <c r="K556" s="15">
        <f t="shared" si="4"/>
        <v>0</v>
      </c>
      <c r="L556" s="15">
        <f t="shared" si="15"/>
        <v>2878143.695</v>
      </c>
      <c r="M556" s="14"/>
      <c r="N556" s="15">
        <f>if($A556&lt;=$N$1,D556*((1+Investment!$D$5/12)^($N$1*12-$B556)),0)</f>
        <v>0</v>
      </c>
      <c r="O556" s="15">
        <f>if($A556&lt;=$N$1,E556*((1+Investment!$D$6/12)^($N$1*12-$B556)),0)</f>
        <v>0</v>
      </c>
      <c r="P556" s="15">
        <f>if($A556&lt;=$N$1,F556*((1+Investment!$D$7/12)^($N$1*12-$B556)),0)</f>
        <v>0</v>
      </c>
      <c r="Q556" s="15">
        <f t="shared" si="5"/>
        <v>0</v>
      </c>
      <c r="R556" s="15">
        <f t="shared" si="16"/>
        <v>7865692.167</v>
      </c>
      <c r="S556" s="14"/>
      <c r="T556" s="15">
        <f>if($A556&lt;=$T$1,D556*((1+Investment!$D$5/12)^($T$1*12-$B556)),0)</f>
        <v>0</v>
      </c>
      <c r="U556" s="15">
        <f>if($A556&lt;=$T$1,E556*((1+Investment!$D$6/12)^($T$1*12-$B556)),0)</f>
        <v>0</v>
      </c>
      <c r="V556" s="15">
        <f>if($A556&lt;=$T$1,F556*((1+Investment!$D$7/12)^($T$1*12-$B556)),0)</f>
        <v>0</v>
      </c>
      <c r="W556" s="15">
        <f t="shared" si="6"/>
        <v>0</v>
      </c>
      <c r="X556" s="15">
        <f t="shared" si="17"/>
        <v>19126709.88</v>
      </c>
      <c r="Y556" s="14"/>
      <c r="Z556" s="15">
        <f>if($A556&lt;=$Z$1,D556*((1+Investment!$D$5/12)^($Z$1*12-$B556)),0)</f>
        <v>0</v>
      </c>
      <c r="AA556" s="15">
        <f>if($A556&lt;=$Z$1,E556*((1+Investment!$D$6/12)^($Z$1*12-$B556)),0)</f>
        <v>0</v>
      </c>
      <c r="AB556" s="15">
        <f>if($A556&lt;=$Z$1,F556*((1+Investment!$D$7/12)^($Z$1*12-$B556)),0)</f>
        <v>0</v>
      </c>
      <c r="AC556" s="15">
        <f t="shared" si="7"/>
        <v>0</v>
      </c>
      <c r="AD556" s="15">
        <f t="shared" si="18"/>
        <v>43666553.35</v>
      </c>
      <c r="AE556" s="14"/>
      <c r="AF556" s="15">
        <f>if($A556&lt;=$AF$1,D556*((1+Investment!$D$5/12)^($AF$1*12-$B556)),0)</f>
        <v>0</v>
      </c>
      <c r="AG556" s="15">
        <f>if($A556&lt;=$AF$1,E556*((1+Investment!$D$6/12)^($AF$1*12-$B556)),0)</f>
        <v>0</v>
      </c>
      <c r="AH556" s="15">
        <f>if($A556&lt;=$AF$1,F556*((1+Investment!$D$7/12)^($AF$1*12-$B556)),0)</f>
        <v>0</v>
      </c>
      <c r="AI556" s="15">
        <f t="shared" si="8"/>
        <v>0</v>
      </c>
      <c r="AJ556" s="15">
        <f t="shared" si="19"/>
        <v>96444597</v>
      </c>
      <c r="AK556" s="14"/>
      <c r="AL556" s="15">
        <f>if($A556&lt;=$AF$1,D556*((1+Investment!$D$5/12)^($AL$1*12-$B556)),0)</f>
        <v>0</v>
      </c>
      <c r="AM556" s="15">
        <f>if($A556&lt;=$AF$1,E556*((1+Investment!$D$6/12)^($AL$1*12-$B556)),0)</f>
        <v>0</v>
      </c>
      <c r="AN556" s="15">
        <f>if($A556&lt;=$AF$1,F556*((1+Investment!$D$7/12)^($AL$1*12-$B556)),0)</f>
        <v>0</v>
      </c>
      <c r="AO556" s="15">
        <f t="shared" si="9"/>
        <v>0</v>
      </c>
      <c r="AP556" s="15">
        <f t="shared" si="20"/>
        <v>201708724.5</v>
      </c>
      <c r="AQ556" s="14"/>
      <c r="AR556" s="15">
        <f>if($A556&lt;=$AF$1,D556*((1+Investment!$D$5/12)^($AR$1*12-$B556)),0)</f>
        <v>0</v>
      </c>
      <c r="AS556" s="15">
        <f>if($A556&lt;=$AF$1,E556*((1+Investment!$D$6/12)^($AR$1*12-$B556)),0)</f>
        <v>0</v>
      </c>
      <c r="AT556" s="15">
        <f>if($A556&lt;=$AF$1,F556*((1+Investment!$D$7/12)^($AR$1*12-$B556)),0)</f>
        <v>0</v>
      </c>
      <c r="AU556" s="15">
        <f t="shared" si="10"/>
        <v>0</v>
      </c>
      <c r="AV556" s="15">
        <f t="shared" si="21"/>
        <v>428487442.2</v>
      </c>
      <c r="AW556" s="15"/>
      <c r="AX556" s="15">
        <f>if($A556&lt;=$AF$1,D556*((1+Investment!$D$5/12)^($AX$1*12-$B556)),0)</f>
        <v>0</v>
      </c>
      <c r="AY556" s="15">
        <f>if($A556&lt;=$AF$1,E556*((1+Investment!$D$6/12)^($AX$1*12-$B556)),0)</f>
        <v>0</v>
      </c>
      <c r="AZ556" s="15">
        <f>if($A556&lt;=$AF$1,F556*((1+Investment!$D$7/12)^($AX$1*12-$B556)),0)</f>
        <v>0</v>
      </c>
      <c r="BA556" s="15">
        <f t="shared" si="11"/>
        <v>0</v>
      </c>
      <c r="BB556" s="15">
        <f t="shared" si="22"/>
        <v>924335629</v>
      </c>
      <c r="BC556" s="15"/>
      <c r="BD556" s="15">
        <f>if($A556&lt;=$AF$1,D556*((1+Investment!$D$5/12)^($BD$1*12-$B556)),0)</f>
        <v>0</v>
      </c>
      <c r="BE556" s="15">
        <f>if($A556&lt;=$AF$1,E556*((1+Investment!$D$6/12)^($BD$1*12-$B556)),0)</f>
        <v>0</v>
      </c>
      <c r="BF556" s="15">
        <f>if($A556&lt;=$AF$1,F556*((1+Investment!$D$7/12)^($BD$1*12-$B556)),0)</f>
        <v>0</v>
      </c>
      <c r="BG556" s="15">
        <f t="shared" si="12"/>
        <v>0</v>
      </c>
      <c r="BH556" s="15">
        <f t="shared" si="23"/>
        <v>2023737898</v>
      </c>
      <c r="BI556" s="15"/>
    </row>
    <row r="557">
      <c r="A557" s="24">
        <f t="shared" si="2"/>
        <v>46</v>
      </c>
      <c r="B557" s="23">
        <f t="shared" si="13"/>
        <v>555</v>
      </c>
      <c r="C557" s="15">
        <f>vlookup(A557,Budget!$B$3:$H$53,7,0)</f>
        <v>182048.0732</v>
      </c>
      <c r="D557" s="15">
        <f t="shared" ref="D557:F557" si="575">$C557*D$1</f>
        <v>109228.8439</v>
      </c>
      <c r="E557" s="15">
        <f t="shared" si="575"/>
        <v>45512.01829</v>
      </c>
      <c r="F557" s="15">
        <f t="shared" si="575"/>
        <v>27307.21098</v>
      </c>
      <c r="G557" s="14"/>
      <c r="H557" s="15">
        <f>if($A557&lt;=$H$1,D557*((1+Investment!$D$5/12)^($H$1*12-$B557)),0)</f>
        <v>0</v>
      </c>
      <c r="I557" s="15">
        <f>if($A557&lt;=$H$1,E557*((1+Investment!$D$6/12)^($H$1*12-$B557)),0)</f>
        <v>0</v>
      </c>
      <c r="J557" s="15">
        <f>if($A557&lt;=$H$1,F557*((1+Investment!$D$7/12)^($H$1*12-$B557)),0)</f>
        <v>0</v>
      </c>
      <c r="K557" s="15">
        <f t="shared" si="4"/>
        <v>0</v>
      </c>
      <c r="L557" s="15">
        <f t="shared" si="15"/>
        <v>2878143.695</v>
      </c>
      <c r="M557" s="14"/>
      <c r="N557" s="15">
        <f>if($A557&lt;=$N$1,D557*((1+Investment!$D$5/12)^($N$1*12-$B557)),0)</f>
        <v>0</v>
      </c>
      <c r="O557" s="15">
        <f>if($A557&lt;=$N$1,E557*((1+Investment!$D$6/12)^($N$1*12-$B557)),0)</f>
        <v>0</v>
      </c>
      <c r="P557" s="15">
        <f>if($A557&lt;=$N$1,F557*((1+Investment!$D$7/12)^($N$1*12-$B557)),0)</f>
        <v>0</v>
      </c>
      <c r="Q557" s="15">
        <f t="shared" si="5"/>
        <v>0</v>
      </c>
      <c r="R557" s="15">
        <f t="shared" si="16"/>
        <v>7865692.167</v>
      </c>
      <c r="S557" s="14"/>
      <c r="T557" s="15">
        <f>if($A557&lt;=$T$1,D557*((1+Investment!$D$5/12)^($T$1*12-$B557)),0)</f>
        <v>0</v>
      </c>
      <c r="U557" s="15">
        <f>if($A557&lt;=$T$1,E557*((1+Investment!$D$6/12)^($T$1*12-$B557)),0)</f>
        <v>0</v>
      </c>
      <c r="V557" s="15">
        <f>if($A557&lt;=$T$1,F557*((1+Investment!$D$7/12)^($T$1*12-$B557)),0)</f>
        <v>0</v>
      </c>
      <c r="W557" s="15">
        <f t="shared" si="6"/>
        <v>0</v>
      </c>
      <c r="X557" s="15">
        <f t="shared" si="17"/>
        <v>19126709.88</v>
      </c>
      <c r="Y557" s="14"/>
      <c r="Z557" s="15">
        <f>if($A557&lt;=$Z$1,D557*((1+Investment!$D$5/12)^($Z$1*12-$B557)),0)</f>
        <v>0</v>
      </c>
      <c r="AA557" s="15">
        <f>if($A557&lt;=$Z$1,E557*((1+Investment!$D$6/12)^($Z$1*12-$B557)),0)</f>
        <v>0</v>
      </c>
      <c r="AB557" s="15">
        <f>if($A557&lt;=$Z$1,F557*((1+Investment!$D$7/12)^($Z$1*12-$B557)),0)</f>
        <v>0</v>
      </c>
      <c r="AC557" s="15">
        <f t="shared" si="7"/>
        <v>0</v>
      </c>
      <c r="AD557" s="15">
        <f t="shared" si="18"/>
        <v>43666553.35</v>
      </c>
      <c r="AE557" s="14"/>
      <c r="AF557" s="15">
        <f>if($A557&lt;=$AF$1,D557*((1+Investment!$D$5/12)^($AF$1*12-$B557)),0)</f>
        <v>0</v>
      </c>
      <c r="AG557" s="15">
        <f>if($A557&lt;=$AF$1,E557*((1+Investment!$D$6/12)^($AF$1*12-$B557)),0)</f>
        <v>0</v>
      </c>
      <c r="AH557" s="15">
        <f>if($A557&lt;=$AF$1,F557*((1+Investment!$D$7/12)^($AF$1*12-$B557)),0)</f>
        <v>0</v>
      </c>
      <c r="AI557" s="15">
        <f t="shared" si="8"/>
        <v>0</v>
      </c>
      <c r="AJ557" s="15">
        <f t="shared" si="19"/>
        <v>96444597</v>
      </c>
      <c r="AK557" s="14"/>
      <c r="AL557" s="15">
        <f>if($A557&lt;=$AF$1,D557*((1+Investment!$D$5/12)^($AL$1*12-$B557)),0)</f>
        <v>0</v>
      </c>
      <c r="AM557" s="15">
        <f>if($A557&lt;=$AF$1,E557*((1+Investment!$D$6/12)^($AL$1*12-$B557)),0)</f>
        <v>0</v>
      </c>
      <c r="AN557" s="15">
        <f>if($A557&lt;=$AF$1,F557*((1+Investment!$D$7/12)^($AL$1*12-$B557)),0)</f>
        <v>0</v>
      </c>
      <c r="AO557" s="15">
        <f t="shared" si="9"/>
        <v>0</v>
      </c>
      <c r="AP557" s="15">
        <f t="shared" si="20"/>
        <v>201708724.5</v>
      </c>
      <c r="AQ557" s="14"/>
      <c r="AR557" s="15">
        <f>if($A557&lt;=$AF$1,D557*((1+Investment!$D$5/12)^($AR$1*12-$B557)),0)</f>
        <v>0</v>
      </c>
      <c r="AS557" s="15">
        <f>if($A557&lt;=$AF$1,E557*((1+Investment!$D$6/12)^($AR$1*12-$B557)),0)</f>
        <v>0</v>
      </c>
      <c r="AT557" s="15">
        <f>if($A557&lt;=$AF$1,F557*((1+Investment!$D$7/12)^($AR$1*12-$B557)),0)</f>
        <v>0</v>
      </c>
      <c r="AU557" s="15">
        <f t="shared" si="10"/>
        <v>0</v>
      </c>
      <c r="AV557" s="15">
        <f t="shared" si="21"/>
        <v>428487442.2</v>
      </c>
      <c r="AW557" s="15"/>
      <c r="AX557" s="15">
        <f>if($A557&lt;=$AF$1,D557*((1+Investment!$D$5/12)^($AX$1*12-$B557)),0)</f>
        <v>0</v>
      </c>
      <c r="AY557" s="15">
        <f>if($A557&lt;=$AF$1,E557*((1+Investment!$D$6/12)^($AX$1*12-$B557)),0)</f>
        <v>0</v>
      </c>
      <c r="AZ557" s="15">
        <f>if($A557&lt;=$AF$1,F557*((1+Investment!$D$7/12)^($AX$1*12-$B557)),0)</f>
        <v>0</v>
      </c>
      <c r="BA557" s="15">
        <f t="shared" si="11"/>
        <v>0</v>
      </c>
      <c r="BB557" s="15">
        <f t="shared" si="22"/>
        <v>924335629</v>
      </c>
      <c r="BC557" s="15"/>
      <c r="BD557" s="15">
        <f>if($A557&lt;=$AF$1,D557*((1+Investment!$D$5/12)^($BD$1*12-$B557)),0)</f>
        <v>0</v>
      </c>
      <c r="BE557" s="15">
        <f>if($A557&lt;=$AF$1,E557*((1+Investment!$D$6/12)^($BD$1*12-$B557)),0)</f>
        <v>0</v>
      </c>
      <c r="BF557" s="15">
        <f>if($A557&lt;=$AF$1,F557*((1+Investment!$D$7/12)^($BD$1*12-$B557)),0)</f>
        <v>0</v>
      </c>
      <c r="BG557" s="15">
        <f t="shared" si="12"/>
        <v>0</v>
      </c>
      <c r="BH557" s="15">
        <f t="shared" si="23"/>
        <v>2023737898</v>
      </c>
      <c r="BI557" s="15"/>
    </row>
    <row r="558">
      <c r="A558" s="24">
        <f t="shared" si="2"/>
        <v>46</v>
      </c>
      <c r="B558" s="23">
        <f t="shared" si="13"/>
        <v>556</v>
      </c>
      <c r="C558" s="15">
        <f>vlookup(A558,Budget!$B$3:$H$53,7,0)</f>
        <v>182048.0732</v>
      </c>
      <c r="D558" s="15">
        <f t="shared" ref="D558:F558" si="576">$C558*D$1</f>
        <v>109228.8439</v>
      </c>
      <c r="E558" s="15">
        <f t="shared" si="576"/>
        <v>45512.01829</v>
      </c>
      <c r="F558" s="15">
        <f t="shared" si="576"/>
        <v>27307.21098</v>
      </c>
      <c r="G558" s="14"/>
      <c r="H558" s="15">
        <f>if($A558&lt;=$H$1,D558*((1+Investment!$D$5/12)^($H$1*12-$B558)),0)</f>
        <v>0</v>
      </c>
      <c r="I558" s="15">
        <f>if($A558&lt;=$H$1,E558*((1+Investment!$D$6/12)^($H$1*12-$B558)),0)</f>
        <v>0</v>
      </c>
      <c r="J558" s="15">
        <f>if($A558&lt;=$H$1,F558*((1+Investment!$D$7/12)^($H$1*12-$B558)),0)</f>
        <v>0</v>
      </c>
      <c r="K558" s="15">
        <f t="shared" si="4"/>
        <v>0</v>
      </c>
      <c r="L558" s="15">
        <f t="shared" si="15"/>
        <v>2878143.695</v>
      </c>
      <c r="M558" s="14"/>
      <c r="N558" s="15">
        <f>if($A558&lt;=$N$1,D558*((1+Investment!$D$5/12)^($N$1*12-$B558)),0)</f>
        <v>0</v>
      </c>
      <c r="O558" s="15">
        <f>if($A558&lt;=$N$1,E558*((1+Investment!$D$6/12)^($N$1*12-$B558)),0)</f>
        <v>0</v>
      </c>
      <c r="P558" s="15">
        <f>if($A558&lt;=$N$1,F558*((1+Investment!$D$7/12)^($N$1*12-$B558)),0)</f>
        <v>0</v>
      </c>
      <c r="Q558" s="15">
        <f t="shared" si="5"/>
        <v>0</v>
      </c>
      <c r="R558" s="15">
        <f t="shared" si="16"/>
        <v>7865692.167</v>
      </c>
      <c r="S558" s="14"/>
      <c r="T558" s="15">
        <f>if($A558&lt;=$T$1,D558*((1+Investment!$D$5/12)^($T$1*12-$B558)),0)</f>
        <v>0</v>
      </c>
      <c r="U558" s="15">
        <f>if($A558&lt;=$T$1,E558*((1+Investment!$D$6/12)^($T$1*12-$B558)),0)</f>
        <v>0</v>
      </c>
      <c r="V558" s="15">
        <f>if($A558&lt;=$T$1,F558*((1+Investment!$D$7/12)^($T$1*12-$B558)),0)</f>
        <v>0</v>
      </c>
      <c r="W558" s="15">
        <f t="shared" si="6"/>
        <v>0</v>
      </c>
      <c r="X558" s="15">
        <f t="shared" si="17"/>
        <v>19126709.88</v>
      </c>
      <c r="Y558" s="14"/>
      <c r="Z558" s="15">
        <f>if($A558&lt;=$Z$1,D558*((1+Investment!$D$5/12)^($Z$1*12-$B558)),0)</f>
        <v>0</v>
      </c>
      <c r="AA558" s="15">
        <f>if($A558&lt;=$Z$1,E558*((1+Investment!$D$6/12)^($Z$1*12-$B558)),0)</f>
        <v>0</v>
      </c>
      <c r="AB558" s="15">
        <f>if($A558&lt;=$Z$1,F558*((1+Investment!$D$7/12)^($Z$1*12-$B558)),0)</f>
        <v>0</v>
      </c>
      <c r="AC558" s="15">
        <f t="shared" si="7"/>
        <v>0</v>
      </c>
      <c r="AD558" s="15">
        <f t="shared" si="18"/>
        <v>43666553.35</v>
      </c>
      <c r="AE558" s="14"/>
      <c r="AF558" s="15">
        <f>if($A558&lt;=$AF$1,D558*((1+Investment!$D$5/12)^($AF$1*12-$B558)),0)</f>
        <v>0</v>
      </c>
      <c r="AG558" s="15">
        <f>if($A558&lt;=$AF$1,E558*((1+Investment!$D$6/12)^($AF$1*12-$B558)),0)</f>
        <v>0</v>
      </c>
      <c r="AH558" s="15">
        <f>if($A558&lt;=$AF$1,F558*((1+Investment!$D$7/12)^($AF$1*12-$B558)),0)</f>
        <v>0</v>
      </c>
      <c r="AI558" s="15">
        <f t="shared" si="8"/>
        <v>0</v>
      </c>
      <c r="AJ558" s="15">
        <f t="shared" si="19"/>
        <v>96444597</v>
      </c>
      <c r="AK558" s="14"/>
      <c r="AL558" s="15">
        <f>if($A558&lt;=$AF$1,D558*((1+Investment!$D$5/12)^($AL$1*12-$B558)),0)</f>
        <v>0</v>
      </c>
      <c r="AM558" s="15">
        <f>if($A558&lt;=$AF$1,E558*((1+Investment!$D$6/12)^($AL$1*12-$B558)),0)</f>
        <v>0</v>
      </c>
      <c r="AN558" s="15">
        <f>if($A558&lt;=$AF$1,F558*((1+Investment!$D$7/12)^($AL$1*12-$B558)),0)</f>
        <v>0</v>
      </c>
      <c r="AO558" s="15">
        <f t="shared" si="9"/>
        <v>0</v>
      </c>
      <c r="AP558" s="15">
        <f t="shared" si="20"/>
        <v>201708724.5</v>
      </c>
      <c r="AQ558" s="14"/>
      <c r="AR558" s="15">
        <f>if($A558&lt;=$AF$1,D558*((1+Investment!$D$5/12)^($AR$1*12-$B558)),0)</f>
        <v>0</v>
      </c>
      <c r="AS558" s="15">
        <f>if($A558&lt;=$AF$1,E558*((1+Investment!$D$6/12)^($AR$1*12-$B558)),0)</f>
        <v>0</v>
      </c>
      <c r="AT558" s="15">
        <f>if($A558&lt;=$AF$1,F558*((1+Investment!$D$7/12)^($AR$1*12-$B558)),0)</f>
        <v>0</v>
      </c>
      <c r="AU558" s="15">
        <f t="shared" si="10"/>
        <v>0</v>
      </c>
      <c r="AV558" s="15">
        <f t="shared" si="21"/>
        <v>428487442.2</v>
      </c>
      <c r="AW558" s="15"/>
      <c r="AX558" s="15">
        <f>if($A558&lt;=$AF$1,D558*((1+Investment!$D$5/12)^($AX$1*12-$B558)),0)</f>
        <v>0</v>
      </c>
      <c r="AY558" s="15">
        <f>if($A558&lt;=$AF$1,E558*((1+Investment!$D$6/12)^($AX$1*12-$B558)),0)</f>
        <v>0</v>
      </c>
      <c r="AZ558" s="15">
        <f>if($A558&lt;=$AF$1,F558*((1+Investment!$D$7/12)^($AX$1*12-$B558)),0)</f>
        <v>0</v>
      </c>
      <c r="BA558" s="15">
        <f t="shared" si="11"/>
        <v>0</v>
      </c>
      <c r="BB558" s="15">
        <f t="shared" si="22"/>
        <v>924335629</v>
      </c>
      <c r="BC558" s="15"/>
      <c r="BD558" s="15">
        <f>if($A558&lt;=$AF$1,D558*((1+Investment!$D$5/12)^($BD$1*12-$B558)),0)</f>
        <v>0</v>
      </c>
      <c r="BE558" s="15">
        <f>if($A558&lt;=$AF$1,E558*((1+Investment!$D$6/12)^($BD$1*12-$B558)),0)</f>
        <v>0</v>
      </c>
      <c r="BF558" s="15">
        <f>if($A558&lt;=$AF$1,F558*((1+Investment!$D$7/12)^($BD$1*12-$B558)),0)</f>
        <v>0</v>
      </c>
      <c r="BG558" s="15">
        <f t="shared" si="12"/>
        <v>0</v>
      </c>
      <c r="BH558" s="15">
        <f t="shared" si="23"/>
        <v>2023737898</v>
      </c>
      <c r="BI558" s="15"/>
    </row>
    <row r="559">
      <c r="A559" s="24">
        <f t="shared" si="2"/>
        <v>46</v>
      </c>
      <c r="B559" s="23">
        <f t="shared" si="13"/>
        <v>557</v>
      </c>
      <c r="C559" s="15">
        <f>vlookup(A559,Budget!$B$3:$H$53,7,0)</f>
        <v>182048.0732</v>
      </c>
      <c r="D559" s="15">
        <f t="shared" ref="D559:F559" si="577">$C559*D$1</f>
        <v>109228.8439</v>
      </c>
      <c r="E559" s="15">
        <f t="shared" si="577"/>
        <v>45512.01829</v>
      </c>
      <c r="F559" s="15">
        <f t="shared" si="577"/>
        <v>27307.21098</v>
      </c>
      <c r="G559" s="14"/>
      <c r="H559" s="15">
        <f>if($A559&lt;=$H$1,D559*((1+Investment!$D$5/12)^($H$1*12-$B559)),0)</f>
        <v>0</v>
      </c>
      <c r="I559" s="15">
        <f>if($A559&lt;=$H$1,E559*((1+Investment!$D$6/12)^($H$1*12-$B559)),0)</f>
        <v>0</v>
      </c>
      <c r="J559" s="15">
        <f>if($A559&lt;=$H$1,F559*((1+Investment!$D$7/12)^($H$1*12-$B559)),0)</f>
        <v>0</v>
      </c>
      <c r="K559" s="15">
        <f t="shared" si="4"/>
        <v>0</v>
      </c>
      <c r="L559" s="15">
        <f t="shared" si="15"/>
        <v>2878143.695</v>
      </c>
      <c r="M559" s="14"/>
      <c r="N559" s="15">
        <f>if($A559&lt;=$N$1,D559*((1+Investment!$D$5/12)^($N$1*12-$B559)),0)</f>
        <v>0</v>
      </c>
      <c r="O559" s="15">
        <f>if($A559&lt;=$N$1,E559*((1+Investment!$D$6/12)^($N$1*12-$B559)),0)</f>
        <v>0</v>
      </c>
      <c r="P559" s="15">
        <f>if($A559&lt;=$N$1,F559*((1+Investment!$D$7/12)^($N$1*12-$B559)),0)</f>
        <v>0</v>
      </c>
      <c r="Q559" s="15">
        <f t="shared" si="5"/>
        <v>0</v>
      </c>
      <c r="R559" s="15">
        <f t="shared" si="16"/>
        <v>7865692.167</v>
      </c>
      <c r="S559" s="14"/>
      <c r="T559" s="15">
        <f>if($A559&lt;=$T$1,D559*((1+Investment!$D$5/12)^($T$1*12-$B559)),0)</f>
        <v>0</v>
      </c>
      <c r="U559" s="15">
        <f>if($A559&lt;=$T$1,E559*((1+Investment!$D$6/12)^($T$1*12-$B559)),0)</f>
        <v>0</v>
      </c>
      <c r="V559" s="15">
        <f>if($A559&lt;=$T$1,F559*((1+Investment!$D$7/12)^($T$1*12-$B559)),0)</f>
        <v>0</v>
      </c>
      <c r="W559" s="15">
        <f t="shared" si="6"/>
        <v>0</v>
      </c>
      <c r="X559" s="15">
        <f t="shared" si="17"/>
        <v>19126709.88</v>
      </c>
      <c r="Y559" s="14"/>
      <c r="Z559" s="15">
        <f>if($A559&lt;=$Z$1,D559*((1+Investment!$D$5/12)^($Z$1*12-$B559)),0)</f>
        <v>0</v>
      </c>
      <c r="AA559" s="15">
        <f>if($A559&lt;=$Z$1,E559*((1+Investment!$D$6/12)^($Z$1*12-$B559)),0)</f>
        <v>0</v>
      </c>
      <c r="AB559" s="15">
        <f>if($A559&lt;=$Z$1,F559*((1+Investment!$D$7/12)^($Z$1*12-$B559)),0)</f>
        <v>0</v>
      </c>
      <c r="AC559" s="15">
        <f t="shared" si="7"/>
        <v>0</v>
      </c>
      <c r="AD559" s="15">
        <f t="shared" si="18"/>
        <v>43666553.35</v>
      </c>
      <c r="AE559" s="14"/>
      <c r="AF559" s="15">
        <f>if($A559&lt;=$AF$1,D559*((1+Investment!$D$5/12)^($AF$1*12-$B559)),0)</f>
        <v>0</v>
      </c>
      <c r="AG559" s="15">
        <f>if($A559&lt;=$AF$1,E559*((1+Investment!$D$6/12)^($AF$1*12-$B559)),0)</f>
        <v>0</v>
      </c>
      <c r="AH559" s="15">
        <f>if($A559&lt;=$AF$1,F559*((1+Investment!$D$7/12)^($AF$1*12-$B559)),0)</f>
        <v>0</v>
      </c>
      <c r="AI559" s="15">
        <f t="shared" si="8"/>
        <v>0</v>
      </c>
      <c r="AJ559" s="15">
        <f t="shared" si="19"/>
        <v>96444597</v>
      </c>
      <c r="AK559" s="14"/>
      <c r="AL559" s="15">
        <f>if($A559&lt;=$AF$1,D559*((1+Investment!$D$5/12)^($AL$1*12-$B559)),0)</f>
        <v>0</v>
      </c>
      <c r="AM559" s="15">
        <f>if($A559&lt;=$AF$1,E559*((1+Investment!$D$6/12)^($AL$1*12-$B559)),0)</f>
        <v>0</v>
      </c>
      <c r="AN559" s="15">
        <f>if($A559&lt;=$AF$1,F559*((1+Investment!$D$7/12)^($AL$1*12-$B559)),0)</f>
        <v>0</v>
      </c>
      <c r="AO559" s="15">
        <f t="shared" si="9"/>
        <v>0</v>
      </c>
      <c r="AP559" s="15">
        <f t="shared" si="20"/>
        <v>201708724.5</v>
      </c>
      <c r="AQ559" s="14"/>
      <c r="AR559" s="15">
        <f>if($A559&lt;=$AF$1,D559*((1+Investment!$D$5/12)^($AR$1*12-$B559)),0)</f>
        <v>0</v>
      </c>
      <c r="AS559" s="15">
        <f>if($A559&lt;=$AF$1,E559*((1+Investment!$D$6/12)^($AR$1*12-$B559)),0)</f>
        <v>0</v>
      </c>
      <c r="AT559" s="15">
        <f>if($A559&lt;=$AF$1,F559*((1+Investment!$D$7/12)^($AR$1*12-$B559)),0)</f>
        <v>0</v>
      </c>
      <c r="AU559" s="15">
        <f t="shared" si="10"/>
        <v>0</v>
      </c>
      <c r="AV559" s="15">
        <f t="shared" si="21"/>
        <v>428487442.2</v>
      </c>
      <c r="AW559" s="15"/>
      <c r="AX559" s="15">
        <f>if($A559&lt;=$AF$1,D559*((1+Investment!$D$5/12)^($AX$1*12-$B559)),0)</f>
        <v>0</v>
      </c>
      <c r="AY559" s="15">
        <f>if($A559&lt;=$AF$1,E559*((1+Investment!$D$6/12)^($AX$1*12-$B559)),0)</f>
        <v>0</v>
      </c>
      <c r="AZ559" s="15">
        <f>if($A559&lt;=$AF$1,F559*((1+Investment!$D$7/12)^($AX$1*12-$B559)),0)</f>
        <v>0</v>
      </c>
      <c r="BA559" s="15">
        <f t="shared" si="11"/>
        <v>0</v>
      </c>
      <c r="BB559" s="15">
        <f t="shared" si="22"/>
        <v>924335629</v>
      </c>
      <c r="BC559" s="15"/>
      <c r="BD559" s="15">
        <f>if($A559&lt;=$AF$1,D559*((1+Investment!$D$5/12)^($BD$1*12-$B559)),0)</f>
        <v>0</v>
      </c>
      <c r="BE559" s="15">
        <f>if($A559&lt;=$AF$1,E559*((1+Investment!$D$6/12)^($BD$1*12-$B559)),0)</f>
        <v>0</v>
      </c>
      <c r="BF559" s="15">
        <f>if($A559&lt;=$AF$1,F559*((1+Investment!$D$7/12)^($BD$1*12-$B559)),0)</f>
        <v>0</v>
      </c>
      <c r="BG559" s="15">
        <f t="shared" si="12"/>
        <v>0</v>
      </c>
      <c r="BH559" s="15">
        <f t="shared" si="23"/>
        <v>2023737898</v>
      </c>
      <c r="BI559" s="15"/>
    </row>
    <row r="560">
      <c r="A560" s="24">
        <f t="shared" si="2"/>
        <v>46</v>
      </c>
      <c r="B560" s="23">
        <f t="shared" si="13"/>
        <v>558</v>
      </c>
      <c r="C560" s="15">
        <f>vlookup(A560,Budget!$B$3:$H$53,7,0)</f>
        <v>182048.0732</v>
      </c>
      <c r="D560" s="15">
        <f t="shared" ref="D560:F560" si="578">$C560*D$1</f>
        <v>109228.8439</v>
      </c>
      <c r="E560" s="15">
        <f t="shared" si="578"/>
        <v>45512.01829</v>
      </c>
      <c r="F560" s="15">
        <f t="shared" si="578"/>
        <v>27307.21098</v>
      </c>
      <c r="G560" s="14"/>
      <c r="H560" s="15">
        <f>if($A560&lt;=$H$1,D560*((1+Investment!$D$5/12)^($H$1*12-$B560)),0)</f>
        <v>0</v>
      </c>
      <c r="I560" s="15">
        <f>if($A560&lt;=$H$1,E560*((1+Investment!$D$6/12)^($H$1*12-$B560)),0)</f>
        <v>0</v>
      </c>
      <c r="J560" s="15">
        <f>if($A560&lt;=$H$1,F560*((1+Investment!$D$7/12)^($H$1*12-$B560)),0)</f>
        <v>0</v>
      </c>
      <c r="K560" s="15">
        <f t="shared" si="4"/>
        <v>0</v>
      </c>
      <c r="L560" s="15">
        <f t="shared" si="15"/>
        <v>2878143.695</v>
      </c>
      <c r="M560" s="14"/>
      <c r="N560" s="15">
        <f>if($A560&lt;=$N$1,D560*((1+Investment!$D$5/12)^($N$1*12-$B560)),0)</f>
        <v>0</v>
      </c>
      <c r="O560" s="15">
        <f>if($A560&lt;=$N$1,E560*((1+Investment!$D$6/12)^($N$1*12-$B560)),0)</f>
        <v>0</v>
      </c>
      <c r="P560" s="15">
        <f>if($A560&lt;=$N$1,F560*((1+Investment!$D$7/12)^($N$1*12-$B560)),0)</f>
        <v>0</v>
      </c>
      <c r="Q560" s="15">
        <f t="shared" si="5"/>
        <v>0</v>
      </c>
      <c r="R560" s="15">
        <f t="shared" si="16"/>
        <v>7865692.167</v>
      </c>
      <c r="S560" s="14"/>
      <c r="T560" s="15">
        <f>if($A560&lt;=$T$1,D560*((1+Investment!$D$5/12)^($T$1*12-$B560)),0)</f>
        <v>0</v>
      </c>
      <c r="U560" s="15">
        <f>if($A560&lt;=$T$1,E560*((1+Investment!$D$6/12)^($T$1*12-$B560)),0)</f>
        <v>0</v>
      </c>
      <c r="V560" s="15">
        <f>if($A560&lt;=$T$1,F560*((1+Investment!$D$7/12)^($T$1*12-$B560)),0)</f>
        <v>0</v>
      </c>
      <c r="W560" s="15">
        <f t="shared" si="6"/>
        <v>0</v>
      </c>
      <c r="X560" s="15">
        <f t="shared" si="17"/>
        <v>19126709.88</v>
      </c>
      <c r="Y560" s="14"/>
      <c r="Z560" s="15">
        <f>if($A560&lt;=$Z$1,D560*((1+Investment!$D$5/12)^($Z$1*12-$B560)),0)</f>
        <v>0</v>
      </c>
      <c r="AA560" s="15">
        <f>if($A560&lt;=$Z$1,E560*((1+Investment!$D$6/12)^($Z$1*12-$B560)),0)</f>
        <v>0</v>
      </c>
      <c r="AB560" s="15">
        <f>if($A560&lt;=$Z$1,F560*((1+Investment!$D$7/12)^($Z$1*12-$B560)),0)</f>
        <v>0</v>
      </c>
      <c r="AC560" s="15">
        <f t="shared" si="7"/>
        <v>0</v>
      </c>
      <c r="AD560" s="15">
        <f t="shared" si="18"/>
        <v>43666553.35</v>
      </c>
      <c r="AE560" s="14"/>
      <c r="AF560" s="15">
        <f>if($A560&lt;=$AF$1,D560*((1+Investment!$D$5/12)^($AF$1*12-$B560)),0)</f>
        <v>0</v>
      </c>
      <c r="AG560" s="15">
        <f>if($A560&lt;=$AF$1,E560*((1+Investment!$D$6/12)^($AF$1*12-$B560)),0)</f>
        <v>0</v>
      </c>
      <c r="AH560" s="15">
        <f>if($A560&lt;=$AF$1,F560*((1+Investment!$D$7/12)^($AF$1*12-$B560)),0)</f>
        <v>0</v>
      </c>
      <c r="AI560" s="15">
        <f t="shared" si="8"/>
        <v>0</v>
      </c>
      <c r="AJ560" s="15">
        <f t="shared" si="19"/>
        <v>96444597</v>
      </c>
      <c r="AK560" s="14"/>
      <c r="AL560" s="15">
        <f>if($A560&lt;=$AF$1,D560*((1+Investment!$D$5/12)^($AL$1*12-$B560)),0)</f>
        <v>0</v>
      </c>
      <c r="AM560" s="15">
        <f>if($A560&lt;=$AF$1,E560*((1+Investment!$D$6/12)^($AL$1*12-$B560)),0)</f>
        <v>0</v>
      </c>
      <c r="AN560" s="15">
        <f>if($A560&lt;=$AF$1,F560*((1+Investment!$D$7/12)^($AL$1*12-$B560)),0)</f>
        <v>0</v>
      </c>
      <c r="AO560" s="15">
        <f t="shared" si="9"/>
        <v>0</v>
      </c>
      <c r="AP560" s="15">
        <f t="shared" si="20"/>
        <v>201708724.5</v>
      </c>
      <c r="AQ560" s="14"/>
      <c r="AR560" s="15">
        <f>if($A560&lt;=$AF$1,D560*((1+Investment!$D$5/12)^($AR$1*12-$B560)),0)</f>
        <v>0</v>
      </c>
      <c r="AS560" s="15">
        <f>if($A560&lt;=$AF$1,E560*((1+Investment!$D$6/12)^($AR$1*12-$B560)),0)</f>
        <v>0</v>
      </c>
      <c r="AT560" s="15">
        <f>if($A560&lt;=$AF$1,F560*((1+Investment!$D$7/12)^($AR$1*12-$B560)),0)</f>
        <v>0</v>
      </c>
      <c r="AU560" s="15">
        <f t="shared" si="10"/>
        <v>0</v>
      </c>
      <c r="AV560" s="15">
        <f t="shared" si="21"/>
        <v>428487442.2</v>
      </c>
      <c r="AW560" s="15"/>
      <c r="AX560" s="15">
        <f>if($A560&lt;=$AF$1,D560*((1+Investment!$D$5/12)^($AX$1*12-$B560)),0)</f>
        <v>0</v>
      </c>
      <c r="AY560" s="15">
        <f>if($A560&lt;=$AF$1,E560*((1+Investment!$D$6/12)^($AX$1*12-$B560)),0)</f>
        <v>0</v>
      </c>
      <c r="AZ560" s="15">
        <f>if($A560&lt;=$AF$1,F560*((1+Investment!$D$7/12)^($AX$1*12-$B560)),0)</f>
        <v>0</v>
      </c>
      <c r="BA560" s="15">
        <f t="shared" si="11"/>
        <v>0</v>
      </c>
      <c r="BB560" s="15">
        <f t="shared" si="22"/>
        <v>924335629</v>
      </c>
      <c r="BC560" s="15"/>
      <c r="BD560" s="15">
        <f>if($A560&lt;=$AF$1,D560*((1+Investment!$D$5/12)^($BD$1*12-$B560)),0)</f>
        <v>0</v>
      </c>
      <c r="BE560" s="15">
        <f>if($A560&lt;=$AF$1,E560*((1+Investment!$D$6/12)^($BD$1*12-$B560)),0)</f>
        <v>0</v>
      </c>
      <c r="BF560" s="15">
        <f>if($A560&lt;=$AF$1,F560*((1+Investment!$D$7/12)^($BD$1*12-$B560)),0)</f>
        <v>0</v>
      </c>
      <c r="BG560" s="15">
        <f t="shared" si="12"/>
        <v>0</v>
      </c>
      <c r="BH560" s="15">
        <f t="shared" si="23"/>
        <v>2023737898</v>
      </c>
      <c r="BI560" s="15"/>
    </row>
    <row r="561">
      <c r="A561" s="24">
        <f t="shared" si="2"/>
        <v>46</v>
      </c>
      <c r="B561" s="23">
        <f t="shared" si="13"/>
        <v>559</v>
      </c>
      <c r="C561" s="15">
        <f>vlookup(A561,Budget!$B$3:$H$53,7,0)</f>
        <v>182048.0732</v>
      </c>
      <c r="D561" s="15">
        <f t="shared" ref="D561:F561" si="579">$C561*D$1</f>
        <v>109228.8439</v>
      </c>
      <c r="E561" s="15">
        <f t="shared" si="579"/>
        <v>45512.01829</v>
      </c>
      <c r="F561" s="15">
        <f t="shared" si="579"/>
        <v>27307.21098</v>
      </c>
      <c r="G561" s="14"/>
      <c r="H561" s="15">
        <f>if($A561&lt;=$H$1,D561*((1+Investment!$D$5/12)^($H$1*12-$B561)),0)</f>
        <v>0</v>
      </c>
      <c r="I561" s="15">
        <f>if($A561&lt;=$H$1,E561*((1+Investment!$D$6/12)^($H$1*12-$B561)),0)</f>
        <v>0</v>
      </c>
      <c r="J561" s="15">
        <f>if($A561&lt;=$H$1,F561*((1+Investment!$D$7/12)^($H$1*12-$B561)),0)</f>
        <v>0</v>
      </c>
      <c r="K561" s="15">
        <f t="shared" si="4"/>
        <v>0</v>
      </c>
      <c r="L561" s="15">
        <f t="shared" si="15"/>
        <v>2878143.695</v>
      </c>
      <c r="M561" s="14"/>
      <c r="N561" s="15">
        <f>if($A561&lt;=$N$1,D561*((1+Investment!$D$5/12)^($N$1*12-$B561)),0)</f>
        <v>0</v>
      </c>
      <c r="O561" s="15">
        <f>if($A561&lt;=$N$1,E561*((1+Investment!$D$6/12)^($N$1*12-$B561)),0)</f>
        <v>0</v>
      </c>
      <c r="P561" s="15">
        <f>if($A561&lt;=$N$1,F561*((1+Investment!$D$7/12)^($N$1*12-$B561)),0)</f>
        <v>0</v>
      </c>
      <c r="Q561" s="15">
        <f t="shared" si="5"/>
        <v>0</v>
      </c>
      <c r="R561" s="15">
        <f t="shared" si="16"/>
        <v>7865692.167</v>
      </c>
      <c r="S561" s="14"/>
      <c r="T561" s="15">
        <f>if($A561&lt;=$T$1,D561*((1+Investment!$D$5/12)^($T$1*12-$B561)),0)</f>
        <v>0</v>
      </c>
      <c r="U561" s="15">
        <f>if($A561&lt;=$T$1,E561*((1+Investment!$D$6/12)^($T$1*12-$B561)),0)</f>
        <v>0</v>
      </c>
      <c r="V561" s="15">
        <f>if($A561&lt;=$T$1,F561*((1+Investment!$D$7/12)^($T$1*12-$B561)),0)</f>
        <v>0</v>
      </c>
      <c r="W561" s="15">
        <f t="shared" si="6"/>
        <v>0</v>
      </c>
      <c r="X561" s="15">
        <f t="shared" si="17"/>
        <v>19126709.88</v>
      </c>
      <c r="Y561" s="14"/>
      <c r="Z561" s="15">
        <f>if($A561&lt;=$Z$1,D561*((1+Investment!$D$5/12)^($Z$1*12-$B561)),0)</f>
        <v>0</v>
      </c>
      <c r="AA561" s="15">
        <f>if($A561&lt;=$Z$1,E561*((1+Investment!$D$6/12)^($Z$1*12-$B561)),0)</f>
        <v>0</v>
      </c>
      <c r="AB561" s="15">
        <f>if($A561&lt;=$Z$1,F561*((1+Investment!$D$7/12)^($Z$1*12-$B561)),0)</f>
        <v>0</v>
      </c>
      <c r="AC561" s="15">
        <f t="shared" si="7"/>
        <v>0</v>
      </c>
      <c r="AD561" s="15">
        <f t="shared" si="18"/>
        <v>43666553.35</v>
      </c>
      <c r="AE561" s="14"/>
      <c r="AF561" s="15">
        <f>if($A561&lt;=$AF$1,D561*((1+Investment!$D$5/12)^($AF$1*12-$B561)),0)</f>
        <v>0</v>
      </c>
      <c r="AG561" s="15">
        <f>if($A561&lt;=$AF$1,E561*((1+Investment!$D$6/12)^($AF$1*12-$B561)),0)</f>
        <v>0</v>
      </c>
      <c r="AH561" s="15">
        <f>if($A561&lt;=$AF$1,F561*((1+Investment!$D$7/12)^($AF$1*12-$B561)),0)</f>
        <v>0</v>
      </c>
      <c r="AI561" s="15">
        <f t="shared" si="8"/>
        <v>0</v>
      </c>
      <c r="AJ561" s="15">
        <f t="shared" si="19"/>
        <v>96444597</v>
      </c>
      <c r="AK561" s="14"/>
      <c r="AL561" s="15">
        <f>if($A561&lt;=$AF$1,D561*((1+Investment!$D$5/12)^($AL$1*12-$B561)),0)</f>
        <v>0</v>
      </c>
      <c r="AM561" s="15">
        <f>if($A561&lt;=$AF$1,E561*((1+Investment!$D$6/12)^($AL$1*12-$B561)),0)</f>
        <v>0</v>
      </c>
      <c r="AN561" s="15">
        <f>if($A561&lt;=$AF$1,F561*((1+Investment!$D$7/12)^($AL$1*12-$B561)),0)</f>
        <v>0</v>
      </c>
      <c r="AO561" s="15">
        <f t="shared" si="9"/>
        <v>0</v>
      </c>
      <c r="AP561" s="15">
        <f t="shared" si="20"/>
        <v>201708724.5</v>
      </c>
      <c r="AQ561" s="14"/>
      <c r="AR561" s="15">
        <f>if($A561&lt;=$AF$1,D561*((1+Investment!$D$5/12)^($AR$1*12-$B561)),0)</f>
        <v>0</v>
      </c>
      <c r="AS561" s="15">
        <f>if($A561&lt;=$AF$1,E561*((1+Investment!$D$6/12)^($AR$1*12-$B561)),0)</f>
        <v>0</v>
      </c>
      <c r="AT561" s="15">
        <f>if($A561&lt;=$AF$1,F561*((1+Investment!$D$7/12)^($AR$1*12-$B561)),0)</f>
        <v>0</v>
      </c>
      <c r="AU561" s="15">
        <f t="shared" si="10"/>
        <v>0</v>
      </c>
      <c r="AV561" s="15">
        <f t="shared" si="21"/>
        <v>428487442.2</v>
      </c>
      <c r="AW561" s="15"/>
      <c r="AX561" s="15">
        <f>if($A561&lt;=$AF$1,D561*((1+Investment!$D$5/12)^($AX$1*12-$B561)),0)</f>
        <v>0</v>
      </c>
      <c r="AY561" s="15">
        <f>if($A561&lt;=$AF$1,E561*((1+Investment!$D$6/12)^($AX$1*12-$B561)),0)</f>
        <v>0</v>
      </c>
      <c r="AZ561" s="15">
        <f>if($A561&lt;=$AF$1,F561*((1+Investment!$D$7/12)^($AX$1*12-$B561)),0)</f>
        <v>0</v>
      </c>
      <c r="BA561" s="15">
        <f t="shared" si="11"/>
        <v>0</v>
      </c>
      <c r="BB561" s="15">
        <f t="shared" si="22"/>
        <v>924335629</v>
      </c>
      <c r="BC561" s="15"/>
      <c r="BD561" s="15">
        <f>if($A561&lt;=$AF$1,D561*((1+Investment!$D$5/12)^($BD$1*12-$B561)),0)</f>
        <v>0</v>
      </c>
      <c r="BE561" s="15">
        <f>if($A561&lt;=$AF$1,E561*((1+Investment!$D$6/12)^($BD$1*12-$B561)),0)</f>
        <v>0</v>
      </c>
      <c r="BF561" s="15">
        <f>if($A561&lt;=$AF$1,F561*((1+Investment!$D$7/12)^($BD$1*12-$B561)),0)</f>
        <v>0</v>
      </c>
      <c r="BG561" s="15">
        <f t="shared" si="12"/>
        <v>0</v>
      </c>
      <c r="BH561" s="15">
        <f t="shared" si="23"/>
        <v>2023737898</v>
      </c>
      <c r="BI561" s="15"/>
    </row>
    <row r="562">
      <c r="A562" s="24">
        <f t="shared" si="2"/>
        <v>46</v>
      </c>
      <c r="B562" s="23">
        <f t="shared" si="13"/>
        <v>560</v>
      </c>
      <c r="C562" s="15">
        <f>vlookup(A562,Budget!$B$3:$H$53,7,0)</f>
        <v>182048.0732</v>
      </c>
      <c r="D562" s="15">
        <f t="shared" ref="D562:F562" si="580">$C562*D$1</f>
        <v>109228.8439</v>
      </c>
      <c r="E562" s="15">
        <f t="shared" si="580"/>
        <v>45512.01829</v>
      </c>
      <c r="F562" s="15">
        <f t="shared" si="580"/>
        <v>27307.21098</v>
      </c>
      <c r="G562" s="14"/>
      <c r="H562" s="15">
        <f>if($A562&lt;=$H$1,D562*((1+Investment!$D$5/12)^($H$1*12-$B562)),0)</f>
        <v>0</v>
      </c>
      <c r="I562" s="15">
        <f>if($A562&lt;=$H$1,E562*((1+Investment!$D$6/12)^($H$1*12-$B562)),0)</f>
        <v>0</v>
      </c>
      <c r="J562" s="15">
        <f>if($A562&lt;=$H$1,F562*((1+Investment!$D$7/12)^($H$1*12-$B562)),0)</f>
        <v>0</v>
      </c>
      <c r="K562" s="15">
        <f t="shared" si="4"/>
        <v>0</v>
      </c>
      <c r="L562" s="15">
        <f t="shared" si="15"/>
        <v>2878143.695</v>
      </c>
      <c r="M562" s="14"/>
      <c r="N562" s="15">
        <f>if($A562&lt;=$N$1,D562*((1+Investment!$D$5/12)^($N$1*12-$B562)),0)</f>
        <v>0</v>
      </c>
      <c r="O562" s="15">
        <f>if($A562&lt;=$N$1,E562*((1+Investment!$D$6/12)^($N$1*12-$B562)),0)</f>
        <v>0</v>
      </c>
      <c r="P562" s="15">
        <f>if($A562&lt;=$N$1,F562*((1+Investment!$D$7/12)^($N$1*12-$B562)),0)</f>
        <v>0</v>
      </c>
      <c r="Q562" s="15">
        <f t="shared" si="5"/>
        <v>0</v>
      </c>
      <c r="R562" s="15">
        <f t="shared" si="16"/>
        <v>7865692.167</v>
      </c>
      <c r="S562" s="14"/>
      <c r="T562" s="15">
        <f>if($A562&lt;=$T$1,D562*((1+Investment!$D$5/12)^($T$1*12-$B562)),0)</f>
        <v>0</v>
      </c>
      <c r="U562" s="15">
        <f>if($A562&lt;=$T$1,E562*((1+Investment!$D$6/12)^($T$1*12-$B562)),0)</f>
        <v>0</v>
      </c>
      <c r="V562" s="15">
        <f>if($A562&lt;=$T$1,F562*((1+Investment!$D$7/12)^($T$1*12-$B562)),0)</f>
        <v>0</v>
      </c>
      <c r="W562" s="15">
        <f t="shared" si="6"/>
        <v>0</v>
      </c>
      <c r="X562" s="15">
        <f t="shared" si="17"/>
        <v>19126709.88</v>
      </c>
      <c r="Y562" s="14"/>
      <c r="Z562" s="15">
        <f>if($A562&lt;=$Z$1,D562*((1+Investment!$D$5/12)^($Z$1*12-$B562)),0)</f>
        <v>0</v>
      </c>
      <c r="AA562" s="15">
        <f>if($A562&lt;=$Z$1,E562*((1+Investment!$D$6/12)^($Z$1*12-$B562)),0)</f>
        <v>0</v>
      </c>
      <c r="AB562" s="15">
        <f>if($A562&lt;=$Z$1,F562*((1+Investment!$D$7/12)^($Z$1*12-$B562)),0)</f>
        <v>0</v>
      </c>
      <c r="AC562" s="15">
        <f t="shared" si="7"/>
        <v>0</v>
      </c>
      <c r="AD562" s="15">
        <f t="shared" si="18"/>
        <v>43666553.35</v>
      </c>
      <c r="AE562" s="14"/>
      <c r="AF562" s="15">
        <f>if($A562&lt;=$AF$1,D562*((1+Investment!$D$5/12)^($AF$1*12-$B562)),0)</f>
        <v>0</v>
      </c>
      <c r="AG562" s="15">
        <f>if($A562&lt;=$AF$1,E562*((1+Investment!$D$6/12)^($AF$1*12-$B562)),0)</f>
        <v>0</v>
      </c>
      <c r="AH562" s="15">
        <f>if($A562&lt;=$AF$1,F562*((1+Investment!$D$7/12)^($AF$1*12-$B562)),0)</f>
        <v>0</v>
      </c>
      <c r="AI562" s="15">
        <f t="shared" si="8"/>
        <v>0</v>
      </c>
      <c r="AJ562" s="15">
        <f t="shared" si="19"/>
        <v>96444597</v>
      </c>
      <c r="AK562" s="14"/>
      <c r="AL562" s="15">
        <f>if($A562&lt;=$AF$1,D562*((1+Investment!$D$5/12)^($AL$1*12-$B562)),0)</f>
        <v>0</v>
      </c>
      <c r="AM562" s="15">
        <f>if($A562&lt;=$AF$1,E562*((1+Investment!$D$6/12)^($AL$1*12-$B562)),0)</f>
        <v>0</v>
      </c>
      <c r="AN562" s="15">
        <f>if($A562&lt;=$AF$1,F562*((1+Investment!$D$7/12)^($AL$1*12-$B562)),0)</f>
        <v>0</v>
      </c>
      <c r="AO562" s="15">
        <f t="shared" si="9"/>
        <v>0</v>
      </c>
      <c r="AP562" s="15">
        <f t="shared" si="20"/>
        <v>201708724.5</v>
      </c>
      <c r="AQ562" s="14"/>
      <c r="AR562" s="15">
        <f>if($A562&lt;=$AF$1,D562*((1+Investment!$D$5/12)^($AR$1*12-$B562)),0)</f>
        <v>0</v>
      </c>
      <c r="AS562" s="15">
        <f>if($A562&lt;=$AF$1,E562*((1+Investment!$D$6/12)^($AR$1*12-$B562)),0)</f>
        <v>0</v>
      </c>
      <c r="AT562" s="15">
        <f>if($A562&lt;=$AF$1,F562*((1+Investment!$D$7/12)^($AR$1*12-$B562)),0)</f>
        <v>0</v>
      </c>
      <c r="AU562" s="15">
        <f t="shared" si="10"/>
        <v>0</v>
      </c>
      <c r="AV562" s="15">
        <f t="shared" si="21"/>
        <v>428487442.2</v>
      </c>
      <c r="AW562" s="15"/>
      <c r="AX562" s="15">
        <f>if($A562&lt;=$AF$1,D562*((1+Investment!$D$5/12)^($AX$1*12-$B562)),0)</f>
        <v>0</v>
      </c>
      <c r="AY562" s="15">
        <f>if($A562&lt;=$AF$1,E562*((1+Investment!$D$6/12)^($AX$1*12-$B562)),0)</f>
        <v>0</v>
      </c>
      <c r="AZ562" s="15">
        <f>if($A562&lt;=$AF$1,F562*((1+Investment!$D$7/12)^($AX$1*12-$B562)),0)</f>
        <v>0</v>
      </c>
      <c r="BA562" s="15">
        <f t="shared" si="11"/>
        <v>0</v>
      </c>
      <c r="BB562" s="15">
        <f t="shared" si="22"/>
        <v>924335629</v>
      </c>
      <c r="BC562" s="15"/>
      <c r="BD562" s="15">
        <f>if($A562&lt;=$AF$1,D562*((1+Investment!$D$5/12)^($BD$1*12-$B562)),0)</f>
        <v>0</v>
      </c>
      <c r="BE562" s="15">
        <f>if($A562&lt;=$AF$1,E562*((1+Investment!$D$6/12)^($BD$1*12-$B562)),0)</f>
        <v>0</v>
      </c>
      <c r="BF562" s="15">
        <f>if($A562&lt;=$AF$1,F562*((1+Investment!$D$7/12)^($BD$1*12-$B562)),0)</f>
        <v>0</v>
      </c>
      <c r="BG562" s="15">
        <f t="shared" si="12"/>
        <v>0</v>
      </c>
      <c r="BH562" s="15">
        <f t="shared" si="23"/>
        <v>2023737898</v>
      </c>
      <c r="BI562" s="15"/>
    </row>
    <row r="563">
      <c r="A563" s="24">
        <f t="shared" si="2"/>
        <v>46</v>
      </c>
      <c r="B563" s="23">
        <f t="shared" si="13"/>
        <v>561</v>
      </c>
      <c r="C563" s="15">
        <f>vlookup(A563,Budget!$B$3:$H$53,7,0)</f>
        <v>182048.0732</v>
      </c>
      <c r="D563" s="15">
        <f t="shared" ref="D563:F563" si="581">$C563*D$1</f>
        <v>109228.8439</v>
      </c>
      <c r="E563" s="15">
        <f t="shared" si="581"/>
        <v>45512.01829</v>
      </c>
      <c r="F563" s="15">
        <f t="shared" si="581"/>
        <v>27307.21098</v>
      </c>
      <c r="G563" s="14"/>
      <c r="H563" s="15">
        <f>if($A563&lt;=$H$1,D563*((1+Investment!$D$5/12)^($H$1*12-$B563)),0)</f>
        <v>0</v>
      </c>
      <c r="I563" s="15">
        <f>if($A563&lt;=$H$1,E563*((1+Investment!$D$6/12)^($H$1*12-$B563)),0)</f>
        <v>0</v>
      </c>
      <c r="J563" s="15">
        <f>if($A563&lt;=$H$1,F563*((1+Investment!$D$7/12)^($H$1*12-$B563)),0)</f>
        <v>0</v>
      </c>
      <c r="K563" s="15">
        <f t="shared" si="4"/>
        <v>0</v>
      </c>
      <c r="L563" s="15">
        <f t="shared" si="15"/>
        <v>2878143.695</v>
      </c>
      <c r="M563" s="14"/>
      <c r="N563" s="15">
        <f>if($A563&lt;=$N$1,D563*((1+Investment!$D$5/12)^($N$1*12-$B563)),0)</f>
        <v>0</v>
      </c>
      <c r="O563" s="15">
        <f>if($A563&lt;=$N$1,E563*((1+Investment!$D$6/12)^($N$1*12-$B563)),0)</f>
        <v>0</v>
      </c>
      <c r="P563" s="15">
        <f>if($A563&lt;=$N$1,F563*((1+Investment!$D$7/12)^($N$1*12-$B563)),0)</f>
        <v>0</v>
      </c>
      <c r="Q563" s="15">
        <f t="shared" si="5"/>
        <v>0</v>
      </c>
      <c r="R563" s="15">
        <f t="shared" si="16"/>
        <v>7865692.167</v>
      </c>
      <c r="S563" s="14"/>
      <c r="T563" s="15">
        <f>if($A563&lt;=$T$1,D563*((1+Investment!$D$5/12)^($T$1*12-$B563)),0)</f>
        <v>0</v>
      </c>
      <c r="U563" s="15">
        <f>if($A563&lt;=$T$1,E563*((1+Investment!$D$6/12)^($T$1*12-$B563)),0)</f>
        <v>0</v>
      </c>
      <c r="V563" s="15">
        <f>if($A563&lt;=$T$1,F563*((1+Investment!$D$7/12)^($T$1*12-$B563)),0)</f>
        <v>0</v>
      </c>
      <c r="W563" s="15">
        <f t="shared" si="6"/>
        <v>0</v>
      </c>
      <c r="X563" s="15">
        <f t="shared" si="17"/>
        <v>19126709.88</v>
      </c>
      <c r="Y563" s="14"/>
      <c r="Z563" s="15">
        <f>if($A563&lt;=$Z$1,D563*((1+Investment!$D$5/12)^($Z$1*12-$B563)),0)</f>
        <v>0</v>
      </c>
      <c r="AA563" s="15">
        <f>if($A563&lt;=$Z$1,E563*((1+Investment!$D$6/12)^($Z$1*12-$B563)),0)</f>
        <v>0</v>
      </c>
      <c r="AB563" s="15">
        <f>if($A563&lt;=$Z$1,F563*((1+Investment!$D$7/12)^($Z$1*12-$B563)),0)</f>
        <v>0</v>
      </c>
      <c r="AC563" s="15">
        <f t="shared" si="7"/>
        <v>0</v>
      </c>
      <c r="AD563" s="15">
        <f t="shared" si="18"/>
        <v>43666553.35</v>
      </c>
      <c r="AE563" s="14"/>
      <c r="AF563" s="15">
        <f>if($A563&lt;=$AF$1,D563*((1+Investment!$D$5/12)^($AF$1*12-$B563)),0)</f>
        <v>0</v>
      </c>
      <c r="AG563" s="15">
        <f>if($A563&lt;=$AF$1,E563*((1+Investment!$D$6/12)^($AF$1*12-$B563)),0)</f>
        <v>0</v>
      </c>
      <c r="AH563" s="15">
        <f>if($A563&lt;=$AF$1,F563*((1+Investment!$D$7/12)^($AF$1*12-$B563)),0)</f>
        <v>0</v>
      </c>
      <c r="AI563" s="15">
        <f t="shared" si="8"/>
        <v>0</v>
      </c>
      <c r="AJ563" s="15">
        <f t="shared" si="19"/>
        <v>96444597</v>
      </c>
      <c r="AK563" s="14"/>
      <c r="AL563" s="15">
        <f>if($A563&lt;=$AF$1,D563*((1+Investment!$D$5/12)^($AL$1*12-$B563)),0)</f>
        <v>0</v>
      </c>
      <c r="AM563" s="15">
        <f>if($A563&lt;=$AF$1,E563*((1+Investment!$D$6/12)^($AL$1*12-$B563)),0)</f>
        <v>0</v>
      </c>
      <c r="AN563" s="15">
        <f>if($A563&lt;=$AF$1,F563*((1+Investment!$D$7/12)^($AL$1*12-$B563)),0)</f>
        <v>0</v>
      </c>
      <c r="AO563" s="15">
        <f t="shared" si="9"/>
        <v>0</v>
      </c>
      <c r="AP563" s="15">
        <f t="shared" si="20"/>
        <v>201708724.5</v>
      </c>
      <c r="AQ563" s="14"/>
      <c r="AR563" s="15">
        <f>if($A563&lt;=$AF$1,D563*((1+Investment!$D$5/12)^($AR$1*12-$B563)),0)</f>
        <v>0</v>
      </c>
      <c r="AS563" s="15">
        <f>if($A563&lt;=$AF$1,E563*((1+Investment!$D$6/12)^($AR$1*12-$B563)),0)</f>
        <v>0</v>
      </c>
      <c r="AT563" s="15">
        <f>if($A563&lt;=$AF$1,F563*((1+Investment!$D$7/12)^($AR$1*12-$B563)),0)</f>
        <v>0</v>
      </c>
      <c r="AU563" s="15">
        <f t="shared" si="10"/>
        <v>0</v>
      </c>
      <c r="AV563" s="15">
        <f t="shared" si="21"/>
        <v>428487442.2</v>
      </c>
      <c r="AW563" s="15"/>
      <c r="AX563" s="15">
        <f>if($A563&lt;=$AF$1,D563*((1+Investment!$D$5/12)^($AX$1*12-$B563)),0)</f>
        <v>0</v>
      </c>
      <c r="AY563" s="15">
        <f>if($A563&lt;=$AF$1,E563*((1+Investment!$D$6/12)^($AX$1*12-$B563)),0)</f>
        <v>0</v>
      </c>
      <c r="AZ563" s="15">
        <f>if($A563&lt;=$AF$1,F563*((1+Investment!$D$7/12)^($AX$1*12-$B563)),0)</f>
        <v>0</v>
      </c>
      <c r="BA563" s="15">
        <f t="shared" si="11"/>
        <v>0</v>
      </c>
      <c r="BB563" s="15">
        <f t="shared" si="22"/>
        <v>924335629</v>
      </c>
      <c r="BC563" s="15"/>
      <c r="BD563" s="15">
        <f>if($A563&lt;=$AF$1,D563*((1+Investment!$D$5/12)^($BD$1*12-$B563)),0)</f>
        <v>0</v>
      </c>
      <c r="BE563" s="15">
        <f>if($A563&lt;=$AF$1,E563*((1+Investment!$D$6/12)^($BD$1*12-$B563)),0)</f>
        <v>0</v>
      </c>
      <c r="BF563" s="15">
        <f>if($A563&lt;=$AF$1,F563*((1+Investment!$D$7/12)^($BD$1*12-$B563)),0)</f>
        <v>0</v>
      </c>
      <c r="BG563" s="15">
        <f t="shared" si="12"/>
        <v>0</v>
      </c>
      <c r="BH563" s="15">
        <f t="shared" si="23"/>
        <v>2023737898</v>
      </c>
      <c r="BI563" s="15"/>
    </row>
    <row r="564">
      <c r="A564" s="24">
        <f t="shared" si="2"/>
        <v>46</v>
      </c>
      <c r="B564" s="23">
        <f t="shared" si="13"/>
        <v>562</v>
      </c>
      <c r="C564" s="15">
        <f>vlookup(A564,Budget!$B$3:$H$53,7,0)</f>
        <v>182048.0732</v>
      </c>
      <c r="D564" s="15">
        <f t="shared" ref="D564:F564" si="582">$C564*D$1</f>
        <v>109228.8439</v>
      </c>
      <c r="E564" s="15">
        <f t="shared" si="582"/>
        <v>45512.01829</v>
      </c>
      <c r="F564" s="15">
        <f t="shared" si="582"/>
        <v>27307.21098</v>
      </c>
      <c r="G564" s="14"/>
      <c r="H564" s="15">
        <f>if($A564&lt;=$H$1,D564*((1+Investment!$D$5/12)^($H$1*12-$B564)),0)</f>
        <v>0</v>
      </c>
      <c r="I564" s="15">
        <f>if($A564&lt;=$H$1,E564*((1+Investment!$D$6/12)^($H$1*12-$B564)),0)</f>
        <v>0</v>
      </c>
      <c r="J564" s="15">
        <f>if($A564&lt;=$H$1,F564*((1+Investment!$D$7/12)^($H$1*12-$B564)),0)</f>
        <v>0</v>
      </c>
      <c r="K564" s="15">
        <f t="shared" si="4"/>
        <v>0</v>
      </c>
      <c r="L564" s="15">
        <f t="shared" si="15"/>
        <v>2878143.695</v>
      </c>
      <c r="M564" s="14"/>
      <c r="N564" s="15">
        <f>if($A564&lt;=$N$1,D564*((1+Investment!$D$5/12)^($N$1*12-$B564)),0)</f>
        <v>0</v>
      </c>
      <c r="O564" s="15">
        <f>if($A564&lt;=$N$1,E564*((1+Investment!$D$6/12)^($N$1*12-$B564)),0)</f>
        <v>0</v>
      </c>
      <c r="P564" s="15">
        <f>if($A564&lt;=$N$1,F564*((1+Investment!$D$7/12)^($N$1*12-$B564)),0)</f>
        <v>0</v>
      </c>
      <c r="Q564" s="15">
        <f t="shared" si="5"/>
        <v>0</v>
      </c>
      <c r="R564" s="15">
        <f t="shared" si="16"/>
        <v>7865692.167</v>
      </c>
      <c r="S564" s="14"/>
      <c r="T564" s="15">
        <f>if($A564&lt;=$T$1,D564*((1+Investment!$D$5/12)^($T$1*12-$B564)),0)</f>
        <v>0</v>
      </c>
      <c r="U564" s="15">
        <f>if($A564&lt;=$T$1,E564*((1+Investment!$D$6/12)^($T$1*12-$B564)),0)</f>
        <v>0</v>
      </c>
      <c r="V564" s="15">
        <f>if($A564&lt;=$T$1,F564*((1+Investment!$D$7/12)^($T$1*12-$B564)),0)</f>
        <v>0</v>
      </c>
      <c r="W564" s="15">
        <f t="shared" si="6"/>
        <v>0</v>
      </c>
      <c r="X564" s="15">
        <f t="shared" si="17"/>
        <v>19126709.88</v>
      </c>
      <c r="Y564" s="14"/>
      <c r="Z564" s="15">
        <f>if($A564&lt;=$Z$1,D564*((1+Investment!$D$5/12)^($Z$1*12-$B564)),0)</f>
        <v>0</v>
      </c>
      <c r="AA564" s="15">
        <f>if($A564&lt;=$Z$1,E564*((1+Investment!$D$6/12)^($Z$1*12-$B564)),0)</f>
        <v>0</v>
      </c>
      <c r="AB564" s="15">
        <f>if($A564&lt;=$Z$1,F564*((1+Investment!$D$7/12)^($Z$1*12-$B564)),0)</f>
        <v>0</v>
      </c>
      <c r="AC564" s="15">
        <f t="shared" si="7"/>
        <v>0</v>
      </c>
      <c r="AD564" s="15">
        <f t="shared" si="18"/>
        <v>43666553.35</v>
      </c>
      <c r="AE564" s="14"/>
      <c r="AF564" s="15">
        <f>if($A564&lt;=$AF$1,D564*((1+Investment!$D$5/12)^($AF$1*12-$B564)),0)</f>
        <v>0</v>
      </c>
      <c r="AG564" s="15">
        <f>if($A564&lt;=$AF$1,E564*((1+Investment!$D$6/12)^($AF$1*12-$B564)),0)</f>
        <v>0</v>
      </c>
      <c r="AH564" s="15">
        <f>if($A564&lt;=$AF$1,F564*((1+Investment!$D$7/12)^($AF$1*12-$B564)),0)</f>
        <v>0</v>
      </c>
      <c r="AI564" s="15">
        <f t="shared" si="8"/>
        <v>0</v>
      </c>
      <c r="AJ564" s="15">
        <f t="shared" si="19"/>
        <v>96444597</v>
      </c>
      <c r="AK564" s="14"/>
      <c r="AL564" s="15">
        <f>if($A564&lt;=$AF$1,D564*((1+Investment!$D$5/12)^($AL$1*12-$B564)),0)</f>
        <v>0</v>
      </c>
      <c r="AM564" s="15">
        <f>if($A564&lt;=$AF$1,E564*((1+Investment!$D$6/12)^($AL$1*12-$B564)),0)</f>
        <v>0</v>
      </c>
      <c r="AN564" s="15">
        <f>if($A564&lt;=$AF$1,F564*((1+Investment!$D$7/12)^($AL$1*12-$B564)),0)</f>
        <v>0</v>
      </c>
      <c r="AO564" s="15">
        <f t="shared" si="9"/>
        <v>0</v>
      </c>
      <c r="AP564" s="15">
        <f t="shared" si="20"/>
        <v>201708724.5</v>
      </c>
      <c r="AQ564" s="14"/>
      <c r="AR564" s="15">
        <f>if($A564&lt;=$AF$1,D564*((1+Investment!$D$5/12)^($AR$1*12-$B564)),0)</f>
        <v>0</v>
      </c>
      <c r="AS564" s="15">
        <f>if($A564&lt;=$AF$1,E564*((1+Investment!$D$6/12)^($AR$1*12-$B564)),0)</f>
        <v>0</v>
      </c>
      <c r="AT564" s="15">
        <f>if($A564&lt;=$AF$1,F564*((1+Investment!$D$7/12)^($AR$1*12-$B564)),0)</f>
        <v>0</v>
      </c>
      <c r="AU564" s="15">
        <f t="shared" si="10"/>
        <v>0</v>
      </c>
      <c r="AV564" s="15">
        <f t="shared" si="21"/>
        <v>428487442.2</v>
      </c>
      <c r="AW564" s="15"/>
      <c r="AX564" s="15">
        <f>if($A564&lt;=$AF$1,D564*((1+Investment!$D$5/12)^($AX$1*12-$B564)),0)</f>
        <v>0</v>
      </c>
      <c r="AY564" s="15">
        <f>if($A564&lt;=$AF$1,E564*((1+Investment!$D$6/12)^($AX$1*12-$B564)),0)</f>
        <v>0</v>
      </c>
      <c r="AZ564" s="15">
        <f>if($A564&lt;=$AF$1,F564*((1+Investment!$D$7/12)^($AX$1*12-$B564)),0)</f>
        <v>0</v>
      </c>
      <c r="BA564" s="15">
        <f t="shared" si="11"/>
        <v>0</v>
      </c>
      <c r="BB564" s="15">
        <f t="shared" si="22"/>
        <v>924335629</v>
      </c>
      <c r="BC564" s="15"/>
      <c r="BD564" s="15">
        <f>if($A564&lt;=$AF$1,D564*((1+Investment!$D$5/12)^($BD$1*12-$B564)),0)</f>
        <v>0</v>
      </c>
      <c r="BE564" s="15">
        <f>if($A564&lt;=$AF$1,E564*((1+Investment!$D$6/12)^($BD$1*12-$B564)),0)</f>
        <v>0</v>
      </c>
      <c r="BF564" s="15">
        <f>if($A564&lt;=$AF$1,F564*((1+Investment!$D$7/12)^($BD$1*12-$B564)),0)</f>
        <v>0</v>
      </c>
      <c r="BG564" s="15">
        <f t="shared" si="12"/>
        <v>0</v>
      </c>
      <c r="BH564" s="15">
        <f t="shared" si="23"/>
        <v>2023737898</v>
      </c>
      <c r="BI564" s="15"/>
    </row>
    <row r="565">
      <c r="A565" s="24">
        <f t="shared" si="2"/>
        <v>46</v>
      </c>
      <c r="B565" s="23">
        <f t="shared" si="13"/>
        <v>563</v>
      </c>
      <c r="C565" s="15">
        <f>vlookup(A565,Budget!$B$3:$H$53,7,0)</f>
        <v>182048.0732</v>
      </c>
      <c r="D565" s="15">
        <f t="shared" ref="D565:F565" si="583">$C565*D$1</f>
        <v>109228.8439</v>
      </c>
      <c r="E565" s="15">
        <f t="shared" si="583"/>
        <v>45512.01829</v>
      </c>
      <c r="F565" s="15">
        <f t="shared" si="583"/>
        <v>27307.21098</v>
      </c>
      <c r="G565" s="14"/>
      <c r="H565" s="15">
        <f>if($A565&lt;=$H$1,D565*((1+Investment!$D$5/12)^($H$1*12-$B565)),0)</f>
        <v>0</v>
      </c>
      <c r="I565" s="15">
        <f>if($A565&lt;=$H$1,E565*((1+Investment!$D$6/12)^($H$1*12-$B565)),0)</f>
        <v>0</v>
      </c>
      <c r="J565" s="15">
        <f>if($A565&lt;=$H$1,F565*((1+Investment!$D$7/12)^($H$1*12-$B565)),0)</f>
        <v>0</v>
      </c>
      <c r="K565" s="15">
        <f t="shared" si="4"/>
        <v>0</v>
      </c>
      <c r="L565" s="15">
        <f t="shared" si="15"/>
        <v>2878143.695</v>
      </c>
      <c r="M565" s="14"/>
      <c r="N565" s="15">
        <f>if($A565&lt;=$N$1,D565*((1+Investment!$D$5/12)^($N$1*12-$B565)),0)</f>
        <v>0</v>
      </c>
      <c r="O565" s="15">
        <f>if($A565&lt;=$N$1,E565*((1+Investment!$D$6/12)^($N$1*12-$B565)),0)</f>
        <v>0</v>
      </c>
      <c r="P565" s="15">
        <f>if($A565&lt;=$N$1,F565*((1+Investment!$D$7/12)^($N$1*12-$B565)),0)</f>
        <v>0</v>
      </c>
      <c r="Q565" s="15">
        <f t="shared" si="5"/>
        <v>0</v>
      </c>
      <c r="R565" s="15">
        <f t="shared" si="16"/>
        <v>7865692.167</v>
      </c>
      <c r="S565" s="14"/>
      <c r="T565" s="15">
        <f>if($A565&lt;=$T$1,D565*((1+Investment!$D$5/12)^($T$1*12-$B565)),0)</f>
        <v>0</v>
      </c>
      <c r="U565" s="15">
        <f>if($A565&lt;=$T$1,E565*((1+Investment!$D$6/12)^($T$1*12-$B565)),0)</f>
        <v>0</v>
      </c>
      <c r="V565" s="15">
        <f>if($A565&lt;=$T$1,F565*((1+Investment!$D$7/12)^($T$1*12-$B565)),0)</f>
        <v>0</v>
      </c>
      <c r="W565" s="15">
        <f t="shared" si="6"/>
        <v>0</v>
      </c>
      <c r="X565" s="15">
        <f t="shared" si="17"/>
        <v>19126709.88</v>
      </c>
      <c r="Y565" s="14"/>
      <c r="Z565" s="15">
        <f>if($A565&lt;=$Z$1,D565*((1+Investment!$D$5/12)^($Z$1*12-$B565)),0)</f>
        <v>0</v>
      </c>
      <c r="AA565" s="15">
        <f>if($A565&lt;=$Z$1,E565*((1+Investment!$D$6/12)^($Z$1*12-$B565)),0)</f>
        <v>0</v>
      </c>
      <c r="AB565" s="15">
        <f>if($A565&lt;=$Z$1,F565*((1+Investment!$D$7/12)^($Z$1*12-$B565)),0)</f>
        <v>0</v>
      </c>
      <c r="AC565" s="15">
        <f t="shared" si="7"/>
        <v>0</v>
      </c>
      <c r="AD565" s="15">
        <f t="shared" si="18"/>
        <v>43666553.35</v>
      </c>
      <c r="AE565" s="14"/>
      <c r="AF565" s="15">
        <f>if($A565&lt;=$AF$1,D565*((1+Investment!$D$5/12)^($AF$1*12-$B565)),0)</f>
        <v>0</v>
      </c>
      <c r="AG565" s="15">
        <f>if($A565&lt;=$AF$1,E565*((1+Investment!$D$6/12)^($AF$1*12-$B565)),0)</f>
        <v>0</v>
      </c>
      <c r="AH565" s="15">
        <f>if($A565&lt;=$AF$1,F565*((1+Investment!$D$7/12)^($AF$1*12-$B565)),0)</f>
        <v>0</v>
      </c>
      <c r="AI565" s="15">
        <f t="shared" si="8"/>
        <v>0</v>
      </c>
      <c r="AJ565" s="15">
        <f t="shared" si="19"/>
        <v>96444597</v>
      </c>
      <c r="AK565" s="14"/>
      <c r="AL565" s="15">
        <f>if($A565&lt;=$AF$1,D565*((1+Investment!$D$5/12)^($AL$1*12-$B565)),0)</f>
        <v>0</v>
      </c>
      <c r="AM565" s="15">
        <f>if($A565&lt;=$AF$1,E565*((1+Investment!$D$6/12)^($AL$1*12-$B565)),0)</f>
        <v>0</v>
      </c>
      <c r="AN565" s="15">
        <f>if($A565&lt;=$AF$1,F565*((1+Investment!$D$7/12)^($AL$1*12-$B565)),0)</f>
        <v>0</v>
      </c>
      <c r="AO565" s="15">
        <f t="shared" si="9"/>
        <v>0</v>
      </c>
      <c r="AP565" s="15">
        <f t="shared" si="20"/>
        <v>201708724.5</v>
      </c>
      <c r="AQ565" s="14"/>
      <c r="AR565" s="15">
        <f>if($A565&lt;=$AF$1,D565*((1+Investment!$D$5/12)^($AR$1*12-$B565)),0)</f>
        <v>0</v>
      </c>
      <c r="AS565" s="15">
        <f>if($A565&lt;=$AF$1,E565*((1+Investment!$D$6/12)^($AR$1*12-$B565)),0)</f>
        <v>0</v>
      </c>
      <c r="AT565" s="15">
        <f>if($A565&lt;=$AF$1,F565*((1+Investment!$D$7/12)^($AR$1*12-$B565)),0)</f>
        <v>0</v>
      </c>
      <c r="AU565" s="15">
        <f t="shared" si="10"/>
        <v>0</v>
      </c>
      <c r="AV565" s="15">
        <f t="shared" si="21"/>
        <v>428487442.2</v>
      </c>
      <c r="AW565" s="15"/>
      <c r="AX565" s="15">
        <f>if($A565&lt;=$AF$1,D565*((1+Investment!$D$5/12)^($AX$1*12-$B565)),0)</f>
        <v>0</v>
      </c>
      <c r="AY565" s="15">
        <f>if($A565&lt;=$AF$1,E565*((1+Investment!$D$6/12)^($AX$1*12-$B565)),0)</f>
        <v>0</v>
      </c>
      <c r="AZ565" s="15">
        <f>if($A565&lt;=$AF$1,F565*((1+Investment!$D$7/12)^($AX$1*12-$B565)),0)</f>
        <v>0</v>
      </c>
      <c r="BA565" s="15">
        <f t="shared" si="11"/>
        <v>0</v>
      </c>
      <c r="BB565" s="15">
        <f t="shared" si="22"/>
        <v>924335629</v>
      </c>
      <c r="BC565" s="15"/>
      <c r="BD565" s="15">
        <f>if($A565&lt;=$AF$1,D565*((1+Investment!$D$5/12)^($BD$1*12-$B565)),0)</f>
        <v>0</v>
      </c>
      <c r="BE565" s="15">
        <f>if($A565&lt;=$AF$1,E565*((1+Investment!$D$6/12)^($BD$1*12-$B565)),0)</f>
        <v>0</v>
      </c>
      <c r="BF565" s="15">
        <f>if($A565&lt;=$AF$1,F565*((1+Investment!$D$7/12)^($BD$1*12-$B565)),0)</f>
        <v>0</v>
      </c>
      <c r="BG565" s="15">
        <f t="shared" si="12"/>
        <v>0</v>
      </c>
      <c r="BH565" s="15">
        <f t="shared" si="23"/>
        <v>2023737898</v>
      </c>
      <c r="BI565" s="15"/>
    </row>
    <row r="566">
      <c r="A566" s="24">
        <f t="shared" si="2"/>
        <v>46</v>
      </c>
      <c r="B566" s="23">
        <f t="shared" si="13"/>
        <v>564</v>
      </c>
      <c r="C566" s="15">
        <f>vlookup(A566,Budget!$B$3:$H$53,7,0)</f>
        <v>182048.0732</v>
      </c>
      <c r="D566" s="15">
        <f t="shared" ref="D566:F566" si="584">$C566*D$1</f>
        <v>109228.8439</v>
      </c>
      <c r="E566" s="15">
        <f t="shared" si="584"/>
        <v>45512.01829</v>
      </c>
      <c r="F566" s="15">
        <f t="shared" si="584"/>
        <v>27307.21098</v>
      </c>
      <c r="G566" s="14"/>
      <c r="H566" s="15">
        <f>if($A566&lt;=$H$1,D566*((1+Investment!$D$5/12)^($H$1*12-$B566)),0)</f>
        <v>0</v>
      </c>
      <c r="I566" s="15">
        <f>if($A566&lt;=$H$1,E566*((1+Investment!$D$6/12)^($H$1*12-$B566)),0)</f>
        <v>0</v>
      </c>
      <c r="J566" s="15">
        <f>if($A566&lt;=$H$1,F566*((1+Investment!$D$7/12)^($H$1*12-$B566)),0)</f>
        <v>0</v>
      </c>
      <c r="K566" s="15">
        <f t="shared" si="4"/>
        <v>0</v>
      </c>
      <c r="L566" s="15">
        <f t="shared" si="15"/>
        <v>2878143.695</v>
      </c>
      <c r="M566" s="14"/>
      <c r="N566" s="15">
        <f>if($A566&lt;=$N$1,D566*((1+Investment!$D$5/12)^($N$1*12-$B566)),0)</f>
        <v>0</v>
      </c>
      <c r="O566" s="15">
        <f>if($A566&lt;=$N$1,E566*((1+Investment!$D$6/12)^($N$1*12-$B566)),0)</f>
        <v>0</v>
      </c>
      <c r="P566" s="15">
        <f>if($A566&lt;=$N$1,F566*((1+Investment!$D$7/12)^($N$1*12-$B566)),0)</f>
        <v>0</v>
      </c>
      <c r="Q566" s="15">
        <f t="shared" si="5"/>
        <v>0</v>
      </c>
      <c r="R566" s="15">
        <f t="shared" si="16"/>
        <v>7865692.167</v>
      </c>
      <c r="S566" s="14"/>
      <c r="T566" s="15">
        <f>if($A566&lt;=$T$1,D566*((1+Investment!$D$5/12)^($T$1*12-$B566)),0)</f>
        <v>0</v>
      </c>
      <c r="U566" s="15">
        <f>if($A566&lt;=$T$1,E566*((1+Investment!$D$6/12)^($T$1*12-$B566)),0)</f>
        <v>0</v>
      </c>
      <c r="V566" s="15">
        <f>if($A566&lt;=$T$1,F566*((1+Investment!$D$7/12)^($T$1*12-$B566)),0)</f>
        <v>0</v>
      </c>
      <c r="W566" s="15">
        <f t="shared" si="6"/>
        <v>0</v>
      </c>
      <c r="X566" s="15">
        <f t="shared" si="17"/>
        <v>19126709.88</v>
      </c>
      <c r="Y566" s="14"/>
      <c r="Z566" s="15">
        <f>if($A566&lt;=$Z$1,D566*((1+Investment!$D$5/12)^($Z$1*12-$B566)),0)</f>
        <v>0</v>
      </c>
      <c r="AA566" s="15">
        <f>if($A566&lt;=$Z$1,E566*((1+Investment!$D$6/12)^($Z$1*12-$B566)),0)</f>
        <v>0</v>
      </c>
      <c r="AB566" s="15">
        <f>if($A566&lt;=$Z$1,F566*((1+Investment!$D$7/12)^($Z$1*12-$B566)),0)</f>
        <v>0</v>
      </c>
      <c r="AC566" s="15">
        <f t="shared" si="7"/>
        <v>0</v>
      </c>
      <c r="AD566" s="15">
        <f t="shared" si="18"/>
        <v>43666553.35</v>
      </c>
      <c r="AE566" s="14"/>
      <c r="AF566" s="15">
        <f>if($A566&lt;=$AF$1,D566*((1+Investment!$D$5/12)^($AF$1*12-$B566)),0)</f>
        <v>0</v>
      </c>
      <c r="AG566" s="15">
        <f>if($A566&lt;=$AF$1,E566*((1+Investment!$D$6/12)^($AF$1*12-$B566)),0)</f>
        <v>0</v>
      </c>
      <c r="AH566" s="15">
        <f>if($A566&lt;=$AF$1,F566*((1+Investment!$D$7/12)^($AF$1*12-$B566)),0)</f>
        <v>0</v>
      </c>
      <c r="AI566" s="15">
        <f t="shared" si="8"/>
        <v>0</v>
      </c>
      <c r="AJ566" s="15">
        <f t="shared" si="19"/>
        <v>96444597</v>
      </c>
      <c r="AK566" s="14"/>
      <c r="AL566" s="15">
        <f>if($A566&lt;=$AF$1,D566*((1+Investment!$D$5/12)^($AL$1*12-$B566)),0)</f>
        <v>0</v>
      </c>
      <c r="AM566" s="15">
        <f>if($A566&lt;=$AF$1,E566*((1+Investment!$D$6/12)^($AL$1*12-$B566)),0)</f>
        <v>0</v>
      </c>
      <c r="AN566" s="15">
        <f>if($A566&lt;=$AF$1,F566*((1+Investment!$D$7/12)^($AL$1*12-$B566)),0)</f>
        <v>0</v>
      </c>
      <c r="AO566" s="15">
        <f t="shared" si="9"/>
        <v>0</v>
      </c>
      <c r="AP566" s="15">
        <f t="shared" si="20"/>
        <v>201708724.5</v>
      </c>
      <c r="AQ566" s="14"/>
      <c r="AR566" s="15">
        <f>if($A566&lt;=$AF$1,D566*((1+Investment!$D$5/12)^($AR$1*12-$B566)),0)</f>
        <v>0</v>
      </c>
      <c r="AS566" s="15">
        <f>if($A566&lt;=$AF$1,E566*((1+Investment!$D$6/12)^($AR$1*12-$B566)),0)</f>
        <v>0</v>
      </c>
      <c r="AT566" s="15">
        <f>if($A566&lt;=$AF$1,F566*((1+Investment!$D$7/12)^($AR$1*12-$B566)),0)</f>
        <v>0</v>
      </c>
      <c r="AU566" s="15">
        <f t="shared" si="10"/>
        <v>0</v>
      </c>
      <c r="AV566" s="15">
        <f t="shared" si="21"/>
        <v>428487442.2</v>
      </c>
      <c r="AW566" s="15"/>
      <c r="AX566" s="15">
        <f>if($A566&lt;=$AF$1,D566*((1+Investment!$D$5/12)^($AX$1*12-$B566)),0)</f>
        <v>0</v>
      </c>
      <c r="AY566" s="15">
        <f>if($A566&lt;=$AF$1,E566*((1+Investment!$D$6/12)^($AX$1*12-$B566)),0)</f>
        <v>0</v>
      </c>
      <c r="AZ566" s="15">
        <f>if($A566&lt;=$AF$1,F566*((1+Investment!$D$7/12)^($AX$1*12-$B566)),0)</f>
        <v>0</v>
      </c>
      <c r="BA566" s="15">
        <f t="shared" si="11"/>
        <v>0</v>
      </c>
      <c r="BB566" s="15">
        <f t="shared" si="22"/>
        <v>924335629</v>
      </c>
      <c r="BC566" s="15"/>
      <c r="BD566" s="15">
        <f>if($A566&lt;=$AF$1,D566*((1+Investment!$D$5/12)^($BD$1*12-$B566)),0)</f>
        <v>0</v>
      </c>
      <c r="BE566" s="15">
        <f>if($A566&lt;=$AF$1,E566*((1+Investment!$D$6/12)^($BD$1*12-$B566)),0)</f>
        <v>0</v>
      </c>
      <c r="BF566" s="15">
        <f>if($A566&lt;=$AF$1,F566*((1+Investment!$D$7/12)^($BD$1*12-$B566)),0)</f>
        <v>0</v>
      </c>
      <c r="BG566" s="15">
        <f t="shared" si="12"/>
        <v>0</v>
      </c>
      <c r="BH566" s="15">
        <f t="shared" si="23"/>
        <v>2023737898</v>
      </c>
      <c r="BI566" s="15"/>
    </row>
    <row r="567">
      <c r="A567" s="24">
        <f t="shared" si="2"/>
        <v>47</v>
      </c>
      <c r="B567" s="23">
        <f t="shared" si="13"/>
        <v>565</v>
      </c>
      <c r="C567" s="15">
        <f>vlookup(A567,Budget!$B$3:$H$53,7,0)</f>
        <v>189485.9961</v>
      </c>
      <c r="D567" s="15">
        <f t="shared" ref="D567:F567" si="585">$C567*D$1</f>
        <v>113691.5977</v>
      </c>
      <c r="E567" s="15">
        <f t="shared" si="585"/>
        <v>47371.49902</v>
      </c>
      <c r="F567" s="15">
        <f t="shared" si="585"/>
        <v>28422.89941</v>
      </c>
      <c r="G567" s="14"/>
      <c r="H567" s="15">
        <f>if($A567&lt;=$H$1,D567*((1+Investment!$D$5/12)^($H$1*12-$B567)),0)</f>
        <v>0</v>
      </c>
      <c r="I567" s="15">
        <f>if($A567&lt;=$H$1,E567*((1+Investment!$D$6/12)^($H$1*12-$B567)),0)</f>
        <v>0</v>
      </c>
      <c r="J567" s="15">
        <f>if($A567&lt;=$H$1,F567*((1+Investment!$D$7/12)^($H$1*12-$B567)),0)</f>
        <v>0</v>
      </c>
      <c r="K567" s="15">
        <f t="shared" si="4"/>
        <v>0</v>
      </c>
      <c r="L567" s="15">
        <f t="shared" si="15"/>
        <v>2878143.695</v>
      </c>
      <c r="M567" s="14"/>
      <c r="N567" s="15">
        <f>if($A567&lt;=$N$1,D567*((1+Investment!$D$5/12)^($N$1*12-$B567)),0)</f>
        <v>0</v>
      </c>
      <c r="O567" s="15">
        <f>if($A567&lt;=$N$1,E567*((1+Investment!$D$6/12)^($N$1*12-$B567)),0)</f>
        <v>0</v>
      </c>
      <c r="P567" s="15">
        <f>if($A567&lt;=$N$1,F567*((1+Investment!$D$7/12)^($N$1*12-$B567)),0)</f>
        <v>0</v>
      </c>
      <c r="Q567" s="15">
        <f t="shared" si="5"/>
        <v>0</v>
      </c>
      <c r="R567" s="15">
        <f t="shared" si="16"/>
        <v>7865692.167</v>
      </c>
      <c r="S567" s="14"/>
      <c r="T567" s="15">
        <f>if($A567&lt;=$T$1,D567*((1+Investment!$D$5/12)^($T$1*12-$B567)),0)</f>
        <v>0</v>
      </c>
      <c r="U567" s="15">
        <f>if($A567&lt;=$T$1,E567*((1+Investment!$D$6/12)^($T$1*12-$B567)),0)</f>
        <v>0</v>
      </c>
      <c r="V567" s="15">
        <f>if($A567&lt;=$T$1,F567*((1+Investment!$D$7/12)^($T$1*12-$B567)),0)</f>
        <v>0</v>
      </c>
      <c r="W567" s="15">
        <f t="shared" si="6"/>
        <v>0</v>
      </c>
      <c r="X567" s="15">
        <f t="shared" si="17"/>
        <v>19126709.88</v>
      </c>
      <c r="Y567" s="14"/>
      <c r="Z567" s="15">
        <f>if($A567&lt;=$Z$1,D567*((1+Investment!$D$5/12)^($Z$1*12-$B567)),0)</f>
        <v>0</v>
      </c>
      <c r="AA567" s="15">
        <f>if($A567&lt;=$Z$1,E567*((1+Investment!$D$6/12)^($Z$1*12-$B567)),0)</f>
        <v>0</v>
      </c>
      <c r="AB567" s="15">
        <f>if($A567&lt;=$Z$1,F567*((1+Investment!$D$7/12)^($Z$1*12-$B567)),0)</f>
        <v>0</v>
      </c>
      <c r="AC567" s="15">
        <f t="shared" si="7"/>
        <v>0</v>
      </c>
      <c r="AD567" s="15">
        <f t="shared" si="18"/>
        <v>43666553.35</v>
      </c>
      <c r="AE567" s="14"/>
      <c r="AF567" s="15">
        <f>if($A567&lt;=$AF$1,D567*((1+Investment!$D$5/12)^($AF$1*12-$B567)),0)</f>
        <v>0</v>
      </c>
      <c r="AG567" s="15">
        <f>if($A567&lt;=$AF$1,E567*((1+Investment!$D$6/12)^($AF$1*12-$B567)),0)</f>
        <v>0</v>
      </c>
      <c r="AH567" s="15">
        <f>if($A567&lt;=$AF$1,F567*((1+Investment!$D$7/12)^($AF$1*12-$B567)),0)</f>
        <v>0</v>
      </c>
      <c r="AI567" s="15">
        <f t="shared" si="8"/>
        <v>0</v>
      </c>
      <c r="AJ567" s="15">
        <f t="shared" si="19"/>
        <v>96444597</v>
      </c>
      <c r="AK567" s="14"/>
      <c r="AL567" s="15">
        <f>if($A567&lt;=$AF$1,D567*((1+Investment!$D$5/12)^($AL$1*12-$B567)),0)</f>
        <v>0</v>
      </c>
      <c r="AM567" s="15">
        <f>if($A567&lt;=$AF$1,E567*((1+Investment!$D$6/12)^($AL$1*12-$B567)),0)</f>
        <v>0</v>
      </c>
      <c r="AN567" s="15">
        <f>if($A567&lt;=$AF$1,F567*((1+Investment!$D$7/12)^($AL$1*12-$B567)),0)</f>
        <v>0</v>
      </c>
      <c r="AO567" s="15">
        <f t="shared" si="9"/>
        <v>0</v>
      </c>
      <c r="AP567" s="15">
        <f t="shared" si="20"/>
        <v>201708724.5</v>
      </c>
      <c r="AQ567" s="14"/>
      <c r="AR567" s="15">
        <f>if($A567&lt;=$AF$1,D567*((1+Investment!$D$5/12)^($AR$1*12-$B567)),0)</f>
        <v>0</v>
      </c>
      <c r="AS567" s="15">
        <f>if($A567&lt;=$AF$1,E567*((1+Investment!$D$6/12)^($AR$1*12-$B567)),0)</f>
        <v>0</v>
      </c>
      <c r="AT567" s="15">
        <f>if($A567&lt;=$AF$1,F567*((1+Investment!$D$7/12)^($AR$1*12-$B567)),0)</f>
        <v>0</v>
      </c>
      <c r="AU567" s="15">
        <f t="shared" si="10"/>
        <v>0</v>
      </c>
      <c r="AV567" s="15">
        <f t="shared" si="21"/>
        <v>428487442.2</v>
      </c>
      <c r="AW567" s="15"/>
      <c r="AX567" s="15">
        <f>if($A567&lt;=$AF$1,D567*((1+Investment!$D$5/12)^($AX$1*12-$B567)),0)</f>
        <v>0</v>
      </c>
      <c r="AY567" s="15">
        <f>if($A567&lt;=$AF$1,E567*((1+Investment!$D$6/12)^($AX$1*12-$B567)),0)</f>
        <v>0</v>
      </c>
      <c r="AZ567" s="15">
        <f>if($A567&lt;=$AF$1,F567*((1+Investment!$D$7/12)^($AX$1*12-$B567)),0)</f>
        <v>0</v>
      </c>
      <c r="BA567" s="15">
        <f t="shared" si="11"/>
        <v>0</v>
      </c>
      <c r="BB567" s="15">
        <f t="shared" si="22"/>
        <v>924335629</v>
      </c>
      <c r="BC567" s="15"/>
      <c r="BD567" s="15">
        <f>if($A567&lt;=$AF$1,D567*((1+Investment!$D$5/12)^($BD$1*12-$B567)),0)</f>
        <v>0</v>
      </c>
      <c r="BE567" s="15">
        <f>if($A567&lt;=$AF$1,E567*((1+Investment!$D$6/12)^($BD$1*12-$B567)),0)</f>
        <v>0</v>
      </c>
      <c r="BF567" s="15">
        <f>if($A567&lt;=$AF$1,F567*((1+Investment!$D$7/12)^($BD$1*12-$B567)),0)</f>
        <v>0</v>
      </c>
      <c r="BG567" s="15">
        <f t="shared" si="12"/>
        <v>0</v>
      </c>
      <c r="BH567" s="15">
        <f t="shared" si="23"/>
        <v>2023737898</v>
      </c>
      <c r="BI567" s="15"/>
    </row>
    <row r="568">
      <c r="A568" s="24">
        <f t="shared" si="2"/>
        <v>47</v>
      </c>
      <c r="B568" s="23">
        <f t="shared" si="13"/>
        <v>566</v>
      </c>
      <c r="C568" s="15">
        <f>vlookup(A568,Budget!$B$3:$H$53,7,0)</f>
        <v>189485.9961</v>
      </c>
      <c r="D568" s="15">
        <f t="shared" ref="D568:F568" si="586">$C568*D$1</f>
        <v>113691.5977</v>
      </c>
      <c r="E568" s="15">
        <f t="shared" si="586"/>
        <v>47371.49902</v>
      </c>
      <c r="F568" s="15">
        <f t="shared" si="586"/>
        <v>28422.89941</v>
      </c>
      <c r="G568" s="14"/>
      <c r="H568" s="15">
        <f>if($A568&lt;=$H$1,D568*((1+Investment!$D$5/12)^($H$1*12-$B568)),0)</f>
        <v>0</v>
      </c>
      <c r="I568" s="15">
        <f>if($A568&lt;=$H$1,E568*((1+Investment!$D$6/12)^($H$1*12-$B568)),0)</f>
        <v>0</v>
      </c>
      <c r="J568" s="15">
        <f>if($A568&lt;=$H$1,F568*((1+Investment!$D$7/12)^($H$1*12-$B568)),0)</f>
        <v>0</v>
      </c>
      <c r="K568" s="15">
        <f t="shared" si="4"/>
        <v>0</v>
      </c>
      <c r="L568" s="15">
        <f t="shared" si="15"/>
        <v>2878143.695</v>
      </c>
      <c r="M568" s="14"/>
      <c r="N568" s="15">
        <f>if($A568&lt;=$N$1,D568*((1+Investment!$D$5/12)^($N$1*12-$B568)),0)</f>
        <v>0</v>
      </c>
      <c r="O568" s="15">
        <f>if($A568&lt;=$N$1,E568*((1+Investment!$D$6/12)^($N$1*12-$B568)),0)</f>
        <v>0</v>
      </c>
      <c r="P568" s="15">
        <f>if($A568&lt;=$N$1,F568*((1+Investment!$D$7/12)^($N$1*12-$B568)),0)</f>
        <v>0</v>
      </c>
      <c r="Q568" s="15">
        <f t="shared" si="5"/>
        <v>0</v>
      </c>
      <c r="R568" s="15">
        <f t="shared" si="16"/>
        <v>7865692.167</v>
      </c>
      <c r="S568" s="14"/>
      <c r="T568" s="15">
        <f>if($A568&lt;=$T$1,D568*((1+Investment!$D$5/12)^($T$1*12-$B568)),0)</f>
        <v>0</v>
      </c>
      <c r="U568" s="15">
        <f>if($A568&lt;=$T$1,E568*((1+Investment!$D$6/12)^($T$1*12-$B568)),0)</f>
        <v>0</v>
      </c>
      <c r="V568" s="15">
        <f>if($A568&lt;=$T$1,F568*((1+Investment!$D$7/12)^($T$1*12-$B568)),0)</f>
        <v>0</v>
      </c>
      <c r="W568" s="15">
        <f t="shared" si="6"/>
        <v>0</v>
      </c>
      <c r="X568" s="15">
        <f t="shared" si="17"/>
        <v>19126709.88</v>
      </c>
      <c r="Y568" s="14"/>
      <c r="Z568" s="15">
        <f>if($A568&lt;=$Z$1,D568*((1+Investment!$D$5/12)^($Z$1*12-$B568)),0)</f>
        <v>0</v>
      </c>
      <c r="AA568" s="15">
        <f>if($A568&lt;=$Z$1,E568*((1+Investment!$D$6/12)^($Z$1*12-$B568)),0)</f>
        <v>0</v>
      </c>
      <c r="AB568" s="15">
        <f>if($A568&lt;=$Z$1,F568*((1+Investment!$D$7/12)^($Z$1*12-$B568)),0)</f>
        <v>0</v>
      </c>
      <c r="AC568" s="15">
        <f t="shared" si="7"/>
        <v>0</v>
      </c>
      <c r="AD568" s="15">
        <f t="shared" si="18"/>
        <v>43666553.35</v>
      </c>
      <c r="AE568" s="14"/>
      <c r="AF568" s="15">
        <f>if($A568&lt;=$AF$1,D568*((1+Investment!$D$5/12)^($AF$1*12-$B568)),0)</f>
        <v>0</v>
      </c>
      <c r="AG568" s="15">
        <f>if($A568&lt;=$AF$1,E568*((1+Investment!$D$6/12)^($AF$1*12-$B568)),0)</f>
        <v>0</v>
      </c>
      <c r="AH568" s="15">
        <f>if($A568&lt;=$AF$1,F568*((1+Investment!$D$7/12)^($AF$1*12-$B568)),0)</f>
        <v>0</v>
      </c>
      <c r="AI568" s="15">
        <f t="shared" si="8"/>
        <v>0</v>
      </c>
      <c r="AJ568" s="15">
        <f t="shared" si="19"/>
        <v>96444597</v>
      </c>
      <c r="AK568" s="14"/>
      <c r="AL568" s="15">
        <f>if($A568&lt;=$AF$1,D568*((1+Investment!$D$5/12)^($AL$1*12-$B568)),0)</f>
        <v>0</v>
      </c>
      <c r="AM568" s="15">
        <f>if($A568&lt;=$AF$1,E568*((1+Investment!$D$6/12)^($AL$1*12-$B568)),0)</f>
        <v>0</v>
      </c>
      <c r="AN568" s="15">
        <f>if($A568&lt;=$AF$1,F568*((1+Investment!$D$7/12)^($AL$1*12-$B568)),0)</f>
        <v>0</v>
      </c>
      <c r="AO568" s="15">
        <f t="shared" si="9"/>
        <v>0</v>
      </c>
      <c r="AP568" s="15">
        <f t="shared" si="20"/>
        <v>201708724.5</v>
      </c>
      <c r="AQ568" s="14"/>
      <c r="AR568" s="15">
        <f>if($A568&lt;=$AF$1,D568*((1+Investment!$D$5/12)^($AR$1*12-$B568)),0)</f>
        <v>0</v>
      </c>
      <c r="AS568" s="15">
        <f>if($A568&lt;=$AF$1,E568*((1+Investment!$D$6/12)^($AR$1*12-$B568)),0)</f>
        <v>0</v>
      </c>
      <c r="AT568" s="15">
        <f>if($A568&lt;=$AF$1,F568*((1+Investment!$D$7/12)^($AR$1*12-$B568)),0)</f>
        <v>0</v>
      </c>
      <c r="AU568" s="15">
        <f t="shared" si="10"/>
        <v>0</v>
      </c>
      <c r="AV568" s="15">
        <f t="shared" si="21"/>
        <v>428487442.2</v>
      </c>
      <c r="AW568" s="15"/>
      <c r="AX568" s="15">
        <f>if($A568&lt;=$AF$1,D568*((1+Investment!$D$5/12)^($AX$1*12-$B568)),0)</f>
        <v>0</v>
      </c>
      <c r="AY568" s="15">
        <f>if($A568&lt;=$AF$1,E568*((1+Investment!$D$6/12)^($AX$1*12-$B568)),0)</f>
        <v>0</v>
      </c>
      <c r="AZ568" s="15">
        <f>if($A568&lt;=$AF$1,F568*((1+Investment!$D$7/12)^($AX$1*12-$B568)),0)</f>
        <v>0</v>
      </c>
      <c r="BA568" s="15">
        <f t="shared" si="11"/>
        <v>0</v>
      </c>
      <c r="BB568" s="15">
        <f t="shared" si="22"/>
        <v>924335629</v>
      </c>
      <c r="BC568" s="15"/>
      <c r="BD568" s="15">
        <f>if($A568&lt;=$AF$1,D568*((1+Investment!$D$5/12)^($BD$1*12-$B568)),0)</f>
        <v>0</v>
      </c>
      <c r="BE568" s="15">
        <f>if($A568&lt;=$AF$1,E568*((1+Investment!$D$6/12)^($BD$1*12-$B568)),0)</f>
        <v>0</v>
      </c>
      <c r="BF568" s="15">
        <f>if($A568&lt;=$AF$1,F568*((1+Investment!$D$7/12)^($BD$1*12-$B568)),0)</f>
        <v>0</v>
      </c>
      <c r="BG568" s="15">
        <f t="shared" si="12"/>
        <v>0</v>
      </c>
      <c r="BH568" s="15">
        <f t="shared" si="23"/>
        <v>2023737898</v>
      </c>
      <c r="BI568" s="15"/>
    </row>
    <row r="569">
      <c r="A569" s="24">
        <f t="shared" si="2"/>
        <v>47</v>
      </c>
      <c r="B569" s="23">
        <f t="shared" si="13"/>
        <v>567</v>
      </c>
      <c r="C569" s="15">
        <f>vlookup(A569,Budget!$B$3:$H$53,7,0)</f>
        <v>189485.9961</v>
      </c>
      <c r="D569" s="15">
        <f t="shared" ref="D569:F569" si="587">$C569*D$1</f>
        <v>113691.5977</v>
      </c>
      <c r="E569" s="15">
        <f t="shared" si="587"/>
        <v>47371.49902</v>
      </c>
      <c r="F569" s="15">
        <f t="shared" si="587"/>
        <v>28422.89941</v>
      </c>
      <c r="G569" s="14"/>
      <c r="H569" s="15">
        <f>if($A569&lt;=$H$1,D569*((1+Investment!$D$5/12)^($H$1*12-$B569)),0)</f>
        <v>0</v>
      </c>
      <c r="I569" s="15">
        <f>if($A569&lt;=$H$1,E569*((1+Investment!$D$6/12)^($H$1*12-$B569)),0)</f>
        <v>0</v>
      </c>
      <c r="J569" s="15">
        <f>if($A569&lt;=$H$1,F569*((1+Investment!$D$7/12)^($H$1*12-$B569)),0)</f>
        <v>0</v>
      </c>
      <c r="K569" s="15">
        <f t="shared" si="4"/>
        <v>0</v>
      </c>
      <c r="L569" s="15">
        <f t="shared" si="15"/>
        <v>2878143.695</v>
      </c>
      <c r="M569" s="14"/>
      <c r="N569" s="15">
        <f>if($A569&lt;=$N$1,D569*((1+Investment!$D$5/12)^($N$1*12-$B569)),0)</f>
        <v>0</v>
      </c>
      <c r="O569" s="15">
        <f>if($A569&lt;=$N$1,E569*((1+Investment!$D$6/12)^($N$1*12-$B569)),0)</f>
        <v>0</v>
      </c>
      <c r="P569" s="15">
        <f>if($A569&lt;=$N$1,F569*((1+Investment!$D$7/12)^($N$1*12-$B569)),0)</f>
        <v>0</v>
      </c>
      <c r="Q569" s="15">
        <f t="shared" si="5"/>
        <v>0</v>
      </c>
      <c r="R569" s="15">
        <f t="shared" si="16"/>
        <v>7865692.167</v>
      </c>
      <c r="S569" s="14"/>
      <c r="T569" s="15">
        <f>if($A569&lt;=$T$1,D569*((1+Investment!$D$5/12)^($T$1*12-$B569)),0)</f>
        <v>0</v>
      </c>
      <c r="U569" s="15">
        <f>if($A569&lt;=$T$1,E569*((1+Investment!$D$6/12)^($T$1*12-$B569)),0)</f>
        <v>0</v>
      </c>
      <c r="V569" s="15">
        <f>if($A569&lt;=$T$1,F569*((1+Investment!$D$7/12)^($T$1*12-$B569)),0)</f>
        <v>0</v>
      </c>
      <c r="W569" s="15">
        <f t="shared" si="6"/>
        <v>0</v>
      </c>
      <c r="X569" s="15">
        <f t="shared" si="17"/>
        <v>19126709.88</v>
      </c>
      <c r="Y569" s="14"/>
      <c r="Z569" s="15">
        <f>if($A569&lt;=$Z$1,D569*((1+Investment!$D$5/12)^($Z$1*12-$B569)),0)</f>
        <v>0</v>
      </c>
      <c r="AA569" s="15">
        <f>if($A569&lt;=$Z$1,E569*((1+Investment!$D$6/12)^($Z$1*12-$B569)),0)</f>
        <v>0</v>
      </c>
      <c r="AB569" s="15">
        <f>if($A569&lt;=$Z$1,F569*((1+Investment!$D$7/12)^($Z$1*12-$B569)),0)</f>
        <v>0</v>
      </c>
      <c r="AC569" s="15">
        <f t="shared" si="7"/>
        <v>0</v>
      </c>
      <c r="AD569" s="15">
        <f t="shared" si="18"/>
        <v>43666553.35</v>
      </c>
      <c r="AE569" s="14"/>
      <c r="AF569" s="15">
        <f>if($A569&lt;=$AF$1,D569*((1+Investment!$D$5/12)^($AF$1*12-$B569)),0)</f>
        <v>0</v>
      </c>
      <c r="AG569" s="15">
        <f>if($A569&lt;=$AF$1,E569*((1+Investment!$D$6/12)^($AF$1*12-$B569)),0)</f>
        <v>0</v>
      </c>
      <c r="AH569" s="15">
        <f>if($A569&lt;=$AF$1,F569*((1+Investment!$D$7/12)^($AF$1*12-$B569)),0)</f>
        <v>0</v>
      </c>
      <c r="AI569" s="15">
        <f t="shared" si="8"/>
        <v>0</v>
      </c>
      <c r="AJ569" s="15">
        <f t="shared" si="19"/>
        <v>96444597</v>
      </c>
      <c r="AK569" s="14"/>
      <c r="AL569" s="15">
        <f>if($A569&lt;=$AF$1,D569*((1+Investment!$D$5/12)^($AL$1*12-$B569)),0)</f>
        <v>0</v>
      </c>
      <c r="AM569" s="15">
        <f>if($A569&lt;=$AF$1,E569*((1+Investment!$D$6/12)^($AL$1*12-$B569)),0)</f>
        <v>0</v>
      </c>
      <c r="AN569" s="15">
        <f>if($A569&lt;=$AF$1,F569*((1+Investment!$D$7/12)^($AL$1*12-$B569)),0)</f>
        <v>0</v>
      </c>
      <c r="AO569" s="15">
        <f t="shared" si="9"/>
        <v>0</v>
      </c>
      <c r="AP569" s="15">
        <f t="shared" si="20"/>
        <v>201708724.5</v>
      </c>
      <c r="AQ569" s="14"/>
      <c r="AR569" s="15">
        <f>if($A569&lt;=$AF$1,D569*((1+Investment!$D$5/12)^($AR$1*12-$B569)),0)</f>
        <v>0</v>
      </c>
      <c r="AS569" s="15">
        <f>if($A569&lt;=$AF$1,E569*((1+Investment!$D$6/12)^($AR$1*12-$B569)),0)</f>
        <v>0</v>
      </c>
      <c r="AT569" s="15">
        <f>if($A569&lt;=$AF$1,F569*((1+Investment!$D$7/12)^($AR$1*12-$B569)),0)</f>
        <v>0</v>
      </c>
      <c r="AU569" s="15">
        <f t="shared" si="10"/>
        <v>0</v>
      </c>
      <c r="AV569" s="15">
        <f t="shared" si="21"/>
        <v>428487442.2</v>
      </c>
      <c r="AW569" s="15"/>
      <c r="AX569" s="15">
        <f>if($A569&lt;=$AF$1,D569*((1+Investment!$D$5/12)^($AX$1*12-$B569)),0)</f>
        <v>0</v>
      </c>
      <c r="AY569" s="15">
        <f>if($A569&lt;=$AF$1,E569*((1+Investment!$D$6/12)^($AX$1*12-$B569)),0)</f>
        <v>0</v>
      </c>
      <c r="AZ569" s="15">
        <f>if($A569&lt;=$AF$1,F569*((1+Investment!$D$7/12)^($AX$1*12-$B569)),0)</f>
        <v>0</v>
      </c>
      <c r="BA569" s="15">
        <f t="shared" si="11"/>
        <v>0</v>
      </c>
      <c r="BB569" s="15">
        <f t="shared" si="22"/>
        <v>924335629</v>
      </c>
      <c r="BC569" s="15"/>
      <c r="BD569" s="15">
        <f>if($A569&lt;=$AF$1,D569*((1+Investment!$D$5/12)^($BD$1*12-$B569)),0)</f>
        <v>0</v>
      </c>
      <c r="BE569" s="15">
        <f>if($A569&lt;=$AF$1,E569*((1+Investment!$D$6/12)^($BD$1*12-$B569)),0)</f>
        <v>0</v>
      </c>
      <c r="BF569" s="15">
        <f>if($A569&lt;=$AF$1,F569*((1+Investment!$D$7/12)^($BD$1*12-$B569)),0)</f>
        <v>0</v>
      </c>
      <c r="BG569" s="15">
        <f t="shared" si="12"/>
        <v>0</v>
      </c>
      <c r="BH569" s="15">
        <f t="shared" si="23"/>
        <v>2023737898</v>
      </c>
      <c r="BI569" s="15"/>
    </row>
    <row r="570">
      <c r="A570" s="24">
        <f t="shared" si="2"/>
        <v>47</v>
      </c>
      <c r="B570" s="23">
        <f t="shared" si="13"/>
        <v>568</v>
      </c>
      <c r="C570" s="15">
        <f>vlookup(A570,Budget!$B$3:$H$53,7,0)</f>
        <v>189485.9961</v>
      </c>
      <c r="D570" s="15">
        <f t="shared" ref="D570:F570" si="588">$C570*D$1</f>
        <v>113691.5977</v>
      </c>
      <c r="E570" s="15">
        <f t="shared" si="588"/>
        <v>47371.49902</v>
      </c>
      <c r="F570" s="15">
        <f t="shared" si="588"/>
        <v>28422.89941</v>
      </c>
      <c r="G570" s="14"/>
      <c r="H570" s="15">
        <f>if($A570&lt;=$H$1,D570*((1+Investment!$D$5/12)^($H$1*12-$B570)),0)</f>
        <v>0</v>
      </c>
      <c r="I570" s="15">
        <f>if($A570&lt;=$H$1,E570*((1+Investment!$D$6/12)^($H$1*12-$B570)),0)</f>
        <v>0</v>
      </c>
      <c r="J570" s="15">
        <f>if($A570&lt;=$H$1,F570*((1+Investment!$D$7/12)^($H$1*12-$B570)),0)</f>
        <v>0</v>
      </c>
      <c r="K570" s="15">
        <f t="shared" si="4"/>
        <v>0</v>
      </c>
      <c r="L570" s="15">
        <f t="shared" si="15"/>
        <v>2878143.695</v>
      </c>
      <c r="M570" s="14"/>
      <c r="N570" s="15">
        <f>if($A570&lt;=$N$1,D570*((1+Investment!$D$5/12)^($N$1*12-$B570)),0)</f>
        <v>0</v>
      </c>
      <c r="O570" s="15">
        <f>if($A570&lt;=$N$1,E570*((1+Investment!$D$6/12)^($N$1*12-$B570)),0)</f>
        <v>0</v>
      </c>
      <c r="P570" s="15">
        <f>if($A570&lt;=$N$1,F570*((1+Investment!$D$7/12)^($N$1*12-$B570)),0)</f>
        <v>0</v>
      </c>
      <c r="Q570" s="15">
        <f t="shared" si="5"/>
        <v>0</v>
      </c>
      <c r="R570" s="15">
        <f t="shared" si="16"/>
        <v>7865692.167</v>
      </c>
      <c r="S570" s="14"/>
      <c r="T570" s="15">
        <f>if($A570&lt;=$T$1,D570*((1+Investment!$D$5/12)^($T$1*12-$B570)),0)</f>
        <v>0</v>
      </c>
      <c r="U570" s="15">
        <f>if($A570&lt;=$T$1,E570*((1+Investment!$D$6/12)^($T$1*12-$B570)),0)</f>
        <v>0</v>
      </c>
      <c r="V570" s="15">
        <f>if($A570&lt;=$T$1,F570*((1+Investment!$D$7/12)^($T$1*12-$B570)),0)</f>
        <v>0</v>
      </c>
      <c r="W570" s="15">
        <f t="shared" si="6"/>
        <v>0</v>
      </c>
      <c r="X570" s="15">
        <f t="shared" si="17"/>
        <v>19126709.88</v>
      </c>
      <c r="Y570" s="14"/>
      <c r="Z570" s="15">
        <f>if($A570&lt;=$Z$1,D570*((1+Investment!$D$5/12)^($Z$1*12-$B570)),0)</f>
        <v>0</v>
      </c>
      <c r="AA570" s="15">
        <f>if($A570&lt;=$Z$1,E570*((1+Investment!$D$6/12)^($Z$1*12-$B570)),0)</f>
        <v>0</v>
      </c>
      <c r="AB570" s="15">
        <f>if($A570&lt;=$Z$1,F570*((1+Investment!$D$7/12)^($Z$1*12-$B570)),0)</f>
        <v>0</v>
      </c>
      <c r="AC570" s="15">
        <f t="shared" si="7"/>
        <v>0</v>
      </c>
      <c r="AD570" s="15">
        <f t="shared" si="18"/>
        <v>43666553.35</v>
      </c>
      <c r="AE570" s="14"/>
      <c r="AF570" s="15">
        <f>if($A570&lt;=$AF$1,D570*((1+Investment!$D$5/12)^($AF$1*12-$B570)),0)</f>
        <v>0</v>
      </c>
      <c r="AG570" s="15">
        <f>if($A570&lt;=$AF$1,E570*((1+Investment!$D$6/12)^($AF$1*12-$B570)),0)</f>
        <v>0</v>
      </c>
      <c r="AH570" s="15">
        <f>if($A570&lt;=$AF$1,F570*((1+Investment!$D$7/12)^($AF$1*12-$B570)),0)</f>
        <v>0</v>
      </c>
      <c r="AI570" s="15">
        <f t="shared" si="8"/>
        <v>0</v>
      </c>
      <c r="AJ570" s="15">
        <f t="shared" si="19"/>
        <v>96444597</v>
      </c>
      <c r="AK570" s="14"/>
      <c r="AL570" s="15">
        <f>if($A570&lt;=$AF$1,D570*((1+Investment!$D$5/12)^($AL$1*12-$B570)),0)</f>
        <v>0</v>
      </c>
      <c r="AM570" s="15">
        <f>if($A570&lt;=$AF$1,E570*((1+Investment!$D$6/12)^($AL$1*12-$B570)),0)</f>
        <v>0</v>
      </c>
      <c r="AN570" s="15">
        <f>if($A570&lt;=$AF$1,F570*((1+Investment!$D$7/12)^($AL$1*12-$B570)),0)</f>
        <v>0</v>
      </c>
      <c r="AO570" s="15">
        <f t="shared" si="9"/>
        <v>0</v>
      </c>
      <c r="AP570" s="15">
        <f t="shared" si="20"/>
        <v>201708724.5</v>
      </c>
      <c r="AQ570" s="14"/>
      <c r="AR570" s="15">
        <f>if($A570&lt;=$AF$1,D570*((1+Investment!$D$5/12)^($AR$1*12-$B570)),0)</f>
        <v>0</v>
      </c>
      <c r="AS570" s="15">
        <f>if($A570&lt;=$AF$1,E570*((1+Investment!$D$6/12)^($AR$1*12-$B570)),0)</f>
        <v>0</v>
      </c>
      <c r="AT570" s="15">
        <f>if($A570&lt;=$AF$1,F570*((1+Investment!$D$7/12)^($AR$1*12-$B570)),0)</f>
        <v>0</v>
      </c>
      <c r="AU570" s="15">
        <f t="shared" si="10"/>
        <v>0</v>
      </c>
      <c r="AV570" s="15">
        <f t="shared" si="21"/>
        <v>428487442.2</v>
      </c>
      <c r="AW570" s="15"/>
      <c r="AX570" s="15">
        <f>if($A570&lt;=$AF$1,D570*((1+Investment!$D$5/12)^($AX$1*12-$B570)),0)</f>
        <v>0</v>
      </c>
      <c r="AY570" s="15">
        <f>if($A570&lt;=$AF$1,E570*((1+Investment!$D$6/12)^($AX$1*12-$B570)),0)</f>
        <v>0</v>
      </c>
      <c r="AZ570" s="15">
        <f>if($A570&lt;=$AF$1,F570*((1+Investment!$D$7/12)^($AX$1*12-$B570)),0)</f>
        <v>0</v>
      </c>
      <c r="BA570" s="15">
        <f t="shared" si="11"/>
        <v>0</v>
      </c>
      <c r="BB570" s="15">
        <f t="shared" si="22"/>
        <v>924335629</v>
      </c>
      <c r="BC570" s="15"/>
      <c r="BD570" s="15">
        <f>if($A570&lt;=$AF$1,D570*((1+Investment!$D$5/12)^($BD$1*12-$B570)),0)</f>
        <v>0</v>
      </c>
      <c r="BE570" s="15">
        <f>if($A570&lt;=$AF$1,E570*((1+Investment!$D$6/12)^($BD$1*12-$B570)),0)</f>
        <v>0</v>
      </c>
      <c r="BF570" s="15">
        <f>if($A570&lt;=$AF$1,F570*((1+Investment!$D$7/12)^($BD$1*12-$B570)),0)</f>
        <v>0</v>
      </c>
      <c r="BG570" s="15">
        <f t="shared" si="12"/>
        <v>0</v>
      </c>
      <c r="BH570" s="15">
        <f t="shared" si="23"/>
        <v>2023737898</v>
      </c>
      <c r="BI570" s="15"/>
    </row>
    <row r="571">
      <c r="A571" s="24">
        <f t="shared" si="2"/>
        <v>47</v>
      </c>
      <c r="B571" s="23">
        <f t="shared" si="13"/>
        <v>569</v>
      </c>
      <c r="C571" s="15">
        <f>vlookup(A571,Budget!$B$3:$H$53,7,0)</f>
        <v>189485.9961</v>
      </c>
      <c r="D571" s="15">
        <f t="shared" ref="D571:F571" si="589">$C571*D$1</f>
        <v>113691.5977</v>
      </c>
      <c r="E571" s="15">
        <f t="shared" si="589"/>
        <v>47371.49902</v>
      </c>
      <c r="F571" s="15">
        <f t="shared" si="589"/>
        <v>28422.89941</v>
      </c>
      <c r="G571" s="14"/>
      <c r="H571" s="15">
        <f>if($A571&lt;=$H$1,D571*((1+Investment!$D$5/12)^($H$1*12-$B571)),0)</f>
        <v>0</v>
      </c>
      <c r="I571" s="15">
        <f>if($A571&lt;=$H$1,E571*((1+Investment!$D$6/12)^($H$1*12-$B571)),0)</f>
        <v>0</v>
      </c>
      <c r="J571" s="15">
        <f>if($A571&lt;=$H$1,F571*((1+Investment!$D$7/12)^($H$1*12-$B571)),0)</f>
        <v>0</v>
      </c>
      <c r="K571" s="15">
        <f t="shared" si="4"/>
        <v>0</v>
      </c>
      <c r="L571" s="15">
        <f t="shared" si="15"/>
        <v>2878143.695</v>
      </c>
      <c r="M571" s="14"/>
      <c r="N571" s="15">
        <f>if($A571&lt;=$N$1,D571*((1+Investment!$D$5/12)^($N$1*12-$B571)),0)</f>
        <v>0</v>
      </c>
      <c r="O571" s="15">
        <f>if($A571&lt;=$N$1,E571*((1+Investment!$D$6/12)^($N$1*12-$B571)),0)</f>
        <v>0</v>
      </c>
      <c r="P571" s="15">
        <f>if($A571&lt;=$N$1,F571*((1+Investment!$D$7/12)^($N$1*12-$B571)),0)</f>
        <v>0</v>
      </c>
      <c r="Q571" s="15">
        <f t="shared" si="5"/>
        <v>0</v>
      </c>
      <c r="R571" s="15">
        <f t="shared" si="16"/>
        <v>7865692.167</v>
      </c>
      <c r="S571" s="14"/>
      <c r="T571" s="15">
        <f>if($A571&lt;=$T$1,D571*((1+Investment!$D$5/12)^($T$1*12-$B571)),0)</f>
        <v>0</v>
      </c>
      <c r="U571" s="15">
        <f>if($A571&lt;=$T$1,E571*((1+Investment!$D$6/12)^($T$1*12-$B571)),0)</f>
        <v>0</v>
      </c>
      <c r="V571" s="15">
        <f>if($A571&lt;=$T$1,F571*((1+Investment!$D$7/12)^($T$1*12-$B571)),0)</f>
        <v>0</v>
      </c>
      <c r="W571" s="15">
        <f t="shared" si="6"/>
        <v>0</v>
      </c>
      <c r="X571" s="15">
        <f t="shared" si="17"/>
        <v>19126709.88</v>
      </c>
      <c r="Y571" s="14"/>
      <c r="Z571" s="15">
        <f>if($A571&lt;=$Z$1,D571*((1+Investment!$D$5/12)^($Z$1*12-$B571)),0)</f>
        <v>0</v>
      </c>
      <c r="AA571" s="15">
        <f>if($A571&lt;=$Z$1,E571*((1+Investment!$D$6/12)^($Z$1*12-$B571)),0)</f>
        <v>0</v>
      </c>
      <c r="AB571" s="15">
        <f>if($A571&lt;=$Z$1,F571*((1+Investment!$D$7/12)^($Z$1*12-$B571)),0)</f>
        <v>0</v>
      </c>
      <c r="AC571" s="15">
        <f t="shared" si="7"/>
        <v>0</v>
      </c>
      <c r="AD571" s="15">
        <f t="shared" si="18"/>
        <v>43666553.35</v>
      </c>
      <c r="AE571" s="14"/>
      <c r="AF571" s="15">
        <f>if($A571&lt;=$AF$1,D571*((1+Investment!$D$5/12)^($AF$1*12-$B571)),0)</f>
        <v>0</v>
      </c>
      <c r="AG571" s="15">
        <f>if($A571&lt;=$AF$1,E571*((1+Investment!$D$6/12)^($AF$1*12-$B571)),0)</f>
        <v>0</v>
      </c>
      <c r="AH571" s="15">
        <f>if($A571&lt;=$AF$1,F571*((1+Investment!$D$7/12)^($AF$1*12-$B571)),0)</f>
        <v>0</v>
      </c>
      <c r="AI571" s="15">
        <f t="shared" si="8"/>
        <v>0</v>
      </c>
      <c r="AJ571" s="15">
        <f t="shared" si="19"/>
        <v>96444597</v>
      </c>
      <c r="AK571" s="14"/>
      <c r="AL571" s="15">
        <f>if($A571&lt;=$AF$1,D571*((1+Investment!$D$5/12)^($AL$1*12-$B571)),0)</f>
        <v>0</v>
      </c>
      <c r="AM571" s="15">
        <f>if($A571&lt;=$AF$1,E571*((1+Investment!$D$6/12)^($AL$1*12-$B571)),0)</f>
        <v>0</v>
      </c>
      <c r="AN571" s="15">
        <f>if($A571&lt;=$AF$1,F571*((1+Investment!$D$7/12)^($AL$1*12-$B571)),0)</f>
        <v>0</v>
      </c>
      <c r="AO571" s="15">
        <f t="shared" si="9"/>
        <v>0</v>
      </c>
      <c r="AP571" s="15">
        <f t="shared" si="20"/>
        <v>201708724.5</v>
      </c>
      <c r="AQ571" s="14"/>
      <c r="AR571" s="15">
        <f>if($A571&lt;=$AF$1,D571*((1+Investment!$D$5/12)^($AR$1*12-$B571)),0)</f>
        <v>0</v>
      </c>
      <c r="AS571" s="15">
        <f>if($A571&lt;=$AF$1,E571*((1+Investment!$D$6/12)^($AR$1*12-$B571)),0)</f>
        <v>0</v>
      </c>
      <c r="AT571" s="15">
        <f>if($A571&lt;=$AF$1,F571*((1+Investment!$D$7/12)^($AR$1*12-$B571)),0)</f>
        <v>0</v>
      </c>
      <c r="AU571" s="15">
        <f t="shared" si="10"/>
        <v>0</v>
      </c>
      <c r="AV571" s="15">
        <f t="shared" si="21"/>
        <v>428487442.2</v>
      </c>
      <c r="AW571" s="15"/>
      <c r="AX571" s="15">
        <f>if($A571&lt;=$AF$1,D571*((1+Investment!$D$5/12)^($AX$1*12-$B571)),0)</f>
        <v>0</v>
      </c>
      <c r="AY571" s="15">
        <f>if($A571&lt;=$AF$1,E571*((1+Investment!$D$6/12)^($AX$1*12-$B571)),0)</f>
        <v>0</v>
      </c>
      <c r="AZ571" s="15">
        <f>if($A571&lt;=$AF$1,F571*((1+Investment!$D$7/12)^($AX$1*12-$B571)),0)</f>
        <v>0</v>
      </c>
      <c r="BA571" s="15">
        <f t="shared" si="11"/>
        <v>0</v>
      </c>
      <c r="BB571" s="15">
        <f t="shared" si="22"/>
        <v>924335629</v>
      </c>
      <c r="BC571" s="15"/>
      <c r="BD571" s="15">
        <f>if($A571&lt;=$AF$1,D571*((1+Investment!$D$5/12)^($BD$1*12-$B571)),0)</f>
        <v>0</v>
      </c>
      <c r="BE571" s="15">
        <f>if($A571&lt;=$AF$1,E571*((1+Investment!$D$6/12)^($BD$1*12-$B571)),0)</f>
        <v>0</v>
      </c>
      <c r="BF571" s="15">
        <f>if($A571&lt;=$AF$1,F571*((1+Investment!$D$7/12)^($BD$1*12-$B571)),0)</f>
        <v>0</v>
      </c>
      <c r="BG571" s="15">
        <f t="shared" si="12"/>
        <v>0</v>
      </c>
      <c r="BH571" s="15">
        <f t="shared" si="23"/>
        <v>2023737898</v>
      </c>
      <c r="BI571" s="15"/>
    </row>
    <row r="572">
      <c r="A572" s="24">
        <f t="shared" si="2"/>
        <v>47</v>
      </c>
      <c r="B572" s="23">
        <f t="shared" si="13"/>
        <v>570</v>
      </c>
      <c r="C572" s="15">
        <f>vlookup(A572,Budget!$B$3:$H$53,7,0)</f>
        <v>189485.9961</v>
      </c>
      <c r="D572" s="15">
        <f t="shared" ref="D572:F572" si="590">$C572*D$1</f>
        <v>113691.5977</v>
      </c>
      <c r="E572" s="15">
        <f t="shared" si="590"/>
        <v>47371.49902</v>
      </c>
      <c r="F572" s="15">
        <f t="shared" si="590"/>
        <v>28422.89941</v>
      </c>
      <c r="G572" s="14"/>
      <c r="H572" s="15">
        <f>if($A572&lt;=$H$1,D572*((1+Investment!$D$5/12)^($H$1*12-$B572)),0)</f>
        <v>0</v>
      </c>
      <c r="I572" s="15">
        <f>if($A572&lt;=$H$1,E572*((1+Investment!$D$6/12)^($H$1*12-$B572)),0)</f>
        <v>0</v>
      </c>
      <c r="J572" s="15">
        <f>if($A572&lt;=$H$1,F572*((1+Investment!$D$7/12)^($H$1*12-$B572)),0)</f>
        <v>0</v>
      </c>
      <c r="K572" s="15">
        <f t="shared" si="4"/>
        <v>0</v>
      </c>
      <c r="L572" s="15">
        <f t="shared" si="15"/>
        <v>2878143.695</v>
      </c>
      <c r="M572" s="14"/>
      <c r="N572" s="15">
        <f>if($A572&lt;=$N$1,D572*((1+Investment!$D$5/12)^($N$1*12-$B572)),0)</f>
        <v>0</v>
      </c>
      <c r="O572" s="15">
        <f>if($A572&lt;=$N$1,E572*((1+Investment!$D$6/12)^($N$1*12-$B572)),0)</f>
        <v>0</v>
      </c>
      <c r="P572" s="15">
        <f>if($A572&lt;=$N$1,F572*((1+Investment!$D$7/12)^($N$1*12-$B572)),0)</f>
        <v>0</v>
      </c>
      <c r="Q572" s="15">
        <f t="shared" si="5"/>
        <v>0</v>
      </c>
      <c r="R572" s="15">
        <f t="shared" si="16"/>
        <v>7865692.167</v>
      </c>
      <c r="S572" s="14"/>
      <c r="T572" s="15">
        <f>if($A572&lt;=$T$1,D572*((1+Investment!$D$5/12)^($T$1*12-$B572)),0)</f>
        <v>0</v>
      </c>
      <c r="U572" s="15">
        <f>if($A572&lt;=$T$1,E572*((1+Investment!$D$6/12)^($T$1*12-$B572)),0)</f>
        <v>0</v>
      </c>
      <c r="V572" s="15">
        <f>if($A572&lt;=$T$1,F572*((1+Investment!$D$7/12)^($T$1*12-$B572)),0)</f>
        <v>0</v>
      </c>
      <c r="W572" s="15">
        <f t="shared" si="6"/>
        <v>0</v>
      </c>
      <c r="X572" s="15">
        <f t="shared" si="17"/>
        <v>19126709.88</v>
      </c>
      <c r="Y572" s="14"/>
      <c r="Z572" s="15">
        <f>if($A572&lt;=$Z$1,D572*((1+Investment!$D$5/12)^($Z$1*12-$B572)),0)</f>
        <v>0</v>
      </c>
      <c r="AA572" s="15">
        <f>if($A572&lt;=$Z$1,E572*((1+Investment!$D$6/12)^($Z$1*12-$B572)),0)</f>
        <v>0</v>
      </c>
      <c r="AB572" s="15">
        <f>if($A572&lt;=$Z$1,F572*((1+Investment!$D$7/12)^($Z$1*12-$B572)),0)</f>
        <v>0</v>
      </c>
      <c r="AC572" s="15">
        <f t="shared" si="7"/>
        <v>0</v>
      </c>
      <c r="AD572" s="15">
        <f t="shared" si="18"/>
        <v>43666553.35</v>
      </c>
      <c r="AE572" s="14"/>
      <c r="AF572" s="15">
        <f>if($A572&lt;=$AF$1,D572*((1+Investment!$D$5/12)^($AF$1*12-$B572)),0)</f>
        <v>0</v>
      </c>
      <c r="AG572" s="15">
        <f>if($A572&lt;=$AF$1,E572*((1+Investment!$D$6/12)^($AF$1*12-$B572)),0)</f>
        <v>0</v>
      </c>
      <c r="AH572" s="15">
        <f>if($A572&lt;=$AF$1,F572*((1+Investment!$D$7/12)^($AF$1*12-$B572)),0)</f>
        <v>0</v>
      </c>
      <c r="AI572" s="15">
        <f t="shared" si="8"/>
        <v>0</v>
      </c>
      <c r="AJ572" s="15">
        <f t="shared" si="19"/>
        <v>96444597</v>
      </c>
      <c r="AK572" s="14"/>
      <c r="AL572" s="15">
        <f>if($A572&lt;=$AF$1,D572*((1+Investment!$D$5/12)^($AL$1*12-$B572)),0)</f>
        <v>0</v>
      </c>
      <c r="AM572" s="15">
        <f>if($A572&lt;=$AF$1,E572*((1+Investment!$D$6/12)^($AL$1*12-$B572)),0)</f>
        <v>0</v>
      </c>
      <c r="AN572" s="15">
        <f>if($A572&lt;=$AF$1,F572*((1+Investment!$D$7/12)^($AL$1*12-$B572)),0)</f>
        <v>0</v>
      </c>
      <c r="AO572" s="15">
        <f t="shared" si="9"/>
        <v>0</v>
      </c>
      <c r="AP572" s="15">
        <f t="shared" si="20"/>
        <v>201708724.5</v>
      </c>
      <c r="AQ572" s="14"/>
      <c r="AR572" s="15">
        <f>if($A572&lt;=$AF$1,D572*((1+Investment!$D$5/12)^($AR$1*12-$B572)),0)</f>
        <v>0</v>
      </c>
      <c r="AS572" s="15">
        <f>if($A572&lt;=$AF$1,E572*((1+Investment!$D$6/12)^($AR$1*12-$B572)),0)</f>
        <v>0</v>
      </c>
      <c r="AT572" s="15">
        <f>if($A572&lt;=$AF$1,F572*((1+Investment!$D$7/12)^($AR$1*12-$B572)),0)</f>
        <v>0</v>
      </c>
      <c r="AU572" s="15">
        <f t="shared" si="10"/>
        <v>0</v>
      </c>
      <c r="AV572" s="15">
        <f t="shared" si="21"/>
        <v>428487442.2</v>
      </c>
      <c r="AW572" s="15"/>
      <c r="AX572" s="15">
        <f>if($A572&lt;=$AF$1,D572*((1+Investment!$D$5/12)^($AX$1*12-$B572)),0)</f>
        <v>0</v>
      </c>
      <c r="AY572" s="15">
        <f>if($A572&lt;=$AF$1,E572*((1+Investment!$D$6/12)^($AX$1*12-$B572)),0)</f>
        <v>0</v>
      </c>
      <c r="AZ572" s="15">
        <f>if($A572&lt;=$AF$1,F572*((1+Investment!$D$7/12)^($AX$1*12-$B572)),0)</f>
        <v>0</v>
      </c>
      <c r="BA572" s="15">
        <f t="shared" si="11"/>
        <v>0</v>
      </c>
      <c r="BB572" s="15">
        <f t="shared" si="22"/>
        <v>924335629</v>
      </c>
      <c r="BC572" s="15"/>
      <c r="BD572" s="15">
        <f>if($A572&lt;=$AF$1,D572*((1+Investment!$D$5/12)^($BD$1*12-$B572)),0)</f>
        <v>0</v>
      </c>
      <c r="BE572" s="15">
        <f>if($A572&lt;=$AF$1,E572*((1+Investment!$D$6/12)^($BD$1*12-$B572)),0)</f>
        <v>0</v>
      </c>
      <c r="BF572" s="15">
        <f>if($A572&lt;=$AF$1,F572*((1+Investment!$D$7/12)^($BD$1*12-$B572)),0)</f>
        <v>0</v>
      </c>
      <c r="BG572" s="15">
        <f t="shared" si="12"/>
        <v>0</v>
      </c>
      <c r="BH572" s="15">
        <f t="shared" si="23"/>
        <v>2023737898</v>
      </c>
      <c r="BI572" s="15"/>
    </row>
    <row r="573">
      <c r="A573" s="24">
        <f t="shared" si="2"/>
        <v>47</v>
      </c>
      <c r="B573" s="23">
        <f t="shared" si="13"/>
        <v>571</v>
      </c>
      <c r="C573" s="15">
        <f>vlookup(A573,Budget!$B$3:$H$53,7,0)</f>
        <v>189485.9961</v>
      </c>
      <c r="D573" s="15">
        <f t="shared" ref="D573:F573" si="591">$C573*D$1</f>
        <v>113691.5977</v>
      </c>
      <c r="E573" s="15">
        <f t="shared" si="591"/>
        <v>47371.49902</v>
      </c>
      <c r="F573" s="15">
        <f t="shared" si="591"/>
        <v>28422.89941</v>
      </c>
      <c r="G573" s="14"/>
      <c r="H573" s="15">
        <f>if($A573&lt;=$H$1,D573*((1+Investment!$D$5/12)^($H$1*12-$B573)),0)</f>
        <v>0</v>
      </c>
      <c r="I573" s="15">
        <f>if($A573&lt;=$H$1,E573*((1+Investment!$D$6/12)^($H$1*12-$B573)),0)</f>
        <v>0</v>
      </c>
      <c r="J573" s="15">
        <f>if($A573&lt;=$H$1,F573*((1+Investment!$D$7/12)^($H$1*12-$B573)),0)</f>
        <v>0</v>
      </c>
      <c r="K573" s="15">
        <f t="shared" si="4"/>
        <v>0</v>
      </c>
      <c r="L573" s="15">
        <f t="shared" si="15"/>
        <v>2878143.695</v>
      </c>
      <c r="M573" s="14"/>
      <c r="N573" s="15">
        <f>if($A573&lt;=$N$1,D573*((1+Investment!$D$5/12)^($N$1*12-$B573)),0)</f>
        <v>0</v>
      </c>
      <c r="O573" s="15">
        <f>if($A573&lt;=$N$1,E573*((1+Investment!$D$6/12)^($N$1*12-$B573)),0)</f>
        <v>0</v>
      </c>
      <c r="P573" s="15">
        <f>if($A573&lt;=$N$1,F573*((1+Investment!$D$7/12)^($N$1*12-$B573)),0)</f>
        <v>0</v>
      </c>
      <c r="Q573" s="15">
        <f t="shared" si="5"/>
        <v>0</v>
      </c>
      <c r="R573" s="15">
        <f t="shared" si="16"/>
        <v>7865692.167</v>
      </c>
      <c r="S573" s="14"/>
      <c r="T573" s="15">
        <f>if($A573&lt;=$T$1,D573*((1+Investment!$D$5/12)^($T$1*12-$B573)),0)</f>
        <v>0</v>
      </c>
      <c r="U573" s="15">
        <f>if($A573&lt;=$T$1,E573*((1+Investment!$D$6/12)^($T$1*12-$B573)),0)</f>
        <v>0</v>
      </c>
      <c r="V573" s="15">
        <f>if($A573&lt;=$T$1,F573*((1+Investment!$D$7/12)^($T$1*12-$B573)),0)</f>
        <v>0</v>
      </c>
      <c r="W573" s="15">
        <f t="shared" si="6"/>
        <v>0</v>
      </c>
      <c r="X573" s="15">
        <f t="shared" si="17"/>
        <v>19126709.88</v>
      </c>
      <c r="Y573" s="14"/>
      <c r="Z573" s="15">
        <f>if($A573&lt;=$Z$1,D573*((1+Investment!$D$5/12)^($Z$1*12-$B573)),0)</f>
        <v>0</v>
      </c>
      <c r="AA573" s="15">
        <f>if($A573&lt;=$Z$1,E573*((1+Investment!$D$6/12)^($Z$1*12-$B573)),0)</f>
        <v>0</v>
      </c>
      <c r="AB573" s="15">
        <f>if($A573&lt;=$Z$1,F573*((1+Investment!$D$7/12)^($Z$1*12-$B573)),0)</f>
        <v>0</v>
      </c>
      <c r="AC573" s="15">
        <f t="shared" si="7"/>
        <v>0</v>
      </c>
      <c r="AD573" s="15">
        <f t="shared" si="18"/>
        <v>43666553.35</v>
      </c>
      <c r="AE573" s="14"/>
      <c r="AF573" s="15">
        <f>if($A573&lt;=$AF$1,D573*((1+Investment!$D$5/12)^($AF$1*12-$B573)),0)</f>
        <v>0</v>
      </c>
      <c r="AG573" s="15">
        <f>if($A573&lt;=$AF$1,E573*((1+Investment!$D$6/12)^($AF$1*12-$B573)),0)</f>
        <v>0</v>
      </c>
      <c r="AH573" s="15">
        <f>if($A573&lt;=$AF$1,F573*((1+Investment!$D$7/12)^($AF$1*12-$B573)),0)</f>
        <v>0</v>
      </c>
      <c r="AI573" s="15">
        <f t="shared" si="8"/>
        <v>0</v>
      </c>
      <c r="AJ573" s="15">
        <f t="shared" si="19"/>
        <v>96444597</v>
      </c>
      <c r="AK573" s="14"/>
      <c r="AL573" s="15">
        <f>if($A573&lt;=$AF$1,D573*((1+Investment!$D$5/12)^($AL$1*12-$B573)),0)</f>
        <v>0</v>
      </c>
      <c r="AM573" s="15">
        <f>if($A573&lt;=$AF$1,E573*((1+Investment!$D$6/12)^($AL$1*12-$B573)),0)</f>
        <v>0</v>
      </c>
      <c r="AN573" s="15">
        <f>if($A573&lt;=$AF$1,F573*((1+Investment!$D$7/12)^($AL$1*12-$B573)),0)</f>
        <v>0</v>
      </c>
      <c r="AO573" s="15">
        <f t="shared" si="9"/>
        <v>0</v>
      </c>
      <c r="AP573" s="15">
        <f t="shared" si="20"/>
        <v>201708724.5</v>
      </c>
      <c r="AQ573" s="14"/>
      <c r="AR573" s="15">
        <f>if($A573&lt;=$AF$1,D573*((1+Investment!$D$5/12)^($AR$1*12-$B573)),0)</f>
        <v>0</v>
      </c>
      <c r="AS573" s="15">
        <f>if($A573&lt;=$AF$1,E573*((1+Investment!$D$6/12)^($AR$1*12-$B573)),0)</f>
        <v>0</v>
      </c>
      <c r="AT573" s="15">
        <f>if($A573&lt;=$AF$1,F573*((1+Investment!$D$7/12)^($AR$1*12-$B573)),0)</f>
        <v>0</v>
      </c>
      <c r="AU573" s="15">
        <f t="shared" si="10"/>
        <v>0</v>
      </c>
      <c r="AV573" s="15">
        <f t="shared" si="21"/>
        <v>428487442.2</v>
      </c>
      <c r="AW573" s="15"/>
      <c r="AX573" s="15">
        <f>if($A573&lt;=$AF$1,D573*((1+Investment!$D$5/12)^($AX$1*12-$B573)),0)</f>
        <v>0</v>
      </c>
      <c r="AY573" s="15">
        <f>if($A573&lt;=$AF$1,E573*((1+Investment!$D$6/12)^($AX$1*12-$B573)),0)</f>
        <v>0</v>
      </c>
      <c r="AZ573" s="15">
        <f>if($A573&lt;=$AF$1,F573*((1+Investment!$D$7/12)^($AX$1*12-$B573)),0)</f>
        <v>0</v>
      </c>
      <c r="BA573" s="15">
        <f t="shared" si="11"/>
        <v>0</v>
      </c>
      <c r="BB573" s="15">
        <f t="shared" si="22"/>
        <v>924335629</v>
      </c>
      <c r="BC573" s="15"/>
      <c r="BD573" s="15">
        <f>if($A573&lt;=$AF$1,D573*((1+Investment!$D$5/12)^($BD$1*12-$B573)),0)</f>
        <v>0</v>
      </c>
      <c r="BE573" s="15">
        <f>if($A573&lt;=$AF$1,E573*((1+Investment!$D$6/12)^($BD$1*12-$B573)),0)</f>
        <v>0</v>
      </c>
      <c r="BF573" s="15">
        <f>if($A573&lt;=$AF$1,F573*((1+Investment!$D$7/12)^($BD$1*12-$B573)),0)</f>
        <v>0</v>
      </c>
      <c r="BG573" s="15">
        <f t="shared" si="12"/>
        <v>0</v>
      </c>
      <c r="BH573" s="15">
        <f t="shared" si="23"/>
        <v>2023737898</v>
      </c>
      <c r="BI573" s="15"/>
    </row>
    <row r="574">
      <c r="A574" s="24">
        <f t="shared" si="2"/>
        <v>47</v>
      </c>
      <c r="B574" s="23">
        <f t="shared" si="13"/>
        <v>572</v>
      </c>
      <c r="C574" s="15">
        <f>vlookup(A574,Budget!$B$3:$H$53,7,0)</f>
        <v>189485.9961</v>
      </c>
      <c r="D574" s="15">
        <f t="shared" ref="D574:F574" si="592">$C574*D$1</f>
        <v>113691.5977</v>
      </c>
      <c r="E574" s="15">
        <f t="shared" si="592"/>
        <v>47371.49902</v>
      </c>
      <c r="F574" s="15">
        <f t="shared" si="592"/>
        <v>28422.89941</v>
      </c>
      <c r="G574" s="14"/>
      <c r="H574" s="15">
        <f>if($A574&lt;=$H$1,D574*((1+Investment!$D$5/12)^($H$1*12-$B574)),0)</f>
        <v>0</v>
      </c>
      <c r="I574" s="15">
        <f>if($A574&lt;=$H$1,E574*((1+Investment!$D$6/12)^($H$1*12-$B574)),0)</f>
        <v>0</v>
      </c>
      <c r="J574" s="15">
        <f>if($A574&lt;=$H$1,F574*((1+Investment!$D$7/12)^($H$1*12-$B574)),0)</f>
        <v>0</v>
      </c>
      <c r="K574" s="15">
        <f t="shared" si="4"/>
        <v>0</v>
      </c>
      <c r="L574" s="15">
        <f t="shared" si="15"/>
        <v>2878143.695</v>
      </c>
      <c r="M574" s="14"/>
      <c r="N574" s="15">
        <f>if($A574&lt;=$N$1,D574*((1+Investment!$D$5/12)^($N$1*12-$B574)),0)</f>
        <v>0</v>
      </c>
      <c r="O574" s="15">
        <f>if($A574&lt;=$N$1,E574*((1+Investment!$D$6/12)^($N$1*12-$B574)),0)</f>
        <v>0</v>
      </c>
      <c r="P574" s="15">
        <f>if($A574&lt;=$N$1,F574*((1+Investment!$D$7/12)^($N$1*12-$B574)),0)</f>
        <v>0</v>
      </c>
      <c r="Q574" s="15">
        <f t="shared" si="5"/>
        <v>0</v>
      </c>
      <c r="R574" s="15">
        <f t="shared" si="16"/>
        <v>7865692.167</v>
      </c>
      <c r="S574" s="14"/>
      <c r="T574" s="15">
        <f>if($A574&lt;=$T$1,D574*((1+Investment!$D$5/12)^($T$1*12-$B574)),0)</f>
        <v>0</v>
      </c>
      <c r="U574" s="15">
        <f>if($A574&lt;=$T$1,E574*((1+Investment!$D$6/12)^($T$1*12-$B574)),0)</f>
        <v>0</v>
      </c>
      <c r="V574" s="15">
        <f>if($A574&lt;=$T$1,F574*((1+Investment!$D$7/12)^($T$1*12-$B574)),0)</f>
        <v>0</v>
      </c>
      <c r="W574" s="15">
        <f t="shared" si="6"/>
        <v>0</v>
      </c>
      <c r="X574" s="15">
        <f t="shared" si="17"/>
        <v>19126709.88</v>
      </c>
      <c r="Y574" s="14"/>
      <c r="Z574" s="15">
        <f>if($A574&lt;=$Z$1,D574*((1+Investment!$D$5/12)^($Z$1*12-$B574)),0)</f>
        <v>0</v>
      </c>
      <c r="AA574" s="15">
        <f>if($A574&lt;=$Z$1,E574*((1+Investment!$D$6/12)^($Z$1*12-$B574)),0)</f>
        <v>0</v>
      </c>
      <c r="AB574" s="15">
        <f>if($A574&lt;=$Z$1,F574*((1+Investment!$D$7/12)^($Z$1*12-$B574)),0)</f>
        <v>0</v>
      </c>
      <c r="AC574" s="15">
        <f t="shared" si="7"/>
        <v>0</v>
      </c>
      <c r="AD574" s="15">
        <f t="shared" si="18"/>
        <v>43666553.35</v>
      </c>
      <c r="AE574" s="14"/>
      <c r="AF574" s="15">
        <f>if($A574&lt;=$AF$1,D574*((1+Investment!$D$5/12)^($AF$1*12-$B574)),0)</f>
        <v>0</v>
      </c>
      <c r="AG574" s="15">
        <f>if($A574&lt;=$AF$1,E574*((1+Investment!$D$6/12)^($AF$1*12-$B574)),0)</f>
        <v>0</v>
      </c>
      <c r="AH574" s="15">
        <f>if($A574&lt;=$AF$1,F574*((1+Investment!$D$7/12)^($AF$1*12-$B574)),0)</f>
        <v>0</v>
      </c>
      <c r="AI574" s="15">
        <f t="shared" si="8"/>
        <v>0</v>
      </c>
      <c r="AJ574" s="15">
        <f t="shared" si="19"/>
        <v>96444597</v>
      </c>
      <c r="AK574" s="14"/>
      <c r="AL574" s="15">
        <f>if($A574&lt;=$AF$1,D574*((1+Investment!$D$5/12)^($AL$1*12-$B574)),0)</f>
        <v>0</v>
      </c>
      <c r="AM574" s="15">
        <f>if($A574&lt;=$AF$1,E574*((1+Investment!$D$6/12)^($AL$1*12-$B574)),0)</f>
        <v>0</v>
      </c>
      <c r="AN574" s="15">
        <f>if($A574&lt;=$AF$1,F574*((1+Investment!$D$7/12)^($AL$1*12-$B574)),0)</f>
        <v>0</v>
      </c>
      <c r="AO574" s="15">
        <f t="shared" si="9"/>
        <v>0</v>
      </c>
      <c r="AP574" s="15">
        <f t="shared" si="20"/>
        <v>201708724.5</v>
      </c>
      <c r="AQ574" s="14"/>
      <c r="AR574" s="15">
        <f>if($A574&lt;=$AF$1,D574*((1+Investment!$D$5/12)^($AR$1*12-$B574)),0)</f>
        <v>0</v>
      </c>
      <c r="AS574" s="15">
        <f>if($A574&lt;=$AF$1,E574*((1+Investment!$D$6/12)^($AR$1*12-$B574)),0)</f>
        <v>0</v>
      </c>
      <c r="AT574" s="15">
        <f>if($A574&lt;=$AF$1,F574*((1+Investment!$D$7/12)^($AR$1*12-$B574)),0)</f>
        <v>0</v>
      </c>
      <c r="AU574" s="15">
        <f t="shared" si="10"/>
        <v>0</v>
      </c>
      <c r="AV574" s="15">
        <f t="shared" si="21"/>
        <v>428487442.2</v>
      </c>
      <c r="AW574" s="15"/>
      <c r="AX574" s="15">
        <f>if($A574&lt;=$AF$1,D574*((1+Investment!$D$5/12)^($AX$1*12-$B574)),0)</f>
        <v>0</v>
      </c>
      <c r="AY574" s="15">
        <f>if($A574&lt;=$AF$1,E574*((1+Investment!$D$6/12)^($AX$1*12-$B574)),0)</f>
        <v>0</v>
      </c>
      <c r="AZ574" s="15">
        <f>if($A574&lt;=$AF$1,F574*((1+Investment!$D$7/12)^($AX$1*12-$B574)),0)</f>
        <v>0</v>
      </c>
      <c r="BA574" s="15">
        <f t="shared" si="11"/>
        <v>0</v>
      </c>
      <c r="BB574" s="15">
        <f t="shared" si="22"/>
        <v>924335629</v>
      </c>
      <c r="BC574" s="15"/>
      <c r="BD574" s="15">
        <f>if($A574&lt;=$AF$1,D574*((1+Investment!$D$5/12)^($BD$1*12-$B574)),0)</f>
        <v>0</v>
      </c>
      <c r="BE574" s="15">
        <f>if($A574&lt;=$AF$1,E574*((1+Investment!$D$6/12)^($BD$1*12-$B574)),0)</f>
        <v>0</v>
      </c>
      <c r="BF574" s="15">
        <f>if($A574&lt;=$AF$1,F574*((1+Investment!$D$7/12)^($BD$1*12-$B574)),0)</f>
        <v>0</v>
      </c>
      <c r="BG574" s="15">
        <f t="shared" si="12"/>
        <v>0</v>
      </c>
      <c r="BH574" s="15">
        <f t="shared" si="23"/>
        <v>2023737898</v>
      </c>
      <c r="BI574" s="15"/>
    </row>
    <row r="575">
      <c r="A575" s="24">
        <f t="shared" si="2"/>
        <v>47</v>
      </c>
      <c r="B575" s="23">
        <f t="shared" si="13"/>
        <v>573</v>
      </c>
      <c r="C575" s="15">
        <f>vlookup(A575,Budget!$B$3:$H$53,7,0)</f>
        <v>189485.9961</v>
      </c>
      <c r="D575" s="15">
        <f t="shared" ref="D575:F575" si="593">$C575*D$1</f>
        <v>113691.5977</v>
      </c>
      <c r="E575" s="15">
        <f t="shared" si="593"/>
        <v>47371.49902</v>
      </c>
      <c r="F575" s="15">
        <f t="shared" si="593"/>
        <v>28422.89941</v>
      </c>
      <c r="G575" s="14"/>
      <c r="H575" s="15">
        <f>if($A575&lt;=$H$1,D575*((1+Investment!$D$5/12)^($H$1*12-$B575)),0)</f>
        <v>0</v>
      </c>
      <c r="I575" s="15">
        <f>if($A575&lt;=$H$1,E575*((1+Investment!$D$6/12)^($H$1*12-$B575)),0)</f>
        <v>0</v>
      </c>
      <c r="J575" s="15">
        <f>if($A575&lt;=$H$1,F575*((1+Investment!$D$7/12)^($H$1*12-$B575)),0)</f>
        <v>0</v>
      </c>
      <c r="K575" s="15">
        <f t="shared" si="4"/>
        <v>0</v>
      </c>
      <c r="L575" s="15">
        <f t="shared" si="15"/>
        <v>2878143.695</v>
      </c>
      <c r="M575" s="14"/>
      <c r="N575" s="15">
        <f>if($A575&lt;=$N$1,D575*((1+Investment!$D$5/12)^($N$1*12-$B575)),0)</f>
        <v>0</v>
      </c>
      <c r="O575" s="15">
        <f>if($A575&lt;=$N$1,E575*((1+Investment!$D$6/12)^($N$1*12-$B575)),0)</f>
        <v>0</v>
      </c>
      <c r="P575" s="15">
        <f>if($A575&lt;=$N$1,F575*((1+Investment!$D$7/12)^($N$1*12-$B575)),0)</f>
        <v>0</v>
      </c>
      <c r="Q575" s="15">
        <f t="shared" si="5"/>
        <v>0</v>
      </c>
      <c r="R575" s="15">
        <f t="shared" si="16"/>
        <v>7865692.167</v>
      </c>
      <c r="S575" s="14"/>
      <c r="T575" s="15">
        <f>if($A575&lt;=$T$1,D575*((1+Investment!$D$5/12)^($T$1*12-$B575)),0)</f>
        <v>0</v>
      </c>
      <c r="U575" s="15">
        <f>if($A575&lt;=$T$1,E575*((1+Investment!$D$6/12)^($T$1*12-$B575)),0)</f>
        <v>0</v>
      </c>
      <c r="V575" s="15">
        <f>if($A575&lt;=$T$1,F575*((1+Investment!$D$7/12)^($T$1*12-$B575)),0)</f>
        <v>0</v>
      </c>
      <c r="W575" s="15">
        <f t="shared" si="6"/>
        <v>0</v>
      </c>
      <c r="X575" s="15">
        <f t="shared" si="17"/>
        <v>19126709.88</v>
      </c>
      <c r="Y575" s="14"/>
      <c r="Z575" s="15">
        <f>if($A575&lt;=$Z$1,D575*((1+Investment!$D$5/12)^($Z$1*12-$B575)),0)</f>
        <v>0</v>
      </c>
      <c r="AA575" s="15">
        <f>if($A575&lt;=$Z$1,E575*((1+Investment!$D$6/12)^($Z$1*12-$B575)),0)</f>
        <v>0</v>
      </c>
      <c r="AB575" s="15">
        <f>if($A575&lt;=$Z$1,F575*((1+Investment!$D$7/12)^($Z$1*12-$B575)),0)</f>
        <v>0</v>
      </c>
      <c r="AC575" s="15">
        <f t="shared" si="7"/>
        <v>0</v>
      </c>
      <c r="AD575" s="15">
        <f t="shared" si="18"/>
        <v>43666553.35</v>
      </c>
      <c r="AE575" s="14"/>
      <c r="AF575" s="15">
        <f>if($A575&lt;=$AF$1,D575*((1+Investment!$D$5/12)^($AF$1*12-$B575)),0)</f>
        <v>0</v>
      </c>
      <c r="AG575" s="15">
        <f>if($A575&lt;=$AF$1,E575*((1+Investment!$D$6/12)^($AF$1*12-$B575)),0)</f>
        <v>0</v>
      </c>
      <c r="AH575" s="15">
        <f>if($A575&lt;=$AF$1,F575*((1+Investment!$D$7/12)^($AF$1*12-$B575)),0)</f>
        <v>0</v>
      </c>
      <c r="AI575" s="15">
        <f t="shared" si="8"/>
        <v>0</v>
      </c>
      <c r="AJ575" s="15">
        <f t="shared" si="19"/>
        <v>96444597</v>
      </c>
      <c r="AK575" s="14"/>
      <c r="AL575" s="15">
        <f>if($A575&lt;=$AF$1,D575*((1+Investment!$D$5/12)^($AL$1*12-$B575)),0)</f>
        <v>0</v>
      </c>
      <c r="AM575" s="15">
        <f>if($A575&lt;=$AF$1,E575*((1+Investment!$D$6/12)^($AL$1*12-$B575)),0)</f>
        <v>0</v>
      </c>
      <c r="AN575" s="15">
        <f>if($A575&lt;=$AF$1,F575*((1+Investment!$D$7/12)^($AL$1*12-$B575)),0)</f>
        <v>0</v>
      </c>
      <c r="AO575" s="15">
        <f t="shared" si="9"/>
        <v>0</v>
      </c>
      <c r="AP575" s="15">
        <f t="shared" si="20"/>
        <v>201708724.5</v>
      </c>
      <c r="AQ575" s="14"/>
      <c r="AR575" s="15">
        <f>if($A575&lt;=$AF$1,D575*((1+Investment!$D$5/12)^($AR$1*12-$B575)),0)</f>
        <v>0</v>
      </c>
      <c r="AS575" s="15">
        <f>if($A575&lt;=$AF$1,E575*((1+Investment!$D$6/12)^($AR$1*12-$B575)),0)</f>
        <v>0</v>
      </c>
      <c r="AT575" s="15">
        <f>if($A575&lt;=$AF$1,F575*((1+Investment!$D$7/12)^($AR$1*12-$B575)),0)</f>
        <v>0</v>
      </c>
      <c r="AU575" s="15">
        <f t="shared" si="10"/>
        <v>0</v>
      </c>
      <c r="AV575" s="15">
        <f t="shared" si="21"/>
        <v>428487442.2</v>
      </c>
      <c r="AW575" s="15"/>
      <c r="AX575" s="15">
        <f>if($A575&lt;=$AF$1,D575*((1+Investment!$D$5/12)^($AX$1*12-$B575)),0)</f>
        <v>0</v>
      </c>
      <c r="AY575" s="15">
        <f>if($A575&lt;=$AF$1,E575*((1+Investment!$D$6/12)^($AX$1*12-$B575)),0)</f>
        <v>0</v>
      </c>
      <c r="AZ575" s="15">
        <f>if($A575&lt;=$AF$1,F575*((1+Investment!$D$7/12)^($AX$1*12-$B575)),0)</f>
        <v>0</v>
      </c>
      <c r="BA575" s="15">
        <f t="shared" si="11"/>
        <v>0</v>
      </c>
      <c r="BB575" s="15">
        <f t="shared" si="22"/>
        <v>924335629</v>
      </c>
      <c r="BC575" s="15"/>
      <c r="BD575" s="15">
        <f>if($A575&lt;=$AF$1,D575*((1+Investment!$D$5/12)^($BD$1*12-$B575)),0)</f>
        <v>0</v>
      </c>
      <c r="BE575" s="15">
        <f>if($A575&lt;=$AF$1,E575*((1+Investment!$D$6/12)^($BD$1*12-$B575)),0)</f>
        <v>0</v>
      </c>
      <c r="BF575" s="15">
        <f>if($A575&lt;=$AF$1,F575*((1+Investment!$D$7/12)^($BD$1*12-$B575)),0)</f>
        <v>0</v>
      </c>
      <c r="BG575" s="15">
        <f t="shared" si="12"/>
        <v>0</v>
      </c>
      <c r="BH575" s="15">
        <f t="shared" si="23"/>
        <v>2023737898</v>
      </c>
      <c r="BI575" s="15"/>
    </row>
    <row r="576">
      <c r="A576" s="24">
        <f t="shared" si="2"/>
        <v>47</v>
      </c>
      <c r="B576" s="23">
        <f t="shared" si="13"/>
        <v>574</v>
      </c>
      <c r="C576" s="15">
        <f>vlookup(A576,Budget!$B$3:$H$53,7,0)</f>
        <v>189485.9961</v>
      </c>
      <c r="D576" s="15">
        <f t="shared" ref="D576:F576" si="594">$C576*D$1</f>
        <v>113691.5977</v>
      </c>
      <c r="E576" s="15">
        <f t="shared" si="594"/>
        <v>47371.49902</v>
      </c>
      <c r="F576" s="15">
        <f t="shared" si="594"/>
        <v>28422.89941</v>
      </c>
      <c r="G576" s="14"/>
      <c r="H576" s="15">
        <f>if($A576&lt;=$H$1,D576*((1+Investment!$D$5/12)^($H$1*12-$B576)),0)</f>
        <v>0</v>
      </c>
      <c r="I576" s="15">
        <f>if($A576&lt;=$H$1,E576*((1+Investment!$D$6/12)^($H$1*12-$B576)),0)</f>
        <v>0</v>
      </c>
      <c r="J576" s="15">
        <f>if($A576&lt;=$H$1,F576*((1+Investment!$D$7/12)^($H$1*12-$B576)),0)</f>
        <v>0</v>
      </c>
      <c r="K576" s="15">
        <f t="shared" si="4"/>
        <v>0</v>
      </c>
      <c r="L576" s="15">
        <f t="shared" si="15"/>
        <v>2878143.695</v>
      </c>
      <c r="M576" s="14"/>
      <c r="N576" s="15">
        <f>if($A576&lt;=$N$1,D576*((1+Investment!$D$5/12)^($N$1*12-$B576)),0)</f>
        <v>0</v>
      </c>
      <c r="O576" s="15">
        <f>if($A576&lt;=$N$1,E576*((1+Investment!$D$6/12)^($N$1*12-$B576)),0)</f>
        <v>0</v>
      </c>
      <c r="P576" s="15">
        <f>if($A576&lt;=$N$1,F576*((1+Investment!$D$7/12)^($N$1*12-$B576)),0)</f>
        <v>0</v>
      </c>
      <c r="Q576" s="15">
        <f t="shared" si="5"/>
        <v>0</v>
      </c>
      <c r="R576" s="15">
        <f t="shared" si="16"/>
        <v>7865692.167</v>
      </c>
      <c r="S576" s="14"/>
      <c r="T576" s="15">
        <f>if($A576&lt;=$T$1,D576*((1+Investment!$D$5/12)^($T$1*12-$B576)),0)</f>
        <v>0</v>
      </c>
      <c r="U576" s="15">
        <f>if($A576&lt;=$T$1,E576*((1+Investment!$D$6/12)^($T$1*12-$B576)),0)</f>
        <v>0</v>
      </c>
      <c r="V576" s="15">
        <f>if($A576&lt;=$T$1,F576*((1+Investment!$D$7/12)^($T$1*12-$B576)),0)</f>
        <v>0</v>
      </c>
      <c r="W576" s="15">
        <f t="shared" si="6"/>
        <v>0</v>
      </c>
      <c r="X576" s="15">
        <f t="shared" si="17"/>
        <v>19126709.88</v>
      </c>
      <c r="Y576" s="14"/>
      <c r="Z576" s="15">
        <f>if($A576&lt;=$Z$1,D576*((1+Investment!$D$5/12)^($Z$1*12-$B576)),0)</f>
        <v>0</v>
      </c>
      <c r="AA576" s="15">
        <f>if($A576&lt;=$Z$1,E576*((1+Investment!$D$6/12)^($Z$1*12-$B576)),0)</f>
        <v>0</v>
      </c>
      <c r="AB576" s="15">
        <f>if($A576&lt;=$Z$1,F576*((1+Investment!$D$7/12)^($Z$1*12-$B576)),0)</f>
        <v>0</v>
      </c>
      <c r="AC576" s="15">
        <f t="shared" si="7"/>
        <v>0</v>
      </c>
      <c r="AD576" s="15">
        <f t="shared" si="18"/>
        <v>43666553.35</v>
      </c>
      <c r="AE576" s="14"/>
      <c r="AF576" s="15">
        <f>if($A576&lt;=$AF$1,D576*((1+Investment!$D$5/12)^($AF$1*12-$B576)),0)</f>
        <v>0</v>
      </c>
      <c r="AG576" s="15">
        <f>if($A576&lt;=$AF$1,E576*((1+Investment!$D$6/12)^($AF$1*12-$B576)),0)</f>
        <v>0</v>
      </c>
      <c r="AH576" s="15">
        <f>if($A576&lt;=$AF$1,F576*((1+Investment!$D$7/12)^($AF$1*12-$B576)),0)</f>
        <v>0</v>
      </c>
      <c r="AI576" s="15">
        <f t="shared" si="8"/>
        <v>0</v>
      </c>
      <c r="AJ576" s="15">
        <f t="shared" si="19"/>
        <v>96444597</v>
      </c>
      <c r="AK576" s="14"/>
      <c r="AL576" s="15">
        <f>if($A576&lt;=$AF$1,D576*((1+Investment!$D$5/12)^($AL$1*12-$B576)),0)</f>
        <v>0</v>
      </c>
      <c r="AM576" s="15">
        <f>if($A576&lt;=$AF$1,E576*((1+Investment!$D$6/12)^($AL$1*12-$B576)),0)</f>
        <v>0</v>
      </c>
      <c r="AN576" s="15">
        <f>if($A576&lt;=$AF$1,F576*((1+Investment!$D$7/12)^($AL$1*12-$B576)),0)</f>
        <v>0</v>
      </c>
      <c r="AO576" s="15">
        <f t="shared" si="9"/>
        <v>0</v>
      </c>
      <c r="AP576" s="15">
        <f t="shared" si="20"/>
        <v>201708724.5</v>
      </c>
      <c r="AQ576" s="14"/>
      <c r="AR576" s="15">
        <f>if($A576&lt;=$AF$1,D576*((1+Investment!$D$5/12)^($AR$1*12-$B576)),0)</f>
        <v>0</v>
      </c>
      <c r="AS576" s="15">
        <f>if($A576&lt;=$AF$1,E576*((1+Investment!$D$6/12)^($AR$1*12-$B576)),0)</f>
        <v>0</v>
      </c>
      <c r="AT576" s="15">
        <f>if($A576&lt;=$AF$1,F576*((1+Investment!$D$7/12)^($AR$1*12-$B576)),0)</f>
        <v>0</v>
      </c>
      <c r="AU576" s="15">
        <f t="shared" si="10"/>
        <v>0</v>
      </c>
      <c r="AV576" s="15">
        <f t="shared" si="21"/>
        <v>428487442.2</v>
      </c>
      <c r="AW576" s="15"/>
      <c r="AX576" s="15">
        <f>if($A576&lt;=$AF$1,D576*((1+Investment!$D$5/12)^($AX$1*12-$B576)),0)</f>
        <v>0</v>
      </c>
      <c r="AY576" s="15">
        <f>if($A576&lt;=$AF$1,E576*((1+Investment!$D$6/12)^($AX$1*12-$B576)),0)</f>
        <v>0</v>
      </c>
      <c r="AZ576" s="15">
        <f>if($A576&lt;=$AF$1,F576*((1+Investment!$D$7/12)^($AX$1*12-$B576)),0)</f>
        <v>0</v>
      </c>
      <c r="BA576" s="15">
        <f t="shared" si="11"/>
        <v>0</v>
      </c>
      <c r="BB576" s="15">
        <f t="shared" si="22"/>
        <v>924335629</v>
      </c>
      <c r="BC576" s="15"/>
      <c r="BD576" s="15">
        <f>if($A576&lt;=$AF$1,D576*((1+Investment!$D$5/12)^($BD$1*12-$B576)),0)</f>
        <v>0</v>
      </c>
      <c r="BE576" s="15">
        <f>if($A576&lt;=$AF$1,E576*((1+Investment!$D$6/12)^($BD$1*12-$B576)),0)</f>
        <v>0</v>
      </c>
      <c r="BF576" s="15">
        <f>if($A576&lt;=$AF$1,F576*((1+Investment!$D$7/12)^($BD$1*12-$B576)),0)</f>
        <v>0</v>
      </c>
      <c r="BG576" s="15">
        <f t="shared" si="12"/>
        <v>0</v>
      </c>
      <c r="BH576" s="15">
        <f t="shared" si="23"/>
        <v>2023737898</v>
      </c>
      <c r="BI576" s="15"/>
    </row>
    <row r="577">
      <c r="A577" s="24">
        <f t="shared" si="2"/>
        <v>47</v>
      </c>
      <c r="B577" s="23">
        <f t="shared" si="13"/>
        <v>575</v>
      </c>
      <c r="C577" s="15">
        <f>vlookup(A577,Budget!$B$3:$H$53,7,0)</f>
        <v>189485.9961</v>
      </c>
      <c r="D577" s="15">
        <f t="shared" ref="D577:F577" si="595">$C577*D$1</f>
        <v>113691.5977</v>
      </c>
      <c r="E577" s="15">
        <f t="shared" si="595"/>
        <v>47371.49902</v>
      </c>
      <c r="F577" s="15">
        <f t="shared" si="595"/>
        <v>28422.89941</v>
      </c>
      <c r="G577" s="14"/>
      <c r="H577" s="15">
        <f>if($A577&lt;=$H$1,D577*((1+Investment!$D$5/12)^($H$1*12-$B577)),0)</f>
        <v>0</v>
      </c>
      <c r="I577" s="15">
        <f>if($A577&lt;=$H$1,E577*((1+Investment!$D$6/12)^($H$1*12-$B577)),0)</f>
        <v>0</v>
      </c>
      <c r="J577" s="15">
        <f>if($A577&lt;=$H$1,F577*((1+Investment!$D$7/12)^($H$1*12-$B577)),0)</f>
        <v>0</v>
      </c>
      <c r="K577" s="15">
        <f t="shared" si="4"/>
        <v>0</v>
      </c>
      <c r="L577" s="15">
        <f t="shared" si="15"/>
        <v>2878143.695</v>
      </c>
      <c r="M577" s="14"/>
      <c r="N577" s="15">
        <f>if($A577&lt;=$N$1,D577*((1+Investment!$D$5/12)^($N$1*12-$B577)),0)</f>
        <v>0</v>
      </c>
      <c r="O577" s="15">
        <f>if($A577&lt;=$N$1,E577*((1+Investment!$D$6/12)^($N$1*12-$B577)),0)</f>
        <v>0</v>
      </c>
      <c r="P577" s="15">
        <f>if($A577&lt;=$N$1,F577*((1+Investment!$D$7/12)^($N$1*12-$B577)),0)</f>
        <v>0</v>
      </c>
      <c r="Q577" s="15">
        <f t="shared" si="5"/>
        <v>0</v>
      </c>
      <c r="R577" s="15">
        <f t="shared" si="16"/>
        <v>7865692.167</v>
      </c>
      <c r="S577" s="14"/>
      <c r="T577" s="15">
        <f>if($A577&lt;=$T$1,D577*((1+Investment!$D$5/12)^($T$1*12-$B577)),0)</f>
        <v>0</v>
      </c>
      <c r="U577" s="15">
        <f>if($A577&lt;=$T$1,E577*((1+Investment!$D$6/12)^($T$1*12-$B577)),0)</f>
        <v>0</v>
      </c>
      <c r="V577" s="15">
        <f>if($A577&lt;=$T$1,F577*((1+Investment!$D$7/12)^($T$1*12-$B577)),0)</f>
        <v>0</v>
      </c>
      <c r="W577" s="15">
        <f t="shared" si="6"/>
        <v>0</v>
      </c>
      <c r="X577" s="15">
        <f t="shared" si="17"/>
        <v>19126709.88</v>
      </c>
      <c r="Y577" s="14"/>
      <c r="Z577" s="15">
        <f>if($A577&lt;=$Z$1,D577*((1+Investment!$D$5/12)^($Z$1*12-$B577)),0)</f>
        <v>0</v>
      </c>
      <c r="AA577" s="15">
        <f>if($A577&lt;=$Z$1,E577*((1+Investment!$D$6/12)^($Z$1*12-$B577)),0)</f>
        <v>0</v>
      </c>
      <c r="AB577" s="15">
        <f>if($A577&lt;=$Z$1,F577*((1+Investment!$D$7/12)^($Z$1*12-$B577)),0)</f>
        <v>0</v>
      </c>
      <c r="AC577" s="15">
        <f t="shared" si="7"/>
        <v>0</v>
      </c>
      <c r="AD577" s="15">
        <f t="shared" si="18"/>
        <v>43666553.35</v>
      </c>
      <c r="AE577" s="14"/>
      <c r="AF577" s="15">
        <f>if($A577&lt;=$AF$1,D577*((1+Investment!$D$5/12)^($AF$1*12-$B577)),0)</f>
        <v>0</v>
      </c>
      <c r="AG577" s="15">
        <f>if($A577&lt;=$AF$1,E577*((1+Investment!$D$6/12)^($AF$1*12-$B577)),0)</f>
        <v>0</v>
      </c>
      <c r="AH577" s="15">
        <f>if($A577&lt;=$AF$1,F577*((1+Investment!$D$7/12)^($AF$1*12-$B577)),0)</f>
        <v>0</v>
      </c>
      <c r="AI577" s="15">
        <f t="shared" si="8"/>
        <v>0</v>
      </c>
      <c r="AJ577" s="15">
        <f t="shared" si="19"/>
        <v>96444597</v>
      </c>
      <c r="AK577" s="14"/>
      <c r="AL577" s="15">
        <f>if($A577&lt;=$AF$1,D577*((1+Investment!$D$5/12)^($AL$1*12-$B577)),0)</f>
        <v>0</v>
      </c>
      <c r="AM577" s="15">
        <f>if($A577&lt;=$AF$1,E577*((1+Investment!$D$6/12)^($AL$1*12-$B577)),0)</f>
        <v>0</v>
      </c>
      <c r="AN577" s="15">
        <f>if($A577&lt;=$AF$1,F577*((1+Investment!$D$7/12)^($AL$1*12-$B577)),0)</f>
        <v>0</v>
      </c>
      <c r="AO577" s="15">
        <f t="shared" si="9"/>
        <v>0</v>
      </c>
      <c r="AP577" s="15">
        <f t="shared" si="20"/>
        <v>201708724.5</v>
      </c>
      <c r="AQ577" s="14"/>
      <c r="AR577" s="15">
        <f>if($A577&lt;=$AF$1,D577*((1+Investment!$D$5/12)^($AR$1*12-$B577)),0)</f>
        <v>0</v>
      </c>
      <c r="AS577" s="15">
        <f>if($A577&lt;=$AF$1,E577*((1+Investment!$D$6/12)^($AR$1*12-$B577)),0)</f>
        <v>0</v>
      </c>
      <c r="AT577" s="15">
        <f>if($A577&lt;=$AF$1,F577*((1+Investment!$D$7/12)^($AR$1*12-$B577)),0)</f>
        <v>0</v>
      </c>
      <c r="AU577" s="15">
        <f t="shared" si="10"/>
        <v>0</v>
      </c>
      <c r="AV577" s="15">
        <f t="shared" si="21"/>
        <v>428487442.2</v>
      </c>
      <c r="AW577" s="15"/>
      <c r="AX577" s="15">
        <f>if($A577&lt;=$AF$1,D577*((1+Investment!$D$5/12)^($AX$1*12-$B577)),0)</f>
        <v>0</v>
      </c>
      <c r="AY577" s="15">
        <f>if($A577&lt;=$AF$1,E577*((1+Investment!$D$6/12)^($AX$1*12-$B577)),0)</f>
        <v>0</v>
      </c>
      <c r="AZ577" s="15">
        <f>if($A577&lt;=$AF$1,F577*((1+Investment!$D$7/12)^($AX$1*12-$B577)),0)</f>
        <v>0</v>
      </c>
      <c r="BA577" s="15">
        <f t="shared" si="11"/>
        <v>0</v>
      </c>
      <c r="BB577" s="15">
        <f t="shared" si="22"/>
        <v>924335629</v>
      </c>
      <c r="BC577" s="15"/>
      <c r="BD577" s="15">
        <f>if($A577&lt;=$AF$1,D577*((1+Investment!$D$5/12)^($BD$1*12-$B577)),0)</f>
        <v>0</v>
      </c>
      <c r="BE577" s="15">
        <f>if($A577&lt;=$AF$1,E577*((1+Investment!$D$6/12)^($BD$1*12-$B577)),0)</f>
        <v>0</v>
      </c>
      <c r="BF577" s="15">
        <f>if($A577&lt;=$AF$1,F577*((1+Investment!$D$7/12)^($BD$1*12-$B577)),0)</f>
        <v>0</v>
      </c>
      <c r="BG577" s="15">
        <f t="shared" si="12"/>
        <v>0</v>
      </c>
      <c r="BH577" s="15">
        <f t="shared" si="23"/>
        <v>2023737898</v>
      </c>
      <c r="BI577" s="15"/>
    </row>
    <row r="578">
      <c r="A578" s="24">
        <f t="shared" si="2"/>
        <v>47</v>
      </c>
      <c r="B578" s="23">
        <f t="shared" si="13"/>
        <v>576</v>
      </c>
      <c r="C578" s="15">
        <f>vlookup(A578,Budget!$B$3:$H$53,7,0)</f>
        <v>189485.9961</v>
      </c>
      <c r="D578" s="15">
        <f t="shared" ref="D578:F578" si="596">$C578*D$1</f>
        <v>113691.5977</v>
      </c>
      <c r="E578" s="15">
        <f t="shared" si="596"/>
        <v>47371.49902</v>
      </c>
      <c r="F578" s="15">
        <f t="shared" si="596"/>
        <v>28422.89941</v>
      </c>
      <c r="G578" s="14"/>
      <c r="H578" s="15">
        <f>if($A578&lt;=$H$1,D578*((1+Investment!$D$5/12)^($H$1*12-$B578)),0)</f>
        <v>0</v>
      </c>
      <c r="I578" s="15">
        <f>if($A578&lt;=$H$1,E578*((1+Investment!$D$6/12)^($H$1*12-$B578)),0)</f>
        <v>0</v>
      </c>
      <c r="J578" s="15">
        <f>if($A578&lt;=$H$1,F578*((1+Investment!$D$7/12)^($H$1*12-$B578)),0)</f>
        <v>0</v>
      </c>
      <c r="K578" s="15">
        <f t="shared" si="4"/>
        <v>0</v>
      </c>
      <c r="L578" s="15">
        <f t="shared" si="15"/>
        <v>2878143.695</v>
      </c>
      <c r="M578" s="14"/>
      <c r="N578" s="15">
        <f>if($A578&lt;=$N$1,D578*((1+Investment!$D$5/12)^($N$1*12-$B578)),0)</f>
        <v>0</v>
      </c>
      <c r="O578" s="15">
        <f>if($A578&lt;=$N$1,E578*((1+Investment!$D$6/12)^($N$1*12-$B578)),0)</f>
        <v>0</v>
      </c>
      <c r="P578" s="15">
        <f>if($A578&lt;=$N$1,F578*((1+Investment!$D$7/12)^($N$1*12-$B578)),0)</f>
        <v>0</v>
      </c>
      <c r="Q578" s="15">
        <f t="shared" si="5"/>
        <v>0</v>
      </c>
      <c r="R578" s="15">
        <f t="shared" si="16"/>
        <v>7865692.167</v>
      </c>
      <c r="S578" s="14"/>
      <c r="T578" s="15">
        <f>if($A578&lt;=$T$1,D578*((1+Investment!$D$5/12)^($T$1*12-$B578)),0)</f>
        <v>0</v>
      </c>
      <c r="U578" s="15">
        <f>if($A578&lt;=$T$1,E578*((1+Investment!$D$6/12)^($T$1*12-$B578)),0)</f>
        <v>0</v>
      </c>
      <c r="V578" s="15">
        <f>if($A578&lt;=$T$1,F578*((1+Investment!$D$7/12)^($T$1*12-$B578)),0)</f>
        <v>0</v>
      </c>
      <c r="W578" s="15">
        <f t="shared" si="6"/>
        <v>0</v>
      </c>
      <c r="X578" s="15">
        <f t="shared" si="17"/>
        <v>19126709.88</v>
      </c>
      <c r="Y578" s="14"/>
      <c r="Z578" s="15">
        <f>if($A578&lt;=$Z$1,D578*((1+Investment!$D$5/12)^($Z$1*12-$B578)),0)</f>
        <v>0</v>
      </c>
      <c r="AA578" s="15">
        <f>if($A578&lt;=$Z$1,E578*((1+Investment!$D$6/12)^($Z$1*12-$B578)),0)</f>
        <v>0</v>
      </c>
      <c r="AB578" s="15">
        <f>if($A578&lt;=$Z$1,F578*((1+Investment!$D$7/12)^($Z$1*12-$B578)),0)</f>
        <v>0</v>
      </c>
      <c r="AC578" s="15">
        <f t="shared" si="7"/>
        <v>0</v>
      </c>
      <c r="AD578" s="15">
        <f t="shared" si="18"/>
        <v>43666553.35</v>
      </c>
      <c r="AE578" s="14"/>
      <c r="AF578" s="15">
        <f>if($A578&lt;=$AF$1,D578*((1+Investment!$D$5/12)^($AF$1*12-$B578)),0)</f>
        <v>0</v>
      </c>
      <c r="AG578" s="15">
        <f>if($A578&lt;=$AF$1,E578*((1+Investment!$D$6/12)^($AF$1*12-$B578)),0)</f>
        <v>0</v>
      </c>
      <c r="AH578" s="15">
        <f>if($A578&lt;=$AF$1,F578*((1+Investment!$D$7/12)^($AF$1*12-$B578)),0)</f>
        <v>0</v>
      </c>
      <c r="AI578" s="15">
        <f t="shared" si="8"/>
        <v>0</v>
      </c>
      <c r="AJ578" s="15">
        <f t="shared" si="19"/>
        <v>96444597</v>
      </c>
      <c r="AK578" s="14"/>
      <c r="AL578" s="15">
        <f>if($A578&lt;=$AF$1,D578*((1+Investment!$D$5/12)^($AL$1*12-$B578)),0)</f>
        <v>0</v>
      </c>
      <c r="AM578" s="15">
        <f>if($A578&lt;=$AF$1,E578*((1+Investment!$D$6/12)^($AL$1*12-$B578)),0)</f>
        <v>0</v>
      </c>
      <c r="AN578" s="15">
        <f>if($A578&lt;=$AF$1,F578*((1+Investment!$D$7/12)^($AL$1*12-$B578)),0)</f>
        <v>0</v>
      </c>
      <c r="AO578" s="15">
        <f t="shared" si="9"/>
        <v>0</v>
      </c>
      <c r="AP578" s="15">
        <f t="shared" si="20"/>
        <v>201708724.5</v>
      </c>
      <c r="AQ578" s="14"/>
      <c r="AR578" s="15">
        <f>if($A578&lt;=$AF$1,D578*((1+Investment!$D$5/12)^($AR$1*12-$B578)),0)</f>
        <v>0</v>
      </c>
      <c r="AS578" s="15">
        <f>if($A578&lt;=$AF$1,E578*((1+Investment!$D$6/12)^($AR$1*12-$B578)),0)</f>
        <v>0</v>
      </c>
      <c r="AT578" s="15">
        <f>if($A578&lt;=$AF$1,F578*((1+Investment!$D$7/12)^($AR$1*12-$B578)),0)</f>
        <v>0</v>
      </c>
      <c r="AU578" s="15">
        <f t="shared" si="10"/>
        <v>0</v>
      </c>
      <c r="AV578" s="15">
        <f t="shared" si="21"/>
        <v>428487442.2</v>
      </c>
      <c r="AW578" s="15"/>
      <c r="AX578" s="15">
        <f>if($A578&lt;=$AF$1,D578*((1+Investment!$D$5/12)^($AX$1*12-$B578)),0)</f>
        <v>0</v>
      </c>
      <c r="AY578" s="15">
        <f>if($A578&lt;=$AF$1,E578*((1+Investment!$D$6/12)^($AX$1*12-$B578)),0)</f>
        <v>0</v>
      </c>
      <c r="AZ578" s="15">
        <f>if($A578&lt;=$AF$1,F578*((1+Investment!$D$7/12)^($AX$1*12-$B578)),0)</f>
        <v>0</v>
      </c>
      <c r="BA578" s="15">
        <f t="shared" si="11"/>
        <v>0</v>
      </c>
      <c r="BB578" s="15">
        <f t="shared" si="22"/>
        <v>924335629</v>
      </c>
      <c r="BC578" s="15"/>
      <c r="BD578" s="15">
        <f>if($A578&lt;=$AF$1,D578*((1+Investment!$D$5/12)^($BD$1*12-$B578)),0)</f>
        <v>0</v>
      </c>
      <c r="BE578" s="15">
        <f>if($A578&lt;=$AF$1,E578*((1+Investment!$D$6/12)^($BD$1*12-$B578)),0)</f>
        <v>0</v>
      </c>
      <c r="BF578" s="15">
        <f>if($A578&lt;=$AF$1,F578*((1+Investment!$D$7/12)^($BD$1*12-$B578)),0)</f>
        <v>0</v>
      </c>
      <c r="BG578" s="15">
        <f t="shared" si="12"/>
        <v>0</v>
      </c>
      <c r="BH578" s="15">
        <f t="shared" si="23"/>
        <v>2023737898</v>
      </c>
      <c r="BI578" s="15"/>
    </row>
    <row r="579">
      <c r="A579" s="24">
        <f t="shared" si="2"/>
        <v>48</v>
      </c>
      <c r="B579" s="23">
        <f t="shared" si="13"/>
        <v>577</v>
      </c>
      <c r="C579" s="15">
        <f>vlookup(A579,Budget!$B$3:$H$53,7,0)</f>
        <v>197221.4359</v>
      </c>
      <c r="D579" s="15">
        <f t="shared" ref="D579:F579" si="597">$C579*D$1</f>
        <v>118332.8616</v>
      </c>
      <c r="E579" s="15">
        <f t="shared" si="597"/>
        <v>49305.35899</v>
      </c>
      <c r="F579" s="15">
        <f t="shared" si="597"/>
        <v>29583.21539</v>
      </c>
      <c r="G579" s="14"/>
      <c r="H579" s="15">
        <f>if($A579&lt;=$H$1,D579*((1+Investment!$D$5/12)^($H$1*12-$B579)),0)</f>
        <v>0</v>
      </c>
      <c r="I579" s="15">
        <f>if($A579&lt;=$H$1,E579*((1+Investment!$D$6/12)^($H$1*12-$B579)),0)</f>
        <v>0</v>
      </c>
      <c r="J579" s="15">
        <f>if($A579&lt;=$H$1,F579*((1+Investment!$D$7/12)^($H$1*12-$B579)),0)</f>
        <v>0</v>
      </c>
      <c r="K579" s="15">
        <f t="shared" si="4"/>
        <v>0</v>
      </c>
      <c r="L579" s="15">
        <f t="shared" si="15"/>
        <v>2878143.695</v>
      </c>
      <c r="M579" s="14"/>
      <c r="N579" s="15">
        <f>if($A579&lt;=$N$1,D579*((1+Investment!$D$5/12)^($N$1*12-$B579)),0)</f>
        <v>0</v>
      </c>
      <c r="O579" s="15">
        <f>if($A579&lt;=$N$1,E579*((1+Investment!$D$6/12)^($N$1*12-$B579)),0)</f>
        <v>0</v>
      </c>
      <c r="P579" s="15">
        <f>if($A579&lt;=$N$1,F579*((1+Investment!$D$7/12)^($N$1*12-$B579)),0)</f>
        <v>0</v>
      </c>
      <c r="Q579" s="15">
        <f t="shared" si="5"/>
        <v>0</v>
      </c>
      <c r="R579" s="15">
        <f t="shared" si="16"/>
        <v>7865692.167</v>
      </c>
      <c r="S579" s="14"/>
      <c r="T579" s="15">
        <f>if($A579&lt;=$T$1,D579*((1+Investment!$D$5/12)^($T$1*12-$B579)),0)</f>
        <v>0</v>
      </c>
      <c r="U579" s="15">
        <f>if($A579&lt;=$T$1,E579*((1+Investment!$D$6/12)^($T$1*12-$B579)),0)</f>
        <v>0</v>
      </c>
      <c r="V579" s="15">
        <f>if($A579&lt;=$T$1,F579*((1+Investment!$D$7/12)^($T$1*12-$B579)),0)</f>
        <v>0</v>
      </c>
      <c r="W579" s="15">
        <f t="shared" si="6"/>
        <v>0</v>
      </c>
      <c r="X579" s="15">
        <f t="shared" si="17"/>
        <v>19126709.88</v>
      </c>
      <c r="Y579" s="14"/>
      <c r="Z579" s="15">
        <f>if($A579&lt;=$Z$1,D579*((1+Investment!$D$5/12)^($Z$1*12-$B579)),0)</f>
        <v>0</v>
      </c>
      <c r="AA579" s="15">
        <f>if($A579&lt;=$Z$1,E579*((1+Investment!$D$6/12)^($Z$1*12-$B579)),0)</f>
        <v>0</v>
      </c>
      <c r="AB579" s="15">
        <f>if($A579&lt;=$Z$1,F579*((1+Investment!$D$7/12)^($Z$1*12-$B579)),0)</f>
        <v>0</v>
      </c>
      <c r="AC579" s="15">
        <f t="shared" si="7"/>
        <v>0</v>
      </c>
      <c r="AD579" s="15">
        <f t="shared" si="18"/>
        <v>43666553.35</v>
      </c>
      <c r="AE579" s="14"/>
      <c r="AF579" s="15">
        <f>if($A579&lt;=$AF$1,D579*((1+Investment!$D$5/12)^($AF$1*12-$B579)),0)</f>
        <v>0</v>
      </c>
      <c r="AG579" s="15">
        <f>if($A579&lt;=$AF$1,E579*((1+Investment!$D$6/12)^($AF$1*12-$B579)),0)</f>
        <v>0</v>
      </c>
      <c r="AH579" s="15">
        <f>if($A579&lt;=$AF$1,F579*((1+Investment!$D$7/12)^($AF$1*12-$B579)),0)</f>
        <v>0</v>
      </c>
      <c r="AI579" s="15">
        <f t="shared" si="8"/>
        <v>0</v>
      </c>
      <c r="AJ579" s="15">
        <f t="shared" si="19"/>
        <v>96444597</v>
      </c>
      <c r="AK579" s="14"/>
      <c r="AL579" s="15">
        <f>if($A579&lt;=$AF$1,D579*((1+Investment!$D$5/12)^($AL$1*12-$B579)),0)</f>
        <v>0</v>
      </c>
      <c r="AM579" s="15">
        <f>if($A579&lt;=$AF$1,E579*((1+Investment!$D$6/12)^($AL$1*12-$B579)),0)</f>
        <v>0</v>
      </c>
      <c r="AN579" s="15">
        <f>if($A579&lt;=$AF$1,F579*((1+Investment!$D$7/12)^($AL$1*12-$B579)),0)</f>
        <v>0</v>
      </c>
      <c r="AO579" s="15">
        <f t="shared" si="9"/>
        <v>0</v>
      </c>
      <c r="AP579" s="15">
        <f t="shared" si="20"/>
        <v>201708724.5</v>
      </c>
      <c r="AQ579" s="14"/>
      <c r="AR579" s="15">
        <f>if($A579&lt;=$AF$1,D579*((1+Investment!$D$5/12)^($AR$1*12-$B579)),0)</f>
        <v>0</v>
      </c>
      <c r="AS579" s="15">
        <f>if($A579&lt;=$AF$1,E579*((1+Investment!$D$6/12)^($AR$1*12-$B579)),0)</f>
        <v>0</v>
      </c>
      <c r="AT579" s="15">
        <f>if($A579&lt;=$AF$1,F579*((1+Investment!$D$7/12)^($AR$1*12-$B579)),0)</f>
        <v>0</v>
      </c>
      <c r="AU579" s="15">
        <f t="shared" si="10"/>
        <v>0</v>
      </c>
      <c r="AV579" s="15">
        <f t="shared" si="21"/>
        <v>428487442.2</v>
      </c>
      <c r="AW579" s="15"/>
      <c r="AX579" s="15">
        <f>if($A579&lt;=$AF$1,D579*((1+Investment!$D$5/12)^($AX$1*12-$B579)),0)</f>
        <v>0</v>
      </c>
      <c r="AY579" s="15">
        <f>if($A579&lt;=$AF$1,E579*((1+Investment!$D$6/12)^($AX$1*12-$B579)),0)</f>
        <v>0</v>
      </c>
      <c r="AZ579" s="15">
        <f>if($A579&lt;=$AF$1,F579*((1+Investment!$D$7/12)^($AX$1*12-$B579)),0)</f>
        <v>0</v>
      </c>
      <c r="BA579" s="15">
        <f t="shared" si="11"/>
        <v>0</v>
      </c>
      <c r="BB579" s="15">
        <f t="shared" si="22"/>
        <v>924335629</v>
      </c>
      <c r="BC579" s="15"/>
      <c r="BD579" s="15">
        <f>if($A579&lt;=$AF$1,D579*((1+Investment!$D$5/12)^($BD$1*12-$B579)),0)</f>
        <v>0</v>
      </c>
      <c r="BE579" s="15">
        <f>if($A579&lt;=$AF$1,E579*((1+Investment!$D$6/12)^($BD$1*12-$B579)),0)</f>
        <v>0</v>
      </c>
      <c r="BF579" s="15">
        <f>if($A579&lt;=$AF$1,F579*((1+Investment!$D$7/12)^($BD$1*12-$B579)),0)</f>
        <v>0</v>
      </c>
      <c r="BG579" s="15">
        <f t="shared" si="12"/>
        <v>0</v>
      </c>
      <c r="BH579" s="15">
        <f t="shared" si="23"/>
        <v>2023737898</v>
      </c>
      <c r="BI579" s="15"/>
    </row>
    <row r="580">
      <c r="A580" s="24">
        <f t="shared" si="2"/>
        <v>48</v>
      </c>
      <c r="B580" s="23">
        <f t="shared" si="13"/>
        <v>578</v>
      </c>
      <c r="C580" s="15">
        <f>vlookup(A580,Budget!$B$3:$H$53,7,0)</f>
        <v>197221.4359</v>
      </c>
      <c r="D580" s="15">
        <f t="shared" ref="D580:F580" si="598">$C580*D$1</f>
        <v>118332.8616</v>
      </c>
      <c r="E580" s="15">
        <f t="shared" si="598"/>
        <v>49305.35899</v>
      </c>
      <c r="F580" s="15">
        <f t="shared" si="598"/>
        <v>29583.21539</v>
      </c>
      <c r="G580" s="14"/>
      <c r="H580" s="15">
        <f>if($A580&lt;=$H$1,D580*((1+Investment!$D$5/12)^($H$1*12-$B580)),0)</f>
        <v>0</v>
      </c>
      <c r="I580" s="15">
        <f>if($A580&lt;=$H$1,E580*((1+Investment!$D$6/12)^($H$1*12-$B580)),0)</f>
        <v>0</v>
      </c>
      <c r="J580" s="15">
        <f>if($A580&lt;=$H$1,F580*((1+Investment!$D$7/12)^($H$1*12-$B580)),0)</f>
        <v>0</v>
      </c>
      <c r="K580" s="15">
        <f t="shared" si="4"/>
        <v>0</v>
      </c>
      <c r="L580" s="15">
        <f t="shared" si="15"/>
        <v>2878143.695</v>
      </c>
      <c r="M580" s="14"/>
      <c r="N580" s="15">
        <f>if($A580&lt;=$N$1,D580*((1+Investment!$D$5/12)^($N$1*12-$B580)),0)</f>
        <v>0</v>
      </c>
      <c r="O580" s="15">
        <f>if($A580&lt;=$N$1,E580*((1+Investment!$D$6/12)^($N$1*12-$B580)),0)</f>
        <v>0</v>
      </c>
      <c r="P580" s="15">
        <f>if($A580&lt;=$N$1,F580*((1+Investment!$D$7/12)^($N$1*12-$B580)),0)</f>
        <v>0</v>
      </c>
      <c r="Q580" s="15">
        <f t="shared" si="5"/>
        <v>0</v>
      </c>
      <c r="R580" s="15">
        <f t="shared" si="16"/>
        <v>7865692.167</v>
      </c>
      <c r="S580" s="14"/>
      <c r="T580" s="15">
        <f>if($A580&lt;=$T$1,D580*((1+Investment!$D$5/12)^($T$1*12-$B580)),0)</f>
        <v>0</v>
      </c>
      <c r="U580" s="15">
        <f>if($A580&lt;=$T$1,E580*((1+Investment!$D$6/12)^($T$1*12-$B580)),0)</f>
        <v>0</v>
      </c>
      <c r="V580" s="15">
        <f>if($A580&lt;=$T$1,F580*((1+Investment!$D$7/12)^($T$1*12-$B580)),0)</f>
        <v>0</v>
      </c>
      <c r="W580" s="15">
        <f t="shared" si="6"/>
        <v>0</v>
      </c>
      <c r="X580" s="15">
        <f t="shared" si="17"/>
        <v>19126709.88</v>
      </c>
      <c r="Y580" s="14"/>
      <c r="Z580" s="15">
        <f>if($A580&lt;=$Z$1,D580*((1+Investment!$D$5/12)^($Z$1*12-$B580)),0)</f>
        <v>0</v>
      </c>
      <c r="AA580" s="15">
        <f>if($A580&lt;=$Z$1,E580*((1+Investment!$D$6/12)^($Z$1*12-$B580)),0)</f>
        <v>0</v>
      </c>
      <c r="AB580" s="15">
        <f>if($A580&lt;=$Z$1,F580*((1+Investment!$D$7/12)^($Z$1*12-$B580)),0)</f>
        <v>0</v>
      </c>
      <c r="AC580" s="15">
        <f t="shared" si="7"/>
        <v>0</v>
      </c>
      <c r="AD580" s="15">
        <f t="shared" si="18"/>
        <v>43666553.35</v>
      </c>
      <c r="AE580" s="14"/>
      <c r="AF580" s="15">
        <f>if($A580&lt;=$AF$1,D580*((1+Investment!$D$5/12)^($AF$1*12-$B580)),0)</f>
        <v>0</v>
      </c>
      <c r="AG580" s="15">
        <f>if($A580&lt;=$AF$1,E580*((1+Investment!$D$6/12)^($AF$1*12-$B580)),0)</f>
        <v>0</v>
      </c>
      <c r="AH580" s="15">
        <f>if($A580&lt;=$AF$1,F580*((1+Investment!$D$7/12)^($AF$1*12-$B580)),0)</f>
        <v>0</v>
      </c>
      <c r="AI580" s="15">
        <f t="shared" si="8"/>
        <v>0</v>
      </c>
      <c r="AJ580" s="15">
        <f t="shared" si="19"/>
        <v>96444597</v>
      </c>
      <c r="AK580" s="14"/>
      <c r="AL580" s="15">
        <f>if($A580&lt;=$AF$1,D580*((1+Investment!$D$5/12)^($AL$1*12-$B580)),0)</f>
        <v>0</v>
      </c>
      <c r="AM580" s="15">
        <f>if($A580&lt;=$AF$1,E580*((1+Investment!$D$6/12)^($AL$1*12-$B580)),0)</f>
        <v>0</v>
      </c>
      <c r="AN580" s="15">
        <f>if($A580&lt;=$AF$1,F580*((1+Investment!$D$7/12)^($AL$1*12-$B580)),0)</f>
        <v>0</v>
      </c>
      <c r="AO580" s="15">
        <f t="shared" si="9"/>
        <v>0</v>
      </c>
      <c r="AP580" s="15">
        <f t="shared" si="20"/>
        <v>201708724.5</v>
      </c>
      <c r="AQ580" s="14"/>
      <c r="AR580" s="15">
        <f>if($A580&lt;=$AF$1,D580*((1+Investment!$D$5/12)^($AR$1*12-$B580)),0)</f>
        <v>0</v>
      </c>
      <c r="AS580" s="15">
        <f>if($A580&lt;=$AF$1,E580*((1+Investment!$D$6/12)^($AR$1*12-$B580)),0)</f>
        <v>0</v>
      </c>
      <c r="AT580" s="15">
        <f>if($A580&lt;=$AF$1,F580*((1+Investment!$D$7/12)^($AR$1*12-$B580)),0)</f>
        <v>0</v>
      </c>
      <c r="AU580" s="15">
        <f t="shared" si="10"/>
        <v>0</v>
      </c>
      <c r="AV580" s="15">
        <f t="shared" si="21"/>
        <v>428487442.2</v>
      </c>
      <c r="AW580" s="15"/>
      <c r="AX580" s="15">
        <f>if($A580&lt;=$AF$1,D580*((1+Investment!$D$5/12)^($AX$1*12-$B580)),0)</f>
        <v>0</v>
      </c>
      <c r="AY580" s="15">
        <f>if($A580&lt;=$AF$1,E580*((1+Investment!$D$6/12)^($AX$1*12-$B580)),0)</f>
        <v>0</v>
      </c>
      <c r="AZ580" s="15">
        <f>if($A580&lt;=$AF$1,F580*((1+Investment!$D$7/12)^($AX$1*12-$B580)),0)</f>
        <v>0</v>
      </c>
      <c r="BA580" s="15">
        <f t="shared" si="11"/>
        <v>0</v>
      </c>
      <c r="BB580" s="15">
        <f t="shared" si="22"/>
        <v>924335629</v>
      </c>
      <c r="BC580" s="15"/>
      <c r="BD580" s="15">
        <f>if($A580&lt;=$AF$1,D580*((1+Investment!$D$5/12)^($BD$1*12-$B580)),0)</f>
        <v>0</v>
      </c>
      <c r="BE580" s="15">
        <f>if($A580&lt;=$AF$1,E580*((1+Investment!$D$6/12)^($BD$1*12-$B580)),0)</f>
        <v>0</v>
      </c>
      <c r="BF580" s="15">
        <f>if($A580&lt;=$AF$1,F580*((1+Investment!$D$7/12)^($BD$1*12-$B580)),0)</f>
        <v>0</v>
      </c>
      <c r="BG580" s="15">
        <f t="shared" si="12"/>
        <v>0</v>
      </c>
      <c r="BH580" s="15">
        <f t="shared" si="23"/>
        <v>2023737898</v>
      </c>
      <c r="BI580" s="15"/>
    </row>
    <row r="581">
      <c r="A581" s="24">
        <f t="shared" si="2"/>
        <v>48</v>
      </c>
      <c r="B581" s="23">
        <f t="shared" si="13"/>
        <v>579</v>
      </c>
      <c r="C581" s="15">
        <f>vlookup(A581,Budget!$B$3:$H$53,7,0)</f>
        <v>197221.4359</v>
      </c>
      <c r="D581" s="15">
        <f t="shared" ref="D581:F581" si="599">$C581*D$1</f>
        <v>118332.8616</v>
      </c>
      <c r="E581" s="15">
        <f t="shared" si="599"/>
        <v>49305.35899</v>
      </c>
      <c r="F581" s="15">
        <f t="shared" si="599"/>
        <v>29583.21539</v>
      </c>
      <c r="G581" s="14"/>
      <c r="H581" s="15">
        <f>if($A581&lt;=$H$1,D581*((1+Investment!$D$5/12)^($H$1*12-$B581)),0)</f>
        <v>0</v>
      </c>
      <c r="I581" s="15">
        <f>if($A581&lt;=$H$1,E581*((1+Investment!$D$6/12)^($H$1*12-$B581)),0)</f>
        <v>0</v>
      </c>
      <c r="J581" s="15">
        <f>if($A581&lt;=$H$1,F581*((1+Investment!$D$7/12)^($H$1*12-$B581)),0)</f>
        <v>0</v>
      </c>
      <c r="K581" s="15">
        <f t="shared" si="4"/>
        <v>0</v>
      </c>
      <c r="L581" s="15">
        <f t="shared" si="15"/>
        <v>2878143.695</v>
      </c>
      <c r="M581" s="14"/>
      <c r="N581" s="15">
        <f>if($A581&lt;=$N$1,D581*((1+Investment!$D$5/12)^($N$1*12-$B581)),0)</f>
        <v>0</v>
      </c>
      <c r="O581" s="15">
        <f>if($A581&lt;=$N$1,E581*((1+Investment!$D$6/12)^($N$1*12-$B581)),0)</f>
        <v>0</v>
      </c>
      <c r="P581" s="15">
        <f>if($A581&lt;=$N$1,F581*((1+Investment!$D$7/12)^($N$1*12-$B581)),0)</f>
        <v>0</v>
      </c>
      <c r="Q581" s="15">
        <f t="shared" si="5"/>
        <v>0</v>
      </c>
      <c r="R581" s="15">
        <f t="shared" si="16"/>
        <v>7865692.167</v>
      </c>
      <c r="S581" s="14"/>
      <c r="T581" s="15">
        <f>if($A581&lt;=$T$1,D581*((1+Investment!$D$5/12)^($T$1*12-$B581)),0)</f>
        <v>0</v>
      </c>
      <c r="U581" s="15">
        <f>if($A581&lt;=$T$1,E581*((1+Investment!$D$6/12)^($T$1*12-$B581)),0)</f>
        <v>0</v>
      </c>
      <c r="V581" s="15">
        <f>if($A581&lt;=$T$1,F581*((1+Investment!$D$7/12)^($T$1*12-$B581)),0)</f>
        <v>0</v>
      </c>
      <c r="W581" s="15">
        <f t="shared" si="6"/>
        <v>0</v>
      </c>
      <c r="X581" s="15">
        <f t="shared" si="17"/>
        <v>19126709.88</v>
      </c>
      <c r="Y581" s="14"/>
      <c r="Z581" s="15">
        <f>if($A581&lt;=$Z$1,D581*((1+Investment!$D$5/12)^($Z$1*12-$B581)),0)</f>
        <v>0</v>
      </c>
      <c r="AA581" s="15">
        <f>if($A581&lt;=$Z$1,E581*((1+Investment!$D$6/12)^($Z$1*12-$B581)),0)</f>
        <v>0</v>
      </c>
      <c r="AB581" s="15">
        <f>if($A581&lt;=$Z$1,F581*((1+Investment!$D$7/12)^($Z$1*12-$B581)),0)</f>
        <v>0</v>
      </c>
      <c r="AC581" s="15">
        <f t="shared" si="7"/>
        <v>0</v>
      </c>
      <c r="AD581" s="15">
        <f t="shared" si="18"/>
        <v>43666553.35</v>
      </c>
      <c r="AE581" s="14"/>
      <c r="AF581" s="15">
        <f>if($A581&lt;=$AF$1,D581*((1+Investment!$D$5/12)^($AF$1*12-$B581)),0)</f>
        <v>0</v>
      </c>
      <c r="AG581" s="15">
        <f>if($A581&lt;=$AF$1,E581*((1+Investment!$D$6/12)^($AF$1*12-$B581)),0)</f>
        <v>0</v>
      </c>
      <c r="AH581" s="15">
        <f>if($A581&lt;=$AF$1,F581*((1+Investment!$D$7/12)^($AF$1*12-$B581)),0)</f>
        <v>0</v>
      </c>
      <c r="AI581" s="15">
        <f t="shared" si="8"/>
        <v>0</v>
      </c>
      <c r="AJ581" s="15">
        <f t="shared" si="19"/>
        <v>96444597</v>
      </c>
      <c r="AK581" s="14"/>
      <c r="AL581" s="15">
        <f>if($A581&lt;=$AF$1,D581*((1+Investment!$D$5/12)^($AL$1*12-$B581)),0)</f>
        <v>0</v>
      </c>
      <c r="AM581" s="15">
        <f>if($A581&lt;=$AF$1,E581*((1+Investment!$D$6/12)^($AL$1*12-$B581)),0)</f>
        <v>0</v>
      </c>
      <c r="AN581" s="15">
        <f>if($A581&lt;=$AF$1,F581*((1+Investment!$D$7/12)^($AL$1*12-$B581)),0)</f>
        <v>0</v>
      </c>
      <c r="AO581" s="15">
        <f t="shared" si="9"/>
        <v>0</v>
      </c>
      <c r="AP581" s="15">
        <f t="shared" si="20"/>
        <v>201708724.5</v>
      </c>
      <c r="AQ581" s="14"/>
      <c r="AR581" s="15">
        <f>if($A581&lt;=$AF$1,D581*((1+Investment!$D$5/12)^($AR$1*12-$B581)),0)</f>
        <v>0</v>
      </c>
      <c r="AS581" s="15">
        <f>if($A581&lt;=$AF$1,E581*((1+Investment!$D$6/12)^($AR$1*12-$B581)),0)</f>
        <v>0</v>
      </c>
      <c r="AT581" s="15">
        <f>if($A581&lt;=$AF$1,F581*((1+Investment!$D$7/12)^($AR$1*12-$B581)),0)</f>
        <v>0</v>
      </c>
      <c r="AU581" s="15">
        <f t="shared" si="10"/>
        <v>0</v>
      </c>
      <c r="AV581" s="15">
        <f t="shared" si="21"/>
        <v>428487442.2</v>
      </c>
      <c r="AW581" s="15"/>
      <c r="AX581" s="15">
        <f>if($A581&lt;=$AF$1,D581*((1+Investment!$D$5/12)^($AX$1*12-$B581)),0)</f>
        <v>0</v>
      </c>
      <c r="AY581" s="15">
        <f>if($A581&lt;=$AF$1,E581*((1+Investment!$D$6/12)^($AX$1*12-$B581)),0)</f>
        <v>0</v>
      </c>
      <c r="AZ581" s="15">
        <f>if($A581&lt;=$AF$1,F581*((1+Investment!$D$7/12)^($AX$1*12-$B581)),0)</f>
        <v>0</v>
      </c>
      <c r="BA581" s="15">
        <f t="shared" si="11"/>
        <v>0</v>
      </c>
      <c r="BB581" s="15">
        <f t="shared" si="22"/>
        <v>924335629</v>
      </c>
      <c r="BC581" s="15"/>
      <c r="BD581" s="15">
        <f>if($A581&lt;=$AF$1,D581*((1+Investment!$D$5/12)^($BD$1*12-$B581)),0)</f>
        <v>0</v>
      </c>
      <c r="BE581" s="15">
        <f>if($A581&lt;=$AF$1,E581*((1+Investment!$D$6/12)^($BD$1*12-$B581)),0)</f>
        <v>0</v>
      </c>
      <c r="BF581" s="15">
        <f>if($A581&lt;=$AF$1,F581*((1+Investment!$D$7/12)^($BD$1*12-$B581)),0)</f>
        <v>0</v>
      </c>
      <c r="BG581" s="15">
        <f t="shared" si="12"/>
        <v>0</v>
      </c>
      <c r="BH581" s="15">
        <f t="shared" si="23"/>
        <v>2023737898</v>
      </c>
      <c r="BI581" s="15"/>
    </row>
    <row r="582">
      <c r="A582" s="24">
        <f t="shared" si="2"/>
        <v>48</v>
      </c>
      <c r="B582" s="23">
        <f t="shared" si="13"/>
        <v>580</v>
      </c>
      <c r="C582" s="15">
        <f>vlookup(A582,Budget!$B$3:$H$53,7,0)</f>
        <v>197221.4359</v>
      </c>
      <c r="D582" s="15">
        <f t="shared" ref="D582:F582" si="600">$C582*D$1</f>
        <v>118332.8616</v>
      </c>
      <c r="E582" s="15">
        <f t="shared" si="600"/>
        <v>49305.35899</v>
      </c>
      <c r="F582" s="15">
        <f t="shared" si="600"/>
        <v>29583.21539</v>
      </c>
      <c r="G582" s="14"/>
      <c r="H582" s="15">
        <f>if($A582&lt;=$H$1,D582*((1+Investment!$D$5/12)^($H$1*12-$B582)),0)</f>
        <v>0</v>
      </c>
      <c r="I582" s="15">
        <f>if($A582&lt;=$H$1,E582*((1+Investment!$D$6/12)^($H$1*12-$B582)),0)</f>
        <v>0</v>
      </c>
      <c r="J582" s="15">
        <f>if($A582&lt;=$H$1,F582*((1+Investment!$D$7/12)^($H$1*12-$B582)),0)</f>
        <v>0</v>
      </c>
      <c r="K582" s="15">
        <f t="shared" si="4"/>
        <v>0</v>
      </c>
      <c r="L582" s="15">
        <f t="shared" si="15"/>
        <v>2878143.695</v>
      </c>
      <c r="M582" s="14"/>
      <c r="N582" s="15">
        <f>if($A582&lt;=$N$1,D582*((1+Investment!$D$5/12)^($N$1*12-$B582)),0)</f>
        <v>0</v>
      </c>
      <c r="O582" s="15">
        <f>if($A582&lt;=$N$1,E582*((1+Investment!$D$6/12)^($N$1*12-$B582)),0)</f>
        <v>0</v>
      </c>
      <c r="P582" s="15">
        <f>if($A582&lt;=$N$1,F582*((1+Investment!$D$7/12)^($N$1*12-$B582)),0)</f>
        <v>0</v>
      </c>
      <c r="Q582" s="15">
        <f t="shared" si="5"/>
        <v>0</v>
      </c>
      <c r="R582" s="15">
        <f t="shared" si="16"/>
        <v>7865692.167</v>
      </c>
      <c r="S582" s="14"/>
      <c r="T582" s="15">
        <f>if($A582&lt;=$T$1,D582*((1+Investment!$D$5/12)^($T$1*12-$B582)),0)</f>
        <v>0</v>
      </c>
      <c r="U582" s="15">
        <f>if($A582&lt;=$T$1,E582*((1+Investment!$D$6/12)^($T$1*12-$B582)),0)</f>
        <v>0</v>
      </c>
      <c r="V582" s="15">
        <f>if($A582&lt;=$T$1,F582*((1+Investment!$D$7/12)^($T$1*12-$B582)),0)</f>
        <v>0</v>
      </c>
      <c r="W582" s="15">
        <f t="shared" si="6"/>
        <v>0</v>
      </c>
      <c r="X582" s="15">
        <f t="shared" si="17"/>
        <v>19126709.88</v>
      </c>
      <c r="Y582" s="14"/>
      <c r="Z582" s="15">
        <f>if($A582&lt;=$Z$1,D582*((1+Investment!$D$5/12)^($Z$1*12-$B582)),0)</f>
        <v>0</v>
      </c>
      <c r="AA582" s="15">
        <f>if($A582&lt;=$Z$1,E582*((1+Investment!$D$6/12)^($Z$1*12-$B582)),0)</f>
        <v>0</v>
      </c>
      <c r="AB582" s="15">
        <f>if($A582&lt;=$Z$1,F582*((1+Investment!$D$7/12)^($Z$1*12-$B582)),0)</f>
        <v>0</v>
      </c>
      <c r="AC582" s="15">
        <f t="shared" si="7"/>
        <v>0</v>
      </c>
      <c r="AD582" s="15">
        <f t="shared" si="18"/>
        <v>43666553.35</v>
      </c>
      <c r="AE582" s="14"/>
      <c r="AF582" s="15">
        <f>if($A582&lt;=$AF$1,D582*((1+Investment!$D$5/12)^($AF$1*12-$B582)),0)</f>
        <v>0</v>
      </c>
      <c r="AG582" s="15">
        <f>if($A582&lt;=$AF$1,E582*((1+Investment!$D$6/12)^($AF$1*12-$B582)),0)</f>
        <v>0</v>
      </c>
      <c r="AH582" s="15">
        <f>if($A582&lt;=$AF$1,F582*((1+Investment!$D$7/12)^($AF$1*12-$B582)),0)</f>
        <v>0</v>
      </c>
      <c r="AI582" s="15">
        <f t="shared" si="8"/>
        <v>0</v>
      </c>
      <c r="AJ582" s="15">
        <f t="shared" si="19"/>
        <v>96444597</v>
      </c>
      <c r="AK582" s="14"/>
      <c r="AL582" s="15">
        <f>if($A582&lt;=$AF$1,D582*((1+Investment!$D$5/12)^($AL$1*12-$B582)),0)</f>
        <v>0</v>
      </c>
      <c r="AM582" s="15">
        <f>if($A582&lt;=$AF$1,E582*((1+Investment!$D$6/12)^($AL$1*12-$B582)),0)</f>
        <v>0</v>
      </c>
      <c r="AN582" s="15">
        <f>if($A582&lt;=$AF$1,F582*((1+Investment!$D$7/12)^($AL$1*12-$B582)),0)</f>
        <v>0</v>
      </c>
      <c r="AO582" s="15">
        <f t="shared" si="9"/>
        <v>0</v>
      </c>
      <c r="AP582" s="15">
        <f t="shared" si="20"/>
        <v>201708724.5</v>
      </c>
      <c r="AQ582" s="14"/>
      <c r="AR582" s="15">
        <f>if($A582&lt;=$AF$1,D582*((1+Investment!$D$5/12)^($AR$1*12-$B582)),0)</f>
        <v>0</v>
      </c>
      <c r="AS582" s="15">
        <f>if($A582&lt;=$AF$1,E582*((1+Investment!$D$6/12)^($AR$1*12-$B582)),0)</f>
        <v>0</v>
      </c>
      <c r="AT582" s="15">
        <f>if($A582&lt;=$AF$1,F582*((1+Investment!$D$7/12)^($AR$1*12-$B582)),0)</f>
        <v>0</v>
      </c>
      <c r="AU582" s="15">
        <f t="shared" si="10"/>
        <v>0</v>
      </c>
      <c r="AV582" s="15">
        <f t="shared" si="21"/>
        <v>428487442.2</v>
      </c>
      <c r="AW582" s="15"/>
      <c r="AX582" s="15">
        <f>if($A582&lt;=$AF$1,D582*((1+Investment!$D$5/12)^($AX$1*12-$B582)),0)</f>
        <v>0</v>
      </c>
      <c r="AY582" s="15">
        <f>if($A582&lt;=$AF$1,E582*((1+Investment!$D$6/12)^($AX$1*12-$B582)),0)</f>
        <v>0</v>
      </c>
      <c r="AZ582" s="15">
        <f>if($A582&lt;=$AF$1,F582*((1+Investment!$D$7/12)^($AX$1*12-$B582)),0)</f>
        <v>0</v>
      </c>
      <c r="BA582" s="15">
        <f t="shared" si="11"/>
        <v>0</v>
      </c>
      <c r="BB582" s="15">
        <f t="shared" si="22"/>
        <v>924335629</v>
      </c>
      <c r="BC582" s="15"/>
      <c r="BD582" s="15">
        <f>if($A582&lt;=$AF$1,D582*((1+Investment!$D$5/12)^($BD$1*12-$B582)),0)</f>
        <v>0</v>
      </c>
      <c r="BE582" s="15">
        <f>if($A582&lt;=$AF$1,E582*((1+Investment!$D$6/12)^($BD$1*12-$B582)),0)</f>
        <v>0</v>
      </c>
      <c r="BF582" s="15">
        <f>if($A582&lt;=$AF$1,F582*((1+Investment!$D$7/12)^($BD$1*12-$B582)),0)</f>
        <v>0</v>
      </c>
      <c r="BG582" s="15">
        <f t="shared" si="12"/>
        <v>0</v>
      </c>
      <c r="BH582" s="15">
        <f t="shared" si="23"/>
        <v>2023737898</v>
      </c>
      <c r="BI582" s="15"/>
    </row>
    <row r="583">
      <c r="A583" s="24">
        <f t="shared" si="2"/>
        <v>48</v>
      </c>
      <c r="B583" s="23">
        <f t="shared" si="13"/>
        <v>581</v>
      </c>
      <c r="C583" s="15">
        <f>vlookup(A583,Budget!$B$3:$H$53,7,0)</f>
        <v>197221.4359</v>
      </c>
      <c r="D583" s="15">
        <f t="shared" ref="D583:F583" si="601">$C583*D$1</f>
        <v>118332.8616</v>
      </c>
      <c r="E583" s="15">
        <f t="shared" si="601"/>
        <v>49305.35899</v>
      </c>
      <c r="F583" s="15">
        <f t="shared" si="601"/>
        <v>29583.21539</v>
      </c>
      <c r="G583" s="14"/>
      <c r="H583" s="15">
        <f>if($A583&lt;=$H$1,D583*((1+Investment!$D$5/12)^($H$1*12-$B583)),0)</f>
        <v>0</v>
      </c>
      <c r="I583" s="15">
        <f>if($A583&lt;=$H$1,E583*((1+Investment!$D$6/12)^($H$1*12-$B583)),0)</f>
        <v>0</v>
      </c>
      <c r="J583" s="15">
        <f>if($A583&lt;=$H$1,F583*((1+Investment!$D$7/12)^($H$1*12-$B583)),0)</f>
        <v>0</v>
      </c>
      <c r="K583" s="15">
        <f t="shared" si="4"/>
        <v>0</v>
      </c>
      <c r="L583" s="15">
        <f t="shared" si="15"/>
        <v>2878143.695</v>
      </c>
      <c r="M583" s="14"/>
      <c r="N583" s="15">
        <f>if($A583&lt;=$N$1,D583*((1+Investment!$D$5/12)^($N$1*12-$B583)),0)</f>
        <v>0</v>
      </c>
      <c r="O583" s="15">
        <f>if($A583&lt;=$N$1,E583*((1+Investment!$D$6/12)^($N$1*12-$B583)),0)</f>
        <v>0</v>
      </c>
      <c r="P583" s="15">
        <f>if($A583&lt;=$N$1,F583*((1+Investment!$D$7/12)^($N$1*12-$B583)),0)</f>
        <v>0</v>
      </c>
      <c r="Q583" s="15">
        <f t="shared" si="5"/>
        <v>0</v>
      </c>
      <c r="R583" s="15">
        <f t="shared" si="16"/>
        <v>7865692.167</v>
      </c>
      <c r="S583" s="14"/>
      <c r="T583" s="15">
        <f>if($A583&lt;=$T$1,D583*((1+Investment!$D$5/12)^($T$1*12-$B583)),0)</f>
        <v>0</v>
      </c>
      <c r="U583" s="15">
        <f>if($A583&lt;=$T$1,E583*((1+Investment!$D$6/12)^($T$1*12-$B583)),0)</f>
        <v>0</v>
      </c>
      <c r="V583" s="15">
        <f>if($A583&lt;=$T$1,F583*((1+Investment!$D$7/12)^($T$1*12-$B583)),0)</f>
        <v>0</v>
      </c>
      <c r="W583" s="15">
        <f t="shared" si="6"/>
        <v>0</v>
      </c>
      <c r="X583" s="15">
        <f t="shared" si="17"/>
        <v>19126709.88</v>
      </c>
      <c r="Y583" s="14"/>
      <c r="Z583" s="15">
        <f>if($A583&lt;=$Z$1,D583*((1+Investment!$D$5/12)^($Z$1*12-$B583)),0)</f>
        <v>0</v>
      </c>
      <c r="AA583" s="15">
        <f>if($A583&lt;=$Z$1,E583*((1+Investment!$D$6/12)^($Z$1*12-$B583)),0)</f>
        <v>0</v>
      </c>
      <c r="AB583" s="15">
        <f>if($A583&lt;=$Z$1,F583*((1+Investment!$D$7/12)^($Z$1*12-$B583)),0)</f>
        <v>0</v>
      </c>
      <c r="AC583" s="15">
        <f t="shared" si="7"/>
        <v>0</v>
      </c>
      <c r="AD583" s="15">
        <f t="shared" si="18"/>
        <v>43666553.35</v>
      </c>
      <c r="AE583" s="14"/>
      <c r="AF583" s="15">
        <f>if($A583&lt;=$AF$1,D583*((1+Investment!$D$5/12)^($AF$1*12-$B583)),0)</f>
        <v>0</v>
      </c>
      <c r="AG583" s="15">
        <f>if($A583&lt;=$AF$1,E583*((1+Investment!$D$6/12)^($AF$1*12-$B583)),0)</f>
        <v>0</v>
      </c>
      <c r="AH583" s="15">
        <f>if($A583&lt;=$AF$1,F583*((1+Investment!$D$7/12)^($AF$1*12-$B583)),0)</f>
        <v>0</v>
      </c>
      <c r="AI583" s="15">
        <f t="shared" si="8"/>
        <v>0</v>
      </c>
      <c r="AJ583" s="15">
        <f t="shared" si="19"/>
        <v>96444597</v>
      </c>
      <c r="AK583" s="14"/>
      <c r="AL583" s="15">
        <f>if($A583&lt;=$AF$1,D583*((1+Investment!$D$5/12)^($AL$1*12-$B583)),0)</f>
        <v>0</v>
      </c>
      <c r="AM583" s="15">
        <f>if($A583&lt;=$AF$1,E583*((1+Investment!$D$6/12)^($AL$1*12-$B583)),0)</f>
        <v>0</v>
      </c>
      <c r="AN583" s="15">
        <f>if($A583&lt;=$AF$1,F583*((1+Investment!$D$7/12)^($AL$1*12-$B583)),0)</f>
        <v>0</v>
      </c>
      <c r="AO583" s="15">
        <f t="shared" si="9"/>
        <v>0</v>
      </c>
      <c r="AP583" s="15">
        <f t="shared" si="20"/>
        <v>201708724.5</v>
      </c>
      <c r="AQ583" s="14"/>
      <c r="AR583" s="15">
        <f>if($A583&lt;=$AF$1,D583*((1+Investment!$D$5/12)^($AR$1*12-$B583)),0)</f>
        <v>0</v>
      </c>
      <c r="AS583" s="15">
        <f>if($A583&lt;=$AF$1,E583*((1+Investment!$D$6/12)^($AR$1*12-$B583)),0)</f>
        <v>0</v>
      </c>
      <c r="AT583" s="15">
        <f>if($A583&lt;=$AF$1,F583*((1+Investment!$D$7/12)^($AR$1*12-$B583)),0)</f>
        <v>0</v>
      </c>
      <c r="AU583" s="15">
        <f t="shared" si="10"/>
        <v>0</v>
      </c>
      <c r="AV583" s="15">
        <f t="shared" si="21"/>
        <v>428487442.2</v>
      </c>
      <c r="AW583" s="15"/>
      <c r="AX583" s="15">
        <f>if($A583&lt;=$AF$1,D583*((1+Investment!$D$5/12)^($AX$1*12-$B583)),0)</f>
        <v>0</v>
      </c>
      <c r="AY583" s="15">
        <f>if($A583&lt;=$AF$1,E583*((1+Investment!$D$6/12)^($AX$1*12-$B583)),0)</f>
        <v>0</v>
      </c>
      <c r="AZ583" s="15">
        <f>if($A583&lt;=$AF$1,F583*((1+Investment!$D$7/12)^($AX$1*12-$B583)),0)</f>
        <v>0</v>
      </c>
      <c r="BA583" s="15">
        <f t="shared" si="11"/>
        <v>0</v>
      </c>
      <c r="BB583" s="15">
        <f t="shared" si="22"/>
        <v>924335629</v>
      </c>
      <c r="BC583" s="15"/>
      <c r="BD583" s="15">
        <f>if($A583&lt;=$AF$1,D583*((1+Investment!$D$5/12)^($BD$1*12-$B583)),0)</f>
        <v>0</v>
      </c>
      <c r="BE583" s="15">
        <f>if($A583&lt;=$AF$1,E583*((1+Investment!$D$6/12)^($BD$1*12-$B583)),0)</f>
        <v>0</v>
      </c>
      <c r="BF583" s="15">
        <f>if($A583&lt;=$AF$1,F583*((1+Investment!$D$7/12)^($BD$1*12-$B583)),0)</f>
        <v>0</v>
      </c>
      <c r="BG583" s="15">
        <f t="shared" si="12"/>
        <v>0</v>
      </c>
      <c r="BH583" s="15">
        <f t="shared" si="23"/>
        <v>2023737898</v>
      </c>
      <c r="BI583" s="15"/>
    </row>
    <row r="584">
      <c r="A584" s="24">
        <f t="shared" si="2"/>
        <v>48</v>
      </c>
      <c r="B584" s="23">
        <f t="shared" si="13"/>
        <v>582</v>
      </c>
      <c r="C584" s="15">
        <f>vlookup(A584,Budget!$B$3:$H$53,7,0)</f>
        <v>197221.4359</v>
      </c>
      <c r="D584" s="15">
        <f t="shared" ref="D584:F584" si="602">$C584*D$1</f>
        <v>118332.8616</v>
      </c>
      <c r="E584" s="15">
        <f t="shared" si="602"/>
        <v>49305.35899</v>
      </c>
      <c r="F584" s="15">
        <f t="shared" si="602"/>
        <v>29583.21539</v>
      </c>
      <c r="G584" s="14"/>
      <c r="H584" s="15">
        <f>if($A584&lt;=$H$1,D584*((1+Investment!$D$5/12)^($H$1*12-$B584)),0)</f>
        <v>0</v>
      </c>
      <c r="I584" s="15">
        <f>if($A584&lt;=$H$1,E584*((1+Investment!$D$6/12)^($H$1*12-$B584)),0)</f>
        <v>0</v>
      </c>
      <c r="J584" s="15">
        <f>if($A584&lt;=$H$1,F584*((1+Investment!$D$7/12)^($H$1*12-$B584)),0)</f>
        <v>0</v>
      </c>
      <c r="K584" s="15">
        <f t="shared" si="4"/>
        <v>0</v>
      </c>
      <c r="L584" s="15">
        <f t="shared" si="15"/>
        <v>2878143.695</v>
      </c>
      <c r="M584" s="14"/>
      <c r="N584" s="15">
        <f>if($A584&lt;=$N$1,D584*((1+Investment!$D$5/12)^($N$1*12-$B584)),0)</f>
        <v>0</v>
      </c>
      <c r="O584" s="15">
        <f>if($A584&lt;=$N$1,E584*((1+Investment!$D$6/12)^($N$1*12-$B584)),0)</f>
        <v>0</v>
      </c>
      <c r="P584" s="15">
        <f>if($A584&lt;=$N$1,F584*((1+Investment!$D$7/12)^($N$1*12-$B584)),0)</f>
        <v>0</v>
      </c>
      <c r="Q584" s="15">
        <f t="shared" si="5"/>
        <v>0</v>
      </c>
      <c r="R584" s="15">
        <f t="shared" si="16"/>
        <v>7865692.167</v>
      </c>
      <c r="S584" s="14"/>
      <c r="T584" s="15">
        <f>if($A584&lt;=$T$1,D584*((1+Investment!$D$5/12)^($T$1*12-$B584)),0)</f>
        <v>0</v>
      </c>
      <c r="U584" s="15">
        <f>if($A584&lt;=$T$1,E584*((1+Investment!$D$6/12)^($T$1*12-$B584)),0)</f>
        <v>0</v>
      </c>
      <c r="V584" s="15">
        <f>if($A584&lt;=$T$1,F584*((1+Investment!$D$7/12)^($T$1*12-$B584)),0)</f>
        <v>0</v>
      </c>
      <c r="W584" s="15">
        <f t="shared" si="6"/>
        <v>0</v>
      </c>
      <c r="X584" s="15">
        <f t="shared" si="17"/>
        <v>19126709.88</v>
      </c>
      <c r="Y584" s="14"/>
      <c r="Z584" s="15">
        <f>if($A584&lt;=$Z$1,D584*((1+Investment!$D$5/12)^($Z$1*12-$B584)),0)</f>
        <v>0</v>
      </c>
      <c r="AA584" s="15">
        <f>if($A584&lt;=$Z$1,E584*((1+Investment!$D$6/12)^($Z$1*12-$B584)),0)</f>
        <v>0</v>
      </c>
      <c r="AB584" s="15">
        <f>if($A584&lt;=$Z$1,F584*((1+Investment!$D$7/12)^($Z$1*12-$B584)),0)</f>
        <v>0</v>
      </c>
      <c r="AC584" s="15">
        <f t="shared" si="7"/>
        <v>0</v>
      </c>
      <c r="AD584" s="15">
        <f t="shared" si="18"/>
        <v>43666553.35</v>
      </c>
      <c r="AE584" s="14"/>
      <c r="AF584" s="15">
        <f>if($A584&lt;=$AF$1,D584*((1+Investment!$D$5/12)^($AF$1*12-$B584)),0)</f>
        <v>0</v>
      </c>
      <c r="AG584" s="15">
        <f>if($A584&lt;=$AF$1,E584*((1+Investment!$D$6/12)^($AF$1*12-$B584)),0)</f>
        <v>0</v>
      </c>
      <c r="AH584" s="15">
        <f>if($A584&lt;=$AF$1,F584*((1+Investment!$D$7/12)^($AF$1*12-$B584)),0)</f>
        <v>0</v>
      </c>
      <c r="AI584" s="15">
        <f t="shared" si="8"/>
        <v>0</v>
      </c>
      <c r="AJ584" s="15">
        <f t="shared" si="19"/>
        <v>96444597</v>
      </c>
      <c r="AK584" s="14"/>
      <c r="AL584" s="15">
        <f>if($A584&lt;=$AF$1,D584*((1+Investment!$D$5/12)^($AL$1*12-$B584)),0)</f>
        <v>0</v>
      </c>
      <c r="AM584" s="15">
        <f>if($A584&lt;=$AF$1,E584*((1+Investment!$D$6/12)^($AL$1*12-$B584)),0)</f>
        <v>0</v>
      </c>
      <c r="AN584" s="15">
        <f>if($A584&lt;=$AF$1,F584*((1+Investment!$D$7/12)^($AL$1*12-$B584)),0)</f>
        <v>0</v>
      </c>
      <c r="AO584" s="15">
        <f t="shared" si="9"/>
        <v>0</v>
      </c>
      <c r="AP584" s="15">
        <f t="shared" si="20"/>
        <v>201708724.5</v>
      </c>
      <c r="AQ584" s="14"/>
      <c r="AR584" s="15">
        <f>if($A584&lt;=$AF$1,D584*((1+Investment!$D$5/12)^($AR$1*12-$B584)),0)</f>
        <v>0</v>
      </c>
      <c r="AS584" s="15">
        <f>if($A584&lt;=$AF$1,E584*((1+Investment!$D$6/12)^($AR$1*12-$B584)),0)</f>
        <v>0</v>
      </c>
      <c r="AT584" s="15">
        <f>if($A584&lt;=$AF$1,F584*((1+Investment!$D$7/12)^($AR$1*12-$B584)),0)</f>
        <v>0</v>
      </c>
      <c r="AU584" s="15">
        <f t="shared" si="10"/>
        <v>0</v>
      </c>
      <c r="AV584" s="15">
        <f t="shared" si="21"/>
        <v>428487442.2</v>
      </c>
      <c r="AW584" s="15"/>
      <c r="AX584" s="15">
        <f>if($A584&lt;=$AF$1,D584*((1+Investment!$D$5/12)^($AX$1*12-$B584)),0)</f>
        <v>0</v>
      </c>
      <c r="AY584" s="15">
        <f>if($A584&lt;=$AF$1,E584*((1+Investment!$D$6/12)^($AX$1*12-$B584)),0)</f>
        <v>0</v>
      </c>
      <c r="AZ584" s="15">
        <f>if($A584&lt;=$AF$1,F584*((1+Investment!$D$7/12)^($AX$1*12-$B584)),0)</f>
        <v>0</v>
      </c>
      <c r="BA584" s="15">
        <f t="shared" si="11"/>
        <v>0</v>
      </c>
      <c r="BB584" s="15">
        <f t="shared" si="22"/>
        <v>924335629</v>
      </c>
      <c r="BC584" s="15"/>
      <c r="BD584" s="15">
        <f>if($A584&lt;=$AF$1,D584*((1+Investment!$D$5/12)^($BD$1*12-$B584)),0)</f>
        <v>0</v>
      </c>
      <c r="BE584" s="15">
        <f>if($A584&lt;=$AF$1,E584*((1+Investment!$D$6/12)^($BD$1*12-$B584)),0)</f>
        <v>0</v>
      </c>
      <c r="BF584" s="15">
        <f>if($A584&lt;=$AF$1,F584*((1+Investment!$D$7/12)^($BD$1*12-$B584)),0)</f>
        <v>0</v>
      </c>
      <c r="BG584" s="15">
        <f t="shared" si="12"/>
        <v>0</v>
      </c>
      <c r="BH584" s="15">
        <f t="shared" si="23"/>
        <v>2023737898</v>
      </c>
      <c r="BI584" s="15"/>
    </row>
    <row r="585">
      <c r="A585" s="24">
        <f t="shared" si="2"/>
        <v>48</v>
      </c>
      <c r="B585" s="23">
        <f t="shared" si="13"/>
        <v>583</v>
      </c>
      <c r="C585" s="15">
        <f>vlookup(A585,Budget!$B$3:$H$53,7,0)</f>
        <v>197221.4359</v>
      </c>
      <c r="D585" s="15">
        <f t="shared" ref="D585:F585" si="603">$C585*D$1</f>
        <v>118332.8616</v>
      </c>
      <c r="E585" s="15">
        <f t="shared" si="603"/>
        <v>49305.35899</v>
      </c>
      <c r="F585" s="15">
        <f t="shared" si="603"/>
        <v>29583.21539</v>
      </c>
      <c r="G585" s="14"/>
      <c r="H585" s="15">
        <f>if($A585&lt;=$H$1,D585*((1+Investment!$D$5/12)^($H$1*12-$B585)),0)</f>
        <v>0</v>
      </c>
      <c r="I585" s="15">
        <f>if($A585&lt;=$H$1,E585*((1+Investment!$D$6/12)^($H$1*12-$B585)),0)</f>
        <v>0</v>
      </c>
      <c r="J585" s="15">
        <f>if($A585&lt;=$H$1,F585*((1+Investment!$D$7/12)^($H$1*12-$B585)),0)</f>
        <v>0</v>
      </c>
      <c r="K585" s="15">
        <f t="shared" si="4"/>
        <v>0</v>
      </c>
      <c r="L585" s="15">
        <f t="shared" si="15"/>
        <v>2878143.695</v>
      </c>
      <c r="M585" s="14"/>
      <c r="N585" s="15">
        <f>if($A585&lt;=$N$1,D585*((1+Investment!$D$5/12)^($N$1*12-$B585)),0)</f>
        <v>0</v>
      </c>
      <c r="O585" s="15">
        <f>if($A585&lt;=$N$1,E585*((1+Investment!$D$6/12)^($N$1*12-$B585)),0)</f>
        <v>0</v>
      </c>
      <c r="P585" s="15">
        <f>if($A585&lt;=$N$1,F585*((1+Investment!$D$7/12)^($N$1*12-$B585)),0)</f>
        <v>0</v>
      </c>
      <c r="Q585" s="15">
        <f t="shared" si="5"/>
        <v>0</v>
      </c>
      <c r="R585" s="15">
        <f t="shared" si="16"/>
        <v>7865692.167</v>
      </c>
      <c r="S585" s="14"/>
      <c r="T585" s="15">
        <f>if($A585&lt;=$T$1,D585*((1+Investment!$D$5/12)^($T$1*12-$B585)),0)</f>
        <v>0</v>
      </c>
      <c r="U585" s="15">
        <f>if($A585&lt;=$T$1,E585*((1+Investment!$D$6/12)^($T$1*12-$B585)),0)</f>
        <v>0</v>
      </c>
      <c r="V585" s="15">
        <f>if($A585&lt;=$T$1,F585*((1+Investment!$D$7/12)^($T$1*12-$B585)),0)</f>
        <v>0</v>
      </c>
      <c r="W585" s="15">
        <f t="shared" si="6"/>
        <v>0</v>
      </c>
      <c r="X585" s="15">
        <f t="shared" si="17"/>
        <v>19126709.88</v>
      </c>
      <c r="Y585" s="14"/>
      <c r="Z585" s="15">
        <f>if($A585&lt;=$Z$1,D585*((1+Investment!$D$5/12)^($Z$1*12-$B585)),0)</f>
        <v>0</v>
      </c>
      <c r="AA585" s="15">
        <f>if($A585&lt;=$Z$1,E585*((1+Investment!$D$6/12)^($Z$1*12-$B585)),0)</f>
        <v>0</v>
      </c>
      <c r="AB585" s="15">
        <f>if($A585&lt;=$Z$1,F585*((1+Investment!$D$7/12)^($Z$1*12-$B585)),0)</f>
        <v>0</v>
      </c>
      <c r="AC585" s="15">
        <f t="shared" si="7"/>
        <v>0</v>
      </c>
      <c r="AD585" s="15">
        <f t="shared" si="18"/>
        <v>43666553.35</v>
      </c>
      <c r="AE585" s="14"/>
      <c r="AF585" s="15">
        <f>if($A585&lt;=$AF$1,D585*((1+Investment!$D$5/12)^($AF$1*12-$B585)),0)</f>
        <v>0</v>
      </c>
      <c r="AG585" s="15">
        <f>if($A585&lt;=$AF$1,E585*((1+Investment!$D$6/12)^($AF$1*12-$B585)),0)</f>
        <v>0</v>
      </c>
      <c r="AH585" s="15">
        <f>if($A585&lt;=$AF$1,F585*((1+Investment!$D$7/12)^($AF$1*12-$B585)),0)</f>
        <v>0</v>
      </c>
      <c r="AI585" s="15">
        <f t="shared" si="8"/>
        <v>0</v>
      </c>
      <c r="AJ585" s="15">
        <f t="shared" si="19"/>
        <v>96444597</v>
      </c>
      <c r="AK585" s="14"/>
      <c r="AL585" s="15">
        <f>if($A585&lt;=$AF$1,D585*((1+Investment!$D$5/12)^($AL$1*12-$B585)),0)</f>
        <v>0</v>
      </c>
      <c r="AM585" s="15">
        <f>if($A585&lt;=$AF$1,E585*((1+Investment!$D$6/12)^($AL$1*12-$B585)),0)</f>
        <v>0</v>
      </c>
      <c r="AN585" s="15">
        <f>if($A585&lt;=$AF$1,F585*((1+Investment!$D$7/12)^($AL$1*12-$B585)),0)</f>
        <v>0</v>
      </c>
      <c r="AO585" s="15">
        <f t="shared" si="9"/>
        <v>0</v>
      </c>
      <c r="AP585" s="15">
        <f t="shared" si="20"/>
        <v>201708724.5</v>
      </c>
      <c r="AQ585" s="14"/>
      <c r="AR585" s="15">
        <f>if($A585&lt;=$AF$1,D585*((1+Investment!$D$5/12)^($AR$1*12-$B585)),0)</f>
        <v>0</v>
      </c>
      <c r="AS585" s="15">
        <f>if($A585&lt;=$AF$1,E585*((1+Investment!$D$6/12)^($AR$1*12-$B585)),0)</f>
        <v>0</v>
      </c>
      <c r="AT585" s="15">
        <f>if($A585&lt;=$AF$1,F585*((1+Investment!$D$7/12)^($AR$1*12-$B585)),0)</f>
        <v>0</v>
      </c>
      <c r="AU585" s="15">
        <f t="shared" si="10"/>
        <v>0</v>
      </c>
      <c r="AV585" s="15">
        <f t="shared" si="21"/>
        <v>428487442.2</v>
      </c>
      <c r="AW585" s="15"/>
      <c r="AX585" s="15">
        <f>if($A585&lt;=$AF$1,D585*((1+Investment!$D$5/12)^($AX$1*12-$B585)),0)</f>
        <v>0</v>
      </c>
      <c r="AY585" s="15">
        <f>if($A585&lt;=$AF$1,E585*((1+Investment!$D$6/12)^($AX$1*12-$B585)),0)</f>
        <v>0</v>
      </c>
      <c r="AZ585" s="15">
        <f>if($A585&lt;=$AF$1,F585*((1+Investment!$D$7/12)^($AX$1*12-$B585)),0)</f>
        <v>0</v>
      </c>
      <c r="BA585" s="15">
        <f t="shared" si="11"/>
        <v>0</v>
      </c>
      <c r="BB585" s="15">
        <f t="shared" si="22"/>
        <v>924335629</v>
      </c>
      <c r="BC585" s="15"/>
      <c r="BD585" s="15">
        <f>if($A585&lt;=$AF$1,D585*((1+Investment!$D$5/12)^($BD$1*12-$B585)),0)</f>
        <v>0</v>
      </c>
      <c r="BE585" s="15">
        <f>if($A585&lt;=$AF$1,E585*((1+Investment!$D$6/12)^($BD$1*12-$B585)),0)</f>
        <v>0</v>
      </c>
      <c r="BF585" s="15">
        <f>if($A585&lt;=$AF$1,F585*((1+Investment!$D$7/12)^($BD$1*12-$B585)),0)</f>
        <v>0</v>
      </c>
      <c r="BG585" s="15">
        <f t="shared" si="12"/>
        <v>0</v>
      </c>
      <c r="BH585" s="15">
        <f t="shared" si="23"/>
        <v>2023737898</v>
      </c>
      <c r="BI585" s="15"/>
    </row>
    <row r="586">
      <c r="A586" s="24">
        <f t="shared" si="2"/>
        <v>48</v>
      </c>
      <c r="B586" s="23">
        <f t="shared" si="13"/>
        <v>584</v>
      </c>
      <c r="C586" s="15">
        <f>vlookup(A586,Budget!$B$3:$H$53,7,0)</f>
        <v>197221.4359</v>
      </c>
      <c r="D586" s="15">
        <f t="shared" ref="D586:F586" si="604">$C586*D$1</f>
        <v>118332.8616</v>
      </c>
      <c r="E586" s="15">
        <f t="shared" si="604"/>
        <v>49305.35899</v>
      </c>
      <c r="F586" s="15">
        <f t="shared" si="604"/>
        <v>29583.21539</v>
      </c>
      <c r="G586" s="14"/>
      <c r="H586" s="15">
        <f>if($A586&lt;=$H$1,D586*((1+Investment!$D$5/12)^($H$1*12-$B586)),0)</f>
        <v>0</v>
      </c>
      <c r="I586" s="15">
        <f>if($A586&lt;=$H$1,E586*((1+Investment!$D$6/12)^($H$1*12-$B586)),0)</f>
        <v>0</v>
      </c>
      <c r="J586" s="15">
        <f>if($A586&lt;=$H$1,F586*((1+Investment!$D$7/12)^($H$1*12-$B586)),0)</f>
        <v>0</v>
      </c>
      <c r="K586" s="15">
        <f t="shared" si="4"/>
        <v>0</v>
      </c>
      <c r="L586" s="15">
        <f t="shared" si="15"/>
        <v>2878143.695</v>
      </c>
      <c r="M586" s="14"/>
      <c r="N586" s="15">
        <f>if($A586&lt;=$N$1,D586*((1+Investment!$D$5/12)^($N$1*12-$B586)),0)</f>
        <v>0</v>
      </c>
      <c r="O586" s="15">
        <f>if($A586&lt;=$N$1,E586*((1+Investment!$D$6/12)^($N$1*12-$B586)),0)</f>
        <v>0</v>
      </c>
      <c r="P586" s="15">
        <f>if($A586&lt;=$N$1,F586*((1+Investment!$D$7/12)^($N$1*12-$B586)),0)</f>
        <v>0</v>
      </c>
      <c r="Q586" s="15">
        <f t="shared" si="5"/>
        <v>0</v>
      </c>
      <c r="R586" s="15">
        <f t="shared" si="16"/>
        <v>7865692.167</v>
      </c>
      <c r="S586" s="14"/>
      <c r="T586" s="15">
        <f>if($A586&lt;=$T$1,D586*((1+Investment!$D$5/12)^($T$1*12-$B586)),0)</f>
        <v>0</v>
      </c>
      <c r="U586" s="15">
        <f>if($A586&lt;=$T$1,E586*((1+Investment!$D$6/12)^($T$1*12-$B586)),0)</f>
        <v>0</v>
      </c>
      <c r="V586" s="15">
        <f>if($A586&lt;=$T$1,F586*((1+Investment!$D$7/12)^($T$1*12-$B586)),0)</f>
        <v>0</v>
      </c>
      <c r="W586" s="15">
        <f t="shared" si="6"/>
        <v>0</v>
      </c>
      <c r="X586" s="15">
        <f t="shared" si="17"/>
        <v>19126709.88</v>
      </c>
      <c r="Y586" s="14"/>
      <c r="Z586" s="15">
        <f>if($A586&lt;=$Z$1,D586*((1+Investment!$D$5/12)^($Z$1*12-$B586)),0)</f>
        <v>0</v>
      </c>
      <c r="AA586" s="15">
        <f>if($A586&lt;=$Z$1,E586*((1+Investment!$D$6/12)^($Z$1*12-$B586)),0)</f>
        <v>0</v>
      </c>
      <c r="AB586" s="15">
        <f>if($A586&lt;=$Z$1,F586*((1+Investment!$D$7/12)^($Z$1*12-$B586)),0)</f>
        <v>0</v>
      </c>
      <c r="AC586" s="15">
        <f t="shared" si="7"/>
        <v>0</v>
      </c>
      <c r="AD586" s="15">
        <f t="shared" si="18"/>
        <v>43666553.35</v>
      </c>
      <c r="AE586" s="14"/>
      <c r="AF586" s="15">
        <f>if($A586&lt;=$AF$1,D586*((1+Investment!$D$5/12)^($AF$1*12-$B586)),0)</f>
        <v>0</v>
      </c>
      <c r="AG586" s="15">
        <f>if($A586&lt;=$AF$1,E586*((1+Investment!$D$6/12)^($AF$1*12-$B586)),0)</f>
        <v>0</v>
      </c>
      <c r="AH586" s="15">
        <f>if($A586&lt;=$AF$1,F586*((1+Investment!$D$7/12)^($AF$1*12-$B586)),0)</f>
        <v>0</v>
      </c>
      <c r="AI586" s="15">
        <f t="shared" si="8"/>
        <v>0</v>
      </c>
      <c r="AJ586" s="15">
        <f t="shared" si="19"/>
        <v>96444597</v>
      </c>
      <c r="AK586" s="14"/>
      <c r="AL586" s="15">
        <f>if($A586&lt;=$AF$1,D586*((1+Investment!$D$5/12)^($AL$1*12-$B586)),0)</f>
        <v>0</v>
      </c>
      <c r="AM586" s="15">
        <f>if($A586&lt;=$AF$1,E586*((1+Investment!$D$6/12)^($AL$1*12-$B586)),0)</f>
        <v>0</v>
      </c>
      <c r="AN586" s="15">
        <f>if($A586&lt;=$AF$1,F586*((1+Investment!$D$7/12)^($AL$1*12-$B586)),0)</f>
        <v>0</v>
      </c>
      <c r="AO586" s="15">
        <f t="shared" si="9"/>
        <v>0</v>
      </c>
      <c r="AP586" s="15">
        <f t="shared" si="20"/>
        <v>201708724.5</v>
      </c>
      <c r="AQ586" s="14"/>
      <c r="AR586" s="15">
        <f>if($A586&lt;=$AF$1,D586*((1+Investment!$D$5/12)^($AR$1*12-$B586)),0)</f>
        <v>0</v>
      </c>
      <c r="AS586" s="15">
        <f>if($A586&lt;=$AF$1,E586*((1+Investment!$D$6/12)^($AR$1*12-$B586)),0)</f>
        <v>0</v>
      </c>
      <c r="AT586" s="15">
        <f>if($A586&lt;=$AF$1,F586*((1+Investment!$D$7/12)^($AR$1*12-$B586)),0)</f>
        <v>0</v>
      </c>
      <c r="AU586" s="15">
        <f t="shared" si="10"/>
        <v>0</v>
      </c>
      <c r="AV586" s="15">
        <f t="shared" si="21"/>
        <v>428487442.2</v>
      </c>
      <c r="AW586" s="15"/>
      <c r="AX586" s="15">
        <f>if($A586&lt;=$AF$1,D586*((1+Investment!$D$5/12)^($AX$1*12-$B586)),0)</f>
        <v>0</v>
      </c>
      <c r="AY586" s="15">
        <f>if($A586&lt;=$AF$1,E586*((1+Investment!$D$6/12)^($AX$1*12-$B586)),0)</f>
        <v>0</v>
      </c>
      <c r="AZ586" s="15">
        <f>if($A586&lt;=$AF$1,F586*((1+Investment!$D$7/12)^($AX$1*12-$B586)),0)</f>
        <v>0</v>
      </c>
      <c r="BA586" s="15">
        <f t="shared" si="11"/>
        <v>0</v>
      </c>
      <c r="BB586" s="15">
        <f t="shared" si="22"/>
        <v>924335629</v>
      </c>
      <c r="BC586" s="15"/>
      <c r="BD586" s="15">
        <f>if($A586&lt;=$AF$1,D586*((1+Investment!$D$5/12)^($BD$1*12-$B586)),0)</f>
        <v>0</v>
      </c>
      <c r="BE586" s="15">
        <f>if($A586&lt;=$AF$1,E586*((1+Investment!$D$6/12)^($BD$1*12-$B586)),0)</f>
        <v>0</v>
      </c>
      <c r="BF586" s="15">
        <f>if($A586&lt;=$AF$1,F586*((1+Investment!$D$7/12)^($BD$1*12-$B586)),0)</f>
        <v>0</v>
      </c>
      <c r="BG586" s="15">
        <f t="shared" si="12"/>
        <v>0</v>
      </c>
      <c r="BH586" s="15">
        <f t="shared" si="23"/>
        <v>2023737898</v>
      </c>
      <c r="BI586" s="15"/>
    </row>
    <row r="587">
      <c r="A587" s="24">
        <f t="shared" si="2"/>
        <v>48</v>
      </c>
      <c r="B587" s="23">
        <f t="shared" si="13"/>
        <v>585</v>
      </c>
      <c r="C587" s="15">
        <f>vlookup(A587,Budget!$B$3:$H$53,7,0)</f>
        <v>197221.4359</v>
      </c>
      <c r="D587" s="15">
        <f t="shared" ref="D587:F587" si="605">$C587*D$1</f>
        <v>118332.8616</v>
      </c>
      <c r="E587" s="15">
        <f t="shared" si="605"/>
        <v>49305.35899</v>
      </c>
      <c r="F587" s="15">
        <f t="shared" si="605"/>
        <v>29583.21539</v>
      </c>
      <c r="G587" s="14"/>
      <c r="H587" s="15">
        <f>if($A587&lt;=$H$1,D587*((1+Investment!$D$5/12)^($H$1*12-$B587)),0)</f>
        <v>0</v>
      </c>
      <c r="I587" s="15">
        <f>if($A587&lt;=$H$1,E587*((1+Investment!$D$6/12)^($H$1*12-$B587)),0)</f>
        <v>0</v>
      </c>
      <c r="J587" s="15">
        <f>if($A587&lt;=$H$1,F587*((1+Investment!$D$7/12)^($H$1*12-$B587)),0)</f>
        <v>0</v>
      </c>
      <c r="K587" s="15">
        <f t="shared" si="4"/>
        <v>0</v>
      </c>
      <c r="L587" s="15">
        <f t="shared" si="15"/>
        <v>2878143.695</v>
      </c>
      <c r="M587" s="14"/>
      <c r="N587" s="15">
        <f>if($A587&lt;=$N$1,D587*((1+Investment!$D$5/12)^($N$1*12-$B587)),0)</f>
        <v>0</v>
      </c>
      <c r="O587" s="15">
        <f>if($A587&lt;=$N$1,E587*((1+Investment!$D$6/12)^($N$1*12-$B587)),0)</f>
        <v>0</v>
      </c>
      <c r="P587" s="15">
        <f>if($A587&lt;=$N$1,F587*((1+Investment!$D$7/12)^($N$1*12-$B587)),0)</f>
        <v>0</v>
      </c>
      <c r="Q587" s="15">
        <f t="shared" si="5"/>
        <v>0</v>
      </c>
      <c r="R587" s="15">
        <f t="shared" si="16"/>
        <v>7865692.167</v>
      </c>
      <c r="S587" s="14"/>
      <c r="T587" s="15">
        <f>if($A587&lt;=$T$1,D587*((1+Investment!$D$5/12)^($T$1*12-$B587)),0)</f>
        <v>0</v>
      </c>
      <c r="U587" s="15">
        <f>if($A587&lt;=$T$1,E587*((1+Investment!$D$6/12)^($T$1*12-$B587)),0)</f>
        <v>0</v>
      </c>
      <c r="V587" s="15">
        <f>if($A587&lt;=$T$1,F587*((1+Investment!$D$7/12)^($T$1*12-$B587)),0)</f>
        <v>0</v>
      </c>
      <c r="W587" s="15">
        <f t="shared" si="6"/>
        <v>0</v>
      </c>
      <c r="X587" s="15">
        <f t="shared" si="17"/>
        <v>19126709.88</v>
      </c>
      <c r="Y587" s="14"/>
      <c r="Z587" s="15">
        <f>if($A587&lt;=$Z$1,D587*((1+Investment!$D$5/12)^($Z$1*12-$B587)),0)</f>
        <v>0</v>
      </c>
      <c r="AA587" s="15">
        <f>if($A587&lt;=$Z$1,E587*((1+Investment!$D$6/12)^($Z$1*12-$B587)),0)</f>
        <v>0</v>
      </c>
      <c r="AB587" s="15">
        <f>if($A587&lt;=$Z$1,F587*((1+Investment!$D$7/12)^($Z$1*12-$B587)),0)</f>
        <v>0</v>
      </c>
      <c r="AC587" s="15">
        <f t="shared" si="7"/>
        <v>0</v>
      </c>
      <c r="AD587" s="15">
        <f t="shared" si="18"/>
        <v>43666553.35</v>
      </c>
      <c r="AE587" s="14"/>
      <c r="AF587" s="15">
        <f>if($A587&lt;=$AF$1,D587*((1+Investment!$D$5/12)^($AF$1*12-$B587)),0)</f>
        <v>0</v>
      </c>
      <c r="AG587" s="15">
        <f>if($A587&lt;=$AF$1,E587*((1+Investment!$D$6/12)^($AF$1*12-$B587)),0)</f>
        <v>0</v>
      </c>
      <c r="AH587" s="15">
        <f>if($A587&lt;=$AF$1,F587*((1+Investment!$D$7/12)^($AF$1*12-$B587)),0)</f>
        <v>0</v>
      </c>
      <c r="AI587" s="15">
        <f t="shared" si="8"/>
        <v>0</v>
      </c>
      <c r="AJ587" s="15">
        <f t="shared" si="19"/>
        <v>96444597</v>
      </c>
      <c r="AK587" s="14"/>
      <c r="AL587" s="15">
        <f>if($A587&lt;=$AF$1,D587*((1+Investment!$D$5/12)^($AL$1*12-$B587)),0)</f>
        <v>0</v>
      </c>
      <c r="AM587" s="15">
        <f>if($A587&lt;=$AF$1,E587*((1+Investment!$D$6/12)^($AL$1*12-$B587)),0)</f>
        <v>0</v>
      </c>
      <c r="AN587" s="15">
        <f>if($A587&lt;=$AF$1,F587*((1+Investment!$D$7/12)^($AL$1*12-$B587)),0)</f>
        <v>0</v>
      </c>
      <c r="AO587" s="15">
        <f t="shared" si="9"/>
        <v>0</v>
      </c>
      <c r="AP587" s="15">
        <f t="shared" si="20"/>
        <v>201708724.5</v>
      </c>
      <c r="AQ587" s="14"/>
      <c r="AR587" s="15">
        <f>if($A587&lt;=$AF$1,D587*((1+Investment!$D$5/12)^($AR$1*12-$B587)),0)</f>
        <v>0</v>
      </c>
      <c r="AS587" s="15">
        <f>if($A587&lt;=$AF$1,E587*((1+Investment!$D$6/12)^($AR$1*12-$B587)),0)</f>
        <v>0</v>
      </c>
      <c r="AT587" s="15">
        <f>if($A587&lt;=$AF$1,F587*((1+Investment!$D$7/12)^($AR$1*12-$B587)),0)</f>
        <v>0</v>
      </c>
      <c r="AU587" s="15">
        <f t="shared" si="10"/>
        <v>0</v>
      </c>
      <c r="AV587" s="15">
        <f t="shared" si="21"/>
        <v>428487442.2</v>
      </c>
      <c r="AW587" s="15"/>
      <c r="AX587" s="15">
        <f>if($A587&lt;=$AF$1,D587*((1+Investment!$D$5/12)^($AX$1*12-$B587)),0)</f>
        <v>0</v>
      </c>
      <c r="AY587" s="15">
        <f>if($A587&lt;=$AF$1,E587*((1+Investment!$D$6/12)^($AX$1*12-$B587)),0)</f>
        <v>0</v>
      </c>
      <c r="AZ587" s="15">
        <f>if($A587&lt;=$AF$1,F587*((1+Investment!$D$7/12)^($AX$1*12-$B587)),0)</f>
        <v>0</v>
      </c>
      <c r="BA587" s="15">
        <f t="shared" si="11"/>
        <v>0</v>
      </c>
      <c r="BB587" s="15">
        <f t="shared" si="22"/>
        <v>924335629</v>
      </c>
      <c r="BC587" s="15"/>
      <c r="BD587" s="15">
        <f>if($A587&lt;=$AF$1,D587*((1+Investment!$D$5/12)^($BD$1*12-$B587)),0)</f>
        <v>0</v>
      </c>
      <c r="BE587" s="15">
        <f>if($A587&lt;=$AF$1,E587*((1+Investment!$D$6/12)^($BD$1*12-$B587)),0)</f>
        <v>0</v>
      </c>
      <c r="BF587" s="15">
        <f>if($A587&lt;=$AF$1,F587*((1+Investment!$D$7/12)^($BD$1*12-$B587)),0)</f>
        <v>0</v>
      </c>
      <c r="BG587" s="15">
        <f t="shared" si="12"/>
        <v>0</v>
      </c>
      <c r="BH587" s="15">
        <f t="shared" si="23"/>
        <v>2023737898</v>
      </c>
      <c r="BI587" s="15"/>
    </row>
    <row r="588">
      <c r="A588" s="24">
        <f t="shared" si="2"/>
        <v>48</v>
      </c>
      <c r="B588" s="23">
        <f t="shared" si="13"/>
        <v>586</v>
      </c>
      <c r="C588" s="15">
        <f>vlookup(A588,Budget!$B$3:$H$53,7,0)</f>
        <v>197221.4359</v>
      </c>
      <c r="D588" s="15">
        <f t="shared" ref="D588:F588" si="606">$C588*D$1</f>
        <v>118332.8616</v>
      </c>
      <c r="E588" s="15">
        <f t="shared" si="606"/>
        <v>49305.35899</v>
      </c>
      <c r="F588" s="15">
        <f t="shared" si="606"/>
        <v>29583.21539</v>
      </c>
      <c r="G588" s="14"/>
      <c r="H588" s="15">
        <f>if($A588&lt;=$H$1,D588*((1+Investment!$D$5/12)^($H$1*12-$B588)),0)</f>
        <v>0</v>
      </c>
      <c r="I588" s="15">
        <f>if($A588&lt;=$H$1,E588*((1+Investment!$D$6/12)^($H$1*12-$B588)),0)</f>
        <v>0</v>
      </c>
      <c r="J588" s="15">
        <f>if($A588&lt;=$H$1,F588*((1+Investment!$D$7/12)^($H$1*12-$B588)),0)</f>
        <v>0</v>
      </c>
      <c r="K588" s="15">
        <f t="shared" si="4"/>
        <v>0</v>
      </c>
      <c r="L588" s="15">
        <f t="shared" si="15"/>
        <v>2878143.695</v>
      </c>
      <c r="M588" s="14"/>
      <c r="N588" s="15">
        <f>if($A588&lt;=$N$1,D588*((1+Investment!$D$5/12)^($N$1*12-$B588)),0)</f>
        <v>0</v>
      </c>
      <c r="O588" s="15">
        <f>if($A588&lt;=$N$1,E588*((1+Investment!$D$6/12)^($N$1*12-$B588)),0)</f>
        <v>0</v>
      </c>
      <c r="P588" s="15">
        <f>if($A588&lt;=$N$1,F588*((1+Investment!$D$7/12)^($N$1*12-$B588)),0)</f>
        <v>0</v>
      </c>
      <c r="Q588" s="15">
        <f t="shared" si="5"/>
        <v>0</v>
      </c>
      <c r="R588" s="15">
        <f t="shared" si="16"/>
        <v>7865692.167</v>
      </c>
      <c r="S588" s="14"/>
      <c r="T588" s="15">
        <f>if($A588&lt;=$T$1,D588*((1+Investment!$D$5/12)^($T$1*12-$B588)),0)</f>
        <v>0</v>
      </c>
      <c r="U588" s="15">
        <f>if($A588&lt;=$T$1,E588*((1+Investment!$D$6/12)^($T$1*12-$B588)),0)</f>
        <v>0</v>
      </c>
      <c r="V588" s="15">
        <f>if($A588&lt;=$T$1,F588*((1+Investment!$D$7/12)^($T$1*12-$B588)),0)</f>
        <v>0</v>
      </c>
      <c r="W588" s="15">
        <f t="shared" si="6"/>
        <v>0</v>
      </c>
      <c r="X588" s="15">
        <f t="shared" si="17"/>
        <v>19126709.88</v>
      </c>
      <c r="Y588" s="14"/>
      <c r="Z588" s="15">
        <f>if($A588&lt;=$Z$1,D588*((1+Investment!$D$5/12)^($Z$1*12-$B588)),0)</f>
        <v>0</v>
      </c>
      <c r="AA588" s="15">
        <f>if($A588&lt;=$Z$1,E588*((1+Investment!$D$6/12)^($Z$1*12-$B588)),0)</f>
        <v>0</v>
      </c>
      <c r="AB588" s="15">
        <f>if($A588&lt;=$Z$1,F588*((1+Investment!$D$7/12)^($Z$1*12-$B588)),0)</f>
        <v>0</v>
      </c>
      <c r="AC588" s="15">
        <f t="shared" si="7"/>
        <v>0</v>
      </c>
      <c r="AD588" s="15">
        <f t="shared" si="18"/>
        <v>43666553.35</v>
      </c>
      <c r="AE588" s="14"/>
      <c r="AF588" s="15">
        <f>if($A588&lt;=$AF$1,D588*((1+Investment!$D$5/12)^($AF$1*12-$B588)),0)</f>
        <v>0</v>
      </c>
      <c r="AG588" s="15">
        <f>if($A588&lt;=$AF$1,E588*((1+Investment!$D$6/12)^($AF$1*12-$B588)),0)</f>
        <v>0</v>
      </c>
      <c r="AH588" s="15">
        <f>if($A588&lt;=$AF$1,F588*((1+Investment!$D$7/12)^($AF$1*12-$B588)),0)</f>
        <v>0</v>
      </c>
      <c r="AI588" s="15">
        <f t="shared" si="8"/>
        <v>0</v>
      </c>
      <c r="AJ588" s="15">
        <f t="shared" si="19"/>
        <v>96444597</v>
      </c>
      <c r="AK588" s="14"/>
      <c r="AL588" s="15">
        <f>if($A588&lt;=$AF$1,D588*((1+Investment!$D$5/12)^($AL$1*12-$B588)),0)</f>
        <v>0</v>
      </c>
      <c r="AM588" s="15">
        <f>if($A588&lt;=$AF$1,E588*((1+Investment!$D$6/12)^($AL$1*12-$B588)),0)</f>
        <v>0</v>
      </c>
      <c r="AN588" s="15">
        <f>if($A588&lt;=$AF$1,F588*((1+Investment!$D$7/12)^($AL$1*12-$B588)),0)</f>
        <v>0</v>
      </c>
      <c r="AO588" s="15">
        <f t="shared" si="9"/>
        <v>0</v>
      </c>
      <c r="AP588" s="15">
        <f t="shared" si="20"/>
        <v>201708724.5</v>
      </c>
      <c r="AQ588" s="14"/>
      <c r="AR588" s="15">
        <f>if($A588&lt;=$AF$1,D588*((1+Investment!$D$5/12)^($AR$1*12-$B588)),0)</f>
        <v>0</v>
      </c>
      <c r="AS588" s="15">
        <f>if($A588&lt;=$AF$1,E588*((1+Investment!$D$6/12)^($AR$1*12-$B588)),0)</f>
        <v>0</v>
      </c>
      <c r="AT588" s="15">
        <f>if($A588&lt;=$AF$1,F588*((1+Investment!$D$7/12)^($AR$1*12-$B588)),0)</f>
        <v>0</v>
      </c>
      <c r="AU588" s="15">
        <f t="shared" si="10"/>
        <v>0</v>
      </c>
      <c r="AV588" s="15">
        <f t="shared" si="21"/>
        <v>428487442.2</v>
      </c>
      <c r="AW588" s="15"/>
      <c r="AX588" s="15">
        <f>if($A588&lt;=$AF$1,D588*((1+Investment!$D$5/12)^($AX$1*12-$B588)),0)</f>
        <v>0</v>
      </c>
      <c r="AY588" s="15">
        <f>if($A588&lt;=$AF$1,E588*((1+Investment!$D$6/12)^($AX$1*12-$B588)),0)</f>
        <v>0</v>
      </c>
      <c r="AZ588" s="15">
        <f>if($A588&lt;=$AF$1,F588*((1+Investment!$D$7/12)^($AX$1*12-$B588)),0)</f>
        <v>0</v>
      </c>
      <c r="BA588" s="15">
        <f t="shared" si="11"/>
        <v>0</v>
      </c>
      <c r="BB588" s="15">
        <f t="shared" si="22"/>
        <v>924335629</v>
      </c>
      <c r="BC588" s="15"/>
      <c r="BD588" s="15">
        <f>if($A588&lt;=$AF$1,D588*((1+Investment!$D$5/12)^($BD$1*12-$B588)),0)</f>
        <v>0</v>
      </c>
      <c r="BE588" s="15">
        <f>if($A588&lt;=$AF$1,E588*((1+Investment!$D$6/12)^($BD$1*12-$B588)),0)</f>
        <v>0</v>
      </c>
      <c r="BF588" s="15">
        <f>if($A588&lt;=$AF$1,F588*((1+Investment!$D$7/12)^($BD$1*12-$B588)),0)</f>
        <v>0</v>
      </c>
      <c r="BG588" s="15">
        <f t="shared" si="12"/>
        <v>0</v>
      </c>
      <c r="BH588" s="15">
        <f t="shared" si="23"/>
        <v>2023737898</v>
      </c>
      <c r="BI588" s="15"/>
    </row>
    <row r="589">
      <c r="A589" s="24">
        <f t="shared" si="2"/>
        <v>48</v>
      </c>
      <c r="B589" s="23">
        <f t="shared" si="13"/>
        <v>587</v>
      </c>
      <c r="C589" s="15">
        <f>vlookup(A589,Budget!$B$3:$H$53,7,0)</f>
        <v>197221.4359</v>
      </c>
      <c r="D589" s="15">
        <f t="shared" ref="D589:F589" si="607">$C589*D$1</f>
        <v>118332.8616</v>
      </c>
      <c r="E589" s="15">
        <f t="shared" si="607"/>
        <v>49305.35899</v>
      </c>
      <c r="F589" s="15">
        <f t="shared" si="607"/>
        <v>29583.21539</v>
      </c>
      <c r="G589" s="14"/>
      <c r="H589" s="15">
        <f>if($A589&lt;=$H$1,D589*((1+Investment!$D$5/12)^($H$1*12-$B589)),0)</f>
        <v>0</v>
      </c>
      <c r="I589" s="15">
        <f>if($A589&lt;=$H$1,E589*((1+Investment!$D$6/12)^($H$1*12-$B589)),0)</f>
        <v>0</v>
      </c>
      <c r="J589" s="15">
        <f>if($A589&lt;=$H$1,F589*((1+Investment!$D$7/12)^($H$1*12-$B589)),0)</f>
        <v>0</v>
      </c>
      <c r="K589" s="15">
        <f t="shared" si="4"/>
        <v>0</v>
      </c>
      <c r="L589" s="15">
        <f t="shared" si="15"/>
        <v>2878143.695</v>
      </c>
      <c r="M589" s="14"/>
      <c r="N589" s="15">
        <f>if($A589&lt;=$N$1,D589*((1+Investment!$D$5/12)^($N$1*12-$B589)),0)</f>
        <v>0</v>
      </c>
      <c r="O589" s="15">
        <f>if($A589&lt;=$N$1,E589*((1+Investment!$D$6/12)^($N$1*12-$B589)),0)</f>
        <v>0</v>
      </c>
      <c r="P589" s="15">
        <f>if($A589&lt;=$N$1,F589*((1+Investment!$D$7/12)^($N$1*12-$B589)),0)</f>
        <v>0</v>
      </c>
      <c r="Q589" s="15">
        <f t="shared" si="5"/>
        <v>0</v>
      </c>
      <c r="R589" s="15">
        <f t="shared" si="16"/>
        <v>7865692.167</v>
      </c>
      <c r="S589" s="14"/>
      <c r="T589" s="15">
        <f>if($A589&lt;=$T$1,D589*((1+Investment!$D$5/12)^($T$1*12-$B589)),0)</f>
        <v>0</v>
      </c>
      <c r="U589" s="15">
        <f>if($A589&lt;=$T$1,E589*((1+Investment!$D$6/12)^($T$1*12-$B589)),0)</f>
        <v>0</v>
      </c>
      <c r="V589" s="15">
        <f>if($A589&lt;=$T$1,F589*((1+Investment!$D$7/12)^($T$1*12-$B589)),0)</f>
        <v>0</v>
      </c>
      <c r="W589" s="15">
        <f t="shared" si="6"/>
        <v>0</v>
      </c>
      <c r="X589" s="15">
        <f t="shared" si="17"/>
        <v>19126709.88</v>
      </c>
      <c r="Y589" s="14"/>
      <c r="Z589" s="15">
        <f>if($A589&lt;=$Z$1,D589*((1+Investment!$D$5/12)^($Z$1*12-$B589)),0)</f>
        <v>0</v>
      </c>
      <c r="AA589" s="15">
        <f>if($A589&lt;=$Z$1,E589*((1+Investment!$D$6/12)^($Z$1*12-$B589)),0)</f>
        <v>0</v>
      </c>
      <c r="AB589" s="15">
        <f>if($A589&lt;=$Z$1,F589*((1+Investment!$D$7/12)^($Z$1*12-$B589)),0)</f>
        <v>0</v>
      </c>
      <c r="AC589" s="15">
        <f t="shared" si="7"/>
        <v>0</v>
      </c>
      <c r="AD589" s="15">
        <f t="shared" si="18"/>
        <v>43666553.35</v>
      </c>
      <c r="AE589" s="14"/>
      <c r="AF589" s="15">
        <f>if($A589&lt;=$AF$1,D589*((1+Investment!$D$5/12)^($AF$1*12-$B589)),0)</f>
        <v>0</v>
      </c>
      <c r="AG589" s="15">
        <f>if($A589&lt;=$AF$1,E589*((1+Investment!$D$6/12)^($AF$1*12-$B589)),0)</f>
        <v>0</v>
      </c>
      <c r="AH589" s="15">
        <f>if($A589&lt;=$AF$1,F589*((1+Investment!$D$7/12)^($AF$1*12-$B589)),0)</f>
        <v>0</v>
      </c>
      <c r="AI589" s="15">
        <f t="shared" si="8"/>
        <v>0</v>
      </c>
      <c r="AJ589" s="15">
        <f t="shared" si="19"/>
        <v>96444597</v>
      </c>
      <c r="AK589" s="14"/>
      <c r="AL589" s="15">
        <f>if($A589&lt;=$AF$1,D589*((1+Investment!$D$5/12)^($AL$1*12-$B589)),0)</f>
        <v>0</v>
      </c>
      <c r="AM589" s="15">
        <f>if($A589&lt;=$AF$1,E589*((1+Investment!$D$6/12)^($AL$1*12-$B589)),0)</f>
        <v>0</v>
      </c>
      <c r="AN589" s="15">
        <f>if($A589&lt;=$AF$1,F589*((1+Investment!$D$7/12)^($AL$1*12-$B589)),0)</f>
        <v>0</v>
      </c>
      <c r="AO589" s="15">
        <f t="shared" si="9"/>
        <v>0</v>
      </c>
      <c r="AP589" s="15">
        <f t="shared" si="20"/>
        <v>201708724.5</v>
      </c>
      <c r="AQ589" s="14"/>
      <c r="AR589" s="15">
        <f>if($A589&lt;=$AF$1,D589*((1+Investment!$D$5/12)^($AR$1*12-$B589)),0)</f>
        <v>0</v>
      </c>
      <c r="AS589" s="15">
        <f>if($A589&lt;=$AF$1,E589*((1+Investment!$D$6/12)^($AR$1*12-$B589)),0)</f>
        <v>0</v>
      </c>
      <c r="AT589" s="15">
        <f>if($A589&lt;=$AF$1,F589*((1+Investment!$D$7/12)^($AR$1*12-$B589)),0)</f>
        <v>0</v>
      </c>
      <c r="AU589" s="15">
        <f t="shared" si="10"/>
        <v>0</v>
      </c>
      <c r="AV589" s="15">
        <f t="shared" si="21"/>
        <v>428487442.2</v>
      </c>
      <c r="AW589" s="15"/>
      <c r="AX589" s="15">
        <f>if($A589&lt;=$AF$1,D589*((1+Investment!$D$5/12)^($AX$1*12-$B589)),0)</f>
        <v>0</v>
      </c>
      <c r="AY589" s="15">
        <f>if($A589&lt;=$AF$1,E589*((1+Investment!$D$6/12)^($AX$1*12-$B589)),0)</f>
        <v>0</v>
      </c>
      <c r="AZ589" s="15">
        <f>if($A589&lt;=$AF$1,F589*((1+Investment!$D$7/12)^($AX$1*12-$B589)),0)</f>
        <v>0</v>
      </c>
      <c r="BA589" s="15">
        <f t="shared" si="11"/>
        <v>0</v>
      </c>
      <c r="BB589" s="15">
        <f t="shared" si="22"/>
        <v>924335629</v>
      </c>
      <c r="BC589" s="15"/>
      <c r="BD589" s="15">
        <f>if($A589&lt;=$AF$1,D589*((1+Investment!$D$5/12)^($BD$1*12-$B589)),0)</f>
        <v>0</v>
      </c>
      <c r="BE589" s="15">
        <f>if($A589&lt;=$AF$1,E589*((1+Investment!$D$6/12)^($BD$1*12-$B589)),0)</f>
        <v>0</v>
      </c>
      <c r="BF589" s="15">
        <f>if($A589&lt;=$AF$1,F589*((1+Investment!$D$7/12)^($BD$1*12-$B589)),0)</f>
        <v>0</v>
      </c>
      <c r="BG589" s="15">
        <f t="shared" si="12"/>
        <v>0</v>
      </c>
      <c r="BH589" s="15">
        <f t="shared" si="23"/>
        <v>2023737898</v>
      </c>
      <c r="BI589" s="15"/>
    </row>
    <row r="590">
      <c r="A590" s="24">
        <f t="shared" si="2"/>
        <v>48</v>
      </c>
      <c r="B590" s="23">
        <f t="shared" si="13"/>
        <v>588</v>
      </c>
      <c r="C590" s="15">
        <f>vlookup(A590,Budget!$B$3:$H$53,7,0)</f>
        <v>197221.4359</v>
      </c>
      <c r="D590" s="15">
        <f t="shared" ref="D590:F590" si="608">$C590*D$1</f>
        <v>118332.8616</v>
      </c>
      <c r="E590" s="15">
        <f t="shared" si="608"/>
        <v>49305.35899</v>
      </c>
      <c r="F590" s="15">
        <f t="shared" si="608"/>
        <v>29583.21539</v>
      </c>
      <c r="G590" s="14"/>
      <c r="H590" s="15">
        <f>if($A590&lt;=$H$1,D590*((1+Investment!$D$5/12)^($H$1*12-$B590)),0)</f>
        <v>0</v>
      </c>
      <c r="I590" s="15">
        <f>if($A590&lt;=$H$1,E590*((1+Investment!$D$6/12)^($H$1*12-$B590)),0)</f>
        <v>0</v>
      </c>
      <c r="J590" s="15">
        <f>if($A590&lt;=$H$1,F590*((1+Investment!$D$7/12)^($H$1*12-$B590)),0)</f>
        <v>0</v>
      </c>
      <c r="K590" s="15">
        <f t="shared" si="4"/>
        <v>0</v>
      </c>
      <c r="L590" s="15">
        <f t="shared" si="15"/>
        <v>2878143.695</v>
      </c>
      <c r="M590" s="14"/>
      <c r="N590" s="15">
        <f>if($A590&lt;=$N$1,D590*((1+Investment!$D$5/12)^($N$1*12-$B590)),0)</f>
        <v>0</v>
      </c>
      <c r="O590" s="15">
        <f>if($A590&lt;=$N$1,E590*((1+Investment!$D$6/12)^($N$1*12-$B590)),0)</f>
        <v>0</v>
      </c>
      <c r="P590" s="15">
        <f>if($A590&lt;=$N$1,F590*((1+Investment!$D$7/12)^($N$1*12-$B590)),0)</f>
        <v>0</v>
      </c>
      <c r="Q590" s="15">
        <f t="shared" si="5"/>
        <v>0</v>
      </c>
      <c r="R590" s="15">
        <f t="shared" si="16"/>
        <v>7865692.167</v>
      </c>
      <c r="S590" s="14"/>
      <c r="T590" s="15">
        <f>if($A590&lt;=$T$1,D590*((1+Investment!$D$5/12)^($T$1*12-$B590)),0)</f>
        <v>0</v>
      </c>
      <c r="U590" s="15">
        <f>if($A590&lt;=$T$1,E590*((1+Investment!$D$6/12)^($T$1*12-$B590)),0)</f>
        <v>0</v>
      </c>
      <c r="V590" s="15">
        <f>if($A590&lt;=$T$1,F590*((1+Investment!$D$7/12)^($T$1*12-$B590)),0)</f>
        <v>0</v>
      </c>
      <c r="W590" s="15">
        <f t="shared" si="6"/>
        <v>0</v>
      </c>
      <c r="X590" s="15">
        <f t="shared" si="17"/>
        <v>19126709.88</v>
      </c>
      <c r="Y590" s="14"/>
      <c r="Z590" s="15">
        <f>if($A590&lt;=$Z$1,D590*((1+Investment!$D$5/12)^($Z$1*12-$B590)),0)</f>
        <v>0</v>
      </c>
      <c r="AA590" s="15">
        <f>if($A590&lt;=$Z$1,E590*((1+Investment!$D$6/12)^($Z$1*12-$B590)),0)</f>
        <v>0</v>
      </c>
      <c r="AB590" s="15">
        <f>if($A590&lt;=$Z$1,F590*((1+Investment!$D$7/12)^($Z$1*12-$B590)),0)</f>
        <v>0</v>
      </c>
      <c r="AC590" s="15">
        <f t="shared" si="7"/>
        <v>0</v>
      </c>
      <c r="AD590" s="15">
        <f t="shared" si="18"/>
        <v>43666553.35</v>
      </c>
      <c r="AE590" s="14"/>
      <c r="AF590" s="15">
        <f>if($A590&lt;=$AF$1,D590*((1+Investment!$D$5/12)^($AF$1*12-$B590)),0)</f>
        <v>0</v>
      </c>
      <c r="AG590" s="15">
        <f>if($A590&lt;=$AF$1,E590*((1+Investment!$D$6/12)^($AF$1*12-$B590)),0)</f>
        <v>0</v>
      </c>
      <c r="AH590" s="15">
        <f>if($A590&lt;=$AF$1,F590*((1+Investment!$D$7/12)^($AF$1*12-$B590)),0)</f>
        <v>0</v>
      </c>
      <c r="AI590" s="15">
        <f t="shared" si="8"/>
        <v>0</v>
      </c>
      <c r="AJ590" s="15">
        <f t="shared" si="19"/>
        <v>96444597</v>
      </c>
      <c r="AK590" s="14"/>
      <c r="AL590" s="15">
        <f>if($A590&lt;=$AF$1,D590*((1+Investment!$D$5/12)^($AL$1*12-$B590)),0)</f>
        <v>0</v>
      </c>
      <c r="AM590" s="15">
        <f>if($A590&lt;=$AF$1,E590*((1+Investment!$D$6/12)^($AL$1*12-$B590)),0)</f>
        <v>0</v>
      </c>
      <c r="AN590" s="15">
        <f>if($A590&lt;=$AF$1,F590*((1+Investment!$D$7/12)^($AL$1*12-$B590)),0)</f>
        <v>0</v>
      </c>
      <c r="AO590" s="15">
        <f t="shared" si="9"/>
        <v>0</v>
      </c>
      <c r="AP590" s="15">
        <f t="shared" si="20"/>
        <v>201708724.5</v>
      </c>
      <c r="AQ590" s="14"/>
      <c r="AR590" s="15">
        <f>if($A590&lt;=$AF$1,D590*((1+Investment!$D$5/12)^($AR$1*12-$B590)),0)</f>
        <v>0</v>
      </c>
      <c r="AS590" s="15">
        <f>if($A590&lt;=$AF$1,E590*((1+Investment!$D$6/12)^($AR$1*12-$B590)),0)</f>
        <v>0</v>
      </c>
      <c r="AT590" s="15">
        <f>if($A590&lt;=$AF$1,F590*((1+Investment!$D$7/12)^($AR$1*12-$B590)),0)</f>
        <v>0</v>
      </c>
      <c r="AU590" s="15">
        <f t="shared" si="10"/>
        <v>0</v>
      </c>
      <c r="AV590" s="15">
        <f t="shared" si="21"/>
        <v>428487442.2</v>
      </c>
      <c r="AW590" s="15"/>
      <c r="AX590" s="15">
        <f>if($A590&lt;=$AF$1,D590*((1+Investment!$D$5/12)^($AX$1*12-$B590)),0)</f>
        <v>0</v>
      </c>
      <c r="AY590" s="15">
        <f>if($A590&lt;=$AF$1,E590*((1+Investment!$D$6/12)^($AX$1*12-$B590)),0)</f>
        <v>0</v>
      </c>
      <c r="AZ590" s="15">
        <f>if($A590&lt;=$AF$1,F590*((1+Investment!$D$7/12)^($AX$1*12-$B590)),0)</f>
        <v>0</v>
      </c>
      <c r="BA590" s="15">
        <f t="shared" si="11"/>
        <v>0</v>
      </c>
      <c r="BB590" s="15">
        <f t="shared" si="22"/>
        <v>924335629</v>
      </c>
      <c r="BC590" s="15"/>
      <c r="BD590" s="15">
        <f>if($A590&lt;=$AF$1,D590*((1+Investment!$D$5/12)^($BD$1*12-$B590)),0)</f>
        <v>0</v>
      </c>
      <c r="BE590" s="15">
        <f>if($A590&lt;=$AF$1,E590*((1+Investment!$D$6/12)^($BD$1*12-$B590)),0)</f>
        <v>0</v>
      </c>
      <c r="BF590" s="15">
        <f>if($A590&lt;=$AF$1,F590*((1+Investment!$D$7/12)^($BD$1*12-$B590)),0)</f>
        <v>0</v>
      </c>
      <c r="BG590" s="15">
        <f t="shared" si="12"/>
        <v>0</v>
      </c>
      <c r="BH590" s="15">
        <f t="shared" si="23"/>
        <v>2023737898</v>
      </c>
      <c r="BI590" s="15"/>
    </row>
    <row r="591">
      <c r="A591" s="24">
        <f t="shared" si="2"/>
        <v>49</v>
      </c>
      <c r="B591" s="23">
        <f t="shared" si="13"/>
        <v>589</v>
      </c>
      <c r="C591" s="15">
        <f>vlookup(A591,Budget!$B$3:$H$53,7,0)</f>
        <v>205266.2934</v>
      </c>
      <c r="D591" s="15">
        <f t="shared" ref="D591:F591" si="609">$C591*D$1</f>
        <v>123159.776</v>
      </c>
      <c r="E591" s="15">
        <f t="shared" si="609"/>
        <v>51316.57334</v>
      </c>
      <c r="F591" s="15">
        <f t="shared" si="609"/>
        <v>30789.94401</v>
      </c>
      <c r="G591" s="14"/>
      <c r="H591" s="15">
        <f>if($A591&lt;=$H$1,D591*((1+Investment!$D$5/12)^($H$1*12-$B591)),0)</f>
        <v>0</v>
      </c>
      <c r="I591" s="15">
        <f>if($A591&lt;=$H$1,E591*((1+Investment!$D$6/12)^($H$1*12-$B591)),0)</f>
        <v>0</v>
      </c>
      <c r="J591" s="15">
        <f>if($A591&lt;=$H$1,F591*((1+Investment!$D$7/12)^($H$1*12-$B591)),0)</f>
        <v>0</v>
      </c>
      <c r="K591" s="15">
        <f t="shared" si="4"/>
        <v>0</v>
      </c>
      <c r="L591" s="15">
        <f t="shared" si="15"/>
        <v>2878143.695</v>
      </c>
      <c r="M591" s="14"/>
      <c r="N591" s="15">
        <f>if($A591&lt;=$N$1,D591*((1+Investment!$D$5/12)^($N$1*12-$B591)),0)</f>
        <v>0</v>
      </c>
      <c r="O591" s="15">
        <f>if($A591&lt;=$N$1,E591*((1+Investment!$D$6/12)^($N$1*12-$B591)),0)</f>
        <v>0</v>
      </c>
      <c r="P591" s="15">
        <f>if($A591&lt;=$N$1,F591*((1+Investment!$D$7/12)^($N$1*12-$B591)),0)</f>
        <v>0</v>
      </c>
      <c r="Q591" s="15">
        <f t="shared" si="5"/>
        <v>0</v>
      </c>
      <c r="R591" s="15">
        <f t="shared" si="16"/>
        <v>7865692.167</v>
      </c>
      <c r="S591" s="14"/>
      <c r="T591" s="15">
        <f>if($A591&lt;=$T$1,D591*((1+Investment!$D$5/12)^($T$1*12-$B591)),0)</f>
        <v>0</v>
      </c>
      <c r="U591" s="15">
        <f>if($A591&lt;=$T$1,E591*((1+Investment!$D$6/12)^($T$1*12-$B591)),0)</f>
        <v>0</v>
      </c>
      <c r="V591" s="15">
        <f>if($A591&lt;=$T$1,F591*((1+Investment!$D$7/12)^($T$1*12-$B591)),0)</f>
        <v>0</v>
      </c>
      <c r="W591" s="15">
        <f t="shared" si="6"/>
        <v>0</v>
      </c>
      <c r="X591" s="15">
        <f t="shared" si="17"/>
        <v>19126709.88</v>
      </c>
      <c r="Y591" s="14"/>
      <c r="Z591" s="15">
        <f>if($A591&lt;=$Z$1,D591*((1+Investment!$D$5/12)^($Z$1*12-$B591)),0)</f>
        <v>0</v>
      </c>
      <c r="AA591" s="15">
        <f>if($A591&lt;=$Z$1,E591*((1+Investment!$D$6/12)^($Z$1*12-$B591)),0)</f>
        <v>0</v>
      </c>
      <c r="AB591" s="15">
        <f>if($A591&lt;=$Z$1,F591*((1+Investment!$D$7/12)^($Z$1*12-$B591)),0)</f>
        <v>0</v>
      </c>
      <c r="AC591" s="15">
        <f t="shared" si="7"/>
        <v>0</v>
      </c>
      <c r="AD591" s="15">
        <f t="shared" si="18"/>
        <v>43666553.35</v>
      </c>
      <c r="AE591" s="14"/>
      <c r="AF591" s="15">
        <f>if($A591&lt;=$AF$1,D591*((1+Investment!$D$5/12)^($AF$1*12-$B591)),0)</f>
        <v>0</v>
      </c>
      <c r="AG591" s="15">
        <f>if($A591&lt;=$AF$1,E591*((1+Investment!$D$6/12)^($AF$1*12-$B591)),0)</f>
        <v>0</v>
      </c>
      <c r="AH591" s="15">
        <f>if($A591&lt;=$AF$1,F591*((1+Investment!$D$7/12)^($AF$1*12-$B591)),0)</f>
        <v>0</v>
      </c>
      <c r="AI591" s="15">
        <f t="shared" si="8"/>
        <v>0</v>
      </c>
      <c r="AJ591" s="15">
        <f t="shared" si="19"/>
        <v>96444597</v>
      </c>
      <c r="AK591" s="14"/>
      <c r="AL591" s="15">
        <f>if($A591&lt;=$AF$1,D591*((1+Investment!$D$5/12)^($AL$1*12-$B591)),0)</f>
        <v>0</v>
      </c>
      <c r="AM591" s="15">
        <f>if($A591&lt;=$AF$1,E591*((1+Investment!$D$6/12)^($AL$1*12-$B591)),0)</f>
        <v>0</v>
      </c>
      <c r="AN591" s="15">
        <f>if($A591&lt;=$AF$1,F591*((1+Investment!$D$7/12)^($AL$1*12-$B591)),0)</f>
        <v>0</v>
      </c>
      <c r="AO591" s="15">
        <f t="shared" si="9"/>
        <v>0</v>
      </c>
      <c r="AP591" s="15">
        <f t="shared" si="20"/>
        <v>201708724.5</v>
      </c>
      <c r="AQ591" s="14"/>
      <c r="AR591" s="15">
        <f>if($A591&lt;=$AF$1,D591*((1+Investment!$D$5/12)^($AR$1*12-$B591)),0)</f>
        <v>0</v>
      </c>
      <c r="AS591" s="15">
        <f>if($A591&lt;=$AF$1,E591*((1+Investment!$D$6/12)^($AR$1*12-$B591)),0)</f>
        <v>0</v>
      </c>
      <c r="AT591" s="15">
        <f>if($A591&lt;=$AF$1,F591*((1+Investment!$D$7/12)^($AR$1*12-$B591)),0)</f>
        <v>0</v>
      </c>
      <c r="AU591" s="15">
        <f t="shared" si="10"/>
        <v>0</v>
      </c>
      <c r="AV591" s="15">
        <f t="shared" si="21"/>
        <v>428487442.2</v>
      </c>
      <c r="AW591" s="15"/>
      <c r="AX591" s="15">
        <f>if($A591&lt;=$AF$1,D591*((1+Investment!$D$5/12)^($AX$1*12-$B591)),0)</f>
        <v>0</v>
      </c>
      <c r="AY591" s="15">
        <f>if($A591&lt;=$AF$1,E591*((1+Investment!$D$6/12)^($AX$1*12-$B591)),0)</f>
        <v>0</v>
      </c>
      <c r="AZ591" s="15">
        <f>if($A591&lt;=$AF$1,F591*((1+Investment!$D$7/12)^($AX$1*12-$B591)),0)</f>
        <v>0</v>
      </c>
      <c r="BA591" s="15">
        <f t="shared" si="11"/>
        <v>0</v>
      </c>
      <c r="BB591" s="15">
        <f t="shared" si="22"/>
        <v>924335629</v>
      </c>
      <c r="BC591" s="15"/>
      <c r="BD591" s="15">
        <f>if($A591&lt;=$AF$1,D591*((1+Investment!$D$5/12)^($BD$1*12-$B591)),0)</f>
        <v>0</v>
      </c>
      <c r="BE591" s="15">
        <f>if($A591&lt;=$AF$1,E591*((1+Investment!$D$6/12)^($BD$1*12-$B591)),0)</f>
        <v>0</v>
      </c>
      <c r="BF591" s="15">
        <f>if($A591&lt;=$AF$1,F591*((1+Investment!$D$7/12)^($BD$1*12-$B591)),0)</f>
        <v>0</v>
      </c>
      <c r="BG591" s="15">
        <f t="shared" si="12"/>
        <v>0</v>
      </c>
      <c r="BH591" s="15">
        <f t="shared" si="23"/>
        <v>2023737898</v>
      </c>
      <c r="BI591" s="15"/>
    </row>
    <row r="592">
      <c r="A592" s="24">
        <f t="shared" si="2"/>
        <v>49</v>
      </c>
      <c r="B592" s="23">
        <f t="shared" si="13"/>
        <v>590</v>
      </c>
      <c r="C592" s="15">
        <f>vlookup(A592,Budget!$B$3:$H$53,7,0)</f>
        <v>205266.2934</v>
      </c>
      <c r="D592" s="15">
        <f t="shared" ref="D592:F592" si="610">$C592*D$1</f>
        <v>123159.776</v>
      </c>
      <c r="E592" s="15">
        <f t="shared" si="610"/>
        <v>51316.57334</v>
      </c>
      <c r="F592" s="15">
        <f t="shared" si="610"/>
        <v>30789.94401</v>
      </c>
      <c r="G592" s="14"/>
      <c r="H592" s="15">
        <f>if($A592&lt;=$H$1,D592*((1+Investment!$D$5/12)^($H$1*12-$B592)),0)</f>
        <v>0</v>
      </c>
      <c r="I592" s="15">
        <f>if($A592&lt;=$H$1,E592*((1+Investment!$D$6/12)^($H$1*12-$B592)),0)</f>
        <v>0</v>
      </c>
      <c r="J592" s="15">
        <f>if($A592&lt;=$H$1,F592*((1+Investment!$D$7/12)^($H$1*12-$B592)),0)</f>
        <v>0</v>
      </c>
      <c r="K592" s="15">
        <f t="shared" si="4"/>
        <v>0</v>
      </c>
      <c r="L592" s="15">
        <f t="shared" si="15"/>
        <v>2878143.695</v>
      </c>
      <c r="M592" s="14"/>
      <c r="N592" s="15">
        <f>if($A592&lt;=$N$1,D592*((1+Investment!$D$5/12)^($N$1*12-$B592)),0)</f>
        <v>0</v>
      </c>
      <c r="O592" s="15">
        <f>if($A592&lt;=$N$1,E592*((1+Investment!$D$6/12)^($N$1*12-$B592)),0)</f>
        <v>0</v>
      </c>
      <c r="P592" s="15">
        <f>if($A592&lt;=$N$1,F592*((1+Investment!$D$7/12)^($N$1*12-$B592)),0)</f>
        <v>0</v>
      </c>
      <c r="Q592" s="15">
        <f t="shared" si="5"/>
        <v>0</v>
      </c>
      <c r="R592" s="15">
        <f t="shared" si="16"/>
        <v>7865692.167</v>
      </c>
      <c r="S592" s="14"/>
      <c r="T592" s="15">
        <f>if($A592&lt;=$T$1,D592*((1+Investment!$D$5/12)^($T$1*12-$B592)),0)</f>
        <v>0</v>
      </c>
      <c r="U592" s="15">
        <f>if($A592&lt;=$T$1,E592*((1+Investment!$D$6/12)^($T$1*12-$B592)),0)</f>
        <v>0</v>
      </c>
      <c r="V592" s="15">
        <f>if($A592&lt;=$T$1,F592*((1+Investment!$D$7/12)^($T$1*12-$B592)),0)</f>
        <v>0</v>
      </c>
      <c r="W592" s="15">
        <f t="shared" si="6"/>
        <v>0</v>
      </c>
      <c r="X592" s="15">
        <f t="shared" si="17"/>
        <v>19126709.88</v>
      </c>
      <c r="Y592" s="14"/>
      <c r="Z592" s="15">
        <f>if($A592&lt;=$Z$1,D592*((1+Investment!$D$5/12)^($Z$1*12-$B592)),0)</f>
        <v>0</v>
      </c>
      <c r="AA592" s="15">
        <f>if($A592&lt;=$Z$1,E592*((1+Investment!$D$6/12)^($Z$1*12-$B592)),0)</f>
        <v>0</v>
      </c>
      <c r="AB592" s="15">
        <f>if($A592&lt;=$Z$1,F592*((1+Investment!$D$7/12)^($Z$1*12-$B592)),0)</f>
        <v>0</v>
      </c>
      <c r="AC592" s="15">
        <f t="shared" si="7"/>
        <v>0</v>
      </c>
      <c r="AD592" s="15">
        <f t="shared" si="18"/>
        <v>43666553.35</v>
      </c>
      <c r="AE592" s="14"/>
      <c r="AF592" s="15">
        <f>if($A592&lt;=$AF$1,D592*((1+Investment!$D$5/12)^($AF$1*12-$B592)),0)</f>
        <v>0</v>
      </c>
      <c r="AG592" s="15">
        <f>if($A592&lt;=$AF$1,E592*((1+Investment!$D$6/12)^($AF$1*12-$B592)),0)</f>
        <v>0</v>
      </c>
      <c r="AH592" s="15">
        <f>if($A592&lt;=$AF$1,F592*((1+Investment!$D$7/12)^($AF$1*12-$B592)),0)</f>
        <v>0</v>
      </c>
      <c r="AI592" s="15">
        <f t="shared" si="8"/>
        <v>0</v>
      </c>
      <c r="AJ592" s="15">
        <f t="shared" si="19"/>
        <v>96444597</v>
      </c>
      <c r="AK592" s="14"/>
      <c r="AL592" s="15">
        <f>if($A592&lt;=$AF$1,D592*((1+Investment!$D$5/12)^($AL$1*12-$B592)),0)</f>
        <v>0</v>
      </c>
      <c r="AM592" s="15">
        <f>if($A592&lt;=$AF$1,E592*((1+Investment!$D$6/12)^($AL$1*12-$B592)),0)</f>
        <v>0</v>
      </c>
      <c r="AN592" s="15">
        <f>if($A592&lt;=$AF$1,F592*((1+Investment!$D$7/12)^($AL$1*12-$B592)),0)</f>
        <v>0</v>
      </c>
      <c r="AO592" s="15">
        <f t="shared" si="9"/>
        <v>0</v>
      </c>
      <c r="AP592" s="15">
        <f t="shared" si="20"/>
        <v>201708724.5</v>
      </c>
      <c r="AQ592" s="14"/>
      <c r="AR592" s="15">
        <f>if($A592&lt;=$AF$1,D592*((1+Investment!$D$5/12)^($AR$1*12-$B592)),0)</f>
        <v>0</v>
      </c>
      <c r="AS592" s="15">
        <f>if($A592&lt;=$AF$1,E592*((1+Investment!$D$6/12)^($AR$1*12-$B592)),0)</f>
        <v>0</v>
      </c>
      <c r="AT592" s="15">
        <f>if($A592&lt;=$AF$1,F592*((1+Investment!$D$7/12)^($AR$1*12-$B592)),0)</f>
        <v>0</v>
      </c>
      <c r="AU592" s="15">
        <f t="shared" si="10"/>
        <v>0</v>
      </c>
      <c r="AV592" s="15">
        <f t="shared" si="21"/>
        <v>428487442.2</v>
      </c>
      <c r="AW592" s="15"/>
      <c r="AX592" s="15">
        <f>if($A592&lt;=$AF$1,D592*((1+Investment!$D$5/12)^($AX$1*12-$B592)),0)</f>
        <v>0</v>
      </c>
      <c r="AY592" s="15">
        <f>if($A592&lt;=$AF$1,E592*((1+Investment!$D$6/12)^($AX$1*12-$B592)),0)</f>
        <v>0</v>
      </c>
      <c r="AZ592" s="15">
        <f>if($A592&lt;=$AF$1,F592*((1+Investment!$D$7/12)^($AX$1*12-$B592)),0)</f>
        <v>0</v>
      </c>
      <c r="BA592" s="15">
        <f t="shared" si="11"/>
        <v>0</v>
      </c>
      <c r="BB592" s="15">
        <f t="shared" si="22"/>
        <v>924335629</v>
      </c>
      <c r="BC592" s="15"/>
      <c r="BD592" s="15">
        <f>if($A592&lt;=$AF$1,D592*((1+Investment!$D$5/12)^($BD$1*12-$B592)),0)</f>
        <v>0</v>
      </c>
      <c r="BE592" s="15">
        <f>if($A592&lt;=$AF$1,E592*((1+Investment!$D$6/12)^($BD$1*12-$B592)),0)</f>
        <v>0</v>
      </c>
      <c r="BF592" s="15">
        <f>if($A592&lt;=$AF$1,F592*((1+Investment!$D$7/12)^($BD$1*12-$B592)),0)</f>
        <v>0</v>
      </c>
      <c r="BG592" s="15">
        <f t="shared" si="12"/>
        <v>0</v>
      </c>
      <c r="BH592" s="15">
        <f t="shared" si="23"/>
        <v>2023737898</v>
      </c>
      <c r="BI592" s="15"/>
    </row>
    <row r="593">
      <c r="A593" s="24">
        <f t="shared" si="2"/>
        <v>49</v>
      </c>
      <c r="B593" s="23">
        <f t="shared" si="13"/>
        <v>591</v>
      </c>
      <c r="C593" s="15">
        <f>vlookup(A593,Budget!$B$3:$H$53,7,0)</f>
        <v>205266.2934</v>
      </c>
      <c r="D593" s="15">
        <f t="shared" ref="D593:F593" si="611">$C593*D$1</f>
        <v>123159.776</v>
      </c>
      <c r="E593" s="15">
        <f t="shared" si="611"/>
        <v>51316.57334</v>
      </c>
      <c r="F593" s="15">
        <f t="shared" si="611"/>
        <v>30789.94401</v>
      </c>
      <c r="G593" s="14"/>
      <c r="H593" s="15">
        <f>if($A593&lt;=$H$1,D593*((1+Investment!$D$5/12)^($H$1*12-$B593)),0)</f>
        <v>0</v>
      </c>
      <c r="I593" s="15">
        <f>if($A593&lt;=$H$1,E593*((1+Investment!$D$6/12)^($H$1*12-$B593)),0)</f>
        <v>0</v>
      </c>
      <c r="J593" s="15">
        <f>if($A593&lt;=$H$1,F593*((1+Investment!$D$7/12)^($H$1*12-$B593)),0)</f>
        <v>0</v>
      </c>
      <c r="K593" s="15">
        <f t="shared" si="4"/>
        <v>0</v>
      </c>
      <c r="L593" s="15">
        <f t="shared" si="15"/>
        <v>2878143.695</v>
      </c>
      <c r="M593" s="14"/>
      <c r="N593" s="15">
        <f>if($A593&lt;=$N$1,D593*((1+Investment!$D$5/12)^($N$1*12-$B593)),0)</f>
        <v>0</v>
      </c>
      <c r="O593" s="15">
        <f>if($A593&lt;=$N$1,E593*((1+Investment!$D$6/12)^($N$1*12-$B593)),0)</f>
        <v>0</v>
      </c>
      <c r="P593" s="15">
        <f>if($A593&lt;=$N$1,F593*((1+Investment!$D$7/12)^($N$1*12-$B593)),0)</f>
        <v>0</v>
      </c>
      <c r="Q593" s="15">
        <f t="shared" si="5"/>
        <v>0</v>
      </c>
      <c r="R593" s="15">
        <f t="shared" si="16"/>
        <v>7865692.167</v>
      </c>
      <c r="S593" s="14"/>
      <c r="T593" s="15">
        <f>if($A593&lt;=$T$1,D593*((1+Investment!$D$5/12)^($T$1*12-$B593)),0)</f>
        <v>0</v>
      </c>
      <c r="U593" s="15">
        <f>if($A593&lt;=$T$1,E593*((1+Investment!$D$6/12)^($T$1*12-$B593)),0)</f>
        <v>0</v>
      </c>
      <c r="V593" s="15">
        <f>if($A593&lt;=$T$1,F593*((1+Investment!$D$7/12)^($T$1*12-$B593)),0)</f>
        <v>0</v>
      </c>
      <c r="W593" s="15">
        <f t="shared" si="6"/>
        <v>0</v>
      </c>
      <c r="X593" s="15">
        <f t="shared" si="17"/>
        <v>19126709.88</v>
      </c>
      <c r="Y593" s="14"/>
      <c r="Z593" s="15">
        <f>if($A593&lt;=$Z$1,D593*((1+Investment!$D$5/12)^($Z$1*12-$B593)),0)</f>
        <v>0</v>
      </c>
      <c r="AA593" s="15">
        <f>if($A593&lt;=$Z$1,E593*((1+Investment!$D$6/12)^($Z$1*12-$B593)),0)</f>
        <v>0</v>
      </c>
      <c r="AB593" s="15">
        <f>if($A593&lt;=$Z$1,F593*((1+Investment!$D$7/12)^($Z$1*12-$B593)),0)</f>
        <v>0</v>
      </c>
      <c r="AC593" s="15">
        <f t="shared" si="7"/>
        <v>0</v>
      </c>
      <c r="AD593" s="15">
        <f t="shared" si="18"/>
        <v>43666553.35</v>
      </c>
      <c r="AE593" s="14"/>
      <c r="AF593" s="15">
        <f>if($A593&lt;=$AF$1,D593*((1+Investment!$D$5/12)^($AF$1*12-$B593)),0)</f>
        <v>0</v>
      </c>
      <c r="AG593" s="15">
        <f>if($A593&lt;=$AF$1,E593*((1+Investment!$D$6/12)^($AF$1*12-$B593)),0)</f>
        <v>0</v>
      </c>
      <c r="AH593" s="15">
        <f>if($A593&lt;=$AF$1,F593*((1+Investment!$D$7/12)^($AF$1*12-$B593)),0)</f>
        <v>0</v>
      </c>
      <c r="AI593" s="15">
        <f t="shared" si="8"/>
        <v>0</v>
      </c>
      <c r="AJ593" s="15">
        <f t="shared" si="19"/>
        <v>96444597</v>
      </c>
      <c r="AK593" s="14"/>
      <c r="AL593" s="15">
        <f>if($A593&lt;=$AF$1,D593*((1+Investment!$D$5/12)^($AL$1*12-$B593)),0)</f>
        <v>0</v>
      </c>
      <c r="AM593" s="15">
        <f>if($A593&lt;=$AF$1,E593*((1+Investment!$D$6/12)^($AL$1*12-$B593)),0)</f>
        <v>0</v>
      </c>
      <c r="AN593" s="15">
        <f>if($A593&lt;=$AF$1,F593*((1+Investment!$D$7/12)^($AL$1*12-$B593)),0)</f>
        <v>0</v>
      </c>
      <c r="AO593" s="15">
        <f t="shared" si="9"/>
        <v>0</v>
      </c>
      <c r="AP593" s="15">
        <f t="shared" si="20"/>
        <v>201708724.5</v>
      </c>
      <c r="AQ593" s="14"/>
      <c r="AR593" s="15">
        <f>if($A593&lt;=$AF$1,D593*((1+Investment!$D$5/12)^($AR$1*12-$B593)),0)</f>
        <v>0</v>
      </c>
      <c r="AS593" s="15">
        <f>if($A593&lt;=$AF$1,E593*((1+Investment!$D$6/12)^($AR$1*12-$B593)),0)</f>
        <v>0</v>
      </c>
      <c r="AT593" s="15">
        <f>if($A593&lt;=$AF$1,F593*((1+Investment!$D$7/12)^($AR$1*12-$B593)),0)</f>
        <v>0</v>
      </c>
      <c r="AU593" s="15">
        <f t="shared" si="10"/>
        <v>0</v>
      </c>
      <c r="AV593" s="15">
        <f t="shared" si="21"/>
        <v>428487442.2</v>
      </c>
      <c r="AW593" s="15"/>
      <c r="AX593" s="15">
        <f>if($A593&lt;=$AF$1,D593*((1+Investment!$D$5/12)^($AX$1*12-$B593)),0)</f>
        <v>0</v>
      </c>
      <c r="AY593" s="15">
        <f>if($A593&lt;=$AF$1,E593*((1+Investment!$D$6/12)^($AX$1*12-$B593)),0)</f>
        <v>0</v>
      </c>
      <c r="AZ593" s="15">
        <f>if($A593&lt;=$AF$1,F593*((1+Investment!$D$7/12)^($AX$1*12-$B593)),0)</f>
        <v>0</v>
      </c>
      <c r="BA593" s="15">
        <f t="shared" si="11"/>
        <v>0</v>
      </c>
      <c r="BB593" s="15">
        <f t="shared" si="22"/>
        <v>924335629</v>
      </c>
      <c r="BC593" s="15"/>
      <c r="BD593" s="15">
        <f>if($A593&lt;=$AF$1,D593*((1+Investment!$D$5/12)^($BD$1*12-$B593)),0)</f>
        <v>0</v>
      </c>
      <c r="BE593" s="15">
        <f>if($A593&lt;=$AF$1,E593*((1+Investment!$D$6/12)^($BD$1*12-$B593)),0)</f>
        <v>0</v>
      </c>
      <c r="BF593" s="15">
        <f>if($A593&lt;=$AF$1,F593*((1+Investment!$D$7/12)^($BD$1*12-$B593)),0)</f>
        <v>0</v>
      </c>
      <c r="BG593" s="15">
        <f t="shared" si="12"/>
        <v>0</v>
      </c>
      <c r="BH593" s="15">
        <f t="shared" si="23"/>
        <v>2023737898</v>
      </c>
      <c r="BI593" s="15"/>
    </row>
    <row r="594">
      <c r="A594" s="24">
        <f t="shared" si="2"/>
        <v>49</v>
      </c>
      <c r="B594" s="23">
        <f t="shared" si="13"/>
        <v>592</v>
      </c>
      <c r="C594" s="15">
        <f>vlookup(A594,Budget!$B$3:$H$53,7,0)</f>
        <v>205266.2934</v>
      </c>
      <c r="D594" s="15">
        <f t="shared" ref="D594:F594" si="612">$C594*D$1</f>
        <v>123159.776</v>
      </c>
      <c r="E594" s="15">
        <f t="shared" si="612"/>
        <v>51316.57334</v>
      </c>
      <c r="F594" s="15">
        <f t="shared" si="612"/>
        <v>30789.94401</v>
      </c>
      <c r="G594" s="14"/>
      <c r="H594" s="15">
        <f>if($A594&lt;=$H$1,D594*((1+Investment!$D$5/12)^($H$1*12-$B594)),0)</f>
        <v>0</v>
      </c>
      <c r="I594" s="15">
        <f>if($A594&lt;=$H$1,E594*((1+Investment!$D$6/12)^($H$1*12-$B594)),0)</f>
        <v>0</v>
      </c>
      <c r="J594" s="15">
        <f>if($A594&lt;=$H$1,F594*((1+Investment!$D$7/12)^($H$1*12-$B594)),0)</f>
        <v>0</v>
      </c>
      <c r="K594" s="15">
        <f t="shared" si="4"/>
        <v>0</v>
      </c>
      <c r="L594" s="15">
        <f t="shared" si="15"/>
        <v>2878143.695</v>
      </c>
      <c r="M594" s="14"/>
      <c r="N594" s="15">
        <f>if($A594&lt;=$N$1,D594*((1+Investment!$D$5/12)^($N$1*12-$B594)),0)</f>
        <v>0</v>
      </c>
      <c r="O594" s="15">
        <f>if($A594&lt;=$N$1,E594*((1+Investment!$D$6/12)^($N$1*12-$B594)),0)</f>
        <v>0</v>
      </c>
      <c r="P594" s="15">
        <f>if($A594&lt;=$N$1,F594*((1+Investment!$D$7/12)^($N$1*12-$B594)),0)</f>
        <v>0</v>
      </c>
      <c r="Q594" s="15">
        <f t="shared" si="5"/>
        <v>0</v>
      </c>
      <c r="R594" s="15">
        <f t="shared" si="16"/>
        <v>7865692.167</v>
      </c>
      <c r="S594" s="14"/>
      <c r="T594" s="15">
        <f>if($A594&lt;=$T$1,D594*((1+Investment!$D$5/12)^($T$1*12-$B594)),0)</f>
        <v>0</v>
      </c>
      <c r="U594" s="15">
        <f>if($A594&lt;=$T$1,E594*((1+Investment!$D$6/12)^($T$1*12-$B594)),0)</f>
        <v>0</v>
      </c>
      <c r="V594" s="15">
        <f>if($A594&lt;=$T$1,F594*((1+Investment!$D$7/12)^($T$1*12-$B594)),0)</f>
        <v>0</v>
      </c>
      <c r="W594" s="15">
        <f t="shared" si="6"/>
        <v>0</v>
      </c>
      <c r="X594" s="15">
        <f t="shared" si="17"/>
        <v>19126709.88</v>
      </c>
      <c r="Y594" s="14"/>
      <c r="Z594" s="15">
        <f>if($A594&lt;=$Z$1,D594*((1+Investment!$D$5/12)^($Z$1*12-$B594)),0)</f>
        <v>0</v>
      </c>
      <c r="AA594" s="15">
        <f>if($A594&lt;=$Z$1,E594*((1+Investment!$D$6/12)^($Z$1*12-$B594)),0)</f>
        <v>0</v>
      </c>
      <c r="AB594" s="15">
        <f>if($A594&lt;=$Z$1,F594*((1+Investment!$D$7/12)^($Z$1*12-$B594)),0)</f>
        <v>0</v>
      </c>
      <c r="AC594" s="15">
        <f t="shared" si="7"/>
        <v>0</v>
      </c>
      <c r="AD594" s="15">
        <f t="shared" si="18"/>
        <v>43666553.35</v>
      </c>
      <c r="AE594" s="14"/>
      <c r="AF594" s="15">
        <f>if($A594&lt;=$AF$1,D594*((1+Investment!$D$5/12)^($AF$1*12-$B594)),0)</f>
        <v>0</v>
      </c>
      <c r="AG594" s="15">
        <f>if($A594&lt;=$AF$1,E594*((1+Investment!$D$6/12)^($AF$1*12-$B594)),0)</f>
        <v>0</v>
      </c>
      <c r="AH594" s="15">
        <f>if($A594&lt;=$AF$1,F594*((1+Investment!$D$7/12)^($AF$1*12-$B594)),0)</f>
        <v>0</v>
      </c>
      <c r="AI594" s="15">
        <f t="shared" si="8"/>
        <v>0</v>
      </c>
      <c r="AJ594" s="15">
        <f t="shared" si="19"/>
        <v>96444597</v>
      </c>
      <c r="AK594" s="14"/>
      <c r="AL594" s="15">
        <f>if($A594&lt;=$AF$1,D594*((1+Investment!$D$5/12)^($AL$1*12-$B594)),0)</f>
        <v>0</v>
      </c>
      <c r="AM594" s="15">
        <f>if($A594&lt;=$AF$1,E594*((1+Investment!$D$6/12)^($AL$1*12-$B594)),0)</f>
        <v>0</v>
      </c>
      <c r="AN594" s="15">
        <f>if($A594&lt;=$AF$1,F594*((1+Investment!$D$7/12)^($AL$1*12-$B594)),0)</f>
        <v>0</v>
      </c>
      <c r="AO594" s="15">
        <f t="shared" si="9"/>
        <v>0</v>
      </c>
      <c r="AP594" s="15">
        <f t="shared" si="20"/>
        <v>201708724.5</v>
      </c>
      <c r="AQ594" s="14"/>
      <c r="AR594" s="15">
        <f>if($A594&lt;=$AF$1,D594*((1+Investment!$D$5/12)^($AR$1*12-$B594)),0)</f>
        <v>0</v>
      </c>
      <c r="AS594" s="15">
        <f>if($A594&lt;=$AF$1,E594*((1+Investment!$D$6/12)^($AR$1*12-$B594)),0)</f>
        <v>0</v>
      </c>
      <c r="AT594" s="15">
        <f>if($A594&lt;=$AF$1,F594*((1+Investment!$D$7/12)^($AR$1*12-$B594)),0)</f>
        <v>0</v>
      </c>
      <c r="AU594" s="15">
        <f t="shared" si="10"/>
        <v>0</v>
      </c>
      <c r="AV594" s="15">
        <f t="shared" si="21"/>
        <v>428487442.2</v>
      </c>
      <c r="AW594" s="15"/>
      <c r="AX594" s="15">
        <f>if($A594&lt;=$AF$1,D594*((1+Investment!$D$5/12)^($AX$1*12-$B594)),0)</f>
        <v>0</v>
      </c>
      <c r="AY594" s="15">
        <f>if($A594&lt;=$AF$1,E594*((1+Investment!$D$6/12)^($AX$1*12-$B594)),0)</f>
        <v>0</v>
      </c>
      <c r="AZ594" s="15">
        <f>if($A594&lt;=$AF$1,F594*((1+Investment!$D$7/12)^($AX$1*12-$B594)),0)</f>
        <v>0</v>
      </c>
      <c r="BA594" s="15">
        <f t="shared" si="11"/>
        <v>0</v>
      </c>
      <c r="BB594" s="15">
        <f t="shared" si="22"/>
        <v>924335629</v>
      </c>
      <c r="BC594" s="15"/>
      <c r="BD594" s="15">
        <f>if($A594&lt;=$AF$1,D594*((1+Investment!$D$5/12)^($BD$1*12-$B594)),0)</f>
        <v>0</v>
      </c>
      <c r="BE594" s="15">
        <f>if($A594&lt;=$AF$1,E594*((1+Investment!$D$6/12)^($BD$1*12-$B594)),0)</f>
        <v>0</v>
      </c>
      <c r="BF594" s="15">
        <f>if($A594&lt;=$AF$1,F594*((1+Investment!$D$7/12)^($BD$1*12-$B594)),0)</f>
        <v>0</v>
      </c>
      <c r="BG594" s="15">
        <f t="shared" si="12"/>
        <v>0</v>
      </c>
      <c r="BH594" s="15">
        <f t="shared" si="23"/>
        <v>2023737898</v>
      </c>
      <c r="BI594" s="15"/>
    </row>
    <row r="595">
      <c r="A595" s="24">
        <f t="shared" si="2"/>
        <v>49</v>
      </c>
      <c r="B595" s="23">
        <f t="shared" si="13"/>
        <v>593</v>
      </c>
      <c r="C595" s="15">
        <f>vlookup(A595,Budget!$B$3:$H$53,7,0)</f>
        <v>205266.2934</v>
      </c>
      <c r="D595" s="15">
        <f t="shared" ref="D595:F595" si="613">$C595*D$1</f>
        <v>123159.776</v>
      </c>
      <c r="E595" s="15">
        <f t="shared" si="613"/>
        <v>51316.57334</v>
      </c>
      <c r="F595" s="15">
        <f t="shared" si="613"/>
        <v>30789.94401</v>
      </c>
      <c r="G595" s="14"/>
      <c r="H595" s="15">
        <f>if($A595&lt;=$H$1,D595*((1+Investment!$D$5/12)^($H$1*12-$B595)),0)</f>
        <v>0</v>
      </c>
      <c r="I595" s="15">
        <f>if($A595&lt;=$H$1,E595*((1+Investment!$D$6/12)^($H$1*12-$B595)),0)</f>
        <v>0</v>
      </c>
      <c r="J595" s="15">
        <f>if($A595&lt;=$H$1,F595*((1+Investment!$D$7/12)^($H$1*12-$B595)),0)</f>
        <v>0</v>
      </c>
      <c r="K595" s="15">
        <f t="shared" si="4"/>
        <v>0</v>
      </c>
      <c r="L595" s="15">
        <f t="shared" si="15"/>
        <v>2878143.695</v>
      </c>
      <c r="M595" s="14"/>
      <c r="N595" s="15">
        <f>if($A595&lt;=$N$1,D595*((1+Investment!$D$5/12)^($N$1*12-$B595)),0)</f>
        <v>0</v>
      </c>
      <c r="O595" s="15">
        <f>if($A595&lt;=$N$1,E595*((1+Investment!$D$6/12)^($N$1*12-$B595)),0)</f>
        <v>0</v>
      </c>
      <c r="P595" s="15">
        <f>if($A595&lt;=$N$1,F595*((1+Investment!$D$7/12)^($N$1*12-$B595)),0)</f>
        <v>0</v>
      </c>
      <c r="Q595" s="15">
        <f t="shared" si="5"/>
        <v>0</v>
      </c>
      <c r="R595" s="15">
        <f t="shared" si="16"/>
        <v>7865692.167</v>
      </c>
      <c r="S595" s="14"/>
      <c r="T595" s="15">
        <f>if($A595&lt;=$T$1,D595*((1+Investment!$D$5/12)^($T$1*12-$B595)),0)</f>
        <v>0</v>
      </c>
      <c r="U595" s="15">
        <f>if($A595&lt;=$T$1,E595*((1+Investment!$D$6/12)^($T$1*12-$B595)),0)</f>
        <v>0</v>
      </c>
      <c r="V595" s="15">
        <f>if($A595&lt;=$T$1,F595*((1+Investment!$D$7/12)^($T$1*12-$B595)),0)</f>
        <v>0</v>
      </c>
      <c r="W595" s="15">
        <f t="shared" si="6"/>
        <v>0</v>
      </c>
      <c r="X595" s="15">
        <f t="shared" si="17"/>
        <v>19126709.88</v>
      </c>
      <c r="Y595" s="14"/>
      <c r="Z595" s="15">
        <f>if($A595&lt;=$Z$1,D595*((1+Investment!$D$5/12)^($Z$1*12-$B595)),0)</f>
        <v>0</v>
      </c>
      <c r="AA595" s="15">
        <f>if($A595&lt;=$Z$1,E595*((1+Investment!$D$6/12)^($Z$1*12-$B595)),0)</f>
        <v>0</v>
      </c>
      <c r="AB595" s="15">
        <f>if($A595&lt;=$Z$1,F595*((1+Investment!$D$7/12)^($Z$1*12-$B595)),0)</f>
        <v>0</v>
      </c>
      <c r="AC595" s="15">
        <f t="shared" si="7"/>
        <v>0</v>
      </c>
      <c r="AD595" s="15">
        <f t="shared" si="18"/>
        <v>43666553.35</v>
      </c>
      <c r="AE595" s="14"/>
      <c r="AF595" s="15">
        <f>if($A595&lt;=$AF$1,D595*((1+Investment!$D$5/12)^($AF$1*12-$B595)),0)</f>
        <v>0</v>
      </c>
      <c r="AG595" s="15">
        <f>if($A595&lt;=$AF$1,E595*((1+Investment!$D$6/12)^($AF$1*12-$B595)),0)</f>
        <v>0</v>
      </c>
      <c r="AH595" s="15">
        <f>if($A595&lt;=$AF$1,F595*((1+Investment!$D$7/12)^($AF$1*12-$B595)),0)</f>
        <v>0</v>
      </c>
      <c r="AI595" s="15">
        <f t="shared" si="8"/>
        <v>0</v>
      </c>
      <c r="AJ595" s="15">
        <f t="shared" si="19"/>
        <v>96444597</v>
      </c>
      <c r="AK595" s="14"/>
      <c r="AL595" s="15">
        <f>if($A595&lt;=$AF$1,D595*((1+Investment!$D$5/12)^($AL$1*12-$B595)),0)</f>
        <v>0</v>
      </c>
      <c r="AM595" s="15">
        <f>if($A595&lt;=$AF$1,E595*((1+Investment!$D$6/12)^($AL$1*12-$B595)),0)</f>
        <v>0</v>
      </c>
      <c r="AN595" s="15">
        <f>if($A595&lt;=$AF$1,F595*((1+Investment!$D$7/12)^($AL$1*12-$B595)),0)</f>
        <v>0</v>
      </c>
      <c r="AO595" s="15">
        <f t="shared" si="9"/>
        <v>0</v>
      </c>
      <c r="AP595" s="15">
        <f t="shared" si="20"/>
        <v>201708724.5</v>
      </c>
      <c r="AQ595" s="14"/>
      <c r="AR595" s="15">
        <f>if($A595&lt;=$AF$1,D595*((1+Investment!$D$5/12)^($AR$1*12-$B595)),0)</f>
        <v>0</v>
      </c>
      <c r="AS595" s="15">
        <f>if($A595&lt;=$AF$1,E595*((1+Investment!$D$6/12)^($AR$1*12-$B595)),0)</f>
        <v>0</v>
      </c>
      <c r="AT595" s="15">
        <f>if($A595&lt;=$AF$1,F595*((1+Investment!$D$7/12)^($AR$1*12-$B595)),0)</f>
        <v>0</v>
      </c>
      <c r="AU595" s="15">
        <f t="shared" si="10"/>
        <v>0</v>
      </c>
      <c r="AV595" s="15">
        <f t="shared" si="21"/>
        <v>428487442.2</v>
      </c>
      <c r="AW595" s="15"/>
      <c r="AX595" s="15">
        <f>if($A595&lt;=$AF$1,D595*((1+Investment!$D$5/12)^($AX$1*12-$B595)),0)</f>
        <v>0</v>
      </c>
      <c r="AY595" s="15">
        <f>if($A595&lt;=$AF$1,E595*((1+Investment!$D$6/12)^($AX$1*12-$B595)),0)</f>
        <v>0</v>
      </c>
      <c r="AZ595" s="15">
        <f>if($A595&lt;=$AF$1,F595*((1+Investment!$D$7/12)^($AX$1*12-$B595)),0)</f>
        <v>0</v>
      </c>
      <c r="BA595" s="15">
        <f t="shared" si="11"/>
        <v>0</v>
      </c>
      <c r="BB595" s="15">
        <f t="shared" si="22"/>
        <v>924335629</v>
      </c>
      <c r="BC595" s="15"/>
      <c r="BD595" s="15">
        <f>if($A595&lt;=$AF$1,D595*((1+Investment!$D$5/12)^($BD$1*12-$B595)),0)</f>
        <v>0</v>
      </c>
      <c r="BE595" s="15">
        <f>if($A595&lt;=$AF$1,E595*((1+Investment!$D$6/12)^($BD$1*12-$B595)),0)</f>
        <v>0</v>
      </c>
      <c r="BF595" s="15">
        <f>if($A595&lt;=$AF$1,F595*((1+Investment!$D$7/12)^($BD$1*12-$B595)),0)</f>
        <v>0</v>
      </c>
      <c r="BG595" s="15">
        <f t="shared" si="12"/>
        <v>0</v>
      </c>
      <c r="BH595" s="15">
        <f t="shared" si="23"/>
        <v>2023737898</v>
      </c>
      <c r="BI595" s="15"/>
    </row>
    <row r="596">
      <c r="A596" s="24">
        <f t="shared" si="2"/>
        <v>49</v>
      </c>
      <c r="B596" s="23">
        <f t="shared" si="13"/>
        <v>594</v>
      </c>
      <c r="C596" s="15">
        <f>vlookup(A596,Budget!$B$3:$H$53,7,0)</f>
        <v>205266.2934</v>
      </c>
      <c r="D596" s="15">
        <f t="shared" ref="D596:F596" si="614">$C596*D$1</f>
        <v>123159.776</v>
      </c>
      <c r="E596" s="15">
        <f t="shared" si="614"/>
        <v>51316.57334</v>
      </c>
      <c r="F596" s="15">
        <f t="shared" si="614"/>
        <v>30789.94401</v>
      </c>
      <c r="G596" s="14"/>
      <c r="H596" s="15">
        <f>if($A596&lt;=$H$1,D596*((1+Investment!$D$5/12)^($H$1*12-$B596)),0)</f>
        <v>0</v>
      </c>
      <c r="I596" s="15">
        <f>if($A596&lt;=$H$1,E596*((1+Investment!$D$6/12)^($H$1*12-$B596)),0)</f>
        <v>0</v>
      </c>
      <c r="J596" s="15">
        <f>if($A596&lt;=$H$1,F596*((1+Investment!$D$7/12)^($H$1*12-$B596)),0)</f>
        <v>0</v>
      </c>
      <c r="K596" s="15">
        <f t="shared" si="4"/>
        <v>0</v>
      </c>
      <c r="L596" s="15">
        <f t="shared" si="15"/>
        <v>2878143.695</v>
      </c>
      <c r="M596" s="14"/>
      <c r="N596" s="15">
        <f>if($A596&lt;=$N$1,D596*((1+Investment!$D$5/12)^($N$1*12-$B596)),0)</f>
        <v>0</v>
      </c>
      <c r="O596" s="15">
        <f>if($A596&lt;=$N$1,E596*((1+Investment!$D$6/12)^($N$1*12-$B596)),0)</f>
        <v>0</v>
      </c>
      <c r="P596" s="15">
        <f>if($A596&lt;=$N$1,F596*((1+Investment!$D$7/12)^($N$1*12-$B596)),0)</f>
        <v>0</v>
      </c>
      <c r="Q596" s="15">
        <f t="shared" si="5"/>
        <v>0</v>
      </c>
      <c r="R596" s="15">
        <f t="shared" si="16"/>
        <v>7865692.167</v>
      </c>
      <c r="S596" s="14"/>
      <c r="T596" s="15">
        <f>if($A596&lt;=$T$1,D596*((1+Investment!$D$5/12)^($T$1*12-$B596)),0)</f>
        <v>0</v>
      </c>
      <c r="U596" s="15">
        <f>if($A596&lt;=$T$1,E596*((1+Investment!$D$6/12)^($T$1*12-$B596)),0)</f>
        <v>0</v>
      </c>
      <c r="V596" s="15">
        <f>if($A596&lt;=$T$1,F596*((1+Investment!$D$7/12)^($T$1*12-$B596)),0)</f>
        <v>0</v>
      </c>
      <c r="W596" s="15">
        <f t="shared" si="6"/>
        <v>0</v>
      </c>
      <c r="X596" s="15">
        <f t="shared" si="17"/>
        <v>19126709.88</v>
      </c>
      <c r="Y596" s="14"/>
      <c r="Z596" s="15">
        <f>if($A596&lt;=$Z$1,D596*((1+Investment!$D$5/12)^($Z$1*12-$B596)),0)</f>
        <v>0</v>
      </c>
      <c r="AA596" s="15">
        <f>if($A596&lt;=$Z$1,E596*((1+Investment!$D$6/12)^($Z$1*12-$B596)),0)</f>
        <v>0</v>
      </c>
      <c r="AB596" s="15">
        <f>if($A596&lt;=$Z$1,F596*((1+Investment!$D$7/12)^($Z$1*12-$B596)),0)</f>
        <v>0</v>
      </c>
      <c r="AC596" s="15">
        <f t="shared" si="7"/>
        <v>0</v>
      </c>
      <c r="AD596" s="15">
        <f t="shared" si="18"/>
        <v>43666553.35</v>
      </c>
      <c r="AE596" s="14"/>
      <c r="AF596" s="15">
        <f>if($A596&lt;=$AF$1,D596*((1+Investment!$D$5/12)^($AF$1*12-$B596)),0)</f>
        <v>0</v>
      </c>
      <c r="AG596" s="15">
        <f>if($A596&lt;=$AF$1,E596*((1+Investment!$D$6/12)^($AF$1*12-$B596)),0)</f>
        <v>0</v>
      </c>
      <c r="AH596" s="15">
        <f>if($A596&lt;=$AF$1,F596*((1+Investment!$D$7/12)^($AF$1*12-$B596)),0)</f>
        <v>0</v>
      </c>
      <c r="AI596" s="15">
        <f t="shared" si="8"/>
        <v>0</v>
      </c>
      <c r="AJ596" s="15">
        <f t="shared" si="19"/>
        <v>96444597</v>
      </c>
      <c r="AK596" s="14"/>
      <c r="AL596" s="15">
        <f>if($A596&lt;=$AF$1,D596*((1+Investment!$D$5/12)^($AL$1*12-$B596)),0)</f>
        <v>0</v>
      </c>
      <c r="AM596" s="15">
        <f>if($A596&lt;=$AF$1,E596*((1+Investment!$D$6/12)^($AL$1*12-$B596)),0)</f>
        <v>0</v>
      </c>
      <c r="AN596" s="15">
        <f>if($A596&lt;=$AF$1,F596*((1+Investment!$D$7/12)^($AL$1*12-$B596)),0)</f>
        <v>0</v>
      </c>
      <c r="AO596" s="15">
        <f t="shared" si="9"/>
        <v>0</v>
      </c>
      <c r="AP596" s="15">
        <f t="shared" si="20"/>
        <v>201708724.5</v>
      </c>
      <c r="AQ596" s="14"/>
      <c r="AR596" s="15">
        <f>if($A596&lt;=$AF$1,D596*((1+Investment!$D$5/12)^($AR$1*12-$B596)),0)</f>
        <v>0</v>
      </c>
      <c r="AS596" s="15">
        <f>if($A596&lt;=$AF$1,E596*((1+Investment!$D$6/12)^($AR$1*12-$B596)),0)</f>
        <v>0</v>
      </c>
      <c r="AT596" s="15">
        <f>if($A596&lt;=$AF$1,F596*((1+Investment!$D$7/12)^($AR$1*12-$B596)),0)</f>
        <v>0</v>
      </c>
      <c r="AU596" s="15">
        <f t="shared" si="10"/>
        <v>0</v>
      </c>
      <c r="AV596" s="15">
        <f t="shared" si="21"/>
        <v>428487442.2</v>
      </c>
      <c r="AW596" s="15"/>
      <c r="AX596" s="15">
        <f>if($A596&lt;=$AF$1,D596*((1+Investment!$D$5/12)^($AX$1*12-$B596)),0)</f>
        <v>0</v>
      </c>
      <c r="AY596" s="15">
        <f>if($A596&lt;=$AF$1,E596*((1+Investment!$D$6/12)^($AX$1*12-$B596)),0)</f>
        <v>0</v>
      </c>
      <c r="AZ596" s="15">
        <f>if($A596&lt;=$AF$1,F596*((1+Investment!$D$7/12)^($AX$1*12-$B596)),0)</f>
        <v>0</v>
      </c>
      <c r="BA596" s="15">
        <f t="shared" si="11"/>
        <v>0</v>
      </c>
      <c r="BB596" s="15">
        <f t="shared" si="22"/>
        <v>924335629</v>
      </c>
      <c r="BC596" s="15"/>
      <c r="BD596" s="15">
        <f>if($A596&lt;=$AF$1,D596*((1+Investment!$D$5/12)^($BD$1*12-$B596)),0)</f>
        <v>0</v>
      </c>
      <c r="BE596" s="15">
        <f>if($A596&lt;=$AF$1,E596*((1+Investment!$D$6/12)^($BD$1*12-$B596)),0)</f>
        <v>0</v>
      </c>
      <c r="BF596" s="15">
        <f>if($A596&lt;=$AF$1,F596*((1+Investment!$D$7/12)^($BD$1*12-$B596)),0)</f>
        <v>0</v>
      </c>
      <c r="BG596" s="15">
        <f t="shared" si="12"/>
        <v>0</v>
      </c>
      <c r="BH596" s="15">
        <f t="shared" si="23"/>
        <v>2023737898</v>
      </c>
      <c r="BI596" s="15"/>
    </row>
    <row r="597">
      <c r="A597" s="24">
        <f t="shared" si="2"/>
        <v>49</v>
      </c>
      <c r="B597" s="23">
        <f t="shared" si="13"/>
        <v>595</v>
      </c>
      <c r="C597" s="15">
        <f>vlookup(A597,Budget!$B$3:$H$53,7,0)</f>
        <v>205266.2934</v>
      </c>
      <c r="D597" s="15">
        <f t="shared" ref="D597:F597" si="615">$C597*D$1</f>
        <v>123159.776</v>
      </c>
      <c r="E597" s="15">
        <f t="shared" si="615"/>
        <v>51316.57334</v>
      </c>
      <c r="F597" s="15">
        <f t="shared" si="615"/>
        <v>30789.94401</v>
      </c>
      <c r="G597" s="14"/>
      <c r="H597" s="15">
        <f>if($A597&lt;=$H$1,D597*((1+Investment!$D$5/12)^($H$1*12-$B597)),0)</f>
        <v>0</v>
      </c>
      <c r="I597" s="15">
        <f>if($A597&lt;=$H$1,E597*((1+Investment!$D$6/12)^($H$1*12-$B597)),0)</f>
        <v>0</v>
      </c>
      <c r="J597" s="15">
        <f>if($A597&lt;=$H$1,F597*((1+Investment!$D$7/12)^($H$1*12-$B597)),0)</f>
        <v>0</v>
      </c>
      <c r="K597" s="15">
        <f t="shared" si="4"/>
        <v>0</v>
      </c>
      <c r="L597" s="15">
        <f t="shared" si="15"/>
        <v>2878143.695</v>
      </c>
      <c r="M597" s="14"/>
      <c r="N597" s="15">
        <f>if($A597&lt;=$N$1,D597*((1+Investment!$D$5/12)^($N$1*12-$B597)),0)</f>
        <v>0</v>
      </c>
      <c r="O597" s="15">
        <f>if($A597&lt;=$N$1,E597*((1+Investment!$D$6/12)^($N$1*12-$B597)),0)</f>
        <v>0</v>
      </c>
      <c r="P597" s="15">
        <f>if($A597&lt;=$N$1,F597*((1+Investment!$D$7/12)^($N$1*12-$B597)),0)</f>
        <v>0</v>
      </c>
      <c r="Q597" s="15">
        <f t="shared" si="5"/>
        <v>0</v>
      </c>
      <c r="R597" s="15">
        <f t="shared" si="16"/>
        <v>7865692.167</v>
      </c>
      <c r="S597" s="14"/>
      <c r="T597" s="15">
        <f>if($A597&lt;=$T$1,D597*((1+Investment!$D$5/12)^($T$1*12-$B597)),0)</f>
        <v>0</v>
      </c>
      <c r="U597" s="15">
        <f>if($A597&lt;=$T$1,E597*((1+Investment!$D$6/12)^($T$1*12-$B597)),0)</f>
        <v>0</v>
      </c>
      <c r="V597" s="15">
        <f>if($A597&lt;=$T$1,F597*((1+Investment!$D$7/12)^($T$1*12-$B597)),0)</f>
        <v>0</v>
      </c>
      <c r="W597" s="15">
        <f t="shared" si="6"/>
        <v>0</v>
      </c>
      <c r="X597" s="15">
        <f t="shared" si="17"/>
        <v>19126709.88</v>
      </c>
      <c r="Y597" s="14"/>
      <c r="Z597" s="15">
        <f>if($A597&lt;=$Z$1,D597*((1+Investment!$D$5/12)^($Z$1*12-$B597)),0)</f>
        <v>0</v>
      </c>
      <c r="AA597" s="15">
        <f>if($A597&lt;=$Z$1,E597*((1+Investment!$D$6/12)^($Z$1*12-$B597)),0)</f>
        <v>0</v>
      </c>
      <c r="AB597" s="15">
        <f>if($A597&lt;=$Z$1,F597*((1+Investment!$D$7/12)^($Z$1*12-$B597)),0)</f>
        <v>0</v>
      </c>
      <c r="AC597" s="15">
        <f t="shared" si="7"/>
        <v>0</v>
      </c>
      <c r="AD597" s="15">
        <f t="shared" si="18"/>
        <v>43666553.35</v>
      </c>
      <c r="AE597" s="14"/>
      <c r="AF597" s="15">
        <f>if($A597&lt;=$AF$1,D597*((1+Investment!$D$5/12)^($AF$1*12-$B597)),0)</f>
        <v>0</v>
      </c>
      <c r="AG597" s="15">
        <f>if($A597&lt;=$AF$1,E597*((1+Investment!$D$6/12)^($AF$1*12-$B597)),0)</f>
        <v>0</v>
      </c>
      <c r="AH597" s="15">
        <f>if($A597&lt;=$AF$1,F597*((1+Investment!$D$7/12)^($AF$1*12-$B597)),0)</f>
        <v>0</v>
      </c>
      <c r="AI597" s="15">
        <f t="shared" si="8"/>
        <v>0</v>
      </c>
      <c r="AJ597" s="15">
        <f t="shared" si="19"/>
        <v>96444597</v>
      </c>
      <c r="AK597" s="14"/>
      <c r="AL597" s="15">
        <f>if($A597&lt;=$AF$1,D597*((1+Investment!$D$5/12)^($AL$1*12-$B597)),0)</f>
        <v>0</v>
      </c>
      <c r="AM597" s="15">
        <f>if($A597&lt;=$AF$1,E597*((1+Investment!$D$6/12)^($AL$1*12-$B597)),0)</f>
        <v>0</v>
      </c>
      <c r="AN597" s="15">
        <f>if($A597&lt;=$AF$1,F597*((1+Investment!$D$7/12)^($AL$1*12-$B597)),0)</f>
        <v>0</v>
      </c>
      <c r="AO597" s="15">
        <f t="shared" si="9"/>
        <v>0</v>
      </c>
      <c r="AP597" s="15">
        <f t="shared" si="20"/>
        <v>201708724.5</v>
      </c>
      <c r="AQ597" s="14"/>
      <c r="AR597" s="15">
        <f>if($A597&lt;=$AF$1,D597*((1+Investment!$D$5/12)^($AR$1*12-$B597)),0)</f>
        <v>0</v>
      </c>
      <c r="AS597" s="15">
        <f>if($A597&lt;=$AF$1,E597*((1+Investment!$D$6/12)^($AR$1*12-$B597)),0)</f>
        <v>0</v>
      </c>
      <c r="AT597" s="15">
        <f>if($A597&lt;=$AF$1,F597*((1+Investment!$D$7/12)^($AR$1*12-$B597)),0)</f>
        <v>0</v>
      </c>
      <c r="AU597" s="15">
        <f t="shared" si="10"/>
        <v>0</v>
      </c>
      <c r="AV597" s="15">
        <f t="shared" si="21"/>
        <v>428487442.2</v>
      </c>
      <c r="AW597" s="15"/>
      <c r="AX597" s="15">
        <f>if($A597&lt;=$AF$1,D597*((1+Investment!$D$5/12)^($AX$1*12-$B597)),0)</f>
        <v>0</v>
      </c>
      <c r="AY597" s="15">
        <f>if($A597&lt;=$AF$1,E597*((1+Investment!$D$6/12)^($AX$1*12-$B597)),0)</f>
        <v>0</v>
      </c>
      <c r="AZ597" s="15">
        <f>if($A597&lt;=$AF$1,F597*((1+Investment!$D$7/12)^($AX$1*12-$B597)),0)</f>
        <v>0</v>
      </c>
      <c r="BA597" s="15">
        <f t="shared" si="11"/>
        <v>0</v>
      </c>
      <c r="BB597" s="15">
        <f t="shared" si="22"/>
        <v>924335629</v>
      </c>
      <c r="BC597" s="15"/>
      <c r="BD597" s="15">
        <f>if($A597&lt;=$AF$1,D597*((1+Investment!$D$5/12)^($BD$1*12-$B597)),0)</f>
        <v>0</v>
      </c>
      <c r="BE597" s="15">
        <f>if($A597&lt;=$AF$1,E597*((1+Investment!$D$6/12)^($BD$1*12-$B597)),0)</f>
        <v>0</v>
      </c>
      <c r="BF597" s="15">
        <f>if($A597&lt;=$AF$1,F597*((1+Investment!$D$7/12)^($BD$1*12-$B597)),0)</f>
        <v>0</v>
      </c>
      <c r="BG597" s="15">
        <f t="shared" si="12"/>
        <v>0</v>
      </c>
      <c r="BH597" s="15">
        <f t="shared" si="23"/>
        <v>2023737898</v>
      </c>
      <c r="BI597" s="15"/>
    </row>
    <row r="598">
      <c r="A598" s="24">
        <f t="shared" si="2"/>
        <v>49</v>
      </c>
      <c r="B598" s="23">
        <f t="shared" si="13"/>
        <v>596</v>
      </c>
      <c r="C598" s="15">
        <f>vlookup(A598,Budget!$B$3:$H$53,7,0)</f>
        <v>205266.2934</v>
      </c>
      <c r="D598" s="15">
        <f t="shared" ref="D598:F598" si="616">$C598*D$1</f>
        <v>123159.776</v>
      </c>
      <c r="E598" s="15">
        <f t="shared" si="616"/>
        <v>51316.57334</v>
      </c>
      <c r="F598" s="15">
        <f t="shared" si="616"/>
        <v>30789.94401</v>
      </c>
      <c r="G598" s="14"/>
      <c r="H598" s="15">
        <f>if($A598&lt;=$H$1,D598*((1+Investment!$D$5/12)^($H$1*12-$B598)),0)</f>
        <v>0</v>
      </c>
      <c r="I598" s="15">
        <f>if($A598&lt;=$H$1,E598*((1+Investment!$D$6/12)^($H$1*12-$B598)),0)</f>
        <v>0</v>
      </c>
      <c r="J598" s="15">
        <f>if($A598&lt;=$H$1,F598*((1+Investment!$D$7/12)^($H$1*12-$B598)),0)</f>
        <v>0</v>
      </c>
      <c r="K598" s="15">
        <f t="shared" si="4"/>
        <v>0</v>
      </c>
      <c r="L598" s="15">
        <f t="shared" si="15"/>
        <v>2878143.695</v>
      </c>
      <c r="M598" s="14"/>
      <c r="N598" s="15">
        <f>if($A598&lt;=$N$1,D598*((1+Investment!$D$5/12)^($N$1*12-$B598)),0)</f>
        <v>0</v>
      </c>
      <c r="O598" s="15">
        <f>if($A598&lt;=$N$1,E598*((1+Investment!$D$6/12)^($N$1*12-$B598)),0)</f>
        <v>0</v>
      </c>
      <c r="P598" s="15">
        <f>if($A598&lt;=$N$1,F598*((1+Investment!$D$7/12)^($N$1*12-$B598)),0)</f>
        <v>0</v>
      </c>
      <c r="Q598" s="15">
        <f t="shared" si="5"/>
        <v>0</v>
      </c>
      <c r="R598" s="15">
        <f t="shared" si="16"/>
        <v>7865692.167</v>
      </c>
      <c r="S598" s="14"/>
      <c r="T598" s="15">
        <f>if($A598&lt;=$T$1,D598*((1+Investment!$D$5/12)^($T$1*12-$B598)),0)</f>
        <v>0</v>
      </c>
      <c r="U598" s="15">
        <f>if($A598&lt;=$T$1,E598*((1+Investment!$D$6/12)^($T$1*12-$B598)),0)</f>
        <v>0</v>
      </c>
      <c r="V598" s="15">
        <f>if($A598&lt;=$T$1,F598*((1+Investment!$D$7/12)^($T$1*12-$B598)),0)</f>
        <v>0</v>
      </c>
      <c r="W598" s="15">
        <f t="shared" si="6"/>
        <v>0</v>
      </c>
      <c r="X598" s="15">
        <f t="shared" si="17"/>
        <v>19126709.88</v>
      </c>
      <c r="Y598" s="14"/>
      <c r="Z598" s="15">
        <f>if($A598&lt;=$Z$1,D598*((1+Investment!$D$5/12)^($Z$1*12-$B598)),0)</f>
        <v>0</v>
      </c>
      <c r="AA598" s="15">
        <f>if($A598&lt;=$Z$1,E598*((1+Investment!$D$6/12)^($Z$1*12-$B598)),0)</f>
        <v>0</v>
      </c>
      <c r="AB598" s="15">
        <f>if($A598&lt;=$Z$1,F598*((1+Investment!$D$7/12)^($Z$1*12-$B598)),0)</f>
        <v>0</v>
      </c>
      <c r="AC598" s="15">
        <f t="shared" si="7"/>
        <v>0</v>
      </c>
      <c r="AD598" s="15">
        <f t="shared" si="18"/>
        <v>43666553.35</v>
      </c>
      <c r="AE598" s="14"/>
      <c r="AF598" s="15">
        <f>if($A598&lt;=$AF$1,D598*((1+Investment!$D$5/12)^($AF$1*12-$B598)),0)</f>
        <v>0</v>
      </c>
      <c r="AG598" s="15">
        <f>if($A598&lt;=$AF$1,E598*((1+Investment!$D$6/12)^($AF$1*12-$B598)),0)</f>
        <v>0</v>
      </c>
      <c r="AH598" s="15">
        <f>if($A598&lt;=$AF$1,F598*((1+Investment!$D$7/12)^($AF$1*12-$B598)),0)</f>
        <v>0</v>
      </c>
      <c r="AI598" s="15">
        <f t="shared" si="8"/>
        <v>0</v>
      </c>
      <c r="AJ598" s="15">
        <f t="shared" si="19"/>
        <v>96444597</v>
      </c>
      <c r="AK598" s="14"/>
      <c r="AL598" s="15">
        <f>if($A598&lt;=$AF$1,D598*((1+Investment!$D$5/12)^($AL$1*12-$B598)),0)</f>
        <v>0</v>
      </c>
      <c r="AM598" s="15">
        <f>if($A598&lt;=$AF$1,E598*((1+Investment!$D$6/12)^($AL$1*12-$B598)),0)</f>
        <v>0</v>
      </c>
      <c r="AN598" s="15">
        <f>if($A598&lt;=$AF$1,F598*((1+Investment!$D$7/12)^($AL$1*12-$B598)),0)</f>
        <v>0</v>
      </c>
      <c r="AO598" s="15">
        <f t="shared" si="9"/>
        <v>0</v>
      </c>
      <c r="AP598" s="15">
        <f t="shared" si="20"/>
        <v>201708724.5</v>
      </c>
      <c r="AQ598" s="14"/>
      <c r="AR598" s="15">
        <f>if($A598&lt;=$AF$1,D598*((1+Investment!$D$5/12)^($AR$1*12-$B598)),0)</f>
        <v>0</v>
      </c>
      <c r="AS598" s="15">
        <f>if($A598&lt;=$AF$1,E598*((1+Investment!$D$6/12)^($AR$1*12-$B598)),0)</f>
        <v>0</v>
      </c>
      <c r="AT598" s="15">
        <f>if($A598&lt;=$AF$1,F598*((1+Investment!$D$7/12)^($AR$1*12-$B598)),0)</f>
        <v>0</v>
      </c>
      <c r="AU598" s="15">
        <f t="shared" si="10"/>
        <v>0</v>
      </c>
      <c r="AV598" s="15">
        <f t="shared" si="21"/>
        <v>428487442.2</v>
      </c>
      <c r="AW598" s="15"/>
      <c r="AX598" s="15">
        <f>if($A598&lt;=$AF$1,D598*((1+Investment!$D$5/12)^($AX$1*12-$B598)),0)</f>
        <v>0</v>
      </c>
      <c r="AY598" s="15">
        <f>if($A598&lt;=$AF$1,E598*((1+Investment!$D$6/12)^($AX$1*12-$B598)),0)</f>
        <v>0</v>
      </c>
      <c r="AZ598" s="15">
        <f>if($A598&lt;=$AF$1,F598*((1+Investment!$D$7/12)^($AX$1*12-$B598)),0)</f>
        <v>0</v>
      </c>
      <c r="BA598" s="15">
        <f t="shared" si="11"/>
        <v>0</v>
      </c>
      <c r="BB598" s="15">
        <f t="shared" si="22"/>
        <v>924335629</v>
      </c>
      <c r="BC598" s="15"/>
      <c r="BD598" s="15">
        <f>if($A598&lt;=$AF$1,D598*((1+Investment!$D$5/12)^($BD$1*12-$B598)),0)</f>
        <v>0</v>
      </c>
      <c r="BE598" s="15">
        <f>if($A598&lt;=$AF$1,E598*((1+Investment!$D$6/12)^($BD$1*12-$B598)),0)</f>
        <v>0</v>
      </c>
      <c r="BF598" s="15">
        <f>if($A598&lt;=$AF$1,F598*((1+Investment!$D$7/12)^($BD$1*12-$B598)),0)</f>
        <v>0</v>
      </c>
      <c r="BG598" s="15">
        <f t="shared" si="12"/>
        <v>0</v>
      </c>
      <c r="BH598" s="15">
        <f t="shared" si="23"/>
        <v>2023737898</v>
      </c>
      <c r="BI598" s="15"/>
    </row>
    <row r="599">
      <c r="A599" s="24">
        <f t="shared" si="2"/>
        <v>49</v>
      </c>
      <c r="B599" s="23">
        <f t="shared" si="13"/>
        <v>597</v>
      </c>
      <c r="C599" s="15">
        <f>vlookup(A599,Budget!$B$3:$H$53,7,0)</f>
        <v>205266.2934</v>
      </c>
      <c r="D599" s="15">
        <f t="shared" ref="D599:F599" si="617">$C599*D$1</f>
        <v>123159.776</v>
      </c>
      <c r="E599" s="15">
        <f t="shared" si="617"/>
        <v>51316.57334</v>
      </c>
      <c r="F599" s="15">
        <f t="shared" si="617"/>
        <v>30789.94401</v>
      </c>
      <c r="G599" s="14"/>
      <c r="H599" s="15">
        <f>if($A599&lt;=$H$1,D599*((1+Investment!$D$5/12)^($H$1*12-$B599)),0)</f>
        <v>0</v>
      </c>
      <c r="I599" s="15">
        <f>if($A599&lt;=$H$1,E599*((1+Investment!$D$6/12)^($H$1*12-$B599)),0)</f>
        <v>0</v>
      </c>
      <c r="J599" s="15">
        <f>if($A599&lt;=$H$1,F599*((1+Investment!$D$7/12)^($H$1*12-$B599)),0)</f>
        <v>0</v>
      </c>
      <c r="K599" s="15">
        <f t="shared" si="4"/>
        <v>0</v>
      </c>
      <c r="L599" s="15">
        <f t="shared" si="15"/>
        <v>2878143.695</v>
      </c>
      <c r="M599" s="14"/>
      <c r="N599" s="15">
        <f>if($A599&lt;=$N$1,D599*((1+Investment!$D$5/12)^($N$1*12-$B599)),0)</f>
        <v>0</v>
      </c>
      <c r="O599" s="15">
        <f>if($A599&lt;=$N$1,E599*((1+Investment!$D$6/12)^($N$1*12-$B599)),0)</f>
        <v>0</v>
      </c>
      <c r="P599" s="15">
        <f>if($A599&lt;=$N$1,F599*((1+Investment!$D$7/12)^($N$1*12-$B599)),0)</f>
        <v>0</v>
      </c>
      <c r="Q599" s="15">
        <f t="shared" si="5"/>
        <v>0</v>
      </c>
      <c r="R599" s="15">
        <f t="shared" si="16"/>
        <v>7865692.167</v>
      </c>
      <c r="S599" s="14"/>
      <c r="T599" s="15">
        <f>if($A599&lt;=$T$1,D599*((1+Investment!$D$5/12)^($T$1*12-$B599)),0)</f>
        <v>0</v>
      </c>
      <c r="U599" s="15">
        <f>if($A599&lt;=$T$1,E599*((1+Investment!$D$6/12)^($T$1*12-$B599)),0)</f>
        <v>0</v>
      </c>
      <c r="V599" s="15">
        <f>if($A599&lt;=$T$1,F599*((1+Investment!$D$7/12)^($T$1*12-$B599)),0)</f>
        <v>0</v>
      </c>
      <c r="W599" s="15">
        <f t="shared" si="6"/>
        <v>0</v>
      </c>
      <c r="X599" s="15">
        <f t="shared" si="17"/>
        <v>19126709.88</v>
      </c>
      <c r="Y599" s="14"/>
      <c r="Z599" s="15">
        <f>if($A599&lt;=$Z$1,D599*((1+Investment!$D$5/12)^($Z$1*12-$B599)),0)</f>
        <v>0</v>
      </c>
      <c r="AA599" s="15">
        <f>if($A599&lt;=$Z$1,E599*((1+Investment!$D$6/12)^($Z$1*12-$B599)),0)</f>
        <v>0</v>
      </c>
      <c r="AB599" s="15">
        <f>if($A599&lt;=$Z$1,F599*((1+Investment!$D$7/12)^($Z$1*12-$B599)),0)</f>
        <v>0</v>
      </c>
      <c r="AC599" s="15">
        <f t="shared" si="7"/>
        <v>0</v>
      </c>
      <c r="AD599" s="15">
        <f t="shared" si="18"/>
        <v>43666553.35</v>
      </c>
      <c r="AE599" s="14"/>
      <c r="AF599" s="15">
        <f>if($A599&lt;=$AF$1,D599*((1+Investment!$D$5/12)^($AF$1*12-$B599)),0)</f>
        <v>0</v>
      </c>
      <c r="AG599" s="15">
        <f>if($A599&lt;=$AF$1,E599*((1+Investment!$D$6/12)^($AF$1*12-$B599)),0)</f>
        <v>0</v>
      </c>
      <c r="AH599" s="15">
        <f>if($A599&lt;=$AF$1,F599*((1+Investment!$D$7/12)^($AF$1*12-$B599)),0)</f>
        <v>0</v>
      </c>
      <c r="AI599" s="15">
        <f t="shared" si="8"/>
        <v>0</v>
      </c>
      <c r="AJ599" s="15">
        <f t="shared" si="19"/>
        <v>96444597</v>
      </c>
      <c r="AK599" s="14"/>
      <c r="AL599" s="15">
        <f>if($A599&lt;=$AF$1,D599*((1+Investment!$D$5/12)^($AL$1*12-$B599)),0)</f>
        <v>0</v>
      </c>
      <c r="AM599" s="15">
        <f>if($A599&lt;=$AF$1,E599*((1+Investment!$D$6/12)^($AL$1*12-$B599)),0)</f>
        <v>0</v>
      </c>
      <c r="AN599" s="15">
        <f>if($A599&lt;=$AF$1,F599*((1+Investment!$D$7/12)^($AL$1*12-$B599)),0)</f>
        <v>0</v>
      </c>
      <c r="AO599" s="15">
        <f t="shared" si="9"/>
        <v>0</v>
      </c>
      <c r="AP599" s="15">
        <f t="shared" si="20"/>
        <v>201708724.5</v>
      </c>
      <c r="AQ599" s="14"/>
      <c r="AR599" s="15">
        <f>if($A599&lt;=$AF$1,D599*((1+Investment!$D$5/12)^($AR$1*12-$B599)),0)</f>
        <v>0</v>
      </c>
      <c r="AS599" s="15">
        <f>if($A599&lt;=$AF$1,E599*((1+Investment!$D$6/12)^($AR$1*12-$B599)),0)</f>
        <v>0</v>
      </c>
      <c r="AT599" s="15">
        <f>if($A599&lt;=$AF$1,F599*((1+Investment!$D$7/12)^($AR$1*12-$B599)),0)</f>
        <v>0</v>
      </c>
      <c r="AU599" s="15">
        <f t="shared" si="10"/>
        <v>0</v>
      </c>
      <c r="AV599" s="15">
        <f t="shared" si="21"/>
        <v>428487442.2</v>
      </c>
      <c r="AW599" s="15"/>
      <c r="AX599" s="15">
        <f>if($A599&lt;=$AF$1,D599*((1+Investment!$D$5/12)^($AX$1*12-$B599)),0)</f>
        <v>0</v>
      </c>
      <c r="AY599" s="15">
        <f>if($A599&lt;=$AF$1,E599*((1+Investment!$D$6/12)^($AX$1*12-$B599)),0)</f>
        <v>0</v>
      </c>
      <c r="AZ599" s="15">
        <f>if($A599&lt;=$AF$1,F599*((1+Investment!$D$7/12)^($AX$1*12-$B599)),0)</f>
        <v>0</v>
      </c>
      <c r="BA599" s="15">
        <f t="shared" si="11"/>
        <v>0</v>
      </c>
      <c r="BB599" s="15">
        <f t="shared" si="22"/>
        <v>924335629</v>
      </c>
      <c r="BC599" s="15"/>
      <c r="BD599" s="15">
        <f>if($A599&lt;=$AF$1,D599*((1+Investment!$D$5/12)^($BD$1*12-$B599)),0)</f>
        <v>0</v>
      </c>
      <c r="BE599" s="15">
        <f>if($A599&lt;=$AF$1,E599*((1+Investment!$D$6/12)^($BD$1*12-$B599)),0)</f>
        <v>0</v>
      </c>
      <c r="BF599" s="15">
        <f>if($A599&lt;=$AF$1,F599*((1+Investment!$D$7/12)^($BD$1*12-$B599)),0)</f>
        <v>0</v>
      </c>
      <c r="BG599" s="15">
        <f t="shared" si="12"/>
        <v>0</v>
      </c>
      <c r="BH599" s="15">
        <f t="shared" si="23"/>
        <v>2023737898</v>
      </c>
      <c r="BI599" s="15"/>
    </row>
    <row r="600">
      <c r="A600" s="24">
        <f t="shared" si="2"/>
        <v>49</v>
      </c>
      <c r="B600" s="23">
        <f t="shared" si="13"/>
        <v>598</v>
      </c>
      <c r="C600" s="15">
        <f>vlookup(A600,Budget!$B$3:$H$53,7,0)</f>
        <v>205266.2934</v>
      </c>
      <c r="D600" s="15">
        <f t="shared" ref="D600:F600" si="618">$C600*D$1</f>
        <v>123159.776</v>
      </c>
      <c r="E600" s="15">
        <f t="shared" si="618"/>
        <v>51316.57334</v>
      </c>
      <c r="F600" s="15">
        <f t="shared" si="618"/>
        <v>30789.94401</v>
      </c>
      <c r="G600" s="14"/>
      <c r="H600" s="15">
        <f>if($A600&lt;=$H$1,D600*((1+Investment!$D$5/12)^($H$1*12-$B600)),0)</f>
        <v>0</v>
      </c>
      <c r="I600" s="15">
        <f>if($A600&lt;=$H$1,E600*((1+Investment!$D$6/12)^($H$1*12-$B600)),0)</f>
        <v>0</v>
      </c>
      <c r="J600" s="15">
        <f>if($A600&lt;=$H$1,F600*((1+Investment!$D$7/12)^($H$1*12-$B600)),0)</f>
        <v>0</v>
      </c>
      <c r="K600" s="15">
        <f t="shared" si="4"/>
        <v>0</v>
      </c>
      <c r="L600" s="15">
        <f t="shared" si="15"/>
        <v>2878143.695</v>
      </c>
      <c r="M600" s="14"/>
      <c r="N600" s="15">
        <f>if($A600&lt;=$N$1,D600*((1+Investment!$D$5/12)^($N$1*12-$B600)),0)</f>
        <v>0</v>
      </c>
      <c r="O600" s="15">
        <f>if($A600&lt;=$N$1,E600*((1+Investment!$D$6/12)^($N$1*12-$B600)),0)</f>
        <v>0</v>
      </c>
      <c r="P600" s="15">
        <f>if($A600&lt;=$N$1,F600*((1+Investment!$D$7/12)^($N$1*12-$B600)),0)</f>
        <v>0</v>
      </c>
      <c r="Q600" s="15">
        <f t="shared" si="5"/>
        <v>0</v>
      </c>
      <c r="R600" s="15">
        <f t="shared" si="16"/>
        <v>7865692.167</v>
      </c>
      <c r="S600" s="14"/>
      <c r="T600" s="15">
        <f>if($A600&lt;=$T$1,D600*((1+Investment!$D$5/12)^($T$1*12-$B600)),0)</f>
        <v>0</v>
      </c>
      <c r="U600" s="15">
        <f>if($A600&lt;=$T$1,E600*((1+Investment!$D$6/12)^($T$1*12-$B600)),0)</f>
        <v>0</v>
      </c>
      <c r="V600" s="15">
        <f>if($A600&lt;=$T$1,F600*((1+Investment!$D$7/12)^($T$1*12-$B600)),0)</f>
        <v>0</v>
      </c>
      <c r="W600" s="15">
        <f t="shared" si="6"/>
        <v>0</v>
      </c>
      <c r="X600" s="15">
        <f t="shared" si="17"/>
        <v>19126709.88</v>
      </c>
      <c r="Y600" s="14"/>
      <c r="Z600" s="15">
        <f>if($A600&lt;=$Z$1,D600*((1+Investment!$D$5/12)^($Z$1*12-$B600)),0)</f>
        <v>0</v>
      </c>
      <c r="AA600" s="15">
        <f>if($A600&lt;=$Z$1,E600*((1+Investment!$D$6/12)^($Z$1*12-$B600)),0)</f>
        <v>0</v>
      </c>
      <c r="AB600" s="15">
        <f>if($A600&lt;=$Z$1,F600*((1+Investment!$D$7/12)^($Z$1*12-$B600)),0)</f>
        <v>0</v>
      </c>
      <c r="AC600" s="15">
        <f t="shared" si="7"/>
        <v>0</v>
      </c>
      <c r="AD600" s="15">
        <f t="shared" si="18"/>
        <v>43666553.35</v>
      </c>
      <c r="AE600" s="14"/>
      <c r="AF600" s="15">
        <f>if($A600&lt;=$AF$1,D600*((1+Investment!$D$5/12)^($AF$1*12-$B600)),0)</f>
        <v>0</v>
      </c>
      <c r="AG600" s="15">
        <f>if($A600&lt;=$AF$1,E600*((1+Investment!$D$6/12)^($AF$1*12-$B600)),0)</f>
        <v>0</v>
      </c>
      <c r="AH600" s="15">
        <f>if($A600&lt;=$AF$1,F600*((1+Investment!$D$7/12)^($AF$1*12-$B600)),0)</f>
        <v>0</v>
      </c>
      <c r="AI600" s="15">
        <f t="shared" si="8"/>
        <v>0</v>
      </c>
      <c r="AJ600" s="15">
        <f t="shared" si="19"/>
        <v>96444597</v>
      </c>
      <c r="AK600" s="14"/>
      <c r="AL600" s="15">
        <f>if($A600&lt;=$AF$1,D600*((1+Investment!$D$5/12)^($AL$1*12-$B600)),0)</f>
        <v>0</v>
      </c>
      <c r="AM600" s="15">
        <f>if($A600&lt;=$AF$1,E600*((1+Investment!$D$6/12)^($AL$1*12-$B600)),0)</f>
        <v>0</v>
      </c>
      <c r="AN600" s="15">
        <f>if($A600&lt;=$AF$1,F600*((1+Investment!$D$7/12)^($AL$1*12-$B600)),0)</f>
        <v>0</v>
      </c>
      <c r="AO600" s="15">
        <f t="shared" si="9"/>
        <v>0</v>
      </c>
      <c r="AP600" s="15">
        <f t="shared" si="20"/>
        <v>201708724.5</v>
      </c>
      <c r="AQ600" s="14"/>
      <c r="AR600" s="15">
        <f>if($A600&lt;=$AF$1,D600*((1+Investment!$D$5/12)^($AR$1*12-$B600)),0)</f>
        <v>0</v>
      </c>
      <c r="AS600" s="15">
        <f>if($A600&lt;=$AF$1,E600*((1+Investment!$D$6/12)^($AR$1*12-$B600)),0)</f>
        <v>0</v>
      </c>
      <c r="AT600" s="15">
        <f>if($A600&lt;=$AF$1,F600*((1+Investment!$D$7/12)^($AR$1*12-$B600)),0)</f>
        <v>0</v>
      </c>
      <c r="AU600" s="15">
        <f t="shared" si="10"/>
        <v>0</v>
      </c>
      <c r="AV600" s="15">
        <f t="shared" si="21"/>
        <v>428487442.2</v>
      </c>
      <c r="AW600" s="15"/>
      <c r="AX600" s="15">
        <f>if($A600&lt;=$AF$1,D600*((1+Investment!$D$5/12)^($AX$1*12-$B600)),0)</f>
        <v>0</v>
      </c>
      <c r="AY600" s="15">
        <f>if($A600&lt;=$AF$1,E600*((1+Investment!$D$6/12)^($AX$1*12-$B600)),0)</f>
        <v>0</v>
      </c>
      <c r="AZ600" s="15">
        <f>if($A600&lt;=$AF$1,F600*((1+Investment!$D$7/12)^($AX$1*12-$B600)),0)</f>
        <v>0</v>
      </c>
      <c r="BA600" s="15">
        <f t="shared" si="11"/>
        <v>0</v>
      </c>
      <c r="BB600" s="15">
        <f t="shared" si="22"/>
        <v>924335629</v>
      </c>
      <c r="BC600" s="15"/>
      <c r="BD600" s="15">
        <f>if($A600&lt;=$AF$1,D600*((1+Investment!$D$5/12)^($BD$1*12-$B600)),0)</f>
        <v>0</v>
      </c>
      <c r="BE600" s="15">
        <f>if($A600&lt;=$AF$1,E600*((1+Investment!$D$6/12)^($BD$1*12-$B600)),0)</f>
        <v>0</v>
      </c>
      <c r="BF600" s="15">
        <f>if($A600&lt;=$AF$1,F600*((1+Investment!$D$7/12)^($BD$1*12-$B600)),0)</f>
        <v>0</v>
      </c>
      <c r="BG600" s="15">
        <f t="shared" si="12"/>
        <v>0</v>
      </c>
      <c r="BH600" s="15">
        <f t="shared" si="23"/>
        <v>2023737898</v>
      </c>
      <c r="BI600" s="15"/>
    </row>
    <row r="601">
      <c r="A601" s="24">
        <f t="shared" si="2"/>
        <v>49</v>
      </c>
      <c r="B601" s="23">
        <f t="shared" si="13"/>
        <v>599</v>
      </c>
      <c r="C601" s="15">
        <f>vlookup(A601,Budget!$B$3:$H$53,7,0)</f>
        <v>205266.2934</v>
      </c>
      <c r="D601" s="15">
        <f t="shared" ref="D601:F601" si="619">$C601*D$1</f>
        <v>123159.776</v>
      </c>
      <c r="E601" s="15">
        <f t="shared" si="619"/>
        <v>51316.57334</v>
      </c>
      <c r="F601" s="15">
        <f t="shared" si="619"/>
        <v>30789.94401</v>
      </c>
      <c r="G601" s="14"/>
      <c r="H601" s="15">
        <f>if($A601&lt;=$H$1,D601*((1+Investment!$D$5/12)^($H$1*12-$B601)),0)</f>
        <v>0</v>
      </c>
      <c r="I601" s="15">
        <f>if($A601&lt;=$H$1,E601*((1+Investment!$D$6/12)^($H$1*12-$B601)),0)</f>
        <v>0</v>
      </c>
      <c r="J601" s="15">
        <f>if($A601&lt;=$H$1,F601*((1+Investment!$D$7/12)^($H$1*12-$B601)),0)</f>
        <v>0</v>
      </c>
      <c r="K601" s="15">
        <f t="shared" si="4"/>
        <v>0</v>
      </c>
      <c r="L601" s="15">
        <f t="shared" si="15"/>
        <v>2878143.695</v>
      </c>
      <c r="M601" s="14"/>
      <c r="N601" s="15">
        <f>if($A601&lt;=$N$1,D601*((1+Investment!$D$5/12)^($N$1*12-$B601)),0)</f>
        <v>0</v>
      </c>
      <c r="O601" s="15">
        <f>if($A601&lt;=$N$1,E601*((1+Investment!$D$6/12)^($N$1*12-$B601)),0)</f>
        <v>0</v>
      </c>
      <c r="P601" s="15">
        <f>if($A601&lt;=$N$1,F601*((1+Investment!$D$7/12)^($N$1*12-$B601)),0)</f>
        <v>0</v>
      </c>
      <c r="Q601" s="15">
        <f t="shared" si="5"/>
        <v>0</v>
      </c>
      <c r="R601" s="15">
        <f t="shared" si="16"/>
        <v>7865692.167</v>
      </c>
      <c r="S601" s="14"/>
      <c r="T601" s="15">
        <f>if($A601&lt;=$T$1,D601*((1+Investment!$D$5/12)^($T$1*12-$B601)),0)</f>
        <v>0</v>
      </c>
      <c r="U601" s="15">
        <f>if($A601&lt;=$T$1,E601*((1+Investment!$D$6/12)^($T$1*12-$B601)),0)</f>
        <v>0</v>
      </c>
      <c r="V601" s="15">
        <f>if($A601&lt;=$T$1,F601*((1+Investment!$D$7/12)^($T$1*12-$B601)),0)</f>
        <v>0</v>
      </c>
      <c r="W601" s="15">
        <f t="shared" si="6"/>
        <v>0</v>
      </c>
      <c r="X601" s="15">
        <f t="shared" si="17"/>
        <v>19126709.88</v>
      </c>
      <c r="Y601" s="14"/>
      <c r="Z601" s="15">
        <f>if($A601&lt;=$Z$1,D601*((1+Investment!$D$5/12)^($Z$1*12-$B601)),0)</f>
        <v>0</v>
      </c>
      <c r="AA601" s="15">
        <f>if($A601&lt;=$Z$1,E601*((1+Investment!$D$6/12)^($Z$1*12-$B601)),0)</f>
        <v>0</v>
      </c>
      <c r="AB601" s="15">
        <f>if($A601&lt;=$Z$1,F601*((1+Investment!$D$7/12)^($Z$1*12-$B601)),0)</f>
        <v>0</v>
      </c>
      <c r="AC601" s="15">
        <f t="shared" si="7"/>
        <v>0</v>
      </c>
      <c r="AD601" s="15">
        <f t="shared" si="18"/>
        <v>43666553.35</v>
      </c>
      <c r="AE601" s="14"/>
      <c r="AF601" s="15">
        <f>if($A601&lt;=$AF$1,D601*((1+Investment!$D$5/12)^($AF$1*12-$B601)),0)</f>
        <v>0</v>
      </c>
      <c r="AG601" s="15">
        <f>if($A601&lt;=$AF$1,E601*((1+Investment!$D$6/12)^($AF$1*12-$B601)),0)</f>
        <v>0</v>
      </c>
      <c r="AH601" s="15">
        <f>if($A601&lt;=$AF$1,F601*((1+Investment!$D$7/12)^($AF$1*12-$B601)),0)</f>
        <v>0</v>
      </c>
      <c r="AI601" s="15">
        <f t="shared" si="8"/>
        <v>0</v>
      </c>
      <c r="AJ601" s="15">
        <f t="shared" si="19"/>
        <v>96444597</v>
      </c>
      <c r="AK601" s="14"/>
      <c r="AL601" s="15">
        <f>if($A601&lt;=$AF$1,D601*((1+Investment!$D$5/12)^($AL$1*12-$B601)),0)</f>
        <v>0</v>
      </c>
      <c r="AM601" s="15">
        <f>if($A601&lt;=$AF$1,E601*((1+Investment!$D$6/12)^($AL$1*12-$B601)),0)</f>
        <v>0</v>
      </c>
      <c r="AN601" s="15">
        <f>if($A601&lt;=$AF$1,F601*((1+Investment!$D$7/12)^($AL$1*12-$B601)),0)</f>
        <v>0</v>
      </c>
      <c r="AO601" s="15">
        <f t="shared" si="9"/>
        <v>0</v>
      </c>
      <c r="AP601" s="15">
        <f t="shared" si="20"/>
        <v>201708724.5</v>
      </c>
      <c r="AQ601" s="14"/>
      <c r="AR601" s="15">
        <f>if($A601&lt;=$AF$1,D601*((1+Investment!$D$5/12)^($AR$1*12-$B601)),0)</f>
        <v>0</v>
      </c>
      <c r="AS601" s="15">
        <f>if($A601&lt;=$AF$1,E601*((1+Investment!$D$6/12)^($AR$1*12-$B601)),0)</f>
        <v>0</v>
      </c>
      <c r="AT601" s="15">
        <f>if($A601&lt;=$AF$1,F601*((1+Investment!$D$7/12)^($AR$1*12-$B601)),0)</f>
        <v>0</v>
      </c>
      <c r="AU601" s="15">
        <f t="shared" si="10"/>
        <v>0</v>
      </c>
      <c r="AV601" s="15">
        <f t="shared" si="21"/>
        <v>428487442.2</v>
      </c>
      <c r="AW601" s="15"/>
      <c r="AX601" s="15">
        <f>if($A601&lt;=$AF$1,D601*((1+Investment!$D$5/12)^($AX$1*12-$B601)),0)</f>
        <v>0</v>
      </c>
      <c r="AY601" s="15">
        <f>if($A601&lt;=$AF$1,E601*((1+Investment!$D$6/12)^($AX$1*12-$B601)),0)</f>
        <v>0</v>
      </c>
      <c r="AZ601" s="15">
        <f>if($A601&lt;=$AF$1,F601*((1+Investment!$D$7/12)^($AX$1*12-$B601)),0)</f>
        <v>0</v>
      </c>
      <c r="BA601" s="15">
        <f t="shared" si="11"/>
        <v>0</v>
      </c>
      <c r="BB601" s="15">
        <f t="shared" si="22"/>
        <v>924335629</v>
      </c>
      <c r="BC601" s="15"/>
      <c r="BD601" s="15">
        <f>if($A601&lt;=$AF$1,D601*((1+Investment!$D$5/12)^($BD$1*12-$B601)),0)</f>
        <v>0</v>
      </c>
      <c r="BE601" s="15">
        <f>if($A601&lt;=$AF$1,E601*((1+Investment!$D$6/12)^($BD$1*12-$B601)),0)</f>
        <v>0</v>
      </c>
      <c r="BF601" s="15">
        <f>if($A601&lt;=$AF$1,F601*((1+Investment!$D$7/12)^($BD$1*12-$B601)),0)</f>
        <v>0</v>
      </c>
      <c r="BG601" s="15">
        <f t="shared" si="12"/>
        <v>0</v>
      </c>
      <c r="BH601" s="15">
        <f t="shared" si="23"/>
        <v>2023737898</v>
      </c>
      <c r="BI601" s="15"/>
    </row>
    <row r="602">
      <c r="A602" s="24">
        <f t="shared" si="2"/>
        <v>49</v>
      </c>
      <c r="B602" s="23">
        <f t="shared" si="13"/>
        <v>600</v>
      </c>
      <c r="C602" s="15">
        <f>vlookup(A602,Budget!$B$3:$H$53,7,0)</f>
        <v>205266.2934</v>
      </c>
      <c r="D602" s="15">
        <f t="shared" ref="D602:F602" si="620">$C602*D$1</f>
        <v>123159.776</v>
      </c>
      <c r="E602" s="15">
        <f t="shared" si="620"/>
        <v>51316.57334</v>
      </c>
      <c r="F602" s="15">
        <f t="shared" si="620"/>
        <v>30789.94401</v>
      </c>
      <c r="G602" s="14"/>
      <c r="H602" s="15">
        <f>if($A602&lt;=$H$1,D602*((1+Investment!$D$5/12)^($H$1*12-$B602)),0)</f>
        <v>0</v>
      </c>
      <c r="I602" s="15">
        <f>if($A602&lt;=$H$1,E602*((1+Investment!$D$6/12)^($H$1*12-$B602)),0)</f>
        <v>0</v>
      </c>
      <c r="J602" s="15">
        <f>if($A602&lt;=$H$1,F602*((1+Investment!$D$7/12)^($H$1*12-$B602)),0)</f>
        <v>0</v>
      </c>
      <c r="K602" s="15">
        <f t="shared" si="4"/>
        <v>0</v>
      </c>
      <c r="L602" s="15">
        <f t="shared" si="15"/>
        <v>2878143.695</v>
      </c>
      <c r="M602" s="14"/>
      <c r="N602" s="15">
        <f>if($A602&lt;=$N$1,D602*((1+Investment!$D$5/12)^($N$1*12-$B602)),0)</f>
        <v>0</v>
      </c>
      <c r="O602" s="15">
        <f>if($A602&lt;=$N$1,E602*((1+Investment!$D$6/12)^($N$1*12-$B602)),0)</f>
        <v>0</v>
      </c>
      <c r="P602" s="15">
        <f>if($A602&lt;=$N$1,F602*((1+Investment!$D$7/12)^($N$1*12-$B602)),0)</f>
        <v>0</v>
      </c>
      <c r="Q602" s="15">
        <f t="shared" si="5"/>
        <v>0</v>
      </c>
      <c r="R602" s="15">
        <f t="shared" si="16"/>
        <v>7865692.167</v>
      </c>
      <c r="S602" s="14"/>
      <c r="T602" s="15">
        <f>if($A602&lt;=$T$1,D602*((1+Investment!$D$5/12)^($T$1*12-$B602)),0)</f>
        <v>0</v>
      </c>
      <c r="U602" s="15">
        <f>if($A602&lt;=$T$1,E602*((1+Investment!$D$6/12)^($T$1*12-$B602)),0)</f>
        <v>0</v>
      </c>
      <c r="V602" s="15">
        <f>if($A602&lt;=$T$1,F602*((1+Investment!$D$7/12)^($T$1*12-$B602)),0)</f>
        <v>0</v>
      </c>
      <c r="W602" s="15">
        <f t="shared" si="6"/>
        <v>0</v>
      </c>
      <c r="X602" s="15">
        <f t="shared" si="17"/>
        <v>19126709.88</v>
      </c>
      <c r="Y602" s="14"/>
      <c r="Z602" s="15">
        <f>if($A602&lt;=$Z$1,D602*((1+Investment!$D$5/12)^($Z$1*12-$B602)),0)</f>
        <v>0</v>
      </c>
      <c r="AA602" s="15">
        <f>if($A602&lt;=$Z$1,E602*((1+Investment!$D$6/12)^($Z$1*12-$B602)),0)</f>
        <v>0</v>
      </c>
      <c r="AB602" s="15">
        <f>if($A602&lt;=$Z$1,F602*((1+Investment!$D$7/12)^($Z$1*12-$B602)),0)</f>
        <v>0</v>
      </c>
      <c r="AC602" s="15">
        <f t="shared" si="7"/>
        <v>0</v>
      </c>
      <c r="AD602" s="15">
        <f t="shared" si="18"/>
        <v>43666553.35</v>
      </c>
      <c r="AE602" s="14"/>
      <c r="AF602" s="15">
        <f>if($A602&lt;=$AF$1,D602*((1+Investment!$D$5/12)^($AF$1*12-$B602)),0)</f>
        <v>0</v>
      </c>
      <c r="AG602" s="15">
        <f>if($A602&lt;=$AF$1,E602*((1+Investment!$D$6/12)^($AF$1*12-$B602)),0)</f>
        <v>0</v>
      </c>
      <c r="AH602" s="15">
        <f>if($A602&lt;=$AF$1,F602*((1+Investment!$D$7/12)^($AF$1*12-$B602)),0)</f>
        <v>0</v>
      </c>
      <c r="AI602" s="15">
        <f t="shared" si="8"/>
        <v>0</v>
      </c>
      <c r="AJ602" s="15">
        <f t="shared" si="19"/>
        <v>96444597</v>
      </c>
      <c r="AK602" s="14"/>
      <c r="AL602" s="15">
        <f>if($A602&lt;=$AF$1,D602*((1+Investment!$D$5/12)^($AL$1*12-$B602)),0)</f>
        <v>0</v>
      </c>
      <c r="AM602" s="15">
        <f>if($A602&lt;=$AF$1,E602*((1+Investment!$D$6/12)^($AL$1*12-$B602)),0)</f>
        <v>0</v>
      </c>
      <c r="AN602" s="15">
        <f>if($A602&lt;=$AF$1,F602*((1+Investment!$D$7/12)^($AL$1*12-$B602)),0)</f>
        <v>0</v>
      </c>
      <c r="AO602" s="15">
        <f t="shared" si="9"/>
        <v>0</v>
      </c>
      <c r="AP602" s="15">
        <f t="shared" si="20"/>
        <v>201708724.5</v>
      </c>
      <c r="AQ602" s="14"/>
      <c r="AR602" s="15">
        <f>if($A602&lt;=$AF$1,D602*((1+Investment!$D$5/12)^($AR$1*12-$B602)),0)</f>
        <v>0</v>
      </c>
      <c r="AS602" s="15">
        <f>if($A602&lt;=$AF$1,E602*((1+Investment!$D$6/12)^($AR$1*12-$B602)),0)</f>
        <v>0</v>
      </c>
      <c r="AT602" s="15">
        <f>if($A602&lt;=$AF$1,F602*((1+Investment!$D$7/12)^($AR$1*12-$B602)),0)</f>
        <v>0</v>
      </c>
      <c r="AU602" s="15">
        <f t="shared" si="10"/>
        <v>0</v>
      </c>
      <c r="AV602" s="15">
        <f t="shared" si="21"/>
        <v>428487442.2</v>
      </c>
      <c r="AW602" s="15"/>
      <c r="AX602" s="15">
        <f>if($A602&lt;=$AF$1,D602*((1+Investment!$D$5/12)^($AX$1*12-$B602)),0)</f>
        <v>0</v>
      </c>
      <c r="AY602" s="15">
        <f>if($A602&lt;=$AF$1,E602*((1+Investment!$D$6/12)^($AX$1*12-$B602)),0)</f>
        <v>0</v>
      </c>
      <c r="AZ602" s="15">
        <f>if($A602&lt;=$AF$1,F602*((1+Investment!$D$7/12)^($AX$1*12-$B602)),0)</f>
        <v>0</v>
      </c>
      <c r="BA602" s="15">
        <f t="shared" si="11"/>
        <v>0</v>
      </c>
      <c r="BB602" s="15">
        <f t="shared" si="22"/>
        <v>924335629</v>
      </c>
      <c r="BC602" s="15"/>
      <c r="BD602" s="15">
        <f>if($A602&lt;=$AF$1,D602*((1+Investment!$D$5/12)^($BD$1*12-$B602)),0)</f>
        <v>0</v>
      </c>
      <c r="BE602" s="15">
        <f>if($A602&lt;=$AF$1,E602*((1+Investment!$D$6/12)^($BD$1*12-$B602)),0)</f>
        <v>0</v>
      </c>
      <c r="BF602" s="15">
        <f>if($A602&lt;=$AF$1,F602*((1+Investment!$D$7/12)^($BD$1*12-$B602)),0)</f>
        <v>0</v>
      </c>
      <c r="BG602" s="15">
        <f t="shared" si="12"/>
        <v>0</v>
      </c>
      <c r="BH602" s="15">
        <f t="shared" si="23"/>
        <v>2023737898</v>
      </c>
      <c r="BI602" s="15"/>
    </row>
    <row r="603">
      <c r="A603" s="24">
        <f t="shared" si="2"/>
        <v>50</v>
      </c>
      <c r="B603" s="23">
        <f t="shared" si="13"/>
        <v>601</v>
      </c>
      <c r="C603" s="15">
        <f>vlookup(A603,Budget!$B$3:$H$53,7,0)</f>
        <v>213632.9451</v>
      </c>
      <c r="D603" s="15">
        <f t="shared" ref="D603:F603" si="621">$C603*D$1</f>
        <v>128179.7671</v>
      </c>
      <c r="E603" s="15">
        <f t="shared" si="621"/>
        <v>53408.23628</v>
      </c>
      <c r="F603" s="15">
        <f t="shared" si="621"/>
        <v>32044.94177</v>
      </c>
      <c r="G603" s="14"/>
      <c r="H603" s="15">
        <f>if($A603&lt;=$H$1,D603*((1+Investment!$D$5/12)^($H$1*12-$B603)),0)</f>
        <v>0</v>
      </c>
      <c r="I603" s="15">
        <f>if($A603&lt;=$H$1,E603*((1+Investment!$D$6/12)^($H$1*12-$B603)),0)</f>
        <v>0</v>
      </c>
      <c r="J603" s="15">
        <f>if($A603&lt;=$H$1,F603*((1+Investment!$D$7/12)^($H$1*12-$B603)),0)</f>
        <v>0</v>
      </c>
      <c r="K603" s="15">
        <f t="shared" si="4"/>
        <v>0</v>
      </c>
      <c r="L603" s="15">
        <f t="shared" si="15"/>
        <v>2878143.695</v>
      </c>
      <c r="M603" s="14"/>
      <c r="N603" s="15">
        <f>if($A603&lt;=$N$1,D603*((1+Investment!$D$5/12)^($N$1*12-$B603)),0)</f>
        <v>0</v>
      </c>
      <c r="O603" s="15">
        <f>if($A603&lt;=$N$1,E603*((1+Investment!$D$6/12)^($N$1*12-$B603)),0)</f>
        <v>0</v>
      </c>
      <c r="P603" s="15">
        <f>if($A603&lt;=$N$1,F603*((1+Investment!$D$7/12)^($N$1*12-$B603)),0)</f>
        <v>0</v>
      </c>
      <c r="Q603" s="15">
        <f t="shared" si="5"/>
        <v>0</v>
      </c>
      <c r="R603" s="15">
        <f t="shared" si="16"/>
        <v>7865692.167</v>
      </c>
      <c r="S603" s="14"/>
      <c r="T603" s="15">
        <f>if($A603&lt;=$T$1,D603*((1+Investment!$D$5/12)^($T$1*12-$B603)),0)</f>
        <v>0</v>
      </c>
      <c r="U603" s="15">
        <f>if($A603&lt;=$T$1,E603*((1+Investment!$D$6/12)^($T$1*12-$B603)),0)</f>
        <v>0</v>
      </c>
      <c r="V603" s="15">
        <f>if($A603&lt;=$T$1,F603*((1+Investment!$D$7/12)^($T$1*12-$B603)),0)</f>
        <v>0</v>
      </c>
      <c r="W603" s="15">
        <f t="shared" si="6"/>
        <v>0</v>
      </c>
      <c r="X603" s="15">
        <f t="shared" si="17"/>
        <v>19126709.88</v>
      </c>
      <c r="Y603" s="14"/>
      <c r="Z603" s="15">
        <f>if($A603&lt;=$Z$1,D603*((1+Investment!$D$5/12)^($Z$1*12-$B603)),0)</f>
        <v>0</v>
      </c>
      <c r="AA603" s="15">
        <f>if($A603&lt;=$Z$1,E603*((1+Investment!$D$6/12)^($Z$1*12-$B603)),0)</f>
        <v>0</v>
      </c>
      <c r="AB603" s="15">
        <f>if($A603&lt;=$Z$1,F603*((1+Investment!$D$7/12)^($Z$1*12-$B603)),0)</f>
        <v>0</v>
      </c>
      <c r="AC603" s="15">
        <f t="shared" si="7"/>
        <v>0</v>
      </c>
      <c r="AD603" s="15">
        <f t="shared" si="18"/>
        <v>43666553.35</v>
      </c>
      <c r="AE603" s="14"/>
      <c r="AF603" s="15">
        <f>if($A603&lt;=$AF$1,D603*((1+Investment!$D$5/12)^($AF$1*12-$B603)),0)</f>
        <v>0</v>
      </c>
      <c r="AG603" s="15">
        <f>if($A603&lt;=$AF$1,E603*((1+Investment!$D$6/12)^($AF$1*12-$B603)),0)</f>
        <v>0</v>
      </c>
      <c r="AH603" s="15">
        <f>if($A603&lt;=$AF$1,F603*((1+Investment!$D$7/12)^($AF$1*12-$B603)),0)</f>
        <v>0</v>
      </c>
      <c r="AI603" s="15">
        <f t="shared" si="8"/>
        <v>0</v>
      </c>
      <c r="AJ603" s="15">
        <f t="shared" si="19"/>
        <v>96444597</v>
      </c>
      <c r="AK603" s="14"/>
      <c r="AL603" s="15">
        <f>if($A603&lt;=$AF$1,D603*((1+Investment!$D$5/12)^($AL$1*12-$B603)),0)</f>
        <v>0</v>
      </c>
      <c r="AM603" s="15">
        <f>if($A603&lt;=$AF$1,E603*((1+Investment!$D$6/12)^($AL$1*12-$B603)),0)</f>
        <v>0</v>
      </c>
      <c r="AN603" s="15">
        <f>if($A603&lt;=$AF$1,F603*((1+Investment!$D$7/12)^($AL$1*12-$B603)),0)</f>
        <v>0</v>
      </c>
      <c r="AO603" s="15">
        <f t="shared" si="9"/>
        <v>0</v>
      </c>
      <c r="AP603" s="15">
        <f t="shared" si="20"/>
        <v>201708724.5</v>
      </c>
      <c r="AQ603" s="14"/>
      <c r="AR603" s="15">
        <f>if($A603&lt;=$AF$1,D603*((1+Investment!$D$5/12)^($AR$1*12-$B603)),0)</f>
        <v>0</v>
      </c>
      <c r="AS603" s="15">
        <f>if($A603&lt;=$AF$1,E603*((1+Investment!$D$6/12)^($AR$1*12-$B603)),0)</f>
        <v>0</v>
      </c>
      <c r="AT603" s="15">
        <f>if($A603&lt;=$AF$1,F603*((1+Investment!$D$7/12)^($AR$1*12-$B603)),0)</f>
        <v>0</v>
      </c>
      <c r="AU603" s="15">
        <f t="shared" si="10"/>
        <v>0</v>
      </c>
      <c r="AV603" s="15">
        <f t="shared" si="21"/>
        <v>428487442.2</v>
      </c>
      <c r="AW603" s="15"/>
      <c r="AX603" s="15">
        <f>if($A603&lt;=$AF$1,D603*((1+Investment!$D$5/12)^($AX$1*12-$B603)),0)</f>
        <v>0</v>
      </c>
      <c r="AY603" s="15">
        <f>if($A603&lt;=$AF$1,E603*((1+Investment!$D$6/12)^($AX$1*12-$B603)),0)</f>
        <v>0</v>
      </c>
      <c r="AZ603" s="15">
        <f>if($A603&lt;=$AF$1,F603*((1+Investment!$D$7/12)^($AX$1*12-$B603)),0)</f>
        <v>0</v>
      </c>
      <c r="BA603" s="15">
        <f t="shared" si="11"/>
        <v>0</v>
      </c>
      <c r="BB603" s="15">
        <f t="shared" si="22"/>
        <v>924335629</v>
      </c>
      <c r="BC603" s="15"/>
      <c r="BD603" s="15">
        <f>if($A603&lt;=$AF$1,D603*((1+Investment!$D$5/12)^($BD$1*12-$B603)),0)</f>
        <v>0</v>
      </c>
      <c r="BE603" s="15">
        <f>if($A603&lt;=$AF$1,E603*((1+Investment!$D$6/12)^($BD$1*12-$B603)),0)</f>
        <v>0</v>
      </c>
      <c r="BF603" s="15">
        <f>if($A603&lt;=$AF$1,F603*((1+Investment!$D$7/12)^($BD$1*12-$B603)),0)</f>
        <v>0</v>
      </c>
      <c r="BG603" s="15">
        <f t="shared" si="12"/>
        <v>0</v>
      </c>
      <c r="BH603" s="15">
        <f t="shared" si="23"/>
        <v>2023737898</v>
      </c>
      <c r="BI603" s="15"/>
    </row>
    <row r="604">
      <c r="A604" s="24">
        <f t="shared" si="2"/>
        <v>50</v>
      </c>
      <c r="B604" s="23">
        <f t="shared" si="13"/>
        <v>602</v>
      </c>
      <c r="C604" s="15">
        <f>vlookup(A604,Budget!$B$3:$H$53,7,0)</f>
        <v>213632.9451</v>
      </c>
      <c r="D604" s="15">
        <f t="shared" ref="D604:F604" si="622">$C604*D$1</f>
        <v>128179.7671</v>
      </c>
      <c r="E604" s="15">
        <f t="shared" si="622"/>
        <v>53408.23628</v>
      </c>
      <c r="F604" s="15">
        <f t="shared" si="622"/>
        <v>32044.94177</v>
      </c>
      <c r="G604" s="14"/>
      <c r="H604" s="15">
        <f>if($A604&lt;=$H$1,D604*((1+Investment!$D$5/12)^($H$1*12-$B604)),0)</f>
        <v>0</v>
      </c>
      <c r="I604" s="15">
        <f>if($A604&lt;=$H$1,E604*((1+Investment!$D$6/12)^($H$1*12-$B604)),0)</f>
        <v>0</v>
      </c>
      <c r="J604" s="15">
        <f>if($A604&lt;=$H$1,F604*((1+Investment!$D$7/12)^($H$1*12-$B604)),0)</f>
        <v>0</v>
      </c>
      <c r="K604" s="15">
        <f t="shared" si="4"/>
        <v>0</v>
      </c>
      <c r="L604" s="15">
        <f t="shared" si="15"/>
        <v>2878143.695</v>
      </c>
      <c r="M604" s="14"/>
      <c r="N604" s="15">
        <f>if($A604&lt;=$N$1,D604*((1+Investment!$D$5/12)^($N$1*12-$B604)),0)</f>
        <v>0</v>
      </c>
      <c r="O604" s="15">
        <f>if($A604&lt;=$N$1,E604*((1+Investment!$D$6/12)^($N$1*12-$B604)),0)</f>
        <v>0</v>
      </c>
      <c r="P604" s="15">
        <f>if($A604&lt;=$N$1,F604*((1+Investment!$D$7/12)^($N$1*12-$B604)),0)</f>
        <v>0</v>
      </c>
      <c r="Q604" s="15">
        <f t="shared" si="5"/>
        <v>0</v>
      </c>
      <c r="R604" s="15">
        <f t="shared" si="16"/>
        <v>7865692.167</v>
      </c>
      <c r="S604" s="14"/>
      <c r="T604" s="15">
        <f>if($A604&lt;=$T$1,D604*((1+Investment!$D$5/12)^($T$1*12-$B604)),0)</f>
        <v>0</v>
      </c>
      <c r="U604" s="15">
        <f>if($A604&lt;=$T$1,E604*((1+Investment!$D$6/12)^($T$1*12-$B604)),0)</f>
        <v>0</v>
      </c>
      <c r="V604" s="15">
        <f>if($A604&lt;=$T$1,F604*((1+Investment!$D$7/12)^($T$1*12-$B604)),0)</f>
        <v>0</v>
      </c>
      <c r="W604" s="15">
        <f t="shared" si="6"/>
        <v>0</v>
      </c>
      <c r="X604" s="15">
        <f t="shared" si="17"/>
        <v>19126709.88</v>
      </c>
      <c r="Y604" s="14"/>
      <c r="Z604" s="15">
        <f>if($A604&lt;=$Z$1,D604*((1+Investment!$D$5/12)^($Z$1*12-$B604)),0)</f>
        <v>0</v>
      </c>
      <c r="AA604" s="15">
        <f>if($A604&lt;=$Z$1,E604*((1+Investment!$D$6/12)^($Z$1*12-$B604)),0)</f>
        <v>0</v>
      </c>
      <c r="AB604" s="15">
        <f>if($A604&lt;=$Z$1,F604*((1+Investment!$D$7/12)^($Z$1*12-$B604)),0)</f>
        <v>0</v>
      </c>
      <c r="AC604" s="15">
        <f t="shared" si="7"/>
        <v>0</v>
      </c>
      <c r="AD604" s="15">
        <f t="shared" si="18"/>
        <v>43666553.35</v>
      </c>
      <c r="AE604" s="14"/>
      <c r="AF604" s="15">
        <f>if($A604&lt;=$AF$1,D604*((1+Investment!$D$5/12)^($AF$1*12-$B604)),0)</f>
        <v>0</v>
      </c>
      <c r="AG604" s="15">
        <f>if($A604&lt;=$AF$1,E604*((1+Investment!$D$6/12)^($AF$1*12-$B604)),0)</f>
        <v>0</v>
      </c>
      <c r="AH604" s="15">
        <f>if($A604&lt;=$AF$1,F604*((1+Investment!$D$7/12)^($AF$1*12-$B604)),0)</f>
        <v>0</v>
      </c>
      <c r="AI604" s="15">
        <f t="shared" si="8"/>
        <v>0</v>
      </c>
      <c r="AJ604" s="15">
        <f t="shared" si="19"/>
        <v>96444597</v>
      </c>
      <c r="AK604" s="14"/>
      <c r="AL604" s="15">
        <f>if($A604&lt;=$AF$1,D604*((1+Investment!$D$5/12)^($AL$1*12-$B604)),0)</f>
        <v>0</v>
      </c>
      <c r="AM604" s="15">
        <f>if($A604&lt;=$AF$1,E604*((1+Investment!$D$6/12)^($AL$1*12-$B604)),0)</f>
        <v>0</v>
      </c>
      <c r="AN604" s="15">
        <f>if($A604&lt;=$AF$1,F604*((1+Investment!$D$7/12)^($AL$1*12-$B604)),0)</f>
        <v>0</v>
      </c>
      <c r="AO604" s="15">
        <f t="shared" si="9"/>
        <v>0</v>
      </c>
      <c r="AP604" s="15">
        <f t="shared" si="20"/>
        <v>201708724.5</v>
      </c>
      <c r="AQ604" s="14"/>
      <c r="AR604" s="15">
        <f>if($A604&lt;=$AF$1,D604*((1+Investment!$D$5/12)^($AR$1*12-$B604)),0)</f>
        <v>0</v>
      </c>
      <c r="AS604" s="15">
        <f>if($A604&lt;=$AF$1,E604*((1+Investment!$D$6/12)^($AR$1*12-$B604)),0)</f>
        <v>0</v>
      </c>
      <c r="AT604" s="15">
        <f>if($A604&lt;=$AF$1,F604*((1+Investment!$D$7/12)^($AR$1*12-$B604)),0)</f>
        <v>0</v>
      </c>
      <c r="AU604" s="15">
        <f t="shared" si="10"/>
        <v>0</v>
      </c>
      <c r="AV604" s="15">
        <f t="shared" si="21"/>
        <v>428487442.2</v>
      </c>
      <c r="AW604" s="15"/>
      <c r="AX604" s="15">
        <f>if($A604&lt;=$AF$1,D604*((1+Investment!$D$5/12)^($AX$1*12-$B604)),0)</f>
        <v>0</v>
      </c>
      <c r="AY604" s="15">
        <f>if($A604&lt;=$AF$1,E604*((1+Investment!$D$6/12)^($AX$1*12-$B604)),0)</f>
        <v>0</v>
      </c>
      <c r="AZ604" s="15">
        <f>if($A604&lt;=$AF$1,F604*((1+Investment!$D$7/12)^($AX$1*12-$B604)),0)</f>
        <v>0</v>
      </c>
      <c r="BA604" s="15">
        <f t="shared" si="11"/>
        <v>0</v>
      </c>
      <c r="BB604" s="15">
        <f t="shared" si="22"/>
        <v>924335629</v>
      </c>
      <c r="BC604" s="15"/>
      <c r="BD604" s="15">
        <f>if($A604&lt;=$AF$1,D604*((1+Investment!$D$5/12)^($BD$1*12-$B604)),0)</f>
        <v>0</v>
      </c>
      <c r="BE604" s="15">
        <f>if($A604&lt;=$AF$1,E604*((1+Investment!$D$6/12)^($BD$1*12-$B604)),0)</f>
        <v>0</v>
      </c>
      <c r="BF604" s="15">
        <f>if($A604&lt;=$AF$1,F604*((1+Investment!$D$7/12)^($BD$1*12-$B604)),0)</f>
        <v>0</v>
      </c>
      <c r="BG604" s="15">
        <f t="shared" si="12"/>
        <v>0</v>
      </c>
      <c r="BH604" s="15">
        <f t="shared" si="23"/>
        <v>2023737898</v>
      </c>
      <c r="BI604" s="15"/>
    </row>
    <row r="605">
      <c r="A605" s="24">
        <f t="shared" si="2"/>
        <v>50</v>
      </c>
      <c r="B605" s="23">
        <f t="shared" si="13"/>
        <v>603</v>
      </c>
      <c r="C605" s="15">
        <f>vlookup(A605,Budget!$B$3:$H$53,7,0)</f>
        <v>213632.9451</v>
      </c>
      <c r="D605" s="15">
        <f t="shared" ref="D605:F605" si="623">$C605*D$1</f>
        <v>128179.7671</v>
      </c>
      <c r="E605" s="15">
        <f t="shared" si="623"/>
        <v>53408.23628</v>
      </c>
      <c r="F605" s="15">
        <f t="shared" si="623"/>
        <v>32044.94177</v>
      </c>
      <c r="G605" s="14"/>
      <c r="H605" s="15">
        <f>if($A605&lt;=$H$1,D605*((1+Investment!$D$5/12)^($H$1*12-$B605)),0)</f>
        <v>0</v>
      </c>
      <c r="I605" s="15">
        <f>if($A605&lt;=$H$1,E605*((1+Investment!$D$6/12)^($H$1*12-$B605)),0)</f>
        <v>0</v>
      </c>
      <c r="J605" s="15">
        <f>if($A605&lt;=$H$1,F605*((1+Investment!$D$7/12)^($H$1*12-$B605)),0)</f>
        <v>0</v>
      </c>
      <c r="K605" s="15">
        <f t="shared" si="4"/>
        <v>0</v>
      </c>
      <c r="L605" s="15">
        <f t="shared" si="15"/>
        <v>2878143.695</v>
      </c>
      <c r="M605" s="14"/>
      <c r="N605" s="15">
        <f>if($A605&lt;=$N$1,D605*((1+Investment!$D$5/12)^($N$1*12-$B605)),0)</f>
        <v>0</v>
      </c>
      <c r="O605" s="15">
        <f>if($A605&lt;=$N$1,E605*((1+Investment!$D$6/12)^($N$1*12-$B605)),0)</f>
        <v>0</v>
      </c>
      <c r="P605" s="15">
        <f>if($A605&lt;=$N$1,F605*((1+Investment!$D$7/12)^($N$1*12-$B605)),0)</f>
        <v>0</v>
      </c>
      <c r="Q605" s="15">
        <f t="shared" si="5"/>
        <v>0</v>
      </c>
      <c r="R605" s="15">
        <f t="shared" si="16"/>
        <v>7865692.167</v>
      </c>
      <c r="S605" s="14"/>
      <c r="T605" s="15">
        <f>if($A605&lt;=$T$1,D605*((1+Investment!$D$5/12)^($T$1*12-$B605)),0)</f>
        <v>0</v>
      </c>
      <c r="U605" s="15">
        <f>if($A605&lt;=$T$1,E605*((1+Investment!$D$6/12)^($T$1*12-$B605)),0)</f>
        <v>0</v>
      </c>
      <c r="V605" s="15">
        <f>if($A605&lt;=$T$1,F605*((1+Investment!$D$7/12)^($T$1*12-$B605)),0)</f>
        <v>0</v>
      </c>
      <c r="W605" s="15">
        <f t="shared" si="6"/>
        <v>0</v>
      </c>
      <c r="X605" s="15">
        <f t="shared" si="17"/>
        <v>19126709.88</v>
      </c>
      <c r="Y605" s="14"/>
      <c r="Z605" s="15">
        <f>if($A605&lt;=$Z$1,D605*((1+Investment!$D$5/12)^($Z$1*12-$B605)),0)</f>
        <v>0</v>
      </c>
      <c r="AA605" s="15">
        <f>if($A605&lt;=$Z$1,E605*((1+Investment!$D$6/12)^($Z$1*12-$B605)),0)</f>
        <v>0</v>
      </c>
      <c r="AB605" s="15">
        <f>if($A605&lt;=$Z$1,F605*((1+Investment!$D$7/12)^($Z$1*12-$B605)),0)</f>
        <v>0</v>
      </c>
      <c r="AC605" s="15">
        <f t="shared" si="7"/>
        <v>0</v>
      </c>
      <c r="AD605" s="15">
        <f t="shared" si="18"/>
        <v>43666553.35</v>
      </c>
      <c r="AE605" s="14"/>
      <c r="AF605" s="15">
        <f>if($A605&lt;=$AF$1,D605*((1+Investment!$D$5/12)^($AF$1*12-$B605)),0)</f>
        <v>0</v>
      </c>
      <c r="AG605" s="15">
        <f>if($A605&lt;=$AF$1,E605*((1+Investment!$D$6/12)^($AF$1*12-$B605)),0)</f>
        <v>0</v>
      </c>
      <c r="AH605" s="15">
        <f>if($A605&lt;=$AF$1,F605*((1+Investment!$D$7/12)^($AF$1*12-$B605)),0)</f>
        <v>0</v>
      </c>
      <c r="AI605" s="15">
        <f t="shared" si="8"/>
        <v>0</v>
      </c>
      <c r="AJ605" s="15">
        <f t="shared" si="19"/>
        <v>96444597</v>
      </c>
      <c r="AK605" s="14"/>
      <c r="AL605" s="15">
        <f>if($A605&lt;=$AF$1,D605*((1+Investment!$D$5/12)^($AL$1*12-$B605)),0)</f>
        <v>0</v>
      </c>
      <c r="AM605" s="15">
        <f>if($A605&lt;=$AF$1,E605*((1+Investment!$D$6/12)^($AL$1*12-$B605)),0)</f>
        <v>0</v>
      </c>
      <c r="AN605" s="15">
        <f>if($A605&lt;=$AF$1,F605*((1+Investment!$D$7/12)^($AL$1*12-$B605)),0)</f>
        <v>0</v>
      </c>
      <c r="AO605" s="15">
        <f t="shared" si="9"/>
        <v>0</v>
      </c>
      <c r="AP605" s="15">
        <f t="shared" si="20"/>
        <v>201708724.5</v>
      </c>
      <c r="AQ605" s="14"/>
      <c r="AR605" s="15">
        <f>if($A605&lt;=$AF$1,D605*((1+Investment!$D$5/12)^($AR$1*12-$B605)),0)</f>
        <v>0</v>
      </c>
      <c r="AS605" s="15">
        <f>if($A605&lt;=$AF$1,E605*((1+Investment!$D$6/12)^($AR$1*12-$B605)),0)</f>
        <v>0</v>
      </c>
      <c r="AT605" s="15">
        <f>if($A605&lt;=$AF$1,F605*((1+Investment!$D$7/12)^($AR$1*12-$B605)),0)</f>
        <v>0</v>
      </c>
      <c r="AU605" s="15">
        <f t="shared" si="10"/>
        <v>0</v>
      </c>
      <c r="AV605" s="15">
        <f t="shared" si="21"/>
        <v>428487442.2</v>
      </c>
      <c r="AW605" s="15"/>
      <c r="AX605" s="15">
        <f>if($A605&lt;=$AF$1,D605*((1+Investment!$D$5/12)^($AX$1*12-$B605)),0)</f>
        <v>0</v>
      </c>
      <c r="AY605" s="15">
        <f>if($A605&lt;=$AF$1,E605*((1+Investment!$D$6/12)^($AX$1*12-$B605)),0)</f>
        <v>0</v>
      </c>
      <c r="AZ605" s="15">
        <f>if($A605&lt;=$AF$1,F605*((1+Investment!$D$7/12)^($AX$1*12-$B605)),0)</f>
        <v>0</v>
      </c>
      <c r="BA605" s="15">
        <f t="shared" si="11"/>
        <v>0</v>
      </c>
      <c r="BB605" s="15">
        <f t="shared" si="22"/>
        <v>924335629</v>
      </c>
      <c r="BC605" s="15"/>
      <c r="BD605" s="15">
        <f>if($A605&lt;=$AF$1,D605*((1+Investment!$D$5/12)^($BD$1*12-$B605)),0)</f>
        <v>0</v>
      </c>
      <c r="BE605" s="15">
        <f>if($A605&lt;=$AF$1,E605*((1+Investment!$D$6/12)^($BD$1*12-$B605)),0)</f>
        <v>0</v>
      </c>
      <c r="BF605" s="15">
        <f>if($A605&lt;=$AF$1,F605*((1+Investment!$D$7/12)^($BD$1*12-$B605)),0)</f>
        <v>0</v>
      </c>
      <c r="BG605" s="15">
        <f t="shared" si="12"/>
        <v>0</v>
      </c>
      <c r="BH605" s="15">
        <f t="shared" si="23"/>
        <v>2023737898</v>
      </c>
      <c r="BI605" s="15"/>
    </row>
    <row r="606">
      <c r="A606" s="24">
        <f t="shared" si="2"/>
        <v>50</v>
      </c>
      <c r="B606" s="23">
        <f t="shared" si="13"/>
        <v>604</v>
      </c>
      <c r="C606" s="15">
        <f>vlookup(A606,Budget!$B$3:$H$53,7,0)</f>
        <v>213632.9451</v>
      </c>
      <c r="D606" s="15">
        <f t="shared" ref="D606:F606" si="624">$C606*D$1</f>
        <v>128179.7671</v>
      </c>
      <c r="E606" s="15">
        <f t="shared" si="624"/>
        <v>53408.23628</v>
      </c>
      <c r="F606" s="15">
        <f t="shared" si="624"/>
        <v>32044.94177</v>
      </c>
      <c r="G606" s="14"/>
      <c r="H606" s="15">
        <f>if($A606&lt;=$H$1,D606*((1+Investment!$D$5/12)^($H$1*12-$B606)),0)</f>
        <v>0</v>
      </c>
      <c r="I606" s="15">
        <f>if($A606&lt;=$H$1,E606*((1+Investment!$D$6/12)^($H$1*12-$B606)),0)</f>
        <v>0</v>
      </c>
      <c r="J606" s="15">
        <f>if($A606&lt;=$H$1,F606*((1+Investment!$D$7/12)^($H$1*12-$B606)),0)</f>
        <v>0</v>
      </c>
      <c r="K606" s="15">
        <f t="shared" si="4"/>
        <v>0</v>
      </c>
      <c r="L606" s="15">
        <f t="shared" si="15"/>
        <v>2878143.695</v>
      </c>
      <c r="M606" s="14"/>
      <c r="N606" s="15">
        <f>if($A606&lt;=$N$1,D606*((1+Investment!$D$5/12)^($N$1*12-$B606)),0)</f>
        <v>0</v>
      </c>
      <c r="O606" s="15">
        <f>if($A606&lt;=$N$1,E606*((1+Investment!$D$6/12)^($N$1*12-$B606)),0)</f>
        <v>0</v>
      </c>
      <c r="P606" s="15">
        <f>if($A606&lt;=$N$1,F606*((1+Investment!$D$7/12)^($N$1*12-$B606)),0)</f>
        <v>0</v>
      </c>
      <c r="Q606" s="15">
        <f t="shared" si="5"/>
        <v>0</v>
      </c>
      <c r="R606" s="15">
        <f t="shared" si="16"/>
        <v>7865692.167</v>
      </c>
      <c r="S606" s="14"/>
      <c r="T606" s="15">
        <f>if($A606&lt;=$T$1,D606*((1+Investment!$D$5/12)^($T$1*12-$B606)),0)</f>
        <v>0</v>
      </c>
      <c r="U606" s="15">
        <f>if($A606&lt;=$T$1,E606*((1+Investment!$D$6/12)^($T$1*12-$B606)),0)</f>
        <v>0</v>
      </c>
      <c r="V606" s="15">
        <f>if($A606&lt;=$T$1,F606*((1+Investment!$D$7/12)^($T$1*12-$B606)),0)</f>
        <v>0</v>
      </c>
      <c r="W606" s="15">
        <f t="shared" si="6"/>
        <v>0</v>
      </c>
      <c r="X606" s="15">
        <f t="shared" si="17"/>
        <v>19126709.88</v>
      </c>
      <c r="Y606" s="14"/>
      <c r="Z606" s="15">
        <f>if($A606&lt;=$Z$1,D606*((1+Investment!$D$5/12)^($Z$1*12-$B606)),0)</f>
        <v>0</v>
      </c>
      <c r="AA606" s="15">
        <f>if($A606&lt;=$Z$1,E606*((1+Investment!$D$6/12)^($Z$1*12-$B606)),0)</f>
        <v>0</v>
      </c>
      <c r="AB606" s="15">
        <f>if($A606&lt;=$Z$1,F606*((1+Investment!$D$7/12)^($Z$1*12-$B606)),0)</f>
        <v>0</v>
      </c>
      <c r="AC606" s="15">
        <f t="shared" si="7"/>
        <v>0</v>
      </c>
      <c r="AD606" s="15">
        <f t="shared" si="18"/>
        <v>43666553.35</v>
      </c>
      <c r="AE606" s="14"/>
      <c r="AF606" s="15">
        <f>if($A606&lt;=$AF$1,D606*((1+Investment!$D$5/12)^($AF$1*12-$B606)),0)</f>
        <v>0</v>
      </c>
      <c r="AG606" s="15">
        <f>if($A606&lt;=$AF$1,E606*((1+Investment!$D$6/12)^($AF$1*12-$B606)),0)</f>
        <v>0</v>
      </c>
      <c r="AH606" s="15">
        <f>if($A606&lt;=$AF$1,F606*((1+Investment!$D$7/12)^($AF$1*12-$B606)),0)</f>
        <v>0</v>
      </c>
      <c r="AI606" s="15">
        <f t="shared" si="8"/>
        <v>0</v>
      </c>
      <c r="AJ606" s="15">
        <f t="shared" si="19"/>
        <v>96444597</v>
      </c>
      <c r="AK606" s="14"/>
      <c r="AL606" s="15">
        <f>if($A606&lt;=$AF$1,D606*((1+Investment!$D$5/12)^($AL$1*12-$B606)),0)</f>
        <v>0</v>
      </c>
      <c r="AM606" s="15">
        <f>if($A606&lt;=$AF$1,E606*((1+Investment!$D$6/12)^($AL$1*12-$B606)),0)</f>
        <v>0</v>
      </c>
      <c r="AN606" s="15">
        <f>if($A606&lt;=$AF$1,F606*((1+Investment!$D$7/12)^($AL$1*12-$B606)),0)</f>
        <v>0</v>
      </c>
      <c r="AO606" s="15">
        <f t="shared" si="9"/>
        <v>0</v>
      </c>
      <c r="AP606" s="15">
        <f t="shared" si="20"/>
        <v>201708724.5</v>
      </c>
      <c r="AQ606" s="14"/>
      <c r="AR606" s="15">
        <f>if($A606&lt;=$AF$1,D606*((1+Investment!$D$5/12)^($AR$1*12-$B606)),0)</f>
        <v>0</v>
      </c>
      <c r="AS606" s="15">
        <f>if($A606&lt;=$AF$1,E606*((1+Investment!$D$6/12)^($AR$1*12-$B606)),0)</f>
        <v>0</v>
      </c>
      <c r="AT606" s="15">
        <f>if($A606&lt;=$AF$1,F606*((1+Investment!$D$7/12)^($AR$1*12-$B606)),0)</f>
        <v>0</v>
      </c>
      <c r="AU606" s="15">
        <f t="shared" si="10"/>
        <v>0</v>
      </c>
      <c r="AV606" s="15">
        <f t="shared" si="21"/>
        <v>428487442.2</v>
      </c>
      <c r="AW606" s="15"/>
      <c r="AX606" s="15">
        <f>if($A606&lt;=$AF$1,D606*((1+Investment!$D$5/12)^($AX$1*12-$B606)),0)</f>
        <v>0</v>
      </c>
      <c r="AY606" s="15">
        <f>if($A606&lt;=$AF$1,E606*((1+Investment!$D$6/12)^($AX$1*12-$B606)),0)</f>
        <v>0</v>
      </c>
      <c r="AZ606" s="15">
        <f>if($A606&lt;=$AF$1,F606*((1+Investment!$D$7/12)^($AX$1*12-$B606)),0)</f>
        <v>0</v>
      </c>
      <c r="BA606" s="15">
        <f t="shared" si="11"/>
        <v>0</v>
      </c>
      <c r="BB606" s="15">
        <f t="shared" si="22"/>
        <v>924335629</v>
      </c>
      <c r="BC606" s="15"/>
      <c r="BD606" s="15">
        <f>if($A606&lt;=$AF$1,D606*((1+Investment!$D$5/12)^($BD$1*12-$B606)),0)</f>
        <v>0</v>
      </c>
      <c r="BE606" s="15">
        <f>if($A606&lt;=$AF$1,E606*((1+Investment!$D$6/12)^($BD$1*12-$B606)),0)</f>
        <v>0</v>
      </c>
      <c r="BF606" s="15">
        <f>if($A606&lt;=$AF$1,F606*((1+Investment!$D$7/12)^($BD$1*12-$B606)),0)</f>
        <v>0</v>
      </c>
      <c r="BG606" s="15">
        <f t="shared" si="12"/>
        <v>0</v>
      </c>
      <c r="BH606" s="15">
        <f t="shared" si="23"/>
        <v>2023737898</v>
      </c>
      <c r="BI606" s="15"/>
    </row>
    <row r="607">
      <c r="A607" s="24">
        <f t="shared" si="2"/>
        <v>50</v>
      </c>
      <c r="B607" s="23">
        <f t="shared" si="13"/>
        <v>605</v>
      </c>
      <c r="C607" s="15">
        <f>vlookup(A607,Budget!$B$3:$H$53,7,0)</f>
        <v>213632.9451</v>
      </c>
      <c r="D607" s="15">
        <f t="shared" ref="D607:F607" si="625">$C607*D$1</f>
        <v>128179.7671</v>
      </c>
      <c r="E607" s="15">
        <f t="shared" si="625"/>
        <v>53408.23628</v>
      </c>
      <c r="F607" s="15">
        <f t="shared" si="625"/>
        <v>32044.94177</v>
      </c>
      <c r="G607" s="14"/>
      <c r="H607" s="15">
        <f>if($A607&lt;=$H$1,D607*((1+Investment!$D$5/12)^($H$1*12-$B607)),0)</f>
        <v>0</v>
      </c>
      <c r="I607" s="15">
        <f>if($A607&lt;=$H$1,E607*((1+Investment!$D$6/12)^($H$1*12-$B607)),0)</f>
        <v>0</v>
      </c>
      <c r="J607" s="15">
        <f>if($A607&lt;=$H$1,F607*((1+Investment!$D$7/12)^($H$1*12-$B607)),0)</f>
        <v>0</v>
      </c>
      <c r="K607" s="15">
        <f t="shared" si="4"/>
        <v>0</v>
      </c>
      <c r="L607" s="15">
        <f t="shared" si="15"/>
        <v>2878143.695</v>
      </c>
      <c r="M607" s="14"/>
      <c r="N607" s="15">
        <f>if($A607&lt;=$N$1,D607*((1+Investment!$D$5/12)^($N$1*12-$B607)),0)</f>
        <v>0</v>
      </c>
      <c r="O607" s="15">
        <f>if($A607&lt;=$N$1,E607*((1+Investment!$D$6/12)^($N$1*12-$B607)),0)</f>
        <v>0</v>
      </c>
      <c r="P607" s="15">
        <f>if($A607&lt;=$N$1,F607*((1+Investment!$D$7/12)^($N$1*12-$B607)),0)</f>
        <v>0</v>
      </c>
      <c r="Q607" s="15">
        <f t="shared" si="5"/>
        <v>0</v>
      </c>
      <c r="R607" s="15">
        <f t="shared" si="16"/>
        <v>7865692.167</v>
      </c>
      <c r="S607" s="14"/>
      <c r="T607" s="15">
        <f>if($A607&lt;=$T$1,D607*((1+Investment!$D$5/12)^($T$1*12-$B607)),0)</f>
        <v>0</v>
      </c>
      <c r="U607" s="15">
        <f>if($A607&lt;=$T$1,E607*((1+Investment!$D$6/12)^($T$1*12-$B607)),0)</f>
        <v>0</v>
      </c>
      <c r="V607" s="15">
        <f>if($A607&lt;=$T$1,F607*((1+Investment!$D$7/12)^($T$1*12-$B607)),0)</f>
        <v>0</v>
      </c>
      <c r="W607" s="15">
        <f t="shared" si="6"/>
        <v>0</v>
      </c>
      <c r="X607" s="15">
        <f t="shared" si="17"/>
        <v>19126709.88</v>
      </c>
      <c r="Y607" s="14"/>
      <c r="Z607" s="15">
        <f>if($A607&lt;=$Z$1,D607*((1+Investment!$D$5/12)^($Z$1*12-$B607)),0)</f>
        <v>0</v>
      </c>
      <c r="AA607" s="15">
        <f>if($A607&lt;=$Z$1,E607*((1+Investment!$D$6/12)^($Z$1*12-$B607)),0)</f>
        <v>0</v>
      </c>
      <c r="AB607" s="15">
        <f>if($A607&lt;=$Z$1,F607*((1+Investment!$D$7/12)^($Z$1*12-$B607)),0)</f>
        <v>0</v>
      </c>
      <c r="AC607" s="15">
        <f t="shared" si="7"/>
        <v>0</v>
      </c>
      <c r="AD607" s="15">
        <f t="shared" si="18"/>
        <v>43666553.35</v>
      </c>
      <c r="AE607" s="14"/>
      <c r="AF607" s="15">
        <f>if($A607&lt;=$AF$1,D607*((1+Investment!$D$5/12)^($AF$1*12-$B607)),0)</f>
        <v>0</v>
      </c>
      <c r="AG607" s="15">
        <f>if($A607&lt;=$AF$1,E607*((1+Investment!$D$6/12)^($AF$1*12-$B607)),0)</f>
        <v>0</v>
      </c>
      <c r="AH607" s="15">
        <f>if($A607&lt;=$AF$1,F607*((1+Investment!$D$7/12)^($AF$1*12-$B607)),0)</f>
        <v>0</v>
      </c>
      <c r="AI607" s="15">
        <f t="shared" si="8"/>
        <v>0</v>
      </c>
      <c r="AJ607" s="15">
        <f t="shared" si="19"/>
        <v>96444597</v>
      </c>
      <c r="AK607" s="14"/>
      <c r="AL607" s="15">
        <f>if($A607&lt;=$AF$1,D607*((1+Investment!$D$5/12)^($AL$1*12-$B607)),0)</f>
        <v>0</v>
      </c>
      <c r="AM607" s="15">
        <f>if($A607&lt;=$AF$1,E607*((1+Investment!$D$6/12)^($AL$1*12-$B607)),0)</f>
        <v>0</v>
      </c>
      <c r="AN607" s="15">
        <f>if($A607&lt;=$AF$1,F607*((1+Investment!$D$7/12)^($AL$1*12-$B607)),0)</f>
        <v>0</v>
      </c>
      <c r="AO607" s="15">
        <f t="shared" si="9"/>
        <v>0</v>
      </c>
      <c r="AP607" s="15">
        <f t="shared" si="20"/>
        <v>201708724.5</v>
      </c>
      <c r="AQ607" s="14"/>
      <c r="AR607" s="15">
        <f>if($A607&lt;=$AF$1,D607*((1+Investment!$D$5/12)^($AR$1*12-$B607)),0)</f>
        <v>0</v>
      </c>
      <c r="AS607" s="15">
        <f>if($A607&lt;=$AF$1,E607*((1+Investment!$D$6/12)^($AR$1*12-$B607)),0)</f>
        <v>0</v>
      </c>
      <c r="AT607" s="15">
        <f>if($A607&lt;=$AF$1,F607*((1+Investment!$D$7/12)^($AR$1*12-$B607)),0)</f>
        <v>0</v>
      </c>
      <c r="AU607" s="15">
        <f t="shared" si="10"/>
        <v>0</v>
      </c>
      <c r="AV607" s="15">
        <f t="shared" si="21"/>
        <v>428487442.2</v>
      </c>
      <c r="AW607" s="15"/>
      <c r="AX607" s="15">
        <f>if($A607&lt;=$AF$1,D607*((1+Investment!$D$5/12)^($AX$1*12-$B607)),0)</f>
        <v>0</v>
      </c>
      <c r="AY607" s="15">
        <f>if($A607&lt;=$AF$1,E607*((1+Investment!$D$6/12)^($AX$1*12-$B607)),0)</f>
        <v>0</v>
      </c>
      <c r="AZ607" s="15">
        <f>if($A607&lt;=$AF$1,F607*((1+Investment!$D$7/12)^($AX$1*12-$B607)),0)</f>
        <v>0</v>
      </c>
      <c r="BA607" s="15">
        <f t="shared" si="11"/>
        <v>0</v>
      </c>
      <c r="BB607" s="15">
        <f t="shared" si="22"/>
        <v>924335629</v>
      </c>
      <c r="BC607" s="15"/>
      <c r="BD607" s="15">
        <f>if($A607&lt;=$AF$1,D607*((1+Investment!$D$5/12)^($BD$1*12-$B607)),0)</f>
        <v>0</v>
      </c>
      <c r="BE607" s="15">
        <f>if($A607&lt;=$AF$1,E607*((1+Investment!$D$6/12)^($BD$1*12-$B607)),0)</f>
        <v>0</v>
      </c>
      <c r="BF607" s="15">
        <f>if($A607&lt;=$AF$1,F607*((1+Investment!$D$7/12)^($BD$1*12-$B607)),0)</f>
        <v>0</v>
      </c>
      <c r="BG607" s="15">
        <f t="shared" si="12"/>
        <v>0</v>
      </c>
      <c r="BH607" s="15">
        <f t="shared" si="23"/>
        <v>2023737898</v>
      </c>
      <c r="BI607" s="15"/>
    </row>
    <row r="608">
      <c r="A608" s="24">
        <f t="shared" si="2"/>
        <v>50</v>
      </c>
      <c r="B608" s="23">
        <f t="shared" si="13"/>
        <v>606</v>
      </c>
      <c r="C608" s="15">
        <f>vlookup(A608,Budget!$B$3:$H$53,7,0)</f>
        <v>213632.9451</v>
      </c>
      <c r="D608" s="15">
        <f t="shared" ref="D608:F608" si="626">$C608*D$1</f>
        <v>128179.7671</v>
      </c>
      <c r="E608" s="15">
        <f t="shared" si="626"/>
        <v>53408.23628</v>
      </c>
      <c r="F608" s="15">
        <f t="shared" si="626"/>
        <v>32044.94177</v>
      </c>
      <c r="G608" s="14"/>
      <c r="H608" s="15">
        <f>if($A608&lt;=$H$1,D608*((1+Investment!$D$5/12)^($H$1*12-$B608)),0)</f>
        <v>0</v>
      </c>
      <c r="I608" s="15">
        <f>if($A608&lt;=$H$1,E608*((1+Investment!$D$6/12)^($H$1*12-$B608)),0)</f>
        <v>0</v>
      </c>
      <c r="J608" s="15">
        <f>if($A608&lt;=$H$1,F608*((1+Investment!$D$7/12)^($H$1*12-$B608)),0)</f>
        <v>0</v>
      </c>
      <c r="K608" s="15">
        <f t="shared" si="4"/>
        <v>0</v>
      </c>
      <c r="L608" s="15">
        <f t="shared" si="15"/>
        <v>2878143.695</v>
      </c>
      <c r="M608" s="14"/>
      <c r="N608" s="15">
        <f>if($A608&lt;=$N$1,D608*((1+Investment!$D$5/12)^($N$1*12-$B608)),0)</f>
        <v>0</v>
      </c>
      <c r="O608" s="15">
        <f>if($A608&lt;=$N$1,E608*((1+Investment!$D$6/12)^($N$1*12-$B608)),0)</f>
        <v>0</v>
      </c>
      <c r="P608" s="15">
        <f>if($A608&lt;=$N$1,F608*((1+Investment!$D$7/12)^($N$1*12-$B608)),0)</f>
        <v>0</v>
      </c>
      <c r="Q608" s="15">
        <f t="shared" si="5"/>
        <v>0</v>
      </c>
      <c r="R608" s="15">
        <f t="shared" si="16"/>
        <v>7865692.167</v>
      </c>
      <c r="S608" s="14"/>
      <c r="T608" s="15">
        <f>if($A608&lt;=$T$1,D608*((1+Investment!$D$5/12)^($T$1*12-$B608)),0)</f>
        <v>0</v>
      </c>
      <c r="U608" s="15">
        <f>if($A608&lt;=$T$1,E608*((1+Investment!$D$6/12)^($T$1*12-$B608)),0)</f>
        <v>0</v>
      </c>
      <c r="V608" s="15">
        <f>if($A608&lt;=$T$1,F608*((1+Investment!$D$7/12)^($T$1*12-$B608)),0)</f>
        <v>0</v>
      </c>
      <c r="W608" s="15">
        <f t="shared" si="6"/>
        <v>0</v>
      </c>
      <c r="X608" s="15">
        <f t="shared" si="17"/>
        <v>19126709.88</v>
      </c>
      <c r="Y608" s="14"/>
      <c r="Z608" s="15">
        <f>if($A608&lt;=$Z$1,D608*((1+Investment!$D$5/12)^($Z$1*12-$B608)),0)</f>
        <v>0</v>
      </c>
      <c r="AA608" s="15">
        <f>if($A608&lt;=$Z$1,E608*((1+Investment!$D$6/12)^($Z$1*12-$B608)),0)</f>
        <v>0</v>
      </c>
      <c r="AB608" s="15">
        <f>if($A608&lt;=$Z$1,F608*((1+Investment!$D$7/12)^($Z$1*12-$B608)),0)</f>
        <v>0</v>
      </c>
      <c r="AC608" s="15">
        <f t="shared" si="7"/>
        <v>0</v>
      </c>
      <c r="AD608" s="15">
        <f t="shared" si="18"/>
        <v>43666553.35</v>
      </c>
      <c r="AE608" s="14"/>
      <c r="AF608" s="15">
        <f>if($A608&lt;=$AF$1,D608*((1+Investment!$D$5/12)^($AF$1*12-$B608)),0)</f>
        <v>0</v>
      </c>
      <c r="AG608" s="15">
        <f>if($A608&lt;=$AF$1,E608*((1+Investment!$D$6/12)^($AF$1*12-$B608)),0)</f>
        <v>0</v>
      </c>
      <c r="AH608" s="15">
        <f>if($A608&lt;=$AF$1,F608*((1+Investment!$D$7/12)^($AF$1*12-$B608)),0)</f>
        <v>0</v>
      </c>
      <c r="AI608" s="15">
        <f t="shared" si="8"/>
        <v>0</v>
      </c>
      <c r="AJ608" s="15">
        <f t="shared" si="19"/>
        <v>96444597</v>
      </c>
      <c r="AK608" s="14"/>
      <c r="AL608" s="15">
        <f>if($A608&lt;=$AF$1,D608*((1+Investment!$D$5/12)^($AL$1*12-$B608)),0)</f>
        <v>0</v>
      </c>
      <c r="AM608" s="15">
        <f>if($A608&lt;=$AF$1,E608*((1+Investment!$D$6/12)^($AL$1*12-$B608)),0)</f>
        <v>0</v>
      </c>
      <c r="AN608" s="15">
        <f>if($A608&lt;=$AF$1,F608*((1+Investment!$D$7/12)^($AL$1*12-$B608)),0)</f>
        <v>0</v>
      </c>
      <c r="AO608" s="15">
        <f t="shared" si="9"/>
        <v>0</v>
      </c>
      <c r="AP608" s="15">
        <f t="shared" si="20"/>
        <v>201708724.5</v>
      </c>
      <c r="AQ608" s="14"/>
      <c r="AR608" s="15">
        <f>if($A608&lt;=$AF$1,D608*((1+Investment!$D$5/12)^($AR$1*12-$B608)),0)</f>
        <v>0</v>
      </c>
      <c r="AS608" s="15">
        <f>if($A608&lt;=$AF$1,E608*((1+Investment!$D$6/12)^($AR$1*12-$B608)),0)</f>
        <v>0</v>
      </c>
      <c r="AT608" s="15">
        <f>if($A608&lt;=$AF$1,F608*((1+Investment!$D$7/12)^($AR$1*12-$B608)),0)</f>
        <v>0</v>
      </c>
      <c r="AU608" s="15">
        <f t="shared" si="10"/>
        <v>0</v>
      </c>
      <c r="AV608" s="15">
        <f t="shared" si="21"/>
        <v>428487442.2</v>
      </c>
      <c r="AW608" s="15"/>
      <c r="AX608" s="15">
        <f>if($A608&lt;=$AF$1,D608*((1+Investment!$D$5/12)^($AX$1*12-$B608)),0)</f>
        <v>0</v>
      </c>
      <c r="AY608" s="15">
        <f>if($A608&lt;=$AF$1,E608*((1+Investment!$D$6/12)^($AX$1*12-$B608)),0)</f>
        <v>0</v>
      </c>
      <c r="AZ608" s="15">
        <f>if($A608&lt;=$AF$1,F608*((1+Investment!$D$7/12)^($AX$1*12-$B608)),0)</f>
        <v>0</v>
      </c>
      <c r="BA608" s="15">
        <f t="shared" si="11"/>
        <v>0</v>
      </c>
      <c r="BB608" s="15">
        <f t="shared" si="22"/>
        <v>924335629</v>
      </c>
      <c r="BC608" s="15"/>
      <c r="BD608" s="15">
        <f>if($A608&lt;=$AF$1,D608*((1+Investment!$D$5/12)^($BD$1*12-$B608)),0)</f>
        <v>0</v>
      </c>
      <c r="BE608" s="15">
        <f>if($A608&lt;=$AF$1,E608*((1+Investment!$D$6/12)^($BD$1*12-$B608)),0)</f>
        <v>0</v>
      </c>
      <c r="BF608" s="15">
        <f>if($A608&lt;=$AF$1,F608*((1+Investment!$D$7/12)^($BD$1*12-$B608)),0)</f>
        <v>0</v>
      </c>
      <c r="BG608" s="15">
        <f t="shared" si="12"/>
        <v>0</v>
      </c>
      <c r="BH608" s="15">
        <f t="shared" si="23"/>
        <v>2023737898</v>
      </c>
      <c r="BI608" s="15"/>
    </row>
    <row r="609">
      <c r="A609" s="24">
        <f t="shared" si="2"/>
        <v>50</v>
      </c>
      <c r="B609" s="23">
        <f t="shared" si="13"/>
        <v>607</v>
      </c>
      <c r="C609" s="15">
        <f>vlookup(A609,Budget!$B$3:$H$53,7,0)</f>
        <v>213632.9451</v>
      </c>
      <c r="D609" s="15">
        <f t="shared" ref="D609:F609" si="627">$C609*D$1</f>
        <v>128179.7671</v>
      </c>
      <c r="E609" s="15">
        <f t="shared" si="627"/>
        <v>53408.23628</v>
      </c>
      <c r="F609" s="15">
        <f t="shared" si="627"/>
        <v>32044.94177</v>
      </c>
      <c r="G609" s="14"/>
      <c r="H609" s="15">
        <f>if($A609&lt;=$H$1,D609*((1+Investment!$D$5/12)^($H$1*12-$B609)),0)</f>
        <v>0</v>
      </c>
      <c r="I609" s="15">
        <f>if($A609&lt;=$H$1,E609*((1+Investment!$D$6/12)^($H$1*12-$B609)),0)</f>
        <v>0</v>
      </c>
      <c r="J609" s="15">
        <f>if($A609&lt;=$H$1,F609*((1+Investment!$D$7/12)^($H$1*12-$B609)),0)</f>
        <v>0</v>
      </c>
      <c r="K609" s="15">
        <f t="shared" si="4"/>
        <v>0</v>
      </c>
      <c r="L609" s="15">
        <f t="shared" si="15"/>
        <v>2878143.695</v>
      </c>
      <c r="M609" s="14"/>
      <c r="N609" s="15">
        <f>if($A609&lt;=$N$1,D609*((1+Investment!$D$5/12)^($N$1*12-$B609)),0)</f>
        <v>0</v>
      </c>
      <c r="O609" s="15">
        <f>if($A609&lt;=$N$1,E609*((1+Investment!$D$6/12)^($N$1*12-$B609)),0)</f>
        <v>0</v>
      </c>
      <c r="P609" s="15">
        <f>if($A609&lt;=$N$1,F609*((1+Investment!$D$7/12)^($N$1*12-$B609)),0)</f>
        <v>0</v>
      </c>
      <c r="Q609" s="15">
        <f t="shared" si="5"/>
        <v>0</v>
      </c>
      <c r="R609" s="15">
        <f t="shared" si="16"/>
        <v>7865692.167</v>
      </c>
      <c r="S609" s="14"/>
      <c r="T609" s="15">
        <f>if($A609&lt;=$T$1,D609*((1+Investment!$D$5/12)^($T$1*12-$B609)),0)</f>
        <v>0</v>
      </c>
      <c r="U609" s="15">
        <f>if($A609&lt;=$T$1,E609*((1+Investment!$D$6/12)^($T$1*12-$B609)),0)</f>
        <v>0</v>
      </c>
      <c r="V609" s="15">
        <f>if($A609&lt;=$T$1,F609*((1+Investment!$D$7/12)^($T$1*12-$B609)),0)</f>
        <v>0</v>
      </c>
      <c r="W609" s="15">
        <f t="shared" si="6"/>
        <v>0</v>
      </c>
      <c r="X609" s="15">
        <f t="shared" si="17"/>
        <v>19126709.88</v>
      </c>
      <c r="Y609" s="14"/>
      <c r="Z609" s="15">
        <f>if($A609&lt;=$Z$1,D609*((1+Investment!$D$5/12)^($Z$1*12-$B609)),0)</f>
        <v>0</v>
      </c>
      <c r="AA609" s="15">
        <f>if($A609&lt;=$Z$1,E609*((1+Investment!$D$6/12)^($Z$1*12-$B609)),0)</f>
        <v>0</v>
      </c>
      <c r="AB609" s="15">
        <f>if($A609&lt;=$Z$1,F609*((1+Investment!$D$7/12)^($Z$1*12-$B609)),0)</f>
        <v>0</v>
      </c>
      <c r="AC609" s="15">
        <f t="shared" si="7"/>
        <v>0</v>
      </c>
      <c r="AD609" s="15">
        <f t="shared" si="18"/>
        <v>43666553.35</v>
      </c>
      <c r="AE609" s="14"/>
      <c r="AF609" s="15">
        <f>if($A609&lt;=$AF$1,D609*((1+Investment!$D$5/12)^($AF$1*12-$B609)),0)</f>
        <v>0</v>
      </c>
      <c r="AG609" s="15">
        <f>if($A609&lt;=$AF$1,E609*((1+Investment!$D$6/12)^($AF$1*12-$B609)),0)</f>
        <v>0</v>
      </c>
      <c r="AH609" s="15">
        <f>if($A609&lt;=$AF$1,F609*((1+Investment!$D$7/12)^($AF$1*12-$B609)),0)</f>
        <v>0</v>
      </c>
      <c r="AI609" s="15">
        <f t="shared" si="8"/>
        <v>0</v>
      </c>
      <c r="AJ609" s="15">
        <f t="shared" si="19"/>
        <v>96444597</v>
      </c>
      <c r="AK609" s="14"/>
      <c r="AL609" s="15">
        <f>if($A609&lt;=$AF$1,D609*((1+Investment!$D$5/12)^($AL$1*12-$B609)),0)</f>
        <v>0</v>
      </c>
      <c r="AM609" s="15">
        <f>if($A609&lt;=$AF$1,E609*((1+Investment!$D$6/12)^($AL$1*12-$B609)),0)</f>
        <v>0</v>
      </c>
      <c r="AN609" s="15">
        <f>if($A609&lt;=$AF$1,F609*((1+Investment!$D$7/12)^($AL$1*12-$B609)),0)</f>
        <v>0</v>
      </c>
      <c r="AO609" s="15">
        <f t="shared" si="9"/>
        <v>0</v>
      </c>
      <c r="AP609" s="15">
        <f t="shared" si="20"/>
        <v>201708724.5</v>
      </c>
      <c r="AQ609" s="14"/>
      <c r="AR609" s="15">
        <f>if($A609&lt;=$AF$1,D609*((1+Investment!$D$5/12)^($AR$1*12-$B609)),0)</f>
        <v>0</v>
      </c>
      <c r="AS609" s="15">
        <f>if($A609&lt;=$AF$1,E609*((1+Investment!$D$6/12)^($AR$1*12-$B609)),0)</f>
        <v>0</v>
      </c>
      <c r="AT609" s="15">
        <f>if($A609&lt;=$AF$1,F609*((1+Investment!$D$7/12)^($AR$1*12-$B609)),0)</f>
        <v>0</v>
      </c>
      <c r="AU609" s="15">
        <f t="shared" si="10"/>
        <v>0</v>
      </c>
      <c r="AV609" s="15">
        <f t="shared" si="21"/>
        <v>428487442.2</v>
      </c>
      <c r="AW609" s="15"/>
      <c r="AX609" s="15">
        <f>if($A609&lt;=$AF$1,D609*((1+Investment!$D$5/12)^($AX$1*12-$B609)),0)</f>
        <v>0</v>
      </c>
      <c r="AY609" s="15">
        <f>if($A609&lt;=$AF$1,E609*((1+Investment!$D$6/12)^($AX$1*12-$B609)),0)</f>
        <v>0</v>
      </c>
      <c r="AZ609" s="15">
        <f>if($A609&lt;=$AF$1,F609*((1+Investment!$D$7/12)^($AX$1*12-$B609)),0)</f>
        <v>0</v>
      </c>
      <c r="BA609" s="15">
        <f t="shared" si="11"/>
        <v>0</v>
      </c>
      <c r="BB609" s="15">
        <f t="shared" si="22"/>
        <v>924335629</v>
      </c>
      <c r="BC609" s="15"/>
      <c r="BD609" s="15">
        <f>if($A609&lt;=$AF$1,D609*((1+Investment!$D$5/12)^($BD$1*12-$B609)),0)</f>
        <v>0</v>
      </c>
      <c r="BE609" s="15">
        <f>if($A609&lt;=$AF$1,E609*((1+Investment!$D$6/12)^($BD$1*12-$B609)),0)</f>
        <v>0</v>
      </c>
      <c r="BF609" s="15">
        <f>if($A609&lt;=$AF$1,F609*((1+Investment!$D$7/12)^($BD$1*12-$B609)),0)</f>
        <v>0</v>
      </c>
      <c r="BG609" s="15">
        <f t="shared" si="12"/>
        <v>0</v>
      </c>
      <c r="BH609" s="15">
        <f t="shared" si="23"/>
        <v>2023737898</v>
      </c>
      <c r="BI609" s="15"/>
    </row>
    <row r="610">
      <c r="A610" s="24">
        <f t="shared" si="2"/>
        <v>50</v>
      </c>
      <c r="B610" s="23">
        <f t="shared" si="13"/>
        <v>608</v>
      </c>
      <c r="C610" s="15">
        <f>vlookup(A610,Budget!$B$3:$H$53,7,0)</f>
        <v>213632.9451</v>
      </c>
      <c r="D610" s="15">
        <f t="shared" ref="D610:F610" si="628">$C610*D$1</f>
        <v>128179.7671</v>
      </c>
      <c r="E610" s="15">
        <f t="shared" si="628"/>
        <v>53408.23628</v>
      </c>
      <c r="F610" s="15">
        <f t="shared" si="628"/>
        <v>32044.94177</v>
      </c>
      <c r="G610" s="14"/>
      <c r="H610" s="15">
        <f>if($A610&lt;=$H$1,D610*((1+Investment!$D$5/12)^($H$1*12-$B610)),0)</f>
        <v>0</v>
      </c>
      <c r="I610" s="15">
        <f>if($A610&lt;=$H$1,E610*((1+Investment!$D$6/12)^($H$1*12-$B610)),0)</f>
        <v>0</v>
      </c>
      <c r="J610" s="15">
        <f>if($A610&lt;=$H$1,F610*((1+Investment!$D$7/12)^($H$1*12-$B610)),0)</f>
        <v>0</v>
      </c>
      <c r="K610" s="15">
        <f t="shared" si="4"/>
        <v>0</v>
      </c>
      <c r="L610" s="15">
        <f t="shared" si="15"/>
        <v>2878143.695</v>
      </c>
      <c r="M610" s="14"/>
      <c r="N610" s="15">
        <f>if($A610&lt;=$N$1,D610*((1+Investment!$D$5/12)^($N$1*12-$B610)),0)</f>
        <v>0</v>
      </c>
      <c r="O610" s="15">
        <f>if($A610&lt;=$N$1,E610*((1+Investment!$D$6/12)^($N$1*12-$B610)),0)</f>
        <v>0</v>
      </c>
      <c r="P610" s="15">
        <f>if($A610&lt;=$N$1,F610*((1+Investment!$D$7/12)^($N$1*12-$B610)),0)</f>
        <v>0</v>
      </c>
      <c r="Q610" s="15">
        <f t="shared" si="5"/>
        <v>0</v>
      </c>
      <c r="R610" s="15">
        <f t="shared" si="16"/>
        <v>7865692.167</v>
      </c>
      <c r="S610" s="14"/>
      <c r="T610" s="15">
        <f>if($A610&lt;=$T$1,D610*((1+Investment!$D$5/12)^($T$1*12-$B610)),0)</f>
        <v>0</v>
      </c>
      <c r="U610" s="15">
        <f>if($A610&lt;=$T$1,E610*((1+Investment!$D$6/12)^($T$1*12-$B610)),0)</f>
        <v>0</v>
      </c>
      <c r="V610" s="15">
        <f>if($A610&lt;=$T$1,F610*((1+Investment!$D$7/12)^($T$1*12-$B610)),0)</f>
        <v>0</v>
      </c>
      <c r="W610" s="15">
        <f t="shared" si="6"/>
        <v>0</v>
      </c>
      <c r="X610" s="15">
        <f t="shared" si="17"/>
        <v>19126709.88</v>
      </c>
      <c r="Y610" s="14"/>
      <c r="Z610" s="15">
        <f>if($A610&lt;=$Z$1,D610*((1+Investment!$D$5/12)^($Z$1*12-$B610)),0)</f>
        <v>0</v>
      </c>
      <c r="AA610" s="15">
        <f>if($A610&lt;=$Z$1,E610*((1+Investment!$D$6/12)^($Z$1*12-$B610)),0)</f>
        <v>0</v>
      </c>
      <c r="AB610" s="15">
        <f>if($A610&lt;=$Z$1,F610*((1+Investment!$D$7/12)^($Z$1*12-$B610)),0)</f>
        <v>0</v>
      </c>
      <c r="AC610" s="15">
        <f t="shared" si="7"/>
        <v>0</v>
      </c>
      <c r="AD610" s="15">
        <f t="shared" si="18"/>
        <v>43666553.35</v>
      </c>
      <c r="AE610" s="14"/>
      <c r="AF610" s="15">
        <f>if($A610&lt;=$AF$1,D610*((1+Investment!$D$5/12)^($AF$1*12-$B610)),0)</f>
        <v>0</v>
      </c>
      <c r="AG610" s="15">
        <f>if($A610&lt;=$AF$1,E610*((1+Investment!$D$6/12)^($AF$1*12-$B610)),0)</f>
        <v>0</v>
      </c>
      <c r="AH610" s="15">
        <f>if($A610&lt;=$AF$1,F610*((1+Investment!$D$7/12)^($AF$1*12-$B610)),0)</f>
        <v>0</v>
      </c>
      <c r="AI610" s="15">
        <f t="shared" si="8"/>
        <v>0</v>
      </c>
      <c r="AJ610" s="15">
        <f t="shared" si="19"/>
        <v>96444597</v>
      </c>
      <c r="AK610" s="14"/>
      <c r="AL610" s="15">
        <f>if($A610&lt;=$AF$1,D610*((1+Investment!$D$5/12)^($AL$1*12-$B610)),0)</f>
        <v>0</v>
      </c>
      <c r="AM610" s="15">
        <f>if($A610&lt;=$AF$1,E610*((1+Investment!$D$6/12)^($AL$1*12-$B610)),0)</f>
        <v>0</v>
      </c>
      <c r="AN610" s="15">
        <f>if($A610&lt;=$AF$1,F610*((1+Investment!$D$7/12)^($AL$1*12-$B610)),0)</f>
        <v>0</v>
      </c>
      <c r="AO610" s="15">
        <f t="shared" si="9"/>
        <v>0</v>
      </c>
      <c r="AP610" s="15">
        <f t="shared" si="20"/>
        <v>201708724.5</v>
      </c>
      <c r="AQ610" s="14"/>
      <c r="AR610" s="15">
        <f>if($A610&lt;=$AF$1,D610*((1+Investment!$D$5/12)^($AR$1*12-$B610)),0)</f>
        <v>0</v>
      </c>
      <c r="AS610" s="15">
        <f>if($A610&lt;=$AF$1,E610*((1+Investment!$D$6/12)^($AR$1*12-$B610)),0)</f>
        <v>0</v>
      </c>
      <c r="AT610" s="15">
        <f>if($A610&lt;=$AF$1,F610*((1+Investment!$D$7/12)^($AR$1*12-$B610)),0)</f>
        <v>0</v>
      </c>
      <c r="AU610" s="15">
        <f t="shared" si="10"/>
        <v>0</v>
      </c>
      <c r="AV610" s="15">
        <f t="shared" si="21"/>
        <v>428487442.2</v>
      </c>
      <c r="AW610" s="15"/>
      <c r="AX610" s="15">
        <f>if($A610&lt;=$AF$1,D610*((1+Investment!$D$5/12)^($AX$1*12-$B610)),0)</f>
        <v>0</v>
      </c>
      <c r="AY610" s="15">
        <f>if($A610&lt;=$AF$1,E610*((1+Investment!$D$6/12)^($AX$1*12-$B610)),0)</f>
        <v>0</v>
      </c>
      <c r="AZ610" s="15">
        <f>if($A610&lt;=$AF$1,F610*((1+Investment!$D$7/12)^($AX$1*12-$B610)),0)</f>
        <v>0</v>
      </c>
      <c r="BA610" s="15">
        <f t="shared" si="11"/>
        <v>0</v>
      </c>
      <c r="BB610" s="15">
        <f t="shared" si="22"/>
        <v>924335629</v>
      </c>
      <c r="BC610" s="15"/>
      <c r="BD610" s="15">
        <f>if($A610&lt;=$AF$1,D610*((1+Investment!$D$5/12)^($BD$1*12-$B610)),0)</f>
        <v>0</v>
      </c>
      <c r="BE610" s="15">
        <f>if($A610&lt;=$AF$1,E610*((1+Investment!$D$6/12)^($BD$1*12-$B610)),0)</f>
        <v>0</v>
      </c>
      <c r="BF610" s="15">
        <f>if($A610&lt;=$AF$1,F610*((1+Investment!$D$7/12)^($BD$1*12-$B610)),0)</f>
        <v>0</v>
      </c>
      <c r="BG610" s="15">
        <f t="shared" si="12"/>
        <v>0</v>
      </c>
      <c r="BH610" s="15">
        <f t="shared" si="23"/>
        <v>2023737898</v>
      </c>
      <c r="BI610" s="15"/>
    </row>
    <row r="611">
      <c r="A611" s="24">
        <f t="shared" si="2"/>
        <v>50</v>
      </c>
      <c r="B611" s="23">
        <f t="shared" si="13"/>
        <v>609</v>
      </c>
      <c r="C611" s="15">
        <f>vlookup(A611,Budget!$B$3:$H$53,7,0)</f>
        <v>213632.9451</v>
      </c>
      <c r="D611" s="15">
        <f t="shared" ref="D611:F611" si="629">$C611*D$1</f>
        <v>128179.7671</v>
      </c>
      <c r="E611" s="15">
        <f t="shared" si="629"/>
        <v>53408.23628</v>
      </c>
      <c r="F611" s="15">
        <f t="shared" si="629"/>
        <v>32044.94177</v>
      </c>
      <c r="G611" s="14"/>
      <c r="H611" s="15">
        <f>if($A611&lt;=$H$1,D611*((1+Investment!$D$5/12)^($H$1*12-$B611)),0)</f>
        <v>0</v>
      </c>
      <c r="I611" s="15">
        <f>if($A611&lt;=$H$1,E611*((1+Investment!$D$6/12)^($H$1*12-$B611)),0)</f>
        <v>0</v>
      </c>
      <c r="J611" s="15">
        <f>if($A611&lt;=$H$1,F611*((1+Investment!$D$7/12)^($H$1*12-$B611)),0)</f>
        <v>0</v>
      </c>
      <c r="K611" s="15">
        <f t="shared" si="4"/>
        <v>0</v>
      </c>
      <c r="L611" s="15">
        <f t="shared" si="15"/>
        <v>2878143.695</v>
      </c>
      <c r="M611" s="14"/>
      <c r="N611" s="15">
        <f>if($A611&lt;=$N$1,D611*((1+Investment!$D$5/12)^($N$1*12-$B611)),0)</f>
        <v>0</v>
      </c>
      <c r="O611" s="15">
        <f>if($A611&lt;=$N$1,E611*((1+Investment!$D$6/12)^($N$1*12-$B611)),0)</f>
        <v>0</v>
      </c>
      <c r="P611" s="15">
        <f>if($A611&lt;=$N$1,F611*((1+Investment!$D$7/12)^($N$1*12-$B611)),0)</f>
        <v>0</v>
      </c>
      <c r="Q611" s="15">
        <f t="shared" si="5"/>
        <v>0</v>
      </c>
      <c r="R611" s="15">
        <f t="shared" si="16"/>
        <v>7865692.167</v>
      </c>
      <c r="S611" s="14"/>
      <c r="T611" s="15">
        <f>if($A611&lt;=$T$1,D611*((1+Investment!$D$5/12)^($T$1*12-$B611)),0)</f>
        <v>0</v>
      </c>
      <c r="U611" s="15">
        <f>if($A611&lt;=$T$1,E611*((1+Investment!$D$6/12)^($T$1*12-$B611)),0)</f>
        <v>0</v>
      </c>
      <c r="V611" s="15">
        <f>if($A611&lt;=$T$1,F611*((1+Investment!$D$7/12)^($T$1*12-$B611)),0)</f>
        <v>0</v>
      </c>
      <c r="W611" s="15">
        <f t="shared" si="6"/>
        <v>0</v>
      </c>
      <c r="X611" s="15">
        <f t="shared" si="17"/>
        <v>19126709.88</v>
      </c>
      <c r="Y611" s="14"/>
      <c r="Z611" s="15">
        <f>if($A611&lt;=$Z$1,D611*((1+Investment!$D$5/12)^($Z$1*12-$B611)),0)</f>
        <v>0</v>
      </c>
      <c r="AA611" s="15">
        <f>if($A611&lt;=$Z$1,E611*((1+Investment!$D$6/12)^($Z$1*12-$B611)),0)</f>
        <v>0</v>
      </c>
      <c r="AB611" s="15">
        <f>if($A611&lt;=$Z$1,F611*((1+Investment!$D$7/12)^($Z$1*12-$B611)),0)</f>
        <v>0</v>
      </c>
      <c r="AC611" s="15">
        <f t="shared" si="7"/>
        <v>0</v>
      </c>
      <c r="AD611" s="15">
        <f t="shared" si="18"/>
        <v>43666553.35</v>
      </c>
      <c r="AE611" s="14"/>
      <c r="AF611" s="15">
        <f>if($A611&lt;=$AF$1,D611*((1+Investment!$D$5/12)^($AF$1*12-$B611)),0)</f>
        <v>0</v>
      </c>
      <c r="AG611" s="15">
        <f>if($A611&lt;=$AF$1,E611*((1+Investment!$D$6/12)^($AF$1*12-$B611)),0)</f>
        <v>0</v>
      </c>
      <c r="AH611" s="15">
        <f>if($A611&lt;=$AF$1,F611*((1+Investment!$D$7/12)^($AF$1*12-$B611)),0)</f>
        <v>0</v>
      </c>
      <c r="AI611" s="15">
        <f t="shared" si="8"/>
        <v>0</v>
      </c>
      <c r="AJ611" s="15">
        <f t="shared" si="19"/>
        <v>96444597</v>
      </c>
      <c r="AK611" s="14"/>
      <c r="AL611" s="15">
        <f>if($A611&lt;=$AF$1,D611*((1+Investment!$D$5/12)^($AL$1*12-$B611)),0)</f>
        <v>0</v>
      </c>
      <c r="AM611" s="15">
        <f>if($A611&lt;=$AF$1,E611*((1+Investment!$D$6/12)^($AL$1*12-$B611)),0)</f>
        <v>0</v>
      </c>
      <c r="AN611" s="15">
        <f>if($A611&lt;=$AF$1,F611*((1+Investment!$D$7/12)^($AL$1*12-$B611)),0)</f>
        <v>0</v>
      </c>
      <c r="AO611" s="15">
        <f t="shared" si="9"/>
        <v>0</v>
      </c>
      <c r="AP611" s="15">
        <f t="shared" si="20"/>
        <v>201708724.5</v>
      </c>
      <c r="AQ611" s="14"/>
      <c r="AR611" s="15">
        <f>if($A611&lt;=$AF$1,D611*((1+Investment!$D$5/12)^($AR$1*12-$B611)),0)</f>
        <v>0</v>
      </c>
      <c r="AS611" s="15">
        <f>if($A611&lt;=$AF$1,E611*((1+Investment!$D$6/12)^($AR$1*12-$B611)),0)</f>
        <v>0</v>
      </c>
      <c r="AT611" s="15">
        <f>if($A611&lt;=$AF$1,F611*((1+Investment!$D$7/12)^($AR$1*12-$B611)),0)</f>
        <v>0</v>
      </c>
      <c r="AU611" s="15">
        <f t="shared" si="10"/>
        <v>0</v>
      </c>
      <c r="AV611" s="15">
        <f t="shared" si="21"/>
        <v>428487442.2</v>
      </c>
      <c r="AW611" s="15"/>
      <c r="AX611" s="15">
        <f>if($A611&lt;=$AF$1,D611*((1+Investment!$D$5/12)^($AX$1*12-$B611)),0)</f>
        <v>0</v>
      </c>
      <c r="AY611" s="15">
        <f>if($A611&lt;=$AF$1,E611*((1+Investment!$D$6/12)^($AX$1*12-$B611)),0)</f>
        <v>0</v>
      </c>
      <c r="AZ611" s="15">
        <f>if($A611&lt;=$AF$1,F611*((1+Investment!$D$7/12)^($AX$1*12-$B611)),0)</f>
        <v>0</v>
      </c>
      <c r="BA611" s="15">
        <f t="shared" si="11"/>
        <v>0</v>
      </c>
      <c r="BB611" s="15">
        <f t="shared" si="22"/>
        <v>924335629</v>
      </c>
      <c r="BC611" s="15"/>
      <c r="BD611" s="15">
        <f>if($A611&lt;=$AF$1,D611*((1+Investment!$D$5/12)^($BD$1*12-$B611)),0)</f>
        <v>0</v>
      </c>
      <c r="BE611" s="15">
        <f>if($A611&lt;=$AF$1,E611*((1+Investment!$D$6/12)^($BD$1*12-$B611)),0)</f>
        <v>0</v>
      </c>
      <c r="BF611" s="15">
        <f>if($A611&lt;=$AF$1,F611*((1+Investment!$D$7/12)^($BD$1*12-$B611)),0)</f>
        <v>0</v>
      </c>
      <c r="BG611" s="15">
        <f t="shared" si="12"/>
        <v>0</v>
      </c>
      <c r="BH611" s="15">
        <f t="shared" si="23"/>
        <v>2023737898</v>
      </c>
      <c r="BI611" s="15"/>
    </row>
    <row r="612">
      <c r="A612" s="24">
        <f t="shared" si="2"/>
        <v>50</v>
      </c>
      <c r="B612" s="23">
        <f t="shared" si="13"/>
        <v>610</v>
      </c>
      <c r="C612" s="15">
        <f>vlookup(A612,Budget!$B$3:$H$53,7,0)</f>
        <v>213632.9451</v>
      </c>
      <c r="D612" s="15">
        <f t="shared" ref="D612:F612" si="630">$C612*D$1</f>
        <v>128179.7671</v>
      </c>
      <c r="E612" s="15">
        <f t="shared" si="630"/>
        <v>53408.23628</v>
      </c>
      <c r="F612" s="15">
        <f t="shared" si="630"/>
        <v>32044.94177</v>
      </c>
      <c r="G612" s="14"/>
      <c r="H612" s="15">
        <f>if($A612&lt;=$H$1,D612*((1+Investment!$D$5/12)^($H$1*12-$B612)),0)</f>
        <v>0</v>
      </c>
      <c r="I612" s="15">
        <f>if($A612&lt;=$H$1,E612*((1+Investment!$D$6/12)^($H$1*12-$B612)),0)</f>
        <v>0</v>
      </c>
      <c r="J612" s="15">
        <f>if($A612&lt;=$H$1,F612*((1+Investment!$D$7/12)^($H$1*12-$B612)),0)</f>
        <v>0</v>
      </c>
      <c r="K612" s="15">
        <f t="shared" si="4"/>
        <v>0</v>
      </c>
      <c r="L612" s="15">
        <f t="shared" si="15"/>
        <v>2878143.695</v>
      </c>
      <c r="M612" s="14"/>
      <c r="N612" s="15">
        <f>if($A612&lt;=$N$1,D612*((1+Investment!$D$5/12)^($N$1*12-$B612)),0)</f>
        <v>0</v>
      </c>
      <c r="O612" s="15">
        <f>if($A612&lt;=$N$1,E612*((1+Investment!$D$6/12)^($N$1*12-$B612)),0)</f>
        <v>0</v>
      </c>
      <c r="P612" s="15">
        <f>if($A612&lt;=$N$1,F612*((1+Investment!$D$7/12)^($N$1*12-$B612)),0)</f>
        <v>0</v>
      </c>
      <c r="Q612" s="15">
        <f t="shared" si="5"/>
        <v>0</v>
      </c>
      <c r="R612" s="15">
        <f t="shared" si="16"/>
        <v>7865692.167</v>
      </c>
      <c r="S612" s="14"/>
      <c r="T612" s="15">
        <f>if($A612&lt;=$T$1,D612*((1+Investment!$D$5/12)^($T$1*12-$B612)),0)</f>
        <v>0</v>
      </c>
      <c r="U612" s="15">
        <f>if($A612&lt;=$T$1,E612*((1+Investment!$D$6/12)^($T$1*12-$B612)),0)</f>
        <v>0</v>
      </c>
      <c r="V612" s="15">
        <f>if($A612&lt;=$T$1,F612*((1+Investment!$D$7/12)^($T$1*12-$B612)),0)</f>
        <v>0</v>
      </c>
      <c r="W612" s="15">
        <f t="shared" si="6"/>
        <v>0</v>
      </c>
      <c r="X612" s="15">
        <f t="shared" si="17"/>
        <v>19126709.88</v>
      </c>
      <c r="Y612" s="14"/>
      <c r="Z612" s="15">
        <f>if($A612&lt;=$Z$1,D612*((1+Investment!$D$5/12)^($Z$1*12-$B612)),0)</f>
        <v>0</v>
      </c>
      <c r="AA612" s="15">
        <f>if($A612&lt;=$Z$1,E612*((1+Investment!$D$6/12)^($Z$1*12-$B612)),0)</f>
        <v>0</v>
      </c>
      <c r="AB612" s="15">
        <f>if($A612&lt;=$Z$1,F612*((1+Investment!$D$7/12)^($Z$1*12-$B612)),0)</f>
        <v>0</v>
      </c>
      <c r="AC612" s="15">
        <f t="shared" si="7"/>
        <v>0</v>
      </c>
      <c r="AD612" s="15">
        <f t="shared" si="18"/>
        <v>43666553.35</v>
      </c>
      <c r="AE612" s="14"/>
      <c r="AF612" s="15">
        <f>if($A612&lt;=$AF$1,D612*((1+Investment!$D$5/12)^($AF$1*12-$B612)),0)</f>
        <v>0</v>
      </c>
      <c r="AG612" s="15">
        <f>if($A612&lt;=$AF$1,E612*((1+Investment!$D$6/12)^($AF$1*12-$B612)),0)</f>
        <v>0</v>
      </c>
      <c r="AH612" s="15">
        <f>if($A612&lt;=$AF$1,F612*((1+Investment!$D$7/12)^($AF$1*12-$B612)),0)</f>
        <v>0</v>
      </c>
      <c r="AI612" s="15">
        <f t="shared" si="8"/>
        <v>0</v>
      </c>
      <c r="AJ612" s="15">
        <f t="shared" si="19"/>
        <v>96444597</v>
      </c>
      <c r="AK612" s="14"/>
      <c r="AL612" s="15">
        <f>if($A612&lt;=$AF$1,D612*((1+Investment!$D$5/12)^($AL$1*12-$B612)),0)</f>
        <v>0</v>
      </c>
      <c r="AM612" s="15">
        <f>if($A612&lt;=$AF$1,E612*((1+Investment!$D$6/12)^($AL$1*12-$B612)),0)</f>
        <v>0</v>
      </c>
      <c r="AN612" s="15">
        <f>if($A612&lt;=$AF$1,F612*((1+Investment!$D$7/12)^($AL$1*12-$B612)),0)</f>
        <v>0</v>
      </c>
      <c r="AO612" s="15">
        <f t="shared" si="9"/>
        <v>0</v>
      </c>
      <c r="AP612" s="15">
        <f t="shared" si="20"/>
        <v>201708724.5</v>
      </c>
      <c r="AQ612" s="14"/>
      <c r="AR612" s="15">
        <f>if($A612&lt;=$AF$1,D612*((1+Investment!$D$5/12)^($AR$1*12-$B612)),0)</f>
        <v>0</v>
      </c>
      <c r="AS612" s="15">
        <f>if($A612&lt;=$AF$1,E612*((1+Investment!$D$6/12)^($AR$1*12-$B612)),0)</f>
        <v>0</v>
      </c>
      <c r="AT612" s="15">
        <f>if($A612&lt;=$AF$1,F612*((1+Investment!$D$7/12)^($AR$1*12-$B612)),0)</f>
        <v>0</v>
      </c>
      <c r="AU612" s="15">
        <f t="shared" si="10"/>
        <v>0</v>
      </c>
      <c r="AV612" s="15">
        <f t="shared" si="21"/>
        <v>428487442.2</v>
      </c>
      <c r="AW612" s="15"/>
      <c r="AX612" s="15">
        <f>if($A612&lt;=$AF$1,D612*((1+Investment!$D$5/12)^($AX$1*12-$B612)),0)</f>
        <v>0</v>
      </c>
      <c r="AY612" s="15">
        <f>if($A612&lt;=$AF$1,E612*((1+Investment!$D$6/12)^($AX$1*12-$B612)),0)</f>
        <v>0</v>
      </c>
      <c r="AZ612" s="15">
        <f>if($A612&lt;=$AF$1,F612*((1+Investment!$D$7/12)^($AX$1*12-$B612)),0)</f>
        <v>0</v>
      </c>
      <c r="BA612" s="15">
        <f t="shared" si="11"/>
        <v>0</v>
      </c>
      <c r="BB612" s="15">
        <f t="shared" si="22"/>
        <v>924335629</v>
      </c>
      <c r="BC612" s="15"/>
      <c r="BD612" s="15">
        <f>if($A612&lt;=$AF$1,D612*((1+Investment!$D$5/12)^($BD$1*12-$B612)),0)</f>
        <v>0</v>
      </c>
      <c r="BE612" s="15">
        <f>if($A612&lt;=$AF$1,E612*((1+Investment!$D$6/12)^($BD$1*12-$B612)),0)</f>
        <v>0</v>
      </c>
      <c r="BF612" s="15">
        <f>if($A612&lt;=$AF$1,F612*((1+Investment!$D$7/12)^($BD$1*12-$B612)),0)</f>
        <v>0</v>
      </c>
      <c r="BG612" s="15">
        <f t="shared" si="12"/>
        <v>0</v>
      </c>
      <c r="BH612" s="15">
        <f t="shared" si="23"/>
        <v>2023737898</v>
      </c>
      <c r="BI612" s="15"/>
    </row>
    <row r="613">
      <c r="A613" s="24">
        <f t="shared" si="2"/>
        <v>50</v>
      </c>
      <c r="B613" s="23">
        <f t="shared" si="13"/>
        <v>611</v>
      </c>
      <c r="C613" s="15">
        <f>vlookup(A613,Budget!$B$3:$H$53,7,0)</f>
        <v>213632.9451</v>
      </c>
      <c r="D613" s="15">
        <f t="shared" ref="D613:F613" si="631">$C613*D$1</f>
        <v>128179.7671</v>
      </c>
      <c r="E613" s="15">
        <f t="shared" si="631"/>
        <v>53408.23628</v>
      </c>
      <c r="F613" s="15">
        <f t="shared" si="631"/>
        <v>32044.94177</v>
      </c>
      <c r="G613" s="14"/>
      <c r="H613" s="15">
        <f>if($A613&lt;=$H$1,D613*((1+Investment!$D$5/12)^($H$1*12-$B613)),0)</f>
        <v>0</v>
      </c>
      <c r="I613" s="15">
        <f>if($A613&lt;=$H$1,E613*((1+Investment!$D$6/12)^($H$1*12-$B613)),0)</f>
        <v>0</v>
      </c>
      <c r="J613" s="15">
        <f>if($A613&lt;=$H$1,F613*((1+Investment!$D$7/12)^($H$1*12-$B613)),0)</f>
        <v>0</v>
      </c>
      <c r="K613" s="15">
        <f t="shared" si="4"/>
        <v>0</v>
      </c>
      <c r="L613" s="15">
        <f t="shared" si="15"/>
        <v>2878143.695</v>
      </c>
      <c r="M613" s="14"/>
      <c r="N613" s="15">
        <f>if($A613&lt;=$N$1,D613*((1+Investment!$D$5/12)^($N$1*12-$B613)),0)</f>
        <v>0</v>
      </c>
      <c r="O613" s="15">
        <f>if($A613&lt;=$N$1,E613*((1+Investment!$D$6/12)^($N$1*12-$B613)),0)</f>
        <v>0</v>
      </c>
      <c r="P613" s="15">
        <f>if($A613&lt;=$N$1,F613*((1+Investment!$D$7/12)^($N$1*12-$B613)),0)</f>
        <v>0</v>
      </c>
      <c r="Q613" s="15">
        <f t="shared" si="5"/>
        <v>0</v>
      </c>
      <c r="R613" s="15">
        <f t="shared" si="16"/>
        <v>7865692.167</v>
      </c>
      <c r="S613" s="14"/>
      <c r="T613" s="15">
        <f>if($A613&lt;=$T$1,D613*((1+Investment!$D$5/12)^($T$1*12-$B613)),0)</f>
        <v>0</v>
      </c>
      <c r="U613" s="15">
        <f>if($A613&lt;=$T$1,E613*((1+Investment!$D$6/12)^($T$1*12-$B613)),0)</f>
        <v>0</v>
      </c>
      <c r="V613" s="15">
        <f>if($A613&lt;=$T$1,F613*((1+Investment!$D$7/12)^($T$1*12-$B613)),0)</f>
        <v>0</v>
      </c>
      <c r="W613" s="15">
        <f t="shared" si="6"/>
        <v>0</v>
      </c>
      <c r="X613" s="15">
        <f t="shared" si="17"/>
        <v>19126709.88</v>
      </c>
      <c r="Y613" s="14"/>
      <c r="Z613" s="15">
        <f>if($A613&lt;=$Z$1,D613*((1+Investment!$D$5/12)^($Z$1*12-$B613)),0)</f>
        <v>0</v>
      </c>
      <c r="AA613" s="15">
        <f>if($A613&lt;=$Z$1,E613*((1+Investment!$D$6/12)^($Z$1*12-$B613)),0)</f>
        <v>0</v>
      </c>
      <c r="AB613" s="15">
        <f>if($A613&lt;=$Z$1,F613*((1+Investment!$D$7/12)^($Z$1*12-$B613)),0)</f>
        <v>0</v>
      </c>
      <c r="AC613" s="15">
        <f t="shared" si="7"/>
        <v>0</v>
      </c>
      <c r="AD613" s="15">
        <f t="shared" si="18"/>
        <v>43666553.35</v>
      </c>
      <c r="AE613" s="14"/>
      <c r="AF613" s="15">
        <f>if($A613&lt;=$AF$1,D613*((1+Investment!$D$5/12)^($AF$1*12-$B613)),0)</f>
        <v>0</v>
      </c>
      <c r="AG613" s="15">
        <f>if($A613&lt;=$AF$1,E613*((1+Investment!$D$6/12)^($AF$1*12-$B613)),0)</f>
        <v>0</v>
      </c>
      <c r="AH613" s="15">
        <f>if($A613&lt;=$AF$1,F613*((1+Investment!$D$7/12)^($AF$1*12-$B613)),0)</f>
        <v>0</v>
      </c>
      <c r="AI613" s="15">
        <f t="shared" si="8"/>
        <v>0</v>
      </c>
      <c r="AJ613" s="15">
        <f t="shared" si="19"/>
        <v>96444597</v>
      </c>
      <c r="AK613" s="14"/>
      <c r="AL613" s="15">
        <f>if($A613&lt;=$AF$1,D613*((1+Investment!$D$5/12)^($AL$1*12-$B613)),0)</f>
        <v>0</v>
      </c>
      <c r="AM613" s="15">
        <f>if($A613&lt;=$AF$1,E613*((1+Investment!$D$6/12)^($AL$1*12-$B613)),0)</f>
        <v>0</v>
      </c>
      <c r="AN613" s="15">
        <f>if($A613&lt;=$AF$1,F613*((1+Investment!$D$7/12)^($AL$1*12-$B613)),0)</f>
        <v>0</v>
      </c>
      <c r="AO613" s="15">
        <f t="shared" si="9"/>
        <v>0</v>
      </c>
      <c r="AP613" s="15">
        <f t="shared" si="20"/>
        <v>201708724.5</v>
      </c>
      <c r="AQ613" s="14"/>
      <c r="AR613" s="15">
        <f>if($A613&lt;=$AF$1,D613*((1+Investment!$D$5/12)^($AR$1*12-$B613)),0)</f>
        <v>0</v>
      </c>
      <c r="AS613" s="15">
        <f>if($A613&lt;=$AF$1,E613*((1+Investment!$D$6/12)^($AR$1*12-$B613)),0)</f>
        <v>0</v>
      </c>
      <c r="AT613" s="15">
        <f>if($A613&lt;=$AF$1,F613*((1+Investment!$D$7/12)^($AR$1*12-$B613)),0)</f>
        <v>0</v>
      </c>
      <c r="AU613" s="15">
        <f t="shared" si="10"/>
        <v>0</v>
      </c>
      <c r="AV613" s="15">
        <f t="shared" si="21"/>
        <v>428487442.2</v>
      </c>
      <c r="AW613" s="15"/>
      <c r="AX613" s="15">
        <f>if($A613&lt;=$AF$1,D613*((1+Investment!$D$5/12)^($AX$1*12-$B613)),0)</f>
        <v>0</v>
      </c>
      <c r="AY613" s="15">
        <f>if($A613&lt;=$AF$1,E613*((1+Investment!$D$6/12)^($AX$1*12-$B613)),0)</f>
        <v>0</v>
      </c>
      <c r="AZ613" s="15">
        <f>if($A613&lt;=$AF$1,F613*((1+Investment!$D$7/12)^($AX$1*12-$B613)),0)</f>
        <v>0</v>
      </c>
      <c r="BA613" s="15">
        <f t="shared" si="11"/>
        <v>0</v>
      </c>
      <c r="BB613" s="15">
        <f t="shared" si="22"/>
        <v>924335629</v>
      </c>
      <c r="BC613" s="15"/>
      <c r="BD613" s="15">
        <f>if($A613&lt;=$AF$1,D613*((1+Investment!$D$5/12)^($BD$1*12-$B613)),0)</f>
        <v>0</v>
      </c>
      <c r="BE613" s="15">
        <f>if($A613&lt;=$AF$1,E613*((1+Investment!$D$6/12)^($BD$1*12-$B613)),0)</f>
        <v>0</v>
      </c>
      <c r="BF613" s="15">
        <f>if($A613&lt;=$AF$1,F613*((1+Investment!$D$7/12)^($BD$1*12-$B613)),0)</f>
        <v>0</v>
      </c>
      <c r="BG613" s="15">
        <f t="shared" si="12"/>
        <v>0</v>
      </c>
      <c r="BH613" s="15">
        <f t="shared" si="23"/>
        <v>2023737898</v>
      </c>
      <c r="BI613" s="15"/>
    </row>
    <row r="614">
      <c r="A614" s="24">
        <f t="shared" si="2"/>
        <v>50</v>
      </c>
      <c r="B614" s="23">
        <f t="shared" si="13"/>
        <v>612</v>
      </c>
      <c r="C614" s="15">
        <f>vlookup(A614,Budget!$B$3:$H$53,7,0)</f>
        <v>213632.9451</v>
      </c>
      <c r="D614" s="15">
        <f t="shared" ref="D614:F614" si="632">$C614*D$1</f>
        <v>128179.7671</v>
      </c>
      <c r="E614" s="15">
        <f t="shared" si="632"/>
        <v>53408.23628</v>
      </c>
      <c r="F614" s="15">
        <f t="shared" si="632"/>
        <v>32044.94177</v>
      </c>
      <c r="G614" s="14"/>
      <c r="H614" s="15">
        <f>if($A614&lt;=$H$1,D614*((1+Investment!$D$5/12)^($H$1*12-$B614)),0)</f>
        <v>0</v>
      </c>
      <c r="I614" s="15">
        <f>if($A614&lt;=$H$1,E614*((1+Investment!$D$6/12)^($H$1*12-$B614)),0)</f>
        <v>0</v>
      </c>
      <c r="J614" s="15">
        <f>if($A614&lt;=$H$1,F614*((1+Investment!$D$7/12)^($H$1*12-$B614)),0)</f>
        <v>0</v>
      </c>
      <c r="K614" s="15">
        <f t="shared" si="4"/>
        <v>0</v>
      </c>
      <c r="L614" s="15">
        <f t="shared" si="15"/>
        <v>2878143.695</v>
      </c>
      <c r="M614" s="14"/>
      <c r="N614" s="15">
        <f>if($A614&lt;=$N$1,D614*((1+Investment!$D$5/12)^($N$1*12-$B614)),0)</f>
        <v>0</v>
      </c>
      <c r="O614" s="15">
        <f>if($A614&lt;=$N$1,E614*((1+Investment!$D$6/12)^($N$1*12-$B614)),0)</f>
        <v>0</v>
      </c>
      <c r="P614" s="15">
        <f>if($A614&lt;=$N$1,F614*((1+Investment!$D$7/12)^($N$1*12-$B614)),0)</f>
        <v>0</v>
      </c>
      <c r="Q614" s="15">
        <f t="shared" si="5"/>
        <v>0</v>
      </c>
      <c r="R614" s="15">
        <f t="shared" si="16"/>
        <v>7865692.167</v>
      </c>
      <c r="S614" s="14"/>
      <c r="T614" s="15">
        <f>if($A614&lt;=$T$1,D614*((1+Investment!$D$5/12)^($T$1*12-$B614)),0)</f>
        <v>0</v>
      </c>
      <c r="U614" s="15">
        <f>if($A614&lt;=$T$1,E614*((1+Investment!$D$6/12)^($T$1*12-$B614)),0)</f>
        <v>0</v>
      </c>
      <c r="V614" s="15">
        <f>if($A614&lt;=$T$1,F614*((1+Investment!$D$7/12)^($T$1*12-$B614)),0)</f>
        <v>0</v>
      </c>
      <c r="W614" s="15">
        <f t="shared" si="6"/>
        <v>0</v>
      </c>
      <c r="X614" s="15">
        <f t="shared" si="17"/>
        <v>19126709.88</v>
      </c>
      <c r="Y614" s="14"/>
      <c r="Z614" s="15">
        <f>if($A614&lt;=$Z$1,D614*((1+Investment!$D$5/12)^($Z$1*12-$B614)),0)</f>
        <v>0</v>
      </c>
      <c r="AA614" s="15">
        <f>if($A614&lt;=$Z$1,E614*((1+Investment!$D$6/12)^($Z$1*12-$B614)),0)</f>
        <v>0</v>
      </c>
      <c r="AB614" s="15">
        <f>if($A614&lt;=$Z$1,F614*((1+Investment!$D$7/12)^($Z$1*12-$B614)),0)</f>
        <v>0</v>
      </c>
      <c r="AC614" s="15">
        <f t="shared" si="7"/>
        <v>0</v>
      </c>
      <c r="AD614" s="15">
        <f t="shared" si="18"/>
        <v>43666553.35</v>
      </c>
      <c r="AE614" s="14"/>
      <c r="AF614" s="15">
        <f>if($A614&lt;=$AF$1,D614*((1+Investment!$D$5/12)^($AF$1*12-$B614)),0)</f>
        <v>0</v>
      </c>
      <c r="AG614" s="15">
        <f>if($A614&lt;=$AF$1,E614*((1+Investment!$D$6/12)^($AF$1*12-$B614)),0)</f>
        <v>0</v>
      </c>
      <c r="AH614" s="15">
        <f>if($A614&lt;=$AF$1,F614*((1+Investment!$D$7/12)^($AF$1*12-$B614)),0)</f>
        <v>0</v>
      </c>
      <c r="AI614" s="15">
        <f t="shared" si="8"/>
        <v>0</v>
      </c>
      <c r="AJ614" s="15">
        <f t="shared" si="19"/>
        <v>96444597</v>
      </c>
      <c r="AK614" s="14"/>
      <c r="AL614" s="15">
        <f>if($A614&lt;=$AF$1,D614*((1+Investment!$D$5/12)^($AL$1*12-$B614)),0)</f>
        <v>0</v>
      </c>
      <c r="AM614" s="15">
        <f>if($A614&lt;=$AF$1,E614*((1+Investment!$D$6/12)^($AL$1*12-$B614)),0)</f>
        <v>0</v>
      </c>
      <c r="AN614" s="15">
        <f>if($A614&lt;=$AF$1,F614*((1+Investment!$D$7/12)^($AL$1*12-$B614)),0)</f>
        <v>0</v>
      </c>
      <c r="AO614" s="15">
        <f t="shared" si="9"/>
        <v>0</v>
      </c>
      <c r="AP614" s="15">
        <f t="shared" si="20"/>
        <v>201708724.5</v>
      </c>
      <c r="AQ614" s="14"/>
      <c r="AR614" s="15">
        <f>if($A614&lt;=$AF$1,D614*((1+Investment!$D$5/12)^($AR$1*12-$B614)),0)</f>
        <v>0</v>
      </c>
      <c r="AS614" s="15">
        <f>if($A614&lt;=$AF$1,E614*((1+Investment!$D$6/12)^($AR$1*12-$B614)),0)</f>
        <v>0</v>
      </c>
      <c r="AT614" s="15">
        <f>if($A614&lt;=$AF$1,F614*((1+Investment!$D$7/12)^($AR$1*12-$B614)),0)</f>
        <v>0</v>
      </c>
      <c r="AU614" s="15">
        <f t="shared" si="10"/>
        <v>0</v>
      </c>
      <c r="AV614" s="15">
        <f t="shared" si="21"/>
        <v>428487442.2</v>
      </c>
      <c r="AW614" s="15"/>
      <c r="AX614" s="15">
        <f>if($A614&lt;=$AF$1,D614*((1+Investment!$D$5/12)^($AX$1*12-$B614)),0)</f>
        <v>0</v>
      </c>
      <c r="AY614" s="15">
        <f>if($A614&lt;=$AF$1,E614*((1+Investment!$D$6/12)^($AX$1*12-$B614)),0)</f>
        <v>0</v>
      </c>
      <c r="AZ614" s="15">
        <f>if($A614&lt;=$AF$1,F614*((1+Investment!$D$7/12)^($AX$1*12-$B614)),0)</f>
        <v>0</v>
      </c>
      <c r="BA614" s="15">
        <f t="shared" si="11"/>
        <v>0</v>
      </c>
      <c r="BB614" s="15">
        <f t="shared" si="22"/>
        <v>924335629</v>
      </c>
      <c r="BC614" s="15"/>
      <c r="BD614" s="15">
        <f>if($A614&lt;=$AF$1,D614*((1+Investment!$D$5/12)^($BD$1*12-$B614)),0)</f>
        <v>0</v>
      </c>
      <c r="BE614" s="15">
        <f>if($A614&lt;=$AF$1,E614*((1+Investment!$D$6/12)^($BD$1*12-$B614)),0)</f>
        <v>0</v>
      </c>
      <c r="BF614" s="15">
        <f>if($A614&lt;=$AF$1,F614*((1+Investment!$D$7/12)^($BD$1*12-$B614)),0)</f>
        <v>0</v>
      </c>
      <c r="BG614" s="15">
        <f t="shared" si="12"/>
        <v>0</v>
      </c>
      <c r="BH614" s="15">
        <f t="shared" si="23"/>
        <v>2023737898</v>
      </c>
      <c r="BI614" s="15"/>
    </row>
    <row r="615">
      <c r="A615" s="24"/>
      <c r="B615" s="23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</row>
    <row r="616">
      <c r="A616" s="24"/>
      <c r="B616" s="23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0"/>
    <col customWidth="1" min="3" max="4" width="10.86"/>
    <col customWidth="1" min="5" max="5" width="11.71"/>
    <col customWidth="1" min="6" max="11" width="10.86"/>
    <col customWidth="1" min="12" max="12" width="10.14"/>
    <col customWidth="1" min="13" max="13" width="18.86"/>
    <col customWidth="1" min="14" max="26" width="8.71"/>
  </cols>
  <sheetData>
    <row r="1">
      <c r="A1" s="26" t="s">
        <v>12</v>
      </c>
      <c r="B1" s="26" t="s">
        <v>16</v>
      </c>
      <c r="C1" s="26" t="s">
        <v>42</v>
      </c>
      <c r="D1" s="26" t="s">
        <v>43</v>
      </c>
      <c r="E1" s="26" t="s">
        <v>44</v>
      </c>
      <c r="F1" s="26" t="s">
        <v>45</v>
      </c>
      <c r="G1" s="26" t="s">
        <v>46</v>
      </c>
      <c r="H1" s="26" t="s">
        <v>47</v>
      </c>
      <c r="I1" s="26" t="s">
        <v>48</v>
      </c>
      <c r="J1" s="26" t="s">
        <v>49</v>
      </c>
      <c r="K1" s="26" t="s">
        <v>50</v>
      </c>
      <c r="L1" s="26" t="s">
        <v>24</v>
      </c>
      <c r="M1" s="26" t="s">
        <v>25</v>
      </c>
    </row>
    <row r="2">
      <c r="A2" s="26">
        <f>Budget!A3</f>
        <v>2023</v>
      </c>
      <c r="B2" s="27">
        <f>Budget!H3</f>
        <v>6000</v>
      </c>
      <c r="C2" s="27"/>
      <c r="D2" s="27"/>
      <c r="E2" s="27"/>
      <c r="F2" s="27"/>
      <c r="G2" s="27"/>
      <c r="H2" s="27"/>
      <c r="I2" s="27"/>
      <c r="J2" s="27"/>
      <c r="K2" s="27"/>
      <c r="L2" s="27">
        <f t="shared" ref="L2:L11" si="1">SUM(C2:I2)</f>
        <v>0</v>
      </c>
      <c r="M2" s="27">
        <f t="shared" ref="M2:M11" si="2">B2-L2</f>
        <v>6000</v>
      </c>
    </row>
    <row r="3">
      <c r="A3" s="26">
        <f>Budget!A4</f>
        <v>2024</v>
      </c>
      <c r="B3" s="27">
        <f>Budget!H4</f>
        <v>6990</v>
      </c>
      <c r="C3" s="27"/>
      <c r="D3" s="27"/>
      <c r="E3" s="27"/>
      <c r="F3" s="27"/>
      <c r="G3" s="27"/>
      <c r="H3" s="27"/>
      <c r="I3" s="27"/>
      <c r="J3" s="27"/>
      <c r="K3" s="27"/>
      <c r="L3" s="27">
        <f t="shared" si="1"/>
        <v>0</v>
      </c>
      <c r="M3" s="27">
        <f t="shared" si="2"/>
        <v>6990</v>
      </c>
    </row>
    <row r="4">
      <c r="A4" s="26">
        <f>Budget!A5</f>
        <v>2025</v>
      </c>
      <c r="B4" s="27">
        <f>Budget!H5</f>
        <v>8079</v>
      </c>
      <c r="C4" s="27"/>
      <c r="D4" s="27"/>
      <c r="E4" s="27"/>
      <c r="F4" s="27"/>
      <c r="G4" s="27"/>
      <c r="H4" s="27"/>
      <c r="I4" s="27"/>
      <c r="J4" s="27"/>
      <c r="K4" s="27"/>
      <c r="L4" s="27">
        <f t="shared" si="1"/>
        <v>0</v>
      </c>
      <c r="M4" s="27">
        <f t="shared" si="2"/>
        <v>8079</v>
      </c>
    </row>
    <row r="5">
      <c r="A5" s="26">
        <f>Budget!A6</f>
        <v>2026</v>
      </c>
      <c r="B5" s="27">
        <f>Budget!H6</f>
        <v>9276.9</v>
      </c>
      <c r="C5" s="27"/>
      <c r="D5" s="27"/>
      <c r="E5" s="27"/>
      <c r="F5" s="27"/>
      <c r="G5" s="27"/>
      <c r="H5" s="27"/>
      <c r="I5" s="27"/>
      <c r="J5" s="27"/>
      <c r="K5" s="27"/>
      <c r="L5" s="27">
        <f t="shared" si="1"/>
        <v>0</v>
      </c>
      <c r="M5" s="27">
        <f t="shared" si="2"/>
        <v>9276.9</v>
      </c>
    </row>
    <row r="6">
      <c r="A6" s="26">
        <f>Budget!A7</f>
        <v>2027</v>
      </c>
      <c r="B6" s="27">
        <f>Budget!H7</f>
        <v>10594.59</v>
      </c>
      <c r="C6" s="27"/>
      <c r="D6" s="27"/>
      <c r="E6" s="27"/>
      <c r="F6" s="27"/>
      <c r="G6" s="27"/>
      <c r="H6" s="27"/>
      <c r="I6" s="27"/>
      <c r="J6" s="27"/>
      <c r="K6" s="27"/>
      <c r="L6" s="27">
        <f t="shared" si="1"/>
        <v>0</v>
      </c>
      <c r="M6" s="27">
        <f t="shared" si="2"/>
        <v>10594.59</v>
      </c>
    </row>
    <row r="7">
      <c r="A7" s="26">
        <f>Budget!A8</f>
        <v>2028</v>
      </c>
      <c r="B7" s="27">
        <f>Budget!H8</f>
        <v>12044.049</v>
      </c>
      <c r="C7" s="27"/>
      <c r="D7" s="27"/>
      <c r="E7" s="27"/>
      <c r="F7" s="27"/>
      <c r="G7" s="27"/>
      <c r="H7" s="27"/>
      <c r="I7" s="27"/>
      <c r="J7" s="27"/>
      <c r="K7" s="27"/>
      <c r="L7" s="27">
        <f t="shared" si="1"/>
        <v>0</v>
      </c>
      <c r="M7" s="27">
        <f t="shared" si="2"/>
        <v>12044.049</v>
      </c>
    </row>
    <row r="8">
      <c r="A8" s="26">
        <f>Budget!A9</f>
        <v>2029</v>
      </c>
      <c r="B8" s="27">
        <f>Budget!H9</f>
        <v>13638.4539</v>
      </c>
      <c r="C8" s="27"/>
      <c r="D8" s="27"/>
      <c r="E8" s="27"/>
      <c r="F8" s="27"/>
      <c r="G8" s="27"/>
      <c r="H8" s="27"/>
      <c r="I8" s="27"/>
      <c r="J8" s="27"/>
      <c r="K8" s="27"/>
      <c r="L8" s="27">
        <f t="shared" si="1"/>
        <v>0</v>
      </c>
      <c r="M8" s="27">
        <f t="shared" si="2"/>
        <v>13638.4539</v>
      </c>
    </row>
    <row r="9">
      <c r="A9" s="26">
        <f>Budget!A10</f>
        <v>2030</v>
      </c>
      <c r="B9" s="27">
        <f>Budget!H10</f>
        <v>15392.29929</v>
      </c>
      <c r="C9" s="27"/>
      <c r="D9" s="27"/>
      <c r="E9" s="27"/>
      <c r="F9" s="27"/>
      <c r="G9" s="27"/>
      <c r="H9" s="27"/>
      <c r="I9" s="27"/>
      <c r="J9" s="27"/>
      <c r="K9" s="27"/>
      <c r="L9" s="27">
        <f t="shared" si="1"/>
        <v>0</v>
      </c>
      <c r="M9" s="27">
        <f t="shared" si="2"/>
        <v>15392.29929</v>
      </c>
    </row>
    <row r="10">
      <c r="A10" s="26">
        <f>Budget!A11</f>
        <v>2031</v>
      </c>
      <c r="B10" s="27">
        <f>Budget!H11</f>
        <v>17321.52922</v>
      </c>
      <c r="C10" s="27"/>
      <c r="D10" s="27"/>
      <c r="E10" s="27"/>
      <c r="F10" s="27"/>
      <c r="G10" s="27"/>
      <c r="H10" s="27"/>
      <c r="I10" s="27"/>
      <c r="J10" s="27"/>
      <c r="K10" s="27"/>
      <c r="L10" s="27">
        <f t="shared" si="1"/>
        <v>0</v>
      </c>
      <c r="M10" s="27">
        <f t="shared" si="2"/>
        <v>17321.52922</v>
      </c>
    </row>
    <row r="11">
      <c r="A11" s="26">
        <f>Budget!A12</f>
        <v>2032</v>
      </c>
      <c r="B11" s="27">
        <f>Budget!H12</f>
        <v>19443.68214</v>
      </c>
      <c r="C11" s="27"/>
      <c r="D11" s="27"/>
      <c r="E11" s="27"/>
      <c r="F11" s="27"/>
      <c r="G11" s="27"/>
      <c r="H11" s="27"/>
      <c r="I11" s="27"/>
      <c r="J11" s="27"/>
      <c r="K11" s="27"/>
      <c r="L11" s="27">
        <f t="shared" si="1"/>
        <v>0</v>
      </c>
      <c r="M11" s="27">
        <f t="shared" si="2"/>
        <v>19443.68214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15.29"/>
    <col customWidth="1" min="3" max="3" width="13.86"/>
    <col customWidth="1" min="4" max="6" width="8.71"/>
    <col customWidth="1" min="7" max="7" width="3.14"/>
    <col customWidth="1" min="8" max="13" width="8.71"/>
    <col customWidth="1" min="14" max="14" width="11.14"/>
    <col customWidth="1" min="15" max="26" width="8.71"/>
  </cols>
  <sheetData>
    <row r="1">
      <c r="A1" s="26" t="s">
        <v>51</v>
      </c>
      <c r="B1" s="28">
        <v>0.15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0" customHeight="1">
      <c r="A2" s="26" t="s">
        <v>11</v>
      </c>
      <c r="B2" s="28">
        <v>0.06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6" t="s">
        <v>52</v>
      </c>
      <c r="B4" s="27">
        <f>SUM(Budget!H3:H12)*12</f>
        <v>1425366.043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9" t="s">
        <v>53</v>
      </c>
      <c r="B5" s="27">
        <f>Sheet6!C122</f>
        <v>2831081.724</v>
      </c>
      <c r="C5" s="27">
        <f>B5/(1+$B$2)^10</f>
        <v>1580861.248</v>
      </c>
      <c r="D5" s="30" t="s">
        <v>54</v>
      </c>
      <c r="E5" s="31"/>
      <c r="F5" s="31"/>
      <c r="G5" s="31"/>
      <c r="H5" s="32">
        <f t="shared" ref="H5:H9" si="1">B5/100000</f>
        <v>28.31081724</v>
      </c>
      <c r="I5" s="31" t="s">
        <v>55</v>
      </c>
      <c r="J5" s="31"/>
      <c r="K5" s="31"/>
      <c r="L5" s="31"/>
      <c r="M5" s="31"/>
      <c r="N5" s="31"/>
      <c r="O5" s="32">
        <f t="shared" ref="O5:O9" si="2">C5/100000</f>
        <v>15.80861248</v>
      </c>
      <c r="P5" s="31" t="s">
        <v>56</v>
      </c>
      <c r="Q5" s="31"/>
      <c r="R5" s="26"/>
      <c r="S5" s="26"/>
      <c r="T5" s="26"/>
      <c r="U5" s="26"/>
      <c r="V5" s="26"/>
      <c r="W5" s="26"/>
      <c r="X5" s="26"/>
      <c r="Y5" s="26"/>
      <c r="Z5" s="26"/>
    </row>
    <row r="6">
      <c r="A6" s="29" t="s">
        <v>57</v>
      </c>
      <c r="B6" s="27">
        <f>Sheet6!D122</f>
        <v>12570606.52</v>
      </c>
      <c r="C6" s="27">
        <f>B6/(1+$B$2)^20</f>
        <v>3919574.534</v>
      </c>
      <c r="D6" s="30" t="s">
        <v>58</v>
      </c>
      <c r="E6" s="31"/>
      <c r="F6" s="31"/>
      <c r="G6" s="31"/>
      <c r="H6" s="32">
        <f t="shared" si="1"/>
        <v>125.7060652</v>
      </c>
      <c r="I6" s="31" t="s">
        <v>55</v>
      </c>
      <c r="J6" s="31"/>
      <c r="K6" s="31"/>
      <c r="L6" s="31"/>
      <c r="M6" s="31"/>
      <c r="N6" s="31"/>
      <c r="O6" s="32">
        <f t="shared" si="2"/>
        <v>39.19574534</v>
      </c>
      <c r="P6" s="31" t="s">
        <v>56</v>
      </c>
      <c r="Q6" s="31"/>
      <c r="R6" s="26"/>
      <c r="S6" s="26"/>
      <c r="T6" s="26"/>
      <c r="U6" s="26"/>
      <c r="V6" s="26"/>
      <c r="W6" s="26"/>
      <c r="X6" s="26"/>
      <c r="Y6" s="26"/>
      <c r="Z6" s="26"/>
    </row>
    <row r="7">
      <c r="A7" s="29" t="s">
        <v>59</v>
      </c>
      <c r="B7" s="27">
        <f>Sheet6!E122</f>
        <v>55816173.38</v>
      </c>
      <c r="C7" s="27">
        <f>B7/(1+$B$2)^30</f>
        <v>9718161.254</v>
      </c>
      <c r="D7" s="30" t="s">
        <v>60</v>
      </c>
      <c r="E7" s="31"/>
      <c r="F7" s="31"/>
      <c r="G7" s="31"/>
      <c r="H7" s="32">
        <f t="shared" si="1"/>
        <v>558.1617338</v>
      </c>
      <c r="I7" s="31" t="s">
        <v>55</v>
      </c>
      <c r="J7" s="31"/>
      <c r="K7" s="31"/>
      <c r="L7" s="31"/>
      <c r="M7" s="31"/>
      <c r="N7" s="31"/>
      <c r="O7" s="32">
        <f t="shared" si="2"/>
        <v>97.18161254</v>
      </c>
      <c r="P7" s="31" t="s">
        <v>56</v>
      </c>
      <c r="Q7" s="31"/>
      <c r="R7" s="26"/>
      <c r="S7" s="26"/>
      <c r="T7" s="26"/>
      <c r="U7" s="26"/>
      <c r="V7" s="26"/>
      <c r="W7" s="26"/>
      <c r="X7" s="26"/>
      <c r="Y7" s="26"/>
      <c r="Z7" s="26"/>
    </row>
    <row r="8">
      <c r="A8" s="29" t="s">
        <v>61</v>
      </c>
      <c r="B8" s="27">
        <f>Sheet6!F122</f>
        <v>247835711.4</v>
      </c>
      <c r="C8" s="27">
        <f>B8/(1+$B$2)^40</f>
        <v>24095130.06</v>
      </c>
      <c r="D8" s="30" t="s">
        <v>62</v>
      </c>
      <c r="E8" s="31"/>
      <c r="F8" s="31"/>
      <c r="G8" s="31"/>
      <c r="H8" s="32">
        <f t="shared" si="1"/>
        <v>2478.357114</v>
      </c>
      <c r="I8" s="31" t="s">
        <v>55</v>
      </c>
      <c r="J8" s="31"/>
      <c r="K8" s="31"/>
      <c r="L8" s="31"/>
      <c r="M8" s="31"/>
      <c r="N8" s="31"/>
      <c r="O8" s="32">
        <f t="shared" si="2"/>
        <v>240.9513006</v>
      </c>
      <c r="P8" s="31" t="s">
        <v>56</v>
      </c>
      <c r="Q8" s="31"/>
      <c r="R8" s="26"/>
      <c r="S8" s="26"/>
      <c r="T8" s="26"/>
      <c r="U8" s="26"/>
      <c r="V8" s="26"/>
      <c r="W8" s="26"/>
      <c r="X8" s="26"/>
      <c r="Y8" s="26"/>
      <c r="Z8" s="26"/>
    </row>
    <row r="9">
      <c r="A9" s="29" t="s">
        <v>63</v>
      </c>
      <c r="B9" s="27">
        <f>Sheet6!G122</f>
        <v>1100443404</v>
      </c>
      <c r="C9" s="27">
        <f>B9/(1+$B$2)^50</f>
        <v>59741269.7</v>
      </c>
      <c r="D9" s="30" t="s">
        <v>64</v>
      </c>
      <c r="E9" s="31"/>
      <c r="F9" s="31"/>
      <c r="G9" s="31"/>
      <c r="H9" s="32">
        <f t="shared" si="1"/>
        <v>11004.43404</v>
      </c>
      <c r="I9" s="31" t="s">
        <v>55</v>
      </c>
      <c r="J9" s="31"/>
      <c r="K9" s="31"/>
      <c r="L9" s="31"/>
      <c r="M9" s="31"/>
      <c r="N9" s="31"/>
      <c r="O9" s="32">
        <f t="shared" si="2"/>
        <v>597.412697</v>
      </c>
      <c r="P9" s="31" t="s">
        <v>56</v>
      </c>
      <c r="Q9" s="31"/>
      <c r="R9" s="26"/>
      <c r="S9" s="26"/>
      <c r="T9" s="26"/>
      <c r="U9" s="26"/>
      <c r="V9" s="26"/>
      <c r="W9" s="26"/>
      <c r="X9" s="26"/>
      <c r="Y9" s="26"/>
      <c r="Z9" s="26"/>
    </row>
    <row r="10" ht="15.0" customHeight="1">
      <c r="A10" s="26"/>
      <c r="B10" s="31" t="s">
        <v>65</v>
      </c>
      <c r="C10" s="31" t="s">
        <v>66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0" customHeight="1">
      <c r="A11" s="26"/>
      <c r="B11" s="31" t="s">
        <v>67</v>
      </c>
      <c r="C11" s="31" t="s">
        <v>68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0" customHeight="1">
      <c r="A12" s="26"/>
      <c r="B12" s="31" t="s">
        <v>69</v>
      </c>
      <c r="C12" s="31" t="s">
        <v>70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2.0"/>
    <col customWidth="1" min="3" max="3" width="12.57"/>
    <col customWidth="1" min="4" max="4" width="14.29"/>
    <col customWidth="1" min="5" max="6" width="15.29"/>
    <col customWidth="1" min="7" max="7" width="16.86"/>
    <col customWidth="1" min="8" max="9" width="8.71"/>
    <col customWidth="1" min="10" max="10" width="4.86"/>
    <col customWidth="1" min="11" max="11" width="12.57"/>
    <col customWidth="1" min="12" max="13" width="14.29"/>
    <col customWidth="1" min="14" max="14" width="15.29"/>
    <col customWidth="1" min="15" max="15" width="16.86"/>
    <col customWidth="1" min="16" max="26" width="8.71"/>
  </cols>
  <sheetData>
    <row r="1">
      <c r="C1" s="26">
        <v>120.0</v>
      </c>
      <c r="D1" s="26">
        <v>240.0</v>
      </c>
      <c r="E1" s="26">
        <v>360.0</v>
      </c>
      <c r="F1" s="26">
        <v>480.0</v>
      </c>
      <c r="G1" s="26">
        <v>600.0</v>
      </c>
    </row>
    <row r="2">
      <c r="A2" s="26">
        <v>1.0</v>
      </c>
      <c r="B2" s="27">
        <f>Budget!H3</f>
        <v>6000</v>
      </c>
      <c r="C2" s="27">
        <f>$B2*(1+'Returns from Investments'!$B$1/12)^(C$1+1-$A2)</f>
        <v>26641.27937</v>
      </c>
      <c r="D2" s="27">
        <f>$B2*(1+'Returns from Investments'!$B$1/12)^(D$1+1-$A2)</f>
        <v>118292.9611</v>
      </c>
      <c r="E2" s="27">
        <f>$B2*(1+'Returns from Investments'!$B$1/12)^(E$1+1-$A2)</f>
        <v>525245.9708</v>
      </c>
      <c r="F2" s="27">
        <f>$B2*(1+'Returns from Investments'!$B$1/12)^(F$1+1-$A2)</f>
        <v>2332204.108</v>
      </c>
      <c r="G2" s="27">
        <f>$B2*(1+'Returns from Investments'!$B$1/12)^(G$1+1-$A2)</f>
        <v>10355483.53</v>
      </c>
      <c r="K2" s="27"/>
      <c r="L2" s="27"/>
      <c r="M2" s="27"/>
      <c r="N2" s="27"/>
      <c r="O2" s="27"/>
    </row>
    <row r="3">
      <c r="A3" s="26">
        <f t="shared" ref="A3:A615" si="1">A2+1</f>
        <v>2</v>
      </c>
      <c r="B3" s="27">
        <f t="shared" ref="B3:B13" si="2">B2</f>
        <v>6000</v>
      </c>
      <c r="C3" s="27">
        <f>$B3*(1+'Returns from Investments'!$B$1/12)^(C$1+1-$A3)</f>
        <v>26312.37469</v>
      </c>
      <c r="D3" s="27">
        <f>$B3*(1+'Returns from Investments'!$B$1/12)^(D$1+1-$A3)</f>
        <v>116832.5542</v>
      </c>
      <c r="E3" s="27">
        <f>$B3*(1+'Returns from Investments'!$B$1/12)^(E$1+1-$A3)</f>
        <v>518761.4527</v>
      </c>
      <c r="F3" s="27">
        <f>$B3*(1+'Returns from Investments'!$B$1/12)^(F$1+1-$A3)</f>
        <v>2303411.465</v>
      </c>
      <c r="G3" s="27">
        <f>$B3*(1+'Returns from Investments'!$B$1/12)^(G$1+1-$A3)</f>
        <v>10227638.06</v>
      </c>
      <c r="K3" s="27"/>
      <c r="L3" s="27"/>
      <c r="M3" s="27"/>
      <c r="N3" s="27"/>
      <c r="O3" s="27"/>
    </row>
    <row r="4">
      <c r="A4" s="26">
        <f t="shared" si="1"/>
        <v>3</v>
      </c>
      <c r="B4" s="27">
        <f t="shared" si="2"/>
        <v>6000</v>
      </c>
      <c r="C4" s="27">
        <f>$B4*(1+'Returns from Investments'!$B$1/12)^(C$1+1-$A4)</f>
        <v>25987.53056</v>
      </c>
      <c r="D4" s="27">
        <f>$B4*(1+'Returns from Investments'!$B$1/12)^(D$1+1-$A4)</f>
        <v>115390.177</v>
      </c>
      <c r="E4" s="27">
        <f>$B4*(1+'Returns from Investments'!$B$1/12)^(E$1+1-$A4)</f>
        <v>512356.9903</v>
      </c>
      <c r="F4" s="27">
        <f>$B4*(1+'Returns from Investments'!$B$1/12)^(F$1+1-$A4)</f>
        <v>2274974.286</v>
      </c>
      <c r="G4" s="27">
        <f>$B4*(1+'Returns from Investments'!$B$1/12)^(G$1+1-$A4)</f>
        <v>10101370.92</v>
      </c>
      <c r="K4" s="27"/>
      <c r="L4" s="27"/>
      <c r="M4" s="27"/>
      <c r="N4" s="27"/>
      <c r="O4" s="27"/>
    </row>
    <row r="5">
      <c r="A5" s="26">
        <f t="shared" si="1"/>
        <v>4</v>
      </c>
      <c r="B5" s="27">
        <f t="shared" si="2"/>
        <v>6000</v>
      </c>
      <c r="C5" s="27">
        <f>$B5*(1+'Returns from Investments'!$B$1/12)^(C$1+1-$A5)</f>
        <v>25666.69685</v>
      </c>
      <c r="D5" s="27">
        <f>$B5*(1+'Returns from Investments'!$B$1/12)^(D$1+1-$A5)</f>
        <v>113965.6069</v>
      </c>
      <c r="E5" s="27">
        <f>$B5*(1+'Returns from Investments'!$B$1/12)^(E$1+1-$A5)</f>
        <v>506031.5953</v>
      </c>
      <c r="F5" s="27">
        <f>$B5*(1+'Returns from Investments'!$B$1/12)^(F$1+1-$A5)</f>
        <v>2246888.184</v>
      </c>
      <c r="G5" s="27">
        <f>$B5*(1+'Returns from Investments'!$B$1/12)^(G$1+1-$A5)</f>
        <v>9976662.638</v>
      </c>
      <c r="K5" s="27"/>
      <c r="L5" s="27"/>
      <c r="M5" s="27"/>
      <c r="N5" s="27"/>
      <c r="O5" s="27"/>
    </row>
    <row r="6">
      <c r="A6" s="26">
        <f t="shared" si="1"/>
        <v>5</v>
      </c>
      <c r="B6" s="27">
        <f t="shared" si="2"/>
        <v>6000</v>
      </c>
      <c r="C6" s="27">
        <f>$B6*(1+'Returns from Investments'!$B$1/12)^(C$1+1-$A6)</f>
        <v>25349.82405</v>
      </c>
      <c r="D6" s="27">
        <f>$B6*(1+'Returns from Investments'!$B$1/12)^(D$1+1-$A6)</f>
        <v>112558.6241</v>
      </c>
      <c r="E6" s="27">
        <f>$B6*(1+'Returns from Investments'!$B$1/12)^(E$1+1-$A6)</f>
        <v>499784.2917</v>
      </c>
      <c r="F6" s="27">
        <f>$B6*(1+'Returns from Investments'!$B$1/12)^(F$1+1-$A6)</f>
        <v>2219148.824</v>
      </c>
      <c r="G6" s="27">
        <f>$B6*(1+'Returns from Investments'!$B$1/12)^(G$1+1-$A6)</f>
        <v>9853493.963</v>
      </c>
      <c r="K6" s="27"/>
      <c r="L6" s="27"/>
      <c r="M6" s="27"/>
      <c r="N6" s="27"/>
      <c r="O6" s="27"/>
    </row>
    <row r="7">
      <c r="A7" s="26">
        <f t="shared" si="1"/>
        <v>6</v>
      </c>
      <c r="B7" s="27">
        <f t="shared" si="2"/>
        <v>6000</v>
      </c>
      <c r="C7" s="27">
        <f>$B7*(1+'Returns from Investments'!$B$1/12)^(C$1+1-$A7)</f>
        <v>25036.86326</v>
      </c>
      <c r="D7" s="27">
        <f>$B7*(1+'Returns from Investments'!$B$1/12)^(D$1+1-$A7)</f>
        <v>111169.0114</v>
      </c>
      <c r="E7" s="27">
        <f>$B7*(1+'Returns from Investments'!$B$1/12)^(E$1+1-$A7)</f>
        <v>493614.1152</v>
      </c>
      <c r="F7" s="27">
        <f>$B7*(1+'Returns from Investments'!$B$1/12)^(F$1+1-$A7)</f>
        <v>2191751.925</v>
      </c>
      <c r="G7" s="27">
        <f>$B7*(1+'Returns from Investments'!$B$1/12)^(G$1+1-$A7)</f>
        <v>9731845.89</v>
      </c>
      <c r="K7" s="27"/>
      <c r="L7" s="27"/>
      <c r="M7" s="27"/>
      <c r="N7" s="27"/>
      <c r="O7" s="27"/>
    </row>
    <row r="8">
      <c r="A8" s="26">
        <f t="shared" si="1"/>
        <v>7</v>
      </c>
      <c r="B8" s="27">
        <f t="shared" si="2"/>
        <v>6000</v>
      </c>
      <c r="C8" s="27">
        <f>$B8*(1+'Returns from Investments'!$B$1/12)^(C$1+1-$A8)</f>
        <v>24727.76618</v>
      </c>
      <c r="D8" s="27">
        <f>$B8*(1+'Returns from Investments'!$B$1/12)^(D$1+1-$A8)</f>
        <v>109796.5545</v>
      </c>
      <c r="E8" s="27">
        <f>$B8*(1+'Returns from Investments'!$B$1/12)^(E$1+1-$A8)</f>
        <v>487520.1138</v>
      </c>
      <c r="F8" s="27">
        <f>$B8*(1+'Returns from Investments'!$B$1/12)^(F$1+1-$A8)</f>
        <v>2164693.259</v>
      </c>
      <c r="G8" s="27">
        <f>$B8*(1+'Returns from Investments'!$B$1/12)^(G$1+1-$A8)</f>
        <v>9611699.644</v>
      </c>
      <c r="K8" s="27"/>
      <c r="L8" s="27"/>
      <c r="M8" s="27"/>
      <c r="N8" s="27"/>
      <c r="O8" s="27"/>
    </row>
    <row r="9">
      <c r="A9" s="26">
        <f t="shared" si="1"/>
        <v>8</v>
      </c>
      <c r="B9" s="27">
        <f t="shared" si="2"/>
        <v>6000</v>
      </c>
      <c r="C9" s="27">
        <f>$B9*(1+'Returns from Investments'!$B$1/12)^(C$1+1-$A9)</f>
        <v>24422.48511</v>
      </c>
      <c r="D9" s="27">
        <f>$B9*(1+'Returns from Investments'!$B$1/12)^(D$1+1-$A9)</f>
        <v>108441.0415</v>
      </c>
      <c r="E9" s="27">
        <f>$B9*(1+'Returns from Investments'!$B$1/12)^(E$1+1-$A9)</f>
        <v>481501.347</v>
      </c>
      <c r="F9" s="27">
        <f>$B9*(1+'Returns from Investments'!$B$1/12)^(F$1+1-$A9)</f>
        <v>2137968.651</v>
      </c>
      <c r="G9" s="27">
        <f>$B9*(1+'Returns from Investments'!$B$1/12)^(G$1+1-$A9)</f>
        <v>9493036.686</v>
      </c>
      <c r="K9" s="27"/>
      <c r="L9" s="27"/>
      <c r="M9" s="27"/>
      <c r="N9" s="27"/>
      <c r="O9" s="27"/>
    </row>
    <row r="10">
      <c r="A10" s="26">
        <f t="shared" si="1"/>
        <v>9</v>
      </c>
      <c r="B10" s="27">
        <f t="shared" si="2"/>
        <v>6000</v>
      </c>
      <c r="C10" s="27">
        <f>$B10*(1+'Returns from Investments'!$B$1/12)^(C$1+1-$A10)</f>
        <v>24120.97295</v>
      </c>
      <c r="D10" s="27">
        <f>$B10*(1+'Returns from Investments'!$B$1/12)^(D$1+1-$A10)</f>
        <v>107102.2632</v>
      </c>
      <c r="E10" s="27">
        <f>$B10*(1+'Returns from Investments'!$B$1/12)^(E$1+1-$A10)</f>
        <v>475556.8859</v>
      </c>
      <c r="F10" s="27">
        <f>$B10*(1+'Returns from Investments'!$B$1/12)^(F$1+1-$A10)</f>
        <v>2111573.976</v>
      </c>
      <c r="G10" s="27">
        <f>$B10*(1+'Returns from Investments'!$B$1/12)^(G$1+1-$A10)</f>
        <v>9375838.702</v>
      </c>
      <c r="K10" s="27"/>
      <c r="L10" s="27"/>
      <c r="M10" s="27"/>
      <c r="N10" s="27"/>
      <c r="O10" s="27"/>
    </row>
    <row r="11">
      <c r="A11" s="26">
        <f t="shared" si="1"/>
        <v>10</v>
      </c>
      <c r="B11" s="27">
        <f t="shared" si="2"/>
        <v>6000</v>
      </c>
      <c r="C11" s="27">
        <f>$B11*(1+'Returns from Investments'!$B$1/12)^(C$1+1-$A11)</f>
        <v>23823.18316</v>
      </c>
      <c r="D11" s="27">
        <f>$B11*(1+'Returns from Investments'!$B$1/12)^(D$1+1-$A11)</f>
        <v>105780.013</v>
      </c>
      <c r="E11" s="27">
        <f>$B11*(1+'Returns from Investments'!$B$1/12)^(E$1+1-$A11)</f>
        <v>469685.8132</v>
      </c>
      <c r="F11" s="27">
        <f>$B11*(1+'Returns from Investments'!$B$1/12)^(F$1+1-$A11)</f>
        <v>2085505.161</v>
      </c>
      <c r="G11" s="27">
        <f>$B11*(1+'Returns from Investments'!$B$1/12)^(G$1+1-$A11)</f>
        <v>9260087.607</v>
      </c>
      <c r="K11" s="27"/>
      <c r="L11" s="27"/>
      <c r="M11" s="27"/>
      <c r="N11" s="27"/>
      <c r="O11" s="27"/>
    </row>
    <row r="12">
      <c r="A12" s="26">
        <f t="shared" si="1"/>
        <v>11</v>
      </c>
      <c r="B12" s="27">
        <f t="shared" si="2"/>
        <v>6000</v>
      </c>
      <c r="C12" s="27">
        <f>$B12*(1+'Returns from Investments'!$B$1/12)^(C$1+1-$A12)</f>
        <v>23529.06979</v>
      </c>
      <c r="D12" s="27">
        <f>$B12*(1+'Returns from Investments'!$B$1/12)^(D$1+1-$A12)</f>
        <v>104474.087</v>
      </c>
      <c r="E12" s="27">
        <f>$B12*(1+'Returns from Investments'!$B$1/12)^(E$1+1-$A12)</f>
        <v>463887.223</v>
      </c>
      <c r="F12" s="27">
        <f>$B12*(1+'Returns from Investments'!$B$1/12)^(F$1+1-$A12)</f>
        <v>2059758.184</v>
      </c>
      <c r="G12" s="27">
        <f>$B12*(1+'Returns from Investments'!$B$1/12)^(G$1+1-$A12)</f>
        <v>9145765.538</v>
      </c>
      <c r="K12" s="27"/>
      <c r="L12" s="27"/>
      <c r="M12" s="27"/>
      <c r="N12" s="27"/>
      <c r="O12" s="27"/>
    </row>
    <row r="13">
      <c r="A13" s="26">
        <f t="shared" si="1"/>
        <v>12</v>
      </c>
      <c r="B13" s="27">
        <f t="shared" si="2"/>
        <v>6000</v>
      </c>
      <c r="C13" s="27">
        <f>$B13*(1+'Returns from Investments'!$B$1/12)^(C$1+1-$A13)</f>
        <v>23238.58745</v>
      </c>
      <c r="D13" s="27">
        <f>$B13*(1+'Returns from Investments'!$B$1/12)^(D$1+1-$A13)</f>
        <v>103184.2834</v>
      </c>
      <c r="E13" s="27">
        <f>$B13*(1+'Returns from Investments'!$B$1/12)^(E$1+1-$A13)</f>
        <v>458160.2202</v>
      </c>
      <c r="F13" s="27">
        <f>$B13*(1+'Returns from Investments'!$B$1/12)^(F$1+1-$A13)</f>
        <v>2034329.071</v>
      </c>
      <c r="G13" s="27">
        <f>$B13*(1+'Returns from Investments'!$B$1/12)^(G$1+1-$A13)</f>
        <v>9032854.852</v>
      </c>
    </row>
    <row r="14">
      <c r="A14" s="26">
        <f t="shared" si="1"/>
        <v>13</v>
      </c>
      <c r="B14" s="27">
        <f>Budget!H4</f>
        <v>6990</v>
      </c>
      <c r="C14" s="27">
        <f>$B14*(1+'Returns from Investments'!$B$1/12)^(C$1+1-$A14)</f>
        <v>26738.72037</v>
      </c>
      <c r="D14" s="27">
        <f>$B14*(1+'Returns from Investments'!$B$1/12)^(D$1+1-$A14)</f>
        <v>118725.6199</v>
      </c>
      <c r="E14" s="27">
        <f>$B14*(1+'Returns from Investments'!$B$1/12)^(E$1+1-$A14)</f>
        <v>527167.0682</v>
      </c>
      <c r="F14" s="27">
        <f>$B14*(1+'Returns from Investments'!$B$1/12)^(F$1+1-$A14)</f>
        <v>2340734.19</v>
      </c>
      <c r="G14" s="27">
        <f>$B14*(1+'Returns from Investments'!$B$1/12)^(G$1+1-$A14)</f>
        <v>10393358.92</v>
      </c>
    </row>
    <row r="15">
      <c r="A15" s="26">
        <f t="shared" si="1"/>
        <v>14</v>
      </c>
      <c r="B15" s="27">
        <f t="shared" ref="B15:B25" si="3">B14</f>
        <v>6990</v>
      </c>
      <c r="C15" s="27">
        <f>$B15*(1+'Returns from Investments'!$B$1/12)^(C$1+1-$A15)</f>
        <v>26408.61271</v>
      </c>
      <c r="D15" s="27">
        <f>$B15*(1+'Returns from Investments'!$B$1/12)^(D$1+1-$A15)</f>
        <v>117259.8715</v>
      </c>
      <c r="E15" s="27">
        <f>$B15*(1+'Returns from Investments'!$B$1/12)^(E$1+1-$A15)</f>
        <v>520658.8328</v>
      </c>
      <c r="F15" s="27">
        <f>$B15*(1+'Returns from Investments'!$B$1/12)^(F$1+1-$A15)</f>
        <v>2311836.237</v>
      </c>
      <c r="G15" s="27">
        <f>$B15*(1+'Returns from Investments'!$B$1/12)^(G$1+1-$A15)</f>
        <v>10265045.84</v>
      </c>
    </row>
    <row r="16">
      <c r="A16" s="26">
        <f t="shared" si="1"/>
        <v>15</v>
      </c>
      <c r="B16" s="27">
        <f t="shared" si="3"/>
        <v>6990</v>
      </c>
      <c r="C16" s="27">
        <f>$B16*(1+'Returns from Investments'!$B$1/12)^(C$1+1-$A16)</f>
        <v>26082.58046</v>
      </c>
      <c r="D16" s="27">
        <f>$B16*(1+'Returns from Investments'!$B$1/12)^(D$1+1-$A16)</f>
        <v>115812.2188</v>
      </c>
      <c r="E16" s="27">
        <f>$B16*(1+'Returns from Investments'!$B$1/12)^(E$1+1-$A16)</f>
        <v>514230.946</v>
      </c>
      <c r="F16" s="27">
        <f>$B16*(1+'Returns from Investments'!$B$1/12)^(F$1+1-$A16)</f>
        <v>2283295.049</v>
      </c>
      <c r="G16" s="27">
        <f>$B16*(1+'Returns from Investments'!$B$1/12)^(G$1+1-$A16)</f>
        <v>10138316.88</v>
      </c>
    </row>
    <row r="17">
      <c r="A17" s="26">
        <f t="shared" si="1"/>
        <v>16</v>
      </c>
      <c r="B17" s="27">
        <f t="shared" si="3"/>
        <v>6990</v>
      </c>
      <c r="C17" s="27">
        <f>$B17*(1+'Returns from Investments'!$B$1/12)^(C$1+1-$A17)</f>
        <v>25760.57329</v>
      </c>
      <c r="D17" s="27">
        <f>$B17*(1+'Returns from Investments'!$B$1/12)^(D$1+1-$A17)</f>
        <v>114382.4383</v>
      </c>
      <c r="E17" s="27">
        <f>$B17*(1+'Returns from Investments'!$B$1/12)^(E$1+1-$A17)</f>
        <v>507882.4158</v>
      </c>
      <c r="F17" s="27">
        <f>$B17*(1+'Returns from Investments'!$B$1/12)^(F$1+1-$A17)</f>
        <v>2255106.221</v>
      </c>
      <c r="G17" s="27">
        <f>$B17*(1+'Returns from Investments'!$B$1/12)^(G$1+1-$A17)</f>
        <v>10013152.48</v>
      </c>
    </row>
    <row r="18">
      <c r="A18" s="26">
        <f t="shared" si="1"/>
        <v>17</v>
      </c>
      <c r="B18" s="27">
        <f t="shared" si="3"/>
        <v>6990</v>
      </c>
      <c r="C18" s="27">
        <f>$B18*(1+'Returns from Investments'!$B$1/12)^(C$1+1-$A18)</f>
        <v>25442.54152</v>
      </c>
      <c r="D18" s="27">
        <f>$B18*(1+'Returns from Investments'!$B$1/12)^(D$1+1-$A18)</f>
        <v>112970.3094</v>
      </c>
      <c r="E18" s="27">
        <f>$B18*(1+'Returns from Investments'!$B$1/12)^(E$1+1-$A18)</f>
        <v>501612.2625</v>
      </c>
      <c r="F18" s="27">
        <f>$B18*(1+'Returns from Investments'!$B$1/12)^(F$1+1-$A18)</f>
        <v>2227265.404</v>
      </c>
      <c r="G18" s="27">
        <f>$B18*(1+'Returns from Investments'!$B$1/12)^(G$1+1-$A18)</f>
        <v>9889533.31</v>
      </c>
    </row>
    <row r="19">
      <c r="A19" s="26">
        <f t="shared" si="1"/>
        <v>18</v>
      </c>
      <c r="B19" s="27">
        <f t="shared" si="3"/>
        <v>6990</v>
      </c>
      <c r="C19" s="27">
        <f>$B19*(1+'Returns from Investments'!$B$1/12)^(C$1+1-$A19)</f>
        <v>25128.43607</v>
      </c>
      <c r="D19" s="27">
        <f>$B19*(1+'Returns from Investments'!$B$1/12)^(D$1+1-$A19)</f>
        <v>111575.6143</v>
      </c>
      <c r="E19" s="27">
        <f>$B19*(1+'Returns from Investments'!$B$1/12)^(E$1+1-$A19)</f>
        <v>495419.5185</v>
      </c>
      <c r="F19" s="27">
        <f>$B19*(1+'Returns from Investments'!$B$1/12)^(F$1+1-$A19)</f>
        <v>2199768.3</v>
      </c>
      <c r="G19" s="27">
        <f>$B19*(1+'Returns from Investments'!$B$1/12)^(G$1+1-$A19)</f>
        <v>9767440.306</v>
      </c>
    </row>
    <row r="20">
      <c r="A20" s="26">
        <f t="shared" si="1"/>
        <v>19</v>
      </c>
      <c r="B20" s="27">
        <f t="shared" si="3"/>
        <v>6990</v>
      </c>
      <c r="C20" s="27">
        <f>$B20*(1+'Returns from Investments'!$B$1/12)^(C$1+1-$A20)</f>
        <v>24818.20847</v>
      </c>
      <c r="D20" s="27">
        <f>$B20*(1+'Returns from Investments'!$B$1/12)^(D$1+1-$A20)</f>
        <v>110198.1375</v>
      </c>
      <c r="E20" s="27">
        <f>$B20*(1+'Returns from Investments'!$B$1/12)^(E$1+1-$A20)</f>
        <v>489303.2281</v>
      </c>
      <c r="F20" s="27">
        <f>$B20*(1+'Returns from Investments'!$B$1/12)^(F$1+1-$A20)</f>
        <v>2172610.667</v>
      </c>
      <c r="G20" s="27">
        <f>$B20*(1+'Returns from Investments'!$B$1/12)^(G$1+1-$A20)</f>
        <v>9646854.623</v>
      </c>
    </row>
    <row r="21" ht="15.75" customHeight="1">
      <c r="A21" s="26">
        <f t="shared" si="1"/>
        <v>20</v>
      </c>
      <c r="B21" s="27">
        <f t="shared" si="3"/>
        <v>6990</v>
      </c>
      <c r="C21" s="27">
        <f>$B21*(1+'Returns from Investments'!$B$1/12)^(C$1+1-$A21)</f>
        <v>24511.81083</v>
      </c>
      <c r="D21" s="27">
        <f>$B21*(1+'Returns from Investments'!$B$1/12)^(D$1+1-$A21)</f>
        <v>108837.6667</v>
      </c>
      <c r="E21" s="27">
        <f>$B21*(1+'Returns from Investments'!$B$1/12)^(E$1+1-$A21)</f>
        <v>483262.4476</v>
      </c>
      <c r="F21" s="27">
        <f>$B21*(1+'Returns from Investments'!$B$1/12)^(F$1+1-$A21)</f>
        <v>2145788.313</v>
      </c>
      <c r="G21" s="27">
        <f>$B21*(1+'Returns from Investments'!$B$1/12)^(G$1+1-$A21)</f>
        <v>9527757.652</v>
      </c>
    </row>
    <row r="22" ht="15.75" customHeight="1">
      <c r="A22" s="26">
        <f t="shared" si="1"/>
        <v>21</v>
      </c>
      <c r="B22" s="27">
        <f t="shared" si="3"/>
        <v>6990</v>
      </c>
      <c r="C22" s="27">
        <f>$B22*(1+'Returns from Investments'!$B$1/12)^(C$1+1-$A22)</f>
        <v>24209.19588</v>
      </c>
      <c r="D22" s="27">
        <f>$B22*(1+'Returns from Investments'!$B$1/12)^(D$1+1-$A22)</f>
        <v>107493.9918</v>
      </c>
      <c r="E22" s="27">
        <f>$B22*(1+'Returns from Investments'!$B$1/12)^(E$1+1-$A22)</f>
        <v>477296.2445</v>
      </c>
      <c r="F22" s="27">
        <f>$B22*(1+'Returns from Investments'!$B$1/12)^(F$1+1-$A22)</f>
        <v>2119297.099</v>
      </c>
      <c r="G22" s="27">
        <f>$B22*(1+'Returns from Investments'!$B$1/12)^(G$1+1-$A22)</f>
        <v>9410131.015</v>
      </c>
    </row>
    <row r="23" ht="15.75" customHeight="1">
      <c r="A23" s="26">
        <f t="shared" si="1"/>
        <v>22</v>
      </c>
      <c r="B23" s="27">
        <f t="shared" si="3"/>
        <v>6990</v>
      </c>
      <c r="C23" s="27">
        <f>$B23*(1+'Returns from Investments'!$B$1/12)^(C$1+1-$A23)</f>
        <v>23910.31692</v>
      </c>
      <c r="D23" s="27">
        <f>$B23*(1+'Returns from Investments'!$B$1/12)^(D$1+1-$A23)</f>
        <v>106166.9055</v>
      </c>
      <c r="E23" s="27">
        <f>$B23*(1+'Returns from Investments'!$B$1/12)^(E$1+1-$A23)</f>
        <v>471403.6983</v>
      </c>
      <c r="F23" s="27">
        <f>$B23*(1+'Returns from Investments'!$B$1/12)^(F$1+1-$A23)</f>
        <v>2093132.937</v>
      </c>
      <c r="G23" s="27">
        <f>$B23*(1+'Returns from Investments'!$B$1/12)^(G$1+1-$A23)</f>
        <v>9293956.558</v>
      </c>
    </row>
    <row r="24" ht="15.75" customHeight="1">
      <c r="A24" s="26">
        <f t="shared" si="1"/>
        <v>23</v>
      </c>
      <c r="B24" s="27">
        <f t="shared" si="3"/>
        <v>6990</v>
      </c>
      <c r="C24" s="27">
        <f>$B24*(1+'Returns from Investments'!$B$1/12)^(C$1+1-$A24)</f>
        <v>23615.12782</v>
      </c>
      <c r="D24" s="27">
        <f>$B24*(1+'Returns from Investments'!$B$1/12)^(D$1+1-$A24)</f>
        <v>104856.203</v>
      </c>
      <c r="E24" s="27">
        <f>$B24*(1+'Returns from Investments'!$B$1/12)^(E$1+1-$A24)</f>
        <v>465583.8995</v>
      </c>
      <c r="F24" s="27">
        <f>$B24*(1+'Returns from Investments'!$B$1/12)^(F$1+1-$A24)</f>
        <v>2067291.79</v>
      </c>
      <c r="G24" s="27">
        <f>$B24*(1+'Returns from Investments'!$B$1/12)^(G$1+1-$A24)</f>
        <v>9179216.353</v>
      </c>
    </row>
    <row r="25" ht="15.75" customHeight="1">
      <c r="A25" s="26">
        <f t="shared" si="1"/>
        <v>24</v>
      </c>
      <c r="B25" s="27">
        <f t="shared" si="3"/>
        <v>6990</v>
      </c>
      <c r="C25" s="27">
        <f>$B25*(1+'Returns from Investments'!$B$1/12)^(C$1+1-$A25)</f>
        <v>23323.58303</v>
      </c>
      <c r="D25" s="27">
        <f>$B25*(1+'Returns from Investments'!$B$1/12)^(D$1+1-$A25)</f>
        <v>103561.6819</v>
      </c>
      <c r="E25" s="27">
        <f>$B25*(1+'Returns from Investments'!$B$1/12)^(E$1+1-$A25)</f>
        <v>459835.9501</v>
      </c>
      <c r="F25" s="27">
        <f>$B25*(1+'Returns from Investments'!$B$1/12)^(F$1+1-$A25)</f>
        <v>2041769.669</v>
      </c>
      <c r="G25" s="27">
        <f>$B25*(1+'Returns from Investments'!$B$1/12)^(G$1+1-$A25)</f>
        <v>9065892.695</v>
      </c>
    </row>
    <row r="26" ht="15.75" customHeight="1">
      <c r="A26" s="26">
        <f t="shared" si="1"/>
        <v>25</v>
      </c>
      <c r="B26" s="27">
        <f>Budget!H5</f>
        <v>8079</v>
      </c>
      <c r="C26" s="27">
        <f>$B26*(1+'Returns from Investments'!$B$1/12)^(C$1+1-$A26)</f>
        <v>26624.45149</v>
      </c>
      <c r="D26" s="27">
        <f>$B26*(1+'Returns from Investments'!$B$1/12)^(D$1+1-$A26)</f>
        <v>118218.2417</v>
      </c>
      <c r="E26" s="27">
        <f>$B26*(1+'Returns from Investments'!$B$1/12)^(E$1+1-$A26)</f>
        <v>524914.2007</v>
      </c>
      <c r="F26" s="27">
        <f>$B26*(1+'Returns from Investments'!$B$1/12)^(F$1+1-$A26)</f>
        <v>2330730.978</v>
      </c>
      <c r="G26" s="27">
        <f>$B26*(1+'Returns from Investments'!$B$1/12)^(G$1+1-$A26)</f>
        <v>10348942.52</v>
      </c>
    </row>
    <row r="27" ht="15.75" customHeight="1">
      <c r="A27" s="26">
        <f t="shared" si="1"/>
        <v>26</v>
      </c>
      <c r="B27" s="27">
        <f t="shared" ref="B27:B37" si="4">B26</f>
        <v>8079</v>
      </c>
      <c r="C27" s="27">
        <f>$B27*(1+'Returns from Investments'!$B$1/12)^(C$1+1-$A27)</f>
        <v>26295.75455</v>
      </c>
      <c r="D27" s="27">
        <f>$B27*(1+'Returns from Investments'!$B$1/12)^(D$1+1-$A27)</f>
        <v>116758.7572</v>
      </c>
      <c r="E27" s="27">
        <f>$B27*(1+'Returns from Investments'!$B$1/12)^(E$1+1-$A27)</f>
        <v>518433.7785</v>
      </c>
      <c r="F27" s="27">
        <f>$B27*(1+'Returns from Investments'!$B$1/12)^(F$1+1-$A27)</f>
        <v>2301956.522</v>
      </c>
      <c r="G27" s="27">
        <f>$B27*(1+'Returns from Investments'!$B$1/12)^(G$1+1-$A27)</f>
        <v>10221177.8</v>
      </c>
    </row>
    <row r="28" ht="15.75" customHeight="1">
      <c r="A28" s="26">
        <f t="shared" si="1"/>
        <v>27</v>
      </c>
      <c r="B28" s="27">
        <f t="shared" si="4"/>
        <v>8079</v>
      </c>
      <c r="C28" s="27">
        <f>$B28*(1+'Returns from Investments'!$B$1/12)^(C$1+1-$A28)</f>
        <v>25971.11561</v>
      </c>
      <c r="D28" s="27">
        <f>$B28*(1+'Returns from Investments'!$B$1/12)^(D$1+1-$A28)</f>
        <v>115317.2911</v>
      </c>
      <c r="E28" s="27">
        <f>$B28*(1+'Returns from Investments'!$B$1/12)^(E$1+1-$A28)</f>
        <v>512033.3615</v>
      </c>
      <c r="F28" s="27">
        <f>$B28*(1+'Returns from Investments'!$B$1/12)^(F$1+1-$A28)</f>
        <v>2273537.305</v>
      </c>
      <c r="G28" s="27">
        <f>$B28*(1+'Returns from Investments'!$B$1/12)^(G$1+1-$A28)</f>
        <v>10094990.42</v>
      </c>
    </row>
    <row r="29" ht="15.75" customHeight="1">
      <c r="A29" s="26">
        <f t="shared" si="1"/>
        <v>28</v>
      </c>
      <c r="B29" s="27">
        <f t="shared" si="4"/>
        <v>8079</v>
      </c>
      <c r="C29" s="27">
        <f>$B29*(1+'Returns from Investments'!$B$1/12)^(C$1+1-$A29)</f>
        <v>25650.48455</v>
      </c>
      <c r="D29" s="27">
        <f>$B29*(1+'Returns from Investments'!$B$1/12)^(D$1+1-$A29)</f>
        <v>113893.6208</v>
      </c>
      <c r="E29" s="27">
        <f>$B29*(1+'Returns from Investments'!$B$1/12)^(E$1+1-$A29)</f>
        <v>505711.9619</v>
      </c>
      <c r="F29" s="27">
        <f>$B29*(1+'Returns from Investments'!$B$1/12)^(F$1+1-$A29)</f>
        <v>2245468.943</v>
      </c>
      <c r="G29" s="27">
        <f>$B29*(1+'Returns from Investments'!$B$1/12)^(G$1+1-$A29)</f>
        <v>9970360.908</v>
      </c>
    </row>
    <row r="30" ht="15.75" customHeight="1">
      <c r="A30" s="26">
        <f t="shared" si="1"/>
        <v>29</v>
      </c>
      <c r="B30" s="27">
        <f t="shared" si="4"/>
        <v>8079</v>
      </c>
      <c r="C30" s="27">
        <f>$B30*(1+'Returns from Investments'!$B$1/12)^(C$1+1-$A30)</f>
        <v>25333.8119</v>
      </c>
      <c r="D30" s="27">
        <f>$B30*(1+'Returns from Investments'!$B$1/12)^(D$1+1-$A30)</f>
        <v>112487.5268</v>
      </c>
      <c r="E30" s="27">
        <f>$B30*(1+'Returns from Investments'!$B$1/12)^(E$1+1-$A30)</f>
        <v>499468.6044</v>
      </c>
      <c r="F30" s="27">
        <f>$B30*(1+'Returns from Investments'!$B$1/12)^(F$1+1-$A30)</f>
        <v>2217747.105</v>
      </c>
      <c r="G30" s="27">
        <f>$B30*(1+'Returns from Investments'!$B$1/12)^(G$1+1-$A30)</f>
        <v>9847270.032</v>
      </c>
    </row>
    <row r="31" ht="15.75" customHeight="1">
      <c r="A31" s="26">
        <f t="shared" si="1"/>
        <v>30</v>
      </c>
      <c r="B31" s="27">
        <f t="shared" si="4"/>
        <v>8079</v>
      </c>
      <c r="C31" s="27">
        <f>$B31*(1+'Returns from Investments'!$B$1/12)^(C$1+1-$A31)</f>
        <v>25021.04879</v>
      </c>
      <c r="D31" s="27">
        <f>$B31*(1+'Returns from Investments'!$B$1/12)^(D$1+1-$A31)</f>
        <v>111098.7919</v>
      </c>
      <c r="E31" s="27">
        <f>$B31*(1+'Returns from Investments'!$B$1/12)^(E$1+1-$A31)</f>
        <v>493302.3253</v>
      </c>
      <c r="F31" s="27">
        <f>$B31*(1+'Returns from Investments'!$B$1/12)^(F$1+1-$A31)</f>
        <v>2190367.511</v>
      </c>
      <c r="G31" s="27">
        <f>$B31*(1+'Returns from Investments'!$B$1/12)^(G$1+1-$A31)</f>
        <v>9725698.797</v>
      </c>
    </row>
    <row r="32" ht="15.75" customHeight="1">
      <c r="A32" s="26">
        <f t="shared" si="1"/>
        <v>31</v>
      </c>
      <c r="B32" s="27">
        <f t="shared" si="4"/>
        <v>8079</v>
      </c>
      <c r="C32" s="27">
        <f>$B32*(1+'Returns from Investments'!$B$1/12)^(C$1+1-$A32)</f>
        <v>24712.14696</v>
      </c>
      <c r="D32" s="27">
        <f>$B32*(1+'Returns from Investments'!$B$1/12)^(D$1+1-$A32)</f>
        <v>109727.2018</v>
      </c>
      <c r="E32" s="27">
        <f>$B32*(1+'Returns from Investments'!$B$1/12)^(E$1+1-$A32)</f>
        <v>487212.1731</v>
      </c>
      <c r="F32" s="27">
        <f>$B32*(1+'Returns from Investments'!$B$1/12)^(F$1+1-$A32)</f>
        <v>2163325.937</v>
      </c>
      <c r="G32" s="27">
        <f>$B32*(1+'Returns from Investments'!$B$1/12)^(G$1+1-$A32)</f>
        <v>9605628.442</v>
      </c>
    </row>
    <row r="33" ht="15.75" customHeight="1">
      <c r="A33" s="26">
        <f t="shared" si="1"/>
        <v>32</v>
      </c>
      <c r="B33" s="27">
        <f t="shared" si="4"/>
        <v>8079</v>
      </c>
      <c r="C33" s="27">
        <f>$B33*(1+'Returns from Investments'!$B$1/12)^(C$1+1-$A33)</f>
        <v>24407.05872</v>
      </c>
      <c r="D33" s="27">
        <f>$B33*(1+'Returns from Investments'!$B$1/12)^(D$1+1-$A33)</f>
        <v>108372.545</v>
      </c>
      <c r="E33" s="27">
        <f>$B33*(1+'Returns from Investments'!$B$1/12)^(E$1+1-$A33)</f>
        <v>481197.208</v>
      </c>
      <c r="F33" s="27">
        <f>$B33*(1+'Returns from Investments'!$B$1/12)^(F$1+1-$A33)</f>
        <v>2136618.209</v>
      </c>
      <c r="G33" s="27">
        <f>$B33*(1+'Returns from Investments'!$B$1/12)^(G$1+1-$A33)</f>
        <v>9487040.436</v>
      </c>
    </row>
    <row r="34" ht="15.75" customHeight="1">
      <c r="A34" s="26">
        <f t="shared" si="1"/>
        <v>33</v>
      </c>
      <c r="B34" s="27">
        <f t="shared" si="4"/>
        <v>8079</v>
      </c>
      <c r="C34" s="27">
        <f>$B34*(1+'Returns from Investments'!$B$1/12)^(C$1+1-$A34)</f>
        <v>24105.73701</v>
      </c>
      <c r="D34" s="27">
        <f>$B34*(1+'Returns from Investments'!$B$1/12)^(D$1+1-$A34)</f>
        <v>107034.6124</v>
      </c>
      <c r="E34" s="27">
        <f>$B34*(1+'Returns from Investments'!$B$1/12)^(E$1+1-$A34)</f>
        <v>475256.5018</v>
      </c>
      <c r="F34" s="27">
        <f>$B34*(1+'Returns from Investments'!$B$1/12)^(F$1+1-$A34)</f>
        <v>2110240.206</v>
      </c>
      <c r="G34" s="27">
        <f>$B34*(1+'Returns from Investments'!$B$1/12)^(G$1+1-$A34)</f>
        <v>9369916.48</v>
      </c>
    </row>
    <row r="35" ht="15.75" customHeight="1">
      <c r="A35" s="26">
        <f t="shared" si="1"/>
        <v>34</v>
      </c>
      <c r="B35" s="27">
        <f t="shared" si="4"/>
        <v>8079</v>
      </c>
      <c r="C35" s="27">
        <f>$B35*(1+'Returns from Investments'!$B$1/12)^(C$1+1-$A35)</f>
        <v>23808.13532</v>
      </c>
      <c r="D35" s="27">
        <f>$B35*(1+'Returns from Investments'!$B$1/12)^(D$1+1-$A35)</f>
        <v>105713.1974</v>
      </c>
      <c r="E35" s="27">
        <f>$B35*(1+'Returns from Investments'!$B$1/12)^(E$1+1-$A35)</f>
        <v>469389.1376</v>
      </c>
      <c r="F35" s="27">
        <f>$B35*(1+'Returns from Investments'!$B$1/12)^(F$1+1-$A35)</f>
        <v>2084187.858</v>
      </c>
      <c r="G35" s="27">
        <f>$B35*(1+'Returns from Investments'!$B$1/12)^(G$1+1-$A35)</f>
        <v>9254238.499</v>
      </c>
    </row>
    <row r="36" ht="15.75" customHeight="1">
      <c r="A36" s="26">
        <f t="shared" si="1"/>
        <v>35</v>
      </c>
      <c r="B36" s="27">
        <f t="shared" si="4"/>
        <v>8079</v>
      </c>
      <c r="C36" s="27">
        <f>$B36*(1+'Returns from Investments'!$B$1/12)^(C$1+1-$A36)</f>
        <v>23514.20772</v>
      </c>
      <c r="D36" s="27">
        <f>$B36*(1+'Returns from Investments'!$B$1/12)^(D$1+1-$A36)</f>
        <v>104408.0962</v>
      </c>
      <c r="E36" s="27">
        <f>$B36*(1+'Returns from Investments'!$B$1/12)^(E$1+1-$A36)</f>
        <v>463594.2099</v>
      </c>
      <c r="F36" s="27">
        <f>$B36*(1+'Returns from Investments'!$B$1/12)^(F$1+1-$A36)</f>
        <v>2058457.144</v>
      </c>
      <c r="G36" s="27">
        <f>$B36*(1+'Returns from Investments'!$B$1/12)^(G$1+1-$A36)</f>
        <v>9139988.641</v>
      </c>
    </row>
    <row r="37" ht="15.75" customHeight="1">
      <c r="A37" s="26">
        <f t="shared" si="1"/>
        <v>36</v>
      </c>
      <c r="B37" s="27">
        <f t="shared" si="4"/>
        <v>8079</v>
      </c>
      <c r="C37" s="27">
        <f>$B37*(1+'Returns from Investments'!$B$1/12)^(C$1+1-$A37)</f>
        <v>23223.90886</v>
      </c>
      <c r="D37" s="27">
        <f>$B37*(1+'Returns from Investments'!$B$1/12)^(D$1+1-$A37)</f>
        <v>103119.1074</v>
      </c>
      <c r="E37" s="27">
        <f>$B37*(1+'Returns from Investments'!$B$1/12)^(E$1+1-$A37)</f>
        <v>457870.8246</v>
      </c>
      <c r="F37" s="27">
        <f>$B37*(1+'Returns from Investments'!$B$1/12)^(F$1+1-$A37)</f>
        <v>2033044.093</v>
      </c>
      <c r="G37" s="27">
        <f>$B37*(1+'Returns from Investments'!$B$1/12)^(G$1+1-$A37)</f>
        <v>9027149.275</v>
      </c>
    </row>
    <row r="38" ht="15.75" customHeight="1">
      <c r="A38" s="26">
        <f t="shared" si="1"/>
        <v>37</v>
      </c>
      <c r="B38" s="27">
        <f>Budget!H6</f>
        <v>9276.9</v>
      </c>
      <c r="C38" s="27">
        <f>$B38*(1+'Returns from Investments'!$B$1/12)^(C$1+1-$A38)</f>
        <v>26338.1674</v>
      </c>
      <c r="D38" s="27">
        <f>$B38*(1+'Returns from Investments'!$B$1/12)^(D$1+1-$A38)</f>
        <v>116947.0793</v>
      </c>
      <c r="E38" s="27">
        <f>$B38*(1+'Returns from Investments'!$B$1/12)^(E$1+1-$A38)</f>
        <v>519269.9687</v>
      </c>
      <c r="F38" s="27">
        <f>$B38*(1+'Returns from Investments'!$B$1/12)^(F$1+1-$A38)</f>
        <v>2305669.384</v>
      </c>
      <c r="G38" s="27">
        <f>$B38*(1+'Returns from Investments'!$B$1/12)^(G$1+1-$A38)</f>
        <v>10237663.7</v>
      </c>
    </row>
    <row r="39" ht="15.75" customHeight="1">
      <c r="A39" s="26">
        <f t="shared" si="1"/>
        <v>38</v>
      </c>
      <c r="B39" s="27">
        <f t="shared" ref="B39:B49" si="5">B38</f>
        <v>9276.9</v>
      </c>
      <c r="C39" s="27">
        <f>$B39*(1+'Returns from Investments'!$B$1/12)^(C$1+1-$A39)</f>
        <v>26013.00484</v>
      </c>
      <c r="D39" s="27">
        <f>$B39*(1+'Returns from Investments'!$B$1/12)^(D$1+1-$A39)</f>
        <v>115503.2882</v>
      </c>
      <c r="E39" s="27">
        <f>$B39*(1+'Returns from Investments'!$B$1/12)^(E$1+1-$A39)</f>
        <v>512859.2283</v>
      </c>
      <c r="F39" s="27">
        <f>$B39*(1+'Returns from Investments'!$B$1/12)^(F$1+1-$A39)</f>
        <v>2277204.33</v>
      </c>
      <c r="G39" s="27">
        <f>$B39*(1+'Returns from Investments'!$B$1/12)^(G$1+1-$A39)</f>
        <v>10111272.79</v>
      </c>
    </row>
    <row r="40" ht="15.75" customHeight="1">
      <c r="A40" s="26">
        <f t="shared" si="1"/>
        <v>39</v>
      </c>
      <c r="B40" s="27">
        <f t="shared" si="5"/>
        <v>9276.9</v>
      </c>
      <c r="C40" s="27">
        <f>$B40*(1+'Returns from Investments'!$B$1/12)^(C$1+1-$A40)</f>
        <v>25691.85663</v>
      </c>
      <c r="D40" s="27">
        <f>$B40*(1+'Returns from Investments'!$B$1/12)^(D$1+1-$A40)</f>
        <v>114077.3217</v>
      </c>
      <c r="E40" s="27">
        <f>$B40*(1+'Returns from Investments'!$B$1/12)^(E$1+1-$A40)</f>
        <v>506527.6329</v>
      </c>
      <c r="F40" s="27">
        <f>$B40*(1+'Returns from Investments'!$B$1/12)^(F$1+1-$A40)</f>
        <v>2249090.697</v>
      </c>
      <c r="G40" s="27">
        <f>$B40*(1+'Returns from Investments'!$B$1/12)^(G$1+1-$A40)</f>
        <v>9986442.264</v>
      </c>
    </row>
    <row r="41" ht="15.75" customHeight="1">
      <c r="A41" s="26">
        <f t="shared" si="1"/>
        <v>40</v>
      </c>
      <c r="B41" s="27">
        <f t="shared" si="5"/>
        <v>9276.9</v>
      </c>
      <c r="C41" s="27">
        <f>$B41*(1+'Returns from Investments'!$B$1/12)^(C$1+1-$A41)</f>
        <v>25374.67322</v>
      </c>
      <c r="D41" s="27">
        <f>$B41*(1+'Returns from Investments'!$B$1/12)^(D$1+1-$A41)</f>
        <v>112668.9597</v>
      </c>
      <c r="E41" s="27">
        <f>$B41*(1+'Returns from Investments'!$B$1/12)^(E$1+1-$A41)</f>
        <v>500274.2054</v>
      </c>
      <c r="F41" s="27">
        <f>$B41*(1+'Returns from Investments'!$B$1/12)^(F$1+1-$A41)</f>
        <v>2221324.145</v>
      </c>
      <c r="G41" s="27">
        <f>$B41*(1+'Returns from Investments'!$B$1/12)^(G$1+1-$A41)</f>
        <v>9863152.853</v>
      </c>
    </row>
    <row r="42" ht="15.75" customHeight="1">
      <c r="A42" s="26">
        <f t="shared" si="1"/>
        <v>41</v>
      </c>
      <c r="B42" s="27">
        <f t="shared" si="5"/>
        <v>9276.9</v>
      </c>
      <c r="C42" s="27">
        <f>$B42*(1+'Returns from Investments'!$B$1/12)^(C$1+1-$A42)</f>
        <v>25061.40565</v>
      </c>
      <c r="D42" s="27">
        <f>$B42*(1+'Returns from Investments'!$B$1/12)^(D$1+1-$A42)</f>
        <v>111277.9849</v>
      </c>
      <c r="E42" s="27">
        <f>$B42*(1+'Returns from Investments'!$B$1/12)^(E$1+1-$A42)</f>
        <v>494097.9806</v>
      </c>
      <c r="F42" s="27">
        <f>$B42*(1+'Returns from Investments'!$B$1/12)^(F$1+1-$A42)</f>
        <v>2193900.39</v>
      </c>
      <c r="G42" s="27">
        <f>$B42*(1+'Returns from Investments'!$B$1/12)^(G$1+1-$A42)</f>
        <v>9741385.534</v>
      </c>
    </row>
    <row r="43" ht="15.75" customHeight="1">
      <c r="A43" s="26">
        <f t="shared" si="1"/>
        <v>42</v>
      </c>
      <c r="B43" s="27">
        <f t="shared" si="5"/>
        <v>9276.9</v>
      </c>
      <c r="C43" s="27">
        <f>$B43*(1+'Returns from Investments'!$B$1/12)^(C$1+1-$A43)</f>
        <v>24752.00558</v>
      </c>
      <c r="D43" s="27">
        <f>$B43*(1+'Returns from Investments'!$B$1/12)^(D$1+1-$A43)</f>
        <v>109904.1826</v>
      </c>
      <c r="E43" s="27">
        <f>$B43*(1+'Returns from Investments'!$B$1/12)^(E$1+1-$A43)</f>
        <v>487998.0055</v>
      </c>
      <c r="F43" s="27">
        <f>$B43*(1+'Returns from Investments'!$B$1/12)^(F$1+1-$A43)</f>
        <v>2166815.2</v>
      </c>
      <c r="G43" s="27">
        <f>$B43*(1+'Returns from Investments'!$B$1/12)^(G$1+1-$A43)</f>
        <v>9621121.515</v>
      </c>
    </row>
    <row r="44" ht="15.75" customHeight="1">
      <c r="A44" s="26">
        <f t="shared" si="1"/>
        <v>43</v>
      </c>
      <c r="B44" s="27">
        <f t="shared" si="5"/>
        <v>9276.9</v>
      </c>
      <c r="C44" s="27">
        <f>$B44*(1+'Returns from Investments'!$B$1/12)^(C$1+1-$A44)</f>
        <v>24446.42526</v>
      </c>
      <c r="D44" s="27">
        <f>$B44*(1+'Returns from Investments'!$B$1/12)^(D$1+1-$A44)</f>
        <v>108547.3408</v>
      </c>
      <c r="E44" s="27">
        <f>$B44*(1+'Returns from Investments'!$B$1/12)^(E$1+1-$A44)</f>
        <v>481973.3388</v>
      </c>
      <c r="F44" s="27">
        <f>$B44*(1+'Returns from Investments'!$B$1/12)^(F$1+1-$A44)</f>
        <v>2140064.395</v>
      </c>
      <c r="G44" s="27">
        <f>$B44*(1+'Returns from Investments'!$B$1/12)^(G$1+1-$A44)</f>
        <v>9502342.237</v>
      </c>
    </row>
    <row r="45" ht="15.75" customHeight="1">
      <c r="A45" s="26">
        <f t="shared" si="1"/>
        <v>44</v>
      </c>
      <c r="B45" s="27">
        <f t="shared" si="5"/>
        <v>9276.9</v>
      </c>
      <c r="C45" s="27">
        <f>$B45*(1+'Returns from Investments'!$B$1/12)^(C$1+1-$A45)</f>
        <v>24144.61754</v>
      </c>
      <c r="D45" s="27">
        <f>$B45*(1+'Returns from Investments'!$B$1/12)^(D$1+1-$A45)</f>
        <v>107207.2502</v>
      </c>
      <c r="E45" s="27">
        <f>$B45*(1+'Returns from Investments'!$B$1/12)^(E$1+1-$A45)</f>
        <v>476023.0507</v>
      </c>
      <c r="F45" s="27">
        <f>$B45*(1+'Returns from Investments'!$B$1/12)^(F$1+1-$A45)</f>
        <v>2113643.847</v>
      </c>
      <c r="G45" s="27">
        <f>$B45*(1+'Returns from Investments'!$B$1/12)^(G$1+1-$A45)</f>
        <v>9385029.37</v>
      </c>
    </row>
    <row r="46" ht="15.75" customHeight="1">
      <c r="A46" s="26">
        <f t="shared" si="1"/>
        <v>45</v>
      </c>
      <c r="B46" s="27">
        <f t="shared" si="5"/>
        <v>9276.9</v>
      </c>
      <c r="C46" s="27">
        <f>$B46*(1+'Returns from Investments'!$B$1/12)^(C$1+1-$A46)</f>
        <v>23846.53584</v>
      </c>
      <c r="D46" s="27">
        <f>$B46*(1+'Returns from Investments'!$B$1/12)^(D$1+1-$A46)</f>
        <v>105883.7039</v>
      </c>
      <c r="E46" s="27">
        <f>$B46*(1+'Returns from Investments'!$B$1/12)^(E$1+1-$A46)</f>
        <v>470146.2229</v>
      </c>
      <c r="F46" s="27">
        <f>$B46*(1+'Returns from Investments'!$B$1/12)^(F$1+1-$A46)</f>
        <v>2087549.478</v>
      </c>
      <c r="G46" s="27">
        <f>$B46*(1+'Returns from Investments'!$B$1/12)^(G$1+1-$A46)</f>
        <v>9269164.81</v>
      </c>
    </row>
    <row r="47" ht="15.75" customHeight="1">
      <c r="A47" s="26">
        <f t="shared" si="1"/>
        <v>46</v>
      </c>
      <c r="B47" s="27">
        <f t="shared" si="5"/>
        <v>9276.9</v>
      </c>
      <c r="C47" s="27">
        <f>$B47*(1+'Returns from Investments'!$B$1/12)^(C$1+1-$A47)</f>
        <v>23552.13417</v>
      </c>
      <c r="D47" s="27">
        <f>$B47*(1+'Returns from Investments'!$B$1/12)^(D$1+1-$A47)</f>
        <v>104576.4977</v>
      </c>
      <c r="E47" s="27">
        <f>$B47*(1+'Returns from Investments'!$B$1/12)^(E$1+1-$A47)</f>
        <v>464341.9485</v>
      </c>
      <c r="F47" s="27">
        <f>$B47*(1+'Returns from Investments'!$B$1/12)^(F$1+1-$A47)</f>
        <v>2061777.263</v>
      </c>
      <c r="G47" s="27">
        <f>$B47*(1+'Returns from Investments'!$B$1/12)^(G$1+1-$A47)</f>
        <v>9154730.676</v>
      </c>
    </row>
    <row r="48" ht="15.75" customHeight="1">
      <c r="A48" s="26">
        <f t="shared" si="1"/>
        <v>47</v>
      </c>
      <c r="B48" s="27">
        <f t="shared" si="5"/>
        <v>9276.9</v>
      </c>
      <c r="C48" s="27">
        <f>$B48*(1+'Returns from Investments'!$B$1/12)^(C$1+1-$A48)</f>
        <v>23261.36708</v>
      </c>
      <c r="D48" s="27">
        <f>$B48*(1+'Returns from Investments'!$B$1/12)^(D$1+1-$A48)</f>
        <v>103285.4298</v>
      </c>
      <c r="E48" s="27">
        <f>$B48*(1+'Returns from Investments'!$B$1/12)^(E$1+1-$A48)</f>
        <v>458609.3319</v>
      </c>
      <c r="F48" s="27">
        <f>$B48*(1+'Returns from Investments'!$B$1/12)^(F$1+1-$A48)</f>
        <v>2036323.222</v>
      </c>
      <c r="G48" s="27">
        <f>$B48*(1+'Returns from Investments'!$B$1/12)^(G$1+1-$A48)</f>
        <v>9041709.31</v>
      </c>
    </row>
    <row r="49" ht="15.75" customHeight="1">
      <c r="A49" s="26">
        <f t="shared" si="1"/>
        <v>48</v>
      </c>
      <c r="B49" s="27">
        <f t="shared" si="5"/>
        <v>9276.9</v>
      </c>
      <c r="C49" s="27">
        <f>$B49*(1+'Returns from Investments'!$B$1/12)^(C$1+1-$A49)</f>
        <v>22974.18971</v>
      </c>
      <c r="D49" s="27">
        <f>$B49*(1+'Returns from Investments'!$B$1/12)^(D$1+1-$A49)</f>
        <v>102010.3011</v>
      </c>
      <c r="E49" s="27">
        <f>$B49*(1+'Returns from Investments'!$B$1/12)^(E$1+1-$A49)</f>
        <v>452947.4883</v>
      </c>
      <c r="F49" s="27">
        <f>$B49*(1+'Returns from Investments'!$B$1/12)^(F$1+1-$A49)</f>
        <v>2011183.429</v>
      </c>
      <c r="G49" s="27">
        <f>$B49*(1+'Returns from Investments'!$B$1/12)^(G$1+1-$A49)</f>
        <v>8930083.269</v>
      </c>
    </row>
    <row r="50" ht="15.75" customHeight="1">
      <c r="A50" s="26">
        <f t="shared" si="1"/>
        <v>49</v>
      </c>
      <c r="B50" s="27">
        <f>Budget!H7</f>
        <v>10594.59</v>
      </c>
      <c r="C50" s="27">
        <f>$B50*(1+'Returns from Investments'!$B$1/12)^(C$1+1-$A50)</f>
        <v>25913.52241</v>
      </c>
      <c r="D50" s="27">
        <f>$B50*(1+'Returns from Investments'!$B$1/12)^(D$1+1-$A50)</f>
        <v>115061.565</v>
      </c>
      <c r="E50" s="27">
        <f>$B50*(1+'Returns from Investments'!$B$1/12)^(E$1+1-$A50)</f>
        <v>510897.8832</v>
      </c>
      <c r="F50" s="27">
        <f>$B50*(1+'Returns from Investments'!$B$1/12)^(F$1+1-$A50)</f>
        <v>2268495.54</v>
      </c>
      <c r="G50" s="27">
        <f>$B50*(1+'Returns from Investments'!$B$1/12)^(G$1+1-$A50)</f>
        <v>10072603.9</v>
      </c>
    </row>
    <row r="51" ht="15.75" customHeight="1">
      <c r="A51" s="26">
        <f t="shared" si="1"/>
        <v>50</v>
      </c>
      <c r="B51" s="27">
        <f t="shared" ref="B51:B61" si="6">B50</f>
        <v>10594.59</v>
      </c>
      <c r="C51" s="27">
        <f>$B51*(1+'Returns from Investments'!$B$1/12)^(C$1+1-$A51)</f>
        <v>25593.60238</v>
      </c>
      <c r="D51" s="27">
        <f>$B51*(1+'Returns from Investments'!$B$1/12)^(D$1+1-$A51)</f>
        <v>113641.0519</v>
      </c>
      <c r="E51" s="27">
        <f>$B51*(1+'Returns from Investments'!$B$1/12)^(E$1+1-$A51)</f>
        <v>504590.5019</v>
      </c>
      <c r="F51" s="27">
        <f>$B51*(1+'Returns from Investments'!$B$1/12)^(F$1+1-$A51)</f>
        <v>2240489.422</v>
      </c>
      <c r="G51" s="27">
        <f>$B51*(1+'Returns from Investments'!$B$1/12)^(G$1+1-$A51)</f>
        <v>9948250.77</v>
      </c>
    </row>
    <row r="52" ht="15.75" customHeight="1">
      <c r="A52" s="26">
        <f t="shared" si="1"/>
        <v>51</v>
      </c>
      <c r="B52" s="27">
        <f t="shared" si="6"/>
        <v>10594.59</v>
      </c>
      <c r="C52" s="27">
        <f>$B52*(1+'Returns from Investments'!$B$1/12)^(C$1+1-$A52)</f>
        <v>25277.63198</v>
      </c>
      <c r="D52" s="27">
        <f>$B52*(1+'Returns from Investments'!$B$1/12)^(D$1+1-$A52)</f>
        <v>112238.0759</v>
      </c>
      <c r="E52" s="27">
        <f>$B52*(1+'Returns from Investments'!$B$1/12)^(E$1+1-$A52)</f>
        <v>498360.9895</v>
      </c>
      <c r="F52" s="27">
        <f>$B52*(1+'Returns from Investments'!$B$1/12)^(F$1+1-$A52)</f>
        <v>2212829.059</v>
      </c>
      <c r="G52" s="27">
        <f>$B52*(1+'Returns from Investments'!$B$1/12)^(G$1+1-$A52)</f>
        <v>9825432.859</v>
      </c>
    </row>
    <row r="53" ht="15.75" customHeight="1">
      <c r="A53" s="26">
        <f t="shared" si="1"/>
        <v>52</v>
      </c>
      <c r="B53" s="27">
        <f t="shared" si="6"/>
        <v>10594.59</v>
      </c>
      <c r="C53" s="27">
        <f>$B53*(1+'Returns from Investments'!$B$1/12)^(C$1+1-$A53)</f>
        <v>24965.56245</v>
      </c>
      <c r="D53" s="27">
        <f>$B53*(1+'Returns from Investments'!$B$1/12)^(D$1+1-$A53)</f>
        <v>110852.4207</v>
      </c>
      <c r="E53" s="27">
        <f>$B53*(1+'Returns from Investments'!$B$1/12)^(E$1+1-$A53)</f>
        <v>492208.3847</v>
      </c>
      <c r="F53" s="27">
        <f>$B53*(1+'Returns from Investments'!$B$1/12)^(F$1+1-$A53)</f>
        <v>2185510.181</v>
      </c>
      <c r="G53" s="27">
        <f>$B53*(1+'Returns from Investments'!$B$1/12)^(G$1+1-$A53)</f>
        <v>9704131.219</v>
      </c>
    </row>
    <row r="54" ht="15.75" customHeight="1">
      <c r="A54" s="26">
        <f t="shared" si="1"/>
        <v>53</v>
      </c>
      <c r="B54" s="27">
        <f t="shared" si="6"/>
        <v>10594.59</v>
      </c>
      <c r="C54" s="27">
        <f>$B54*(1+'Returns from Investments'!$B$1/12)^(C$1+1-$A54)</f>
        <v>24657.34563</v>
      </c>
      <c r="D54" s="27">
        <f>$B54*(1+'Returns from Investments'!$B$1/12)^(D$1+1-$A54)</f>
        <v>109483.8723</v>
      </c>
      <c r="E54" s="27">
        <f>$B54*(1+'Returns from Investments'!$B$1/12)^(E$1+1-$A54)</f>
        <v>486131.738</v>
      </c>
      <c r="F54" s="27">
        <f>$B54*(1+'Returns from Investments'!$B$1/12)^(F$1+1-$A54)</f>
        <v>2158528.574</v>
      </c>
      <c r="G54" s="27">
        <f>$B54*(1+'Returns from Investments'!$B$1/12)^(G$1+1-$A54)</f>
        <v>9584327.13</v>
      </c>
    </row>
    <row r="55" ht="15.75" customHeight="1">
      <c r="A55" s="26">
        <f t="shared" si="1"/>
        <v>54</v>
      </c>
      <c r="B55" s="27">
        <f t="shared" si="6"/>
        <v>10594.59</v>
      </c>
      <c r="C55" s="27">
        <f>$B55*(1+'Returns from Investments'!$B$1/12)^(C$1+1-$A55)</f>
        <v>24352.93396</v>
      </c>
      <c r="D55" s="27">
        <f>$B55*(1+'Returns from Investments'!$B$1/12)^(D$1+1-$A55)</f>
        <v>108132.2195</v>
      </c>
      <c r="E55" s="27">
        <f>$B55*(1+'Returns from Investments'!$B$1/12)^(E$1+1-$A55)</f>
        <v>480130.1116</v>
      </c>
      <c r="F55" s="27">
        <f>$B55*(1+'Returns from Investments'!$B$1/12)^(F$1+1-$A55)</f>
        <v>2131880.073</v>
      </c>
      <c r="G55" s="27">
        <f>$B55*(1+'Returns from Investments'!$B$1/12)^(G$1+1-$A55)</f>
        <v>9466002.104</v>
      </c>
    </row>
    <row r="56" ht="15.75" customHeight="1">
      <c r="A56" s="26">
        <f t="shared" si="1"/>
        <v>55</v>
      </c>
      <c r="B56" s="27">
        <f t="shared" si="6"/>
        <v>10594.59</v>
      </c>
      <c r="C56" s="27">
        <f>$B56*(1+'Returns from Investments'!$B$1/12)^(C$1+1-$A56)</f>
        <v>24052.28045</v>
      </c>
      <c r="D56" s="27">
        <f>$B56*(1+'Returns from Investments'!$B$1/12)^(D$1+1-$A56)</f>
        <v>106797.2539</v>
      </c>
      <c r="E56" s="27">
        <f>$B56*(1+'Returns from Investments'!$B$1/12)^(E$1+1-$A56)</f>
        <v>474202.5794</v>
      </c>
      <c r="F56" s="27">
        <f>$B56*(1+'Returns from Investments'!$B$1/12)^(F$1+1-$A56)</f>
        <v>2105560.566</v>
      </c>
      <c r="G56" s="27">
        <f>$B56*(1+'Returns from Investments'!$B$1/12)^(G$1+1-$A56)</f>
        <v>9349137.88</v>
      </c>
    </row>
    <row r="57" ht="15.75" customHeight="1">
      <c r="A57" s="26">
        <f t="shared" si="1"/>
        <v>56</v>
      </c>
      <c r="B57" s="27">
        <f t="shared" si="6"/>
        <v>10594.59</v>
      </c>
      <c r="C57" s="27">
        <f>$B57*(1+'Returns from Investments'!$B$1/12)^(C$1+1-$A57)</f>
        <v>23755.33872</v>
      </c>
      <c r="D57" s="27">
        <f>$B57*(1+'Returns from Investments'!$B$1/12)^(D$1+1-$A57)</f>
        <v>105478.7692</v>
      </c>
      <c r="E57" s="27">
        <f>$B57*(1+'Returns from Investments'!$B$1/12)^(E$1+1-$A57)</f>
        <v>468348.2265</v>
      </c>
      <c r="F57" s="27">
        <f>$B57*(1+'Returns from Investments'!$B$1/12)^(F$1+1-$A57)</f>
        <v>2079565.991</v>
      </c>
      <c r="G57" s="27">
        <f>$B57*(1+'Returns from Investments'!$B$1/12)^(G$1+1-$A57)</f>
        <v>9233716.425</v>
      </c>
    </row>
    <row r="58" ht="15.75" customHeight="1">
      <c r="A58" s="26">
        <f t="shared" si="1"/>
        <v>57</v>
      </c>
      <c r="B58" s="27">
        <f t="shared" si="6"/>
        <v>10594.59</v>
      </c>
      <c r="C58" s="27">
        <f>$B58*(1+'Returns from Investments'!$B$1/12)^(C$1+1-$A58)</f>
        <v>23462.06293</v>
      </c>
      <c r="D58" s="27">
        <f>$B58*(1+'Returns from Investments'!$B$1/12)^(D$1+1-$A58)</f>
        <v>104176.5622</v>
      </c>
      <c r="E58" s="27">
        <f>$B58*(1+'Returns from Investments'!$B$1/12)^(E$1+1-$A58)</f>
        <v>462566.1497</v>
      </c>
      <c r="F58" s="27">
        <f>$B58*(1+'Returns from Investments'!$B$1/12)^(F$1+1-$A58)</f>
        <v>2053892.337</v>
      </c>
      <c r="G58" s="27">
        <f>$B58*(1+'Returns from Investments'!$B$1/12)^(G$1+1-$A58)</f>
        <v>9119719.926</v>
      </c>
    </row>
    <row r="59" ht="15.75" customHeight="1">
      <c r="A59" s="26">
        <f t="shared" si="1"/>
        <v>58</v>
      </c>
      <c r="B59" s="27">
        <f t="shared" si="6"/>
        <v>10594.59</v>
      </c>
      <c r="C59" s="27">
        <f>$B59*(1+'Returns from Investments'!$B$1/12)^(C$1+1-$A59)</f>
        <v>23172.40783</v>
      </c>
      <c r="D59" s="27">
        <f>$B59*(1+'Returns from Investments'!$B$1/12)^(D$1+1-$A59)</f>
        <v>102890.4318</v>
      </c>
      <c r="E59" s="27">
        <f>$B59*(1+'Returns from Investments'!$B$1/12)^(E$1+1-$A59)</f>
        <v>456855.4565</v>
      </c>
      <c r="F59" s="27">
        <f>$B59*(1+'Returns from Investments'!$B$1/12)^(F$1+1-$A59)</f>
        <v>2028535.641</v>
      </c>
      <c r="G59" s="27">
        <f>$B59*(1+'Returns from Investments'!$B$1/12)^(G$1+1-$A59)</f>
        <v>9007130.791</v>
      </c>
    </row>
    <row r="60" ht="15.75" customHeight="1">
      <c r="A60" s="26">
        <f t="shared" si="1"/>
        <v>59</v>
      </c>
      <c r="B60" s="27">
        <f t="shared" si="6"/>
        <v>10594.59</v>
      </c>
      <c r="C60" s="27">
        <f>$B60*(1+'Returns from Investments'!$B$1/12)^(C$1+1-$A60)</f>
        <v>22886.32873</v>
      </c>
      <c r="D60" s="27">
        <f>$B60*(1+'Returns from Investments'!$B$1/12)^(D$1+1-$A60)</f>
        <v>101620.1796</v>
      </c>
      <c r="E60" s="27">
        <f>$B60*(1+'Returns from Investments'!$B$1/12)^(E$1+1-$A60)</f>
        <v>451215.2656</v>
      </c>
      <c r="F60" s="27">
        <f>$B60*(1+'Returns from Investments'!$B$1/12)^(F$1+1-$A60)</f>
        <v>2003491.992</v>
      </c>
      <c r="G60" s="27">
        <f>$B60*(1+'Returns from Investments'!$B$1/12)^(G$1+1-$A60)</f>
        <v>8895931.645</v>
      </c>
    </row>
    <row r="61" ht="15.75" customHeight="1">
      <c r="A61" s="26">
        <f t="shared" si="1"/>
        <v>60</v>
      </c>
      <c r="B61" s="27">
        <f t="shared" si="6"/>
        <v>10594.59</v>
      </c>
      <c r="C61" s="27">
        <f>$B61*(1+'Returns from Investments'!$B$1/12)^(C$1+1-$A61)</f>
        <v>22603.78146</v>
      </c>
      <c r="D61" s="27">
        <f>$B61*(1+'Returns from Investments'!$B$1/12)^(D$1+1-$A61)</f>
        <v>100365.6094</v>
      </c>
      <c r="E61" s="27">
        <f>$B61*(1+'Returns from Investments'!$B$1/12)^(E$1+1-$A61)</f>
        <v>445644.7068</v>
      </c>
      <c r="F61" s="27">
        <f>$B61*(1+'Returns from Investments'!$B$1/12)^(F$1+1-$A61)</f>
        <v>1978757.523</v>
      </c>
      <c r="G61" s="27">
        <f>$B61*(1+'Returns from Investments'!$B$1/12)^(G$1+1-$A61)</f>
        <v>8786105.329</v>
      </c>
    </row>
    <row r="62" ht="15.75" customHeight="1">
      <c r="A62" s="26">
        <f t="shared" si="1"/>
        <v>61</v>
      </c>
      <c r="B62" s="27">
        <f>Budget!H8</f>
        <v>12044.049</v>
      </c>
      <c r="C62" s="27">
        <f>$B62*(1+'Returns from Investments'!$B$1/12)^(C$1+1-$A62)</f>
        <v>25378.99539</v>
      </c>
      <c r="D62" s="27">
        <f>$B62*(1+'Returns from Investments'!$B$1/12)^(D$1+1-$A62)</f>
        <v>112688.1511</v>
      </c>
      <c r="E62" s="27">
        <f>$B62*(1+'Returns from Investments'!$B$1/12)^(E$1+1-$A62)</f>
        <v>500359.4192</v>
      </c>
      <c r="F62" s="27">
        <f>$B62*(1+'Returns from Investments'!$B$1/12)^(F$1+1-$A62)</f>
        <v>2221702.512</v>
      </c>
      <c r="G62" s="27">
        <f>$B62*(1+'Returns from Investments'!$B$1/12)^(G$1+1-$A62)</f>
        <v>9864832.886</v>
      </c>
    </row>
    <row r="63" ht="15.75" customHeight="1">
      <c r="A63" s="26">
        <f t="shared" si="1"/>
        <v>62</v>
      </c>
      <c r="B63" s="27">
        <f t="shared" ref="B63:B73" si="7">B62</f>
        <v>12044.049</v>
      </c>
      <c r="C63" s="27">
        <f>$B63*(1+'Returns from Investments'!$B$1/12)^(C$1+1-$A63)</f>
        <v>25065.67446</v>
      </c>
      <c r="D63" s="27">
        <f>$B63*(1+'Returns from Investments'!$B$1/12)^(D$1+1-$A63)</f>
        <v>111296.9393</v>
      </c>
      <c r="E63" s="27">
        <f>$B63*(1+'Returns from Investments'!$B$1/12)^(E$1+1-$A63)</f>
        <v>494182.1424</v>
      </c>
      <c r="F63" s="27">
        <f>$B63*(1+'Returns from Investments'!$B$1/12)^(F$1+1-$A63)</f>
        <v>2194274.086</v>
      </c>
      <c r="G63" s="27">
        <f>$B63*(1+'Returns from Investments'!$B$1/12)^(G$1+1-$A63)</f>
        <v>9743044.826</v>
      </c>
    </row>
    <row r="64" ht="15.75" customHeight="1">
      <c r="A64" s="26">
        <f t="shared" si="1"/>
        <v>63</v>
      </c>
      <c r="B64" s="27">
        <f t="shared" si="7"/>
        <v>12044.049</v>
      </c>
      <c r="C64" s="27">
        <f>$B64*(1+'Returns from Investments'!$B$1/12)^(C$1+1-$A64)</f>
        <v>24756.22169</v>
      </c>
      <c r="D64" s="27">
        <f>$B64*(1+'Returns from Investments'!$B$1/12)^(D$1+1-$A64)</f>
        <v>109922.9031</v>
      </c>
      <c r="E64" s="27">
        <f>$B64*(1+'Returns from Investments'!$B$1/12)^(E$1+1-$A64)</f>
        <v>488081.1283</v>
      </c>
      <c r="F64" s="27">
        <f>$B64*(1+'Returns from Investments'!$B$1/12)^(F$1+1-$A64)</f>
        <v>2167184.283</v>
      </c>
      <c r="G64" s="27">
        <f>$B64*(1+'Returns from Investments'!$B$1/12)^(G$1+1-$A64)</f>
        <v>9622760.322</v>
      </c>
    </row>
    <row r="65" ht="15.75" customHeight="1">
      <c r="A65" s="26">
        <f t="shared" si="1"/>
        <v>64</v>
      </c>
      <c r="B65" s="27">
        <f t="shared" si="7"/>
        <v>12044.049</v>
      </c>
      <c r="C65" s="27">
        <f>$B65*(1+'Returns from Investments'!$B$1/12)^(C$1+1-$A65)</f>
        <v>24450.58933</v>
      </c>
      <c r="D65" s="27">
        <f>$B65*(1+'Returns from Investments'!$B$1/12)^(D$1+1-$A65)</f>
        <v>108565.8302</v>
      </c>
      <c r="E65" s="27">
        <f>$B65*(1+'Returns from Investments'!$B$1/12)^(E$1+1-$A65)</f>
        <v>482055.4354</v>
      </c>
      <c r="F65" s="27">
        <f>$B65*(1+'Returns from Investments'!$B$1/12)^(F$1+1-$A65)</f>
        <v>2140428.921</v>
      </c>
      <c r="G65" s="27">
        <f>$B65*(1+'Returns from Investments'!$B$1/12)^(G$1+1-$A65)</f>
        <v>9503960.812</v>
      </c>
    </row>
    <row r="66" ht="15.75" customHeight="1">
      <c r="A66" s="26">
        <f t="shared" si="1"/>
        <v>65</v>
      </c>
      <c r="B66" s="27">
        <f t="shared" si="7"/>
        <v>12044.049</v>
      </c>
      <c r="C66" s="27">
        <f>$B66*(1+'Returns from Investments'!$B$1/12)^(C$1+1-$A66)</f>
        <v>24148.7302</v>
      </c>
      <c r="D66" s="27">
        <f>$B66*(1+'Returns from Investments'!$B$1/12)^(D$1+1-$A66)</f>
        <v>107225.5113</v>
      </c>
      <c r="E66" s="27">
        <f>$B66*(1+'Returns from Investments'!$B$1/12)^(E$1+1-$A66)</f>
        <v>476104.1337</v>
      </c>
      <c r="F66" s="27">
        <f>$B66*(1+'Returns from Investments'!$B$1/12)^(F$1+1-$A66)</f>
        <v>2114003.873</v>
      </c>
      <c r="G66" s="27">
        <f>$B66*(1+'Returns from Investments'!$B$1/12)^(G$1+1-$A66)</f>
        <v>9386627.962</v>
      </c>
    </row>
    <row r="67" ht="15.75" customHeight="1">
      <c r="A67" s="26">
        <f t="shared" si="1"/>
        <v>66</v>
      </c>
      <c r="B67" s="27">
        <f t="shared" si="7"/>
        <v>12044.049</v>
      </c>
      <c r="C67" s="27">
        <f>$B67*(1+'Returns from Investments'!$B$1/12)^(C$1+1-$A67)</f>
        <v>23850.59773</v>
      </c>
      <c r="D67" s="27">
        <f>$B67*(1+'Returns from Investments'!$B$1/12)^(D$1+1-$A67)</f>
        <v>105901.7395</v>
      </c>
      <c r="E67" s="27">
        <f>$B67*(1+'Returns from Investments'!$B$1/12)^(E$1+1-$A67)</f>
        <v>470226.3049</v>
      </c>
      <c r="F67" s="27">
        <f>$B67*(1+'Returns from Investments'!$B$1/12)^(F$1+1-$A67)</f>
        <v>2087905.06</v>
      </c>
      <c r="G67" s="27">
        <f>$B67*(1+'Returns from Investments'!$B$1/12)^(G$1+1-$A67)</f>
        <v>9270743.666</v>
      </c>
    </row>
    <row r="68" ht="15.75" customHeight="1">
      <c r="A68" s="26">
        <f t="shared" si="1"/>
        <v>67</v>
      </c>
      <c r="B68" s="27">
        <f t="shared" si="7"/>
        <v>12044.049</v>
      </c>
      <c r="C68" s="27">
        <f>$B68*(1+'Returns from Investments'!$B$1/12)^(C$1+1-$A68)</f>
        <v>23556.1459</v>
      </c>
      <c r="D68" s="27">
        <f>$B68*(1+'Returns from Investments'!$B$1/12)^(D$1+1-$A68)</f>
        <v>104594.3107</v>
      </c>
      <c r="E68" s="27">
        <f>$B68*(1+'Returns from Investments'!$B$1/12)^(E$1+1-$A68)</f>
        <v>464421.0419</v>
      </c>
      <c r="F68" s="27">
        <f>$B68*(1+'Returns from Investments'!$B$1/12)^(F$1+1-$A68)</f>
        <v>2062128.454</v>
      </c>
      <c r="G68" s="27">
        <f>$B68*(1+'Returns from Investments'!$B$1/12)^(G$1+1-$A68)</f>
        <v>9156290.041</v>
      </c>
    </row>
    <row r="69" ht="15.75" customHeight="1">
      <c r="A69" s="26">
        <f t="shared" si="1"/>
        <v>68</v>
      </c>
      <c r="B69" s="27">
        <f t="shared" si="7"/>
        <v>12044.049</v>
      </c>
      <c r="C69" s="27">
        <f>$B69*(1+'Returns from Investments'!$B$1/12)^(C$1+1-$A69)</f>
        <v>23265.32929</v>
      </c>
      <c r="D69" s="27">
        <f>$B69*(1+'Returns from Investments'!$B$1/12)^(D$1+1-$A69)</f>
        <v>103303.0229</v>
      </c>
      <c r="E69" s="27">
        <f>$B69*(1+'Returns from Investments'!$B$1/12)^(E$1+1-$A69)</f>
        <v>458687.4488</v>
      </c>
      <c r="F69" s="27">
        <f>$B69*(1+'Returns from Investments'!$B$1/12)^(F$1+1-$A69)</f>
        <v>2036670.078</v>
      </c>
      <c r="G69" s="27">
        <f>$B69*(1+'Returns from Investments'!$B$1/12)^(G$1+1-$A69)</f>
        <v>9043249.423</v>
      </c>
    </row>
    <row r="70" ht="15.75" customHeight="1">
      <c r="A70" s="26">
        <f t="shared" si="1"/>
        <v>69</v>
      </c>
      <c r="B70" s="27">
        <f t="shared" si="7"/>
        <v>12044.049</v>
      </c>
      <c r="C70" s="27">
        <f>$B70*(1+'Returns from Investments'!$B$1/12)^(C$1+1-$A70)</f>
        <v>22978.103</v>
      </c>
      <c r="D70" s="27">
        <f>$B70*(1+'Returns from Investments'!$B$1/12)^(D$1+1-$A70)</f>
        <v>102027.6769</v>
      </c>
      <c r="E70" s="27">
        <f>$B70*(1+'Returns from Investments'!$B$1/12)^(E$1+1-$A70)</f>
        <v>453024.6408</v>
      </c>
      <c r="F70" s="27">
        <f>$B70*(1+'Returns from Investments'!$B$1/12)^(F$1+1-$A70)</f>
        <v>2011526.003</v>
      </c>
      <c r="G70" s="27">
        <f>$B70*(1+'Returns from Investments'!$B$1/12)^(G$1+1-$A70)</f>
        <v>8931604.368</v>
      </c>
    </row>
    <row r="71" ht="15.75" customHeight="1">
      <c r="A71" s="26">
        <f t="shared" si="1"/>
        <v>70</v>
      </c>
      <c r="B71" s="27">
        <f t="shared" si="7"/>
        <v>12044.049</v>
      </c>
      <c r="C71" s="27">
        <f>$B71*(1+'Returns from Investments'!$B$1/12)^(C$1+1-$A71)</f>
        <v>22694.42272</v>
      </c>
      <c r="D71" s="27">
        <f>$B71*(1+'Returns from Investments'!$B$1/12)^(D$1+1-$A71)</f>
        <v>100768.076</v>
      </c>
      <c r="E71" s="27">
        <f>$B71*(1+'Returns from Investments'!$B$1/12)^(E$1+1-$A71)</f>
        <v>447431.744</v>
      </c>
      <c r="F71" s="27">
        <f>$B71*(1+'Returns from Investments'!$B$1/12)^(F$1+1-$A71)</f>
        <v>1986692.349</v>
      </c>
      <c r="G71" s="27">
        <f>$B71*(1+'Returns from Investments'!$B$1/12)^(G$1+1-$A71)</f>
        <v>8821337.648</v>
      </c>
    </row>
    <row r="72" ht="15.75" customHeight="1">
      <c r="A72" s="26">
        <f t="shared" si="1"/>
        <v>71</v>
      </c>
      <c r="B72" s="27">
        <f t="shared" si="7"/>
        <v>12044.049</v>
      </c>
      <c r="C72" s="27">
        <f>$B72*(1+'Returns from Investments'!$B$1/12)^(C$1+1-$A72)</f>
        <v>22414.24466</v>
      </c>
      <c r="D72" s="27">
        <f>$B72*(1+'Returns from Investments'!$B$1/12)^(D$1+1-$A72)</f>
        <v>99524.02564</v>
      </c>
      <c r="E72" s="27">
        <f>$B72*(1+'Returns from Investments'!$B$1/12)^(E$1+1-$A72)</f>
        <v>441907.8953</v>
      </c>
      <c r="F72" s="27">
        <f>$B72*(1+'Returns from Investments'!$B$1/12)^(F$1+1-$A72)</f>
        <v>1962165.283</v>
      </c>
      <c r="G72" s="27">
        <f>$B72*(1+'Returns from Investments'!$B$1/12)^(G$1+1-$A72)</f>
        <v>8712432.245</v>
      </c>
    </row>
    <row r="73" ht="15.75" customHeight="1">
      <c r="A73" s="26">
        <f t="shared" si="1"/>
        <v>72</v>
      </c>
      <c r="B73" s="27">
        <f t="shared" si="7"/>
        <v>12044.049</v>
      </c>
      <c r="C73" s="27">
        <f>$B73*(1+'Returns from Investments'!$B$1/12)^(C$1+1-$A73)</f>
        <v>22137.52559</v>
      </c>
      <c r="D73" s="27">
        <f>$B73*(1+'Returns from Investments'!$B$1/12)^(D$1+1-$A73)</f>
        <v>98295.33397</v>
      </c>
      <c r="E73" s="27">
        <f>$B73*(1+'Returns from Investments'!$B$1/12)^(E$1+1-$A73)</f>
        <v>436452.2422</v>
      </c>
      <c r="F73" s="27">
        <f>$B73*(1+'Returns from Investments'!$B$1/12)^(F$1+1-$A73)</f>
        <v>1937941.02</v>
      </c>
      <c r="G73" s="27">
        <f>$B73*(1+'Returns from Investments'!$B$1/12)^(G$1+1-$A73)</f>
        <v>8604871.353</v>
      </c>
    </row>
    <row r="74" ht="15.75" customHeight="1">
      <c r="A74" s="26">
        <f t="shared" si="1"/>
        <v>73</v>
      </c>
      <c r="B74" s="27">
        <f>Budget!H9</f>
        <v>13638.4539</v>
      </c>
      <c r="C74" s="27">
        <f>$B74*(1+'Returns from Investments'!$B$1/12)^(C$1+1-$A74)</f>
        <v>24758.63348</v>
      </c>
      <c r="D74" s="27">
        <f>$B74*(1+'Returns from Investments'!$B$1/12)^(D$1+1-$A74)</f>
        <v>109933.6119</v>
      </c>
      <c r="E74" s="27">
        <f>$B74*(1+'Returns from Investments'!$B$1/12)^(E$1+1-$A74)</f>
        <v>488128.6778</v>
      </c>
      <c r="F74" s="27">
        <f>$B74*(1+'Returns from Investments'!$B$1/12)^(F$1+1-$A74)</f>
        <v>2167395.413</v>
      </c>
      <c r="G74" s="27">
        <f>$B74*(1+'Returns from Investments'!$B$1/12)^(G$1+1-$A74)</f>
        <v>9623697.784</v>
      </c>
    </row>
    <row r="75" ht="15.75" customHeight="1">
      <c r="A75" s="26">
        <f t="shared" si="1"/>
        <v>74</v>
      </c>
      <c r="B75" s="27">
        <f t="shared" ref="B75:B85" si="8">B74</f>
        <v>13638.4539</v>
      </c>
      <c r="C75" s="27">
        <f>$B75*(1+'Returns from Investments'!$B$1/12)^(C$1+1-$A75)</f>
        <v>24452.97133</v>
      </c>
      <c r="D75" s="27">
        <f>$B75*(1+'Returns from Investments'!$B$1/12)^(D$1+1-$A75)</f>
        <v>108576.4068</v>
      </c>
      <c r="E75" s="27">
        <f>$B75*(1+'Returns from Investments'!$B$1/12)^(E$1+1-$A75)</f>
        <v>482102.3978</v>
      </c>
      <c r="F75" s="27">
        <f>$B75*(1+'Returns from Investments'!$B$1/12)^(F$1+1-$A75)</f>
        <v>2140637.445</v>
      </c>
      <c r="G75" s="27">
        <f>$B75*(1+'Returns from Investments'!$B$1/12)^(G$1+1-$A75)</f>
        <v>9504886.7</v>
      </c>
    </row>
    <row r="76" ht="15.75" customHeight="1">
      <c r="A76" s="26">
        <f t="shared" si="1"/>
        <v>75</v>
      </c>
      <c r="B76" s="27">
        <f t="shared" si="8"/>
        <v>13638.4539</v>
      </c>
      <c r="C76" s="27">
        <f>$B76*(1+'Returns from Investments'!$B$1/12)^(C$1+1-$A76)</f>
        <v>24151.0828</v>
      </c>
      <c r="D76" s="27">
        <f>$B76*(1+'Returns from Investments'!$B$1/12)^(D$1+1-$A76)</f>
        <v>107235.9573</v>
      </c>
      <c r="E76" s="27">
        <f>$B76*(1+'Returns from Investments'!$B$1/12)^(E$1+1-$A76)</f>
        <v>476150.5164</v>
      </c>
      <c r="F76" s="27">
        <f>$B76*(1+'Returns from Investments'!$B$1/12)^(F$1+1-$A76)</f>
        <v>2114209.822</v>
      </c>
      <c r="G76" s="27">
        <f>$B76*(1+'Returns from Investments'!$B$1/12)^(G$1+1-$A76)</f>
        <v>9387542.42</v>
      </c>
    </row>
    <row r="77" ht="15.75" customHeight="1">
      <c r="A77" s="26">
        <f t="shared" si="1"/>
        <v>76</v>
      </c>
      <c r="B77" s="27">
        <f t="shared" si="8"/>
        <v>13638.4539</v>
      </c>
      <c r="C77" s="27">
        <f>$B77*(1+'Returns from Investments'!$B$1/12)^(C$1+1-$A77)</f>
        <v>23852.92128</v>
      </c>
      <c r="D77" s="27">
        <f>$B77*(1+'Returns from Investments'!$B$1/12)^(D$1+1-$A77)</f>
        <v>105912.0566</v>
      </c>
      <c r="E77" s="27">
        <f>$B77*(1+'Returns from Investments'!$B$1/12)^(E$1+1-$A77)</f>
        <v>470272.1149</v>
      </c>
      <c r="F77" s="27">
        <f>$B77*(1+'Returns from Investments'!$B$1/12)^(F$1+1-$A77)</f>
        <v>2088108.466</v>
      </c>
      <c r="G77" s="27">
        <f>$B77*(1+'Returns from Investments'!$B$1/12)^(G$1+1-$A77)</f>
        <v>9271646.834</v>
      </c>
    </row>
    <row r="78" ht="15.75" customHeight="1">
      <c r="A78" s="26">
        <f t="shared" si="1"/>
        <v>77</v>
      </c>
      <c r="B78" s="27">
        <f t="shared" si="8"/>
        <v>13638.4539</v>
      </c>
      <c r="C78" s="27">
        <f>$B78*(1+'Returns from Investments'!$B$1/12)^(C$1+1-$A78)</f>
        <v>23558.44077</v>
      </c>
      <c r="D78" s="27">
        <f>$B78*(1+'Returns from Investments'!$B$1/12)^(D$1+1-$A78)</f>
        <v>104604.5004</v>
      </c>
      <c r="E78" s="27">
        <f>$B78*(1+'Returns from Investments'!$B$1/12)^(E$1+1-$A78)</f>
        <v>464466.2864</v>
      </c>
      <c r="F78" s="27">
        <f>$B78*(1+'Returns from Investments'!$B$1/12)^(F$1+1-$A78)</f>
        <v>2062329.349</v>
      </c>
      <c r="G78" s="27">
        <f>$B78*(1+'Returns from Investments'!$B$1/12)^(G$1+1-$A78)</f>
        <v>9157182.058</v>
      </c>
    </row>
    <row r="79" ht="15.75" customHeight="1">
      <c r="A79" s="26">
        <f t="shared" si="1"/>
        <v>78</v>
      </c>
      <c r="B79" s="27">
        <f t="shared" si="8"/>
        <v>13638.4539</v>
      </c>
      <c r="C79" s="27">
        <f>$B79*(1+'Returns from Investments'!$B$1/12)^(C$1+1-$A79)</f>
        <v>23267.59583</v>
      </c>
      <c r="D79" s="27">
        <f>$B79*(1+'Returns from Investments'!$B$1/12)^(D$1+1-$A79)</f>
        <v>103313.0868</v>
      </c>
      <c r="E79" s="27">
        <f>$B79*(1+'Returns from Investments'!$B$1/12)^(E$1+1-$A79)</f>
        <v>458732.1347</v>
      </c>
      <c r="F79" s="27">
        <f>$B79*(1+'Returns from Investments'!$B$1/12)^(F$1+1-$A79)</f>
        <v>2036868.493</v>
      </c>
      <c r="G79" s="27">
        <f>$B79*(1+'Returns from Investments'!$B$1/12)^(G$1+1-$A79)</f>
        <v>9044130.428</v>
      </c>
    </row>
    <row r="80" ht="15.75" customHeight="1">
      <c r="A80" s="26">
        <f t="shared" si="1"/>
        <v>79</v>
      </c>
      <c r="B80" s="27">
        <f t="shared" si="8"/>
        <v>13638.4539</v>
      </c>
      <c r="C80" s="27">
        <f>$B80*(1+'Returns from Investments'!$B$1/12)^(C$1+1-$A80)</f>
        <v>22980.34156</v>
      </c>
      <c r="D80" s="27">
        <f>$B80*(1+'Returns from Investments'!$B$1/12)^(D$1+1-$A80)</f>
        <v>102037.6166</v>
      </c>
      <c r="E80" s="27">
        <f>$B80*(1+'Returns from Investments'!$B$1/12)^(E$1+1-$A80)</f>
        <v>453068.775</v>
      </c>
      <c r="F80" s="27">
        <f>$B80*(1+'Returns from Investments'!$B$1/12)^(F$1+1-$A80)</f>
        <v>2011721.968</v>
      </c>
      <c r="G80" s="27">
        <f>$B80*(1+'Returns from Investments'!$B$1/12)^(G$1+1-$A80)</f>
        <v>8932474.497</v>
      </c>
    </row>
    <row r="81" ht="15.75" customHeight="1">
      <c r="A81" s="26">
        <f t="shared" si="1"/>
        <v>80</v>
      </c>
      <c r="B81" s="27">
        <f t="shared" si="8"/>
        <v>13638.4539</v>
      </c>
      <c r="C81" s="27">
        <f>$B81*(1+'Returns from Investments'!$B$1/12)^(C$1+1-$A81)</f>
        <v>22696.63364</v>
      </c>
      <c r="D81" s="27">
        <f>$B81*(1+'Returns from Investments'!$B$1/12)^(D$1+1-$A81)</f>
        <v>100777.8929</v>
      </c>
      <c r="E81" s="27">
        <f>$B81*(1+'Returns from Investments'!$B$1/12)^(E$1+1-$A81)</f>
        <v>447475.3333</v>
      </c>
      <c r="F81" s="27">
        <f>$B81*(1+'Returns from Investments'!$B$1/12)^(F$1+1-$A81)</f>
        <v>1986885.895</v>
      </c>
      <c r="G81" s="27">
        <f>$B81*(1+'Returns from Investments'!$B$1/12)^(G$1+1-$A81)</f>
        <v>8822197.034</v>
      </c>
    </row>
    <row r="82" ht="15.75" customHeight="1">
      <c r="A82" s="26">
        <f t="shared" si="1"/>
        <v>81</v>
      </c>
      <c r="B82" s="27">
        <f t="shared" si="8"/>
        <v>13638.4539</v>
      </c>
      <c r="C82" s="27">
        <f>$B82*(1+'Returns from Investments'!$B$1/12)^(C$1+1-$A82)</f>
        <v>22416.42828</v>
      </c>
      <c r="D82" s="27">
        <f>$B82*(1+'Returns from Investments'!$B$1/12)^(D$1+1-$A82)</f>
        <v>99533.7214</v>
      </c>
      <c r="E82" s="27">
        <f>$B82*(1+'Returns from Investments'!$B$1/12)^(E$1+1-$A82)</f>
        <v>441950.9465</v>
      </c>
      <c r="F82" s="27">
        <f>$B82*(1+'Returns from Investments'!$B$1/12)^(F$1+1-$A82)</f>
        <v>1962356.439</v>
      </c>
      <c r="G82" s="27">
        <f>$B82*(1+'Returns from Investments'!$B$1/12)^(G$1+1-$A82)</f>
        <v>8713281.021</v>
      </c>
    </row>
    <row r="83" ht="15.75" customHeight="1">
      <c r="A83" s="26">
        <f t="shared" si="1"/>
        <v>82</v>
      </c>
      <c r="B83" s="27">
        <f t="shared" si="8"/>
        <v>13638.4539</v>
      </c>
      <c r="C83" s="27">
        <f>$B83*(1+'Returns from Investments'!$B$1/12)^(C$1+1-$A83)</f>
        <v>22139.68225</v>
      </c>
      <c r="D83" s="27">
        <f>$B83*(1+'Returns from Investments'!$B$1/12)^(D$1+1-$A83)</f>
        <v>98304.91003</v>
      </c>
      <c r="E83" s="27">
        <f>$B83*(1+'Returns from Investments'!$B$1/12)^(E$1+1-$A83)</f>
        <v>436494.762</v>
      </c>
      <c r="F83" s="27">
        <f>$B83*(1+'Returns from Investments'!$B$1/12)^(F$1+1-$A83)</f>
        <v>1938129.816</v>
      </c>
      <c r="G83" s="27">
        <f>$B83*(1+'Returns from Investments'!$B$1/12)^(G$1+1-$A83)</f>
        <v>8605709.651</v>
      </c>
    </row>
    <row r="84" ht="15.75" customHeight="1">
      <c r="A84" s="26">
        <f t="shared" si="1"/>
        <v>83</v>
      </c>
      <c r="B84" s="27">
        <f t="shared" si="8"/>
        <v>13638.4539</v>
      </c>
      <c r="C84" s="27">
        <f>$B84*(1+'Returns from Investments'!$B$1/12)^(C$1+1-$A84)</f>
        <v>21866.35284</v>
      </c>
      <c r="D84" s="27">
        <f>$B84*(1+'Returns from Investments'!$B$1/12)^(D$1+1-$A84)</f>
        <v>97091.26916</v>
      </c>
      <c r="E84" s="27">
        <f>$B84*(1+'Returns from Investments'!$B$1/12)^(E$1+1-$A84)</f>
        <v>431105.9378</v>
      </c>
      <c r="F84" s="27">
        <f>$B84*(1+'Returns from Investments'!$B$1/12)^(F$1+1-$A84)</f>
        <v>1914202.288</v>
      </c>
      <c r="G84" s="27">
        <f>$B84*(1+'Returns from Investments'!$B$1/12)^(G$1+1-$A84)</f>
        <v>8499466.322</v>
      </c>
    </row>
    <row r="85" ht="15.75" customHeight="1">
      <c r="A85" s="26">
        <f t="shared" si="1"/>
        <v>84</v>
      </c>
      <c r="B85" s="27">
        <f t="shared" si="8"/>
        <v>13638.4539</v>
      </c>
      <c r="C85" s="27">
        <f>$B85*(1+'Returns from Investments'!$B$1/12)^(C$1+1-$A85)</f>
        <v>21596.39787</v>
      </c>
      <c r="D85" s="27">
        <f>$B85*(1+'Returns from Investments'!$B$1/12)^(D$1+1-$A85)</f>
        <v>95892.61152</v>
      </c>
      <c r="E85" s="27">
        <f>$B85*(1+'Returns from Investments'!$B$1/12)^(E$1+1-$A85)</f>
        <v>425783.6422</v>
      </c>
      <c r="F85" s="27">
        <f>$B85*(1+'Returns from Investments'!$B$1/12)^(F$1+1-$A85)</f>
        <v>1890570.161</v>
      </c>
      <c r="G85" s="27">
        <f>$B85*(1+'Returns from Investments'!$B$1/12)^(G$1+1-$A85)</f>
        <v>8394534.639</v>
      </c>
    </row>
    <row r="86" ht="15.75" customHeight="1">
      <c r="A86" s="26">
        <f t="shared" si="1"/>
        <v>85</v>
      </c>
      <c r="B86" s="27">
        <f>Budget!H10</f>
        <v>15392.29929</v>
      </c>
      <c r="C86" s="27">
        <f>$B86*(1+'Returns from Investments'!$B$1/12)^(C$1+1-$A86)</f>
        <v>24072.69133</v>
      </c>
      <c r="D86" s="27">
        <f>$B86*(1+'Returns from Investments'!$B$1/12)^(D$1+1-$A86)</f>
        <v>106887.8825</v>
      </c>
      <c r="E86" s="27">
        <f>$B86*(1+'Returns from Investments'!$B$1/12)^(E$1+1-$A86)</f>
        <v>474604.9899</v>
      </c>
      <c r="F86" s="27">
        <f>$B86*(1+'Returns from Investments'!$B$1/12)^(F$1+1-$A86)</f>
        <v>2107347.355</v>
      </c>
      <c r="G86" s="27">
        <f>$B86*(1+'Returns from Investments'!$B$1/12)^(G$1+1-$A86)</f>
        <v>9357071.602</v>
      </c>
    </row>
    <row r="87" ht="15.75" customHeight="1">
      <c r="A87" s="26">
        <f t="shared" si="1"/>
        <v>86</v>
      </c>
      <c r="B87" s="27">
        <f t="shared" ref="B87:B97" si="9">B86</f>
        <v>15392.29929</v>
      </c>
      <c r="C87" s="27">
        <f>$B87*(1+'Returns from Investments'!$B$1/12)^(C$1+1-$A87)</f>
        <v>23775.49761</v>
      </c>
      <c r="D87" s="27">
        <f>$B87*(1+'Returns from Investments'!$B$1/12)^(D$1+1-$A87)</f>
        <v>105568.279</v>
      </c>
      <c r="E87" s="27">
        <f>$B87*(1+'Returns from Investments'!$B$1/12)^(E$1+1-$A87)</f>
        <v>468745.669</v>
      </c>
      <c r="F87" s="27">
        <f>$B87*(1+'Returns from Investments'!$B$1/12)^(F$1+1-$A87)</f>
        <v>2081330.721</v>
      </c>
      <c r="G87" s="27">
        <f>$B87*(1+'Returns from Investments'!$B$1/12)^(G$1+1-$A87)</f>
        <v>9241552.2</v>
      </c>
    </row>
    <row r="88" ht="15.75" customHeight="1">
      <c r="A88" s="26">
        <f t="shared" si="1"/>
        <v>87</v>
      </c>
      <c r="B88" s="27">
        <f t="shared" si="9"/>
        <v>15392.29929</v>
      </c>
      <c r="C88" s="27">
        <f>$B88*(1+'Returns from Investments'!$B$1/12)^(C$1+1-$A88)</f>
        <v>23481.97295</v>
      </c>
      <c r="D88" s="27">
        <f>$B88*(1+'Returns from Investments'!$B$1/12)^(D$1+1-$A88)</f>
        <v>104264.9669</v>
      </c>
      <c r="E88" s="27">
        <f>$B88*(1+'Returns from Investments'!$B$1/12)^(E$1+1-$A88)</f>
        <v>462958.6855</v>
      </c>
      <c r="F88" s="27">
        <f>$B88*(1+'Returns from Investments'!$B$1/12)^(F$1+1-$A88)</f>
        <v>2055635.28</v>
      </c>
      <c r="G88" s="27">
        <f>$B88*(1+'Returns from Investments'!$B$1/12)^(G$1+1-$A88)</f>
        <v>9127458.963</v>
      </c>
    </row>
    <row r="89" ht="15.75" customHeight="1">
      <c r="A89" s="26">
        <f t="shared" si="1"/>
        <v>88</v>
      </c>
      <c r="B89" s="27">
        <f t="shared" si="9"/>
        <v>15392.29929</v>
      </c>
      <c r="C89" s="27">
        <f>$B89*(1+'Returns from Investments'!$B$1/12)^(C$1+1-$A89)</f>
        <v>23192.07205</v>
      </c>
      <c r="D89" s="27">
        <f>$B89*(1+'Returns from Investments'!$B$1/12)^(D$1+1-$A89)</f>
        <v>102977.7451</v>
      </c>
      <c r="E89" s="27">
        <f>$B89*(1+'Returns from Investments'!$B$1/12)^(E$1+1-$A89)</f>
        <v>457243.1461</v>
      </c>
      <c r="F89" s="27">
        <f>$B89*(1+'Returns from Investments'!$B$1/12)^(F$1+1-$A89)</f>
        <v>2030257.066</v>
      </c>
      <c r="G89" s="27">
        <f>$B89*(1+'Returns from Investments'!$B$1/12)^(G$1+1-$A89)</f>
        <v>9014774.284</v>
      </c>
    </row>
    <row r="90" ht="15.75" customHeight="1">
      <c r="A90" s="26">
        <f t="shared" si="1"/>
        <v>89</v>
      </c>
      <c r="B90" s="27">
        <f t="shared" si="9"/>
        <v>15392.29929</v>
      </c>
      <c r="C90" s="27">
        <f>$B90*(1+'Returns from Investments'!$B$1/12)^(C$1+1-$A90)</f>
        <v>22905.75017</v>
      </c>
      <c r="D90" s="27">
        <f>$B90*(1+'Returns from Investments'!$B$1/12)^(D$1+1-$A90)</f>
        <v>101706.4149</v>
      </c>
      <c r="E90" s="27">
        <f>$B90*(1+'Returns from Investments'!$B$1/12)^(E$1+1-$A90)</f>
        <v>451598.169</v>
      </c>
      <c r="F90" s="27">
        <f>$B90*(1+'Returns from Investments'!$B$1/12)^(F$1+1-$A90)</f>
        <v>2005192.164</v>
      </c>
      <c r="G90" s="27">
        <f>$B90*(1+'Returns from Investments'!$B$1/12)^(G$1+1-$A90)</f>
        <v>8903480.774</v>
      </c>
    </row>
    <row r="91" ht="15.75" customHeight="1">
      <c r="A91" s="26">
        <f t="shared" si="1"/>
        <v>90</v>
      </c>
      <c r="B91" s="27">
        <f t="shared" si="9"/>
        <v>15392.29929</v>
      </c>
      <c r="C91" s="27">
        <f>$B91*(1+'Returns from Investments'!$B$1/12)^(C$1+1-$A91)</f>
        <v>22622.96313</v>
      </c>
      <c r="D91" s="27">
        <f>$B91*(1+'Returns from Investments'!$B$1/12)^(D$1+1-$A91)</f>
        <v>100450.7802</v>
      </c>
      <c r="E91" s="27">
        <f>$B91*(1+'Returns from Investments'!$B$1/12)^(E$1+1-$A91)</f>
        <v>446022.883</v>
      </c>
      <c r="F91" s="27">
        <f>$B91*(1+'Returns from Investments'!$B$1/12)^(F$1+1-$A91)</f>
        <v>1980436.705</v>
      </c>
      <c r="G91" s="27">
        <f>$B91*(1+'Returns from Investments'!$B$1/12)^(G$1+1-$A91)</f>
        <v>8793561.259</v>
      </c>
    </row>
    <row r="92" ht="15.75" customHeight="1">
      <c r="A92" s="26">
        <f t="shared" si="1"/>
        <v>91</v>
      </c>
      <c r="B92" s="27">
        <f t="shared" si="9"/>
        <v>15392.29929</v>
      </c>
      <c r="C92" s="27">
        <f>$B92*(1+'Returns from Investments'!$B$1/12)^(C$1+1-$A92)</f>
        <v>22343.66729</v>
      </c>
      <c r="D92" s="27">
        <f>$B92*(1+'Returns from Investments'!$B$1/12)^(D$1+1-$A92)</f>
        <v>99210.64709</v>
      </c>
      <c r="E92" s="27">
        <f>$B92*(1+'Returns from Investments'!$B$1/12)^(E$1+1-$A92)</f>
        <v>440516.4276</v>
      </c>
      <c r="F92" s="27">
        <f>$B92*(1+'Returns from Investments'!$B$1/12)^(F$1+1-$A92)</f>
        <v>1955986.87</v>
      </c>
      <c r="G92" s="27">
        <f>$B92*(1+'Returns from Investments'!$B$1/12)^(G$1+1-$A92)</f>
        <v>8684998.774</v>
      </c>
    </row>
    <row r="93" ht="15.75" customHeight="1">
      <c r="A93" s="26">
        <f t="shared" si="1"/>
        <v>92</v>
      </c>
      <c r="B93" s="27">
        <f t="shared" si="9"/>
        <v>15392.29929</v>
      </c>
      <c r="C93" s="27">
        <f>$B93*(1+'Returns from Investments'!$B$1/12)^(C$1+1-$A93)</f>
        <v>22067.81955</v>
      </c>
      <c r="D93" s="27">
        <f>$B93*(1+'Returns from Investments'!$B$1/12)^(D$1+1-$A93)</f>
        <v>97985.82428</v>
      </c>
      <c r="E93" s="27">
        <f>$B93*(1+'Returns from Investments'!$B$1/12)^(E$1+1-$A93)</f>
        <v>435077.9532</v>
      </c>
      <c r="F93" s="27">
        <f>$B93*(1+'Returns from Investments'!$B$1/12)^(F$1+1-$A93)</f>
        <v>1931838.884</v>
      </c>
      <c r="G93" s="27">
        <f>$B93*(1+'Returns from Investments'!$B$1/12)^(G$1+1-$A93)</f>
        <v>8577776.567</v>
      </c>
    </row>
    <row r="94" ht="15.75" customHeight="1">
      <c r="A94" s="26">
        <f t="shared" si="1"/>
        <v>93</v>
      </c>
      <c r="B94" s="27">
        <f t="shared" si="9"/>
        <v>15392.29929</v>
      </c>
      <c r="C94" s="27">
        <f>$B94*(1+'Returns from Investments'!$B$1/12)^(C$1+1-$A94)</f>
        <v>21795.37733</v>
      </c>
      <c r="D94" s="27">
        <f>$B94*(1+'Returns from Investments'!$B$1/12)^(D$1+1-$A94)</f>
        <v>96776.12275</v>
      </c>
      <c r="E94" s="27">
        <f>$B94*(1+'Returns from Investments'!$B$1/12)^(E$1+1-$A94)</f>
        <v>429706.6205</v>
      </c>
      <c r="F94" s="27">
        <f>$B94*(1+'Returns from Investments'!$B$1/12)^(F$1+1-$A94)</f>
        <v>1907989.021</v>
      </c>
      <c r="G94" s="27">
        <f>$B94*(1+'Returns from Investments'!$B$1/12)^(G$1+1-$A94)</f>
        <v>8471878.091</v>
      </c>
    </row>
    <row r="95" ht="15.75" customHeight="1">
      <c r="A95" s="26">
        <f t="shared" si="1"/>
        <v>94</v>
      </c>
      <c r="B95" s="27">
        <f t="shared" si="9"/>
        <v>15392.29929</v>
      </c>
      <c r="C95" s="27">
        <f>$B95*(1+'Returns from Investments'!$B$1/12)^(C$1+1-$A95)</f>
        <v>21526.2986</v>
      </c>
      <c r="D95" s="27">
        <f>$B95*(1+'Returns from Investments'!$B$1/12)^(D$1+1-$A95)</f>
        <v>95581.3558</v>
      </c>
      <c r="E95" s="27">
        <f>$B95*(1+'Returns from Investments'!$B$1/12)^(E$1+1-$A95)</f>
        <v>424401.6005</v>
      </c>
      <c r="F95" s="27">
        <f>$B95*(1+'Returns from Investments'!$B$1/12)^(F$1+1-$A95)</f>
        <v>1884433.601</v>
      </c>
      <c r="G95" s="27">
        <f>$B95*(1+'Returns from Investments'!$B$1/12)^(G$1+1-$A95)</f>
        <v>8367287.003</v>
      </c>
    </row>
    <row r="96" ht="15.75" customHeight="1">
      <c r="A96" s="26">
        <f t="shared" si="1"/>
        <v>95</v>
      </c>
      <c r="B96" s="27">
        <f t="shared" si="9"/>
        <v>15392.29929</v>
      </c>
      <c r="C96" s="27">
        <f>$B96*(1+'Returns from Investments'!$B$1/12)^(C$1+1-$A96)</f>
        <v>21260.54182</v>
      </c>
      <c r="D96" s="27">
        <f>$B96*(1+'Returns from Investments'!$B$1/12)^(D$1+1-$A96)</f>
        <v>94401.33906</v>
      </c>
      <c r="E96" s="27">
        <f>$B96*(1+'Returns from Investments'!$B$1/12)^(E$1+1-$A96)</f>
        <v>419162.0745</v>
      </c>
      <c r="F96" s="27">
        <f>$B96*(1+'Returns from Investments'!$B$1/12)^(F$1+1-$A96)</f>
        <v>1861168.988</v>
      </c>
      <c r="G96" s="27">
        <f>$B96*(1+'Returns from Investments'!$B$1/12)^(G$1+1-$A96)</f>
        <v>8263987.164</v>
      </c>
    </row>
    <row r="97" ht="15.75" customHeight="1">
      <c r="A97" s="26">
        <f t="shared" si="1"/>
        <v>96</v>
      </c>
      <c r="B97" s="27">
        <f t="shared" si="9"/>
        <v>15392.29929</v>
      </c>
      <c r="C97" s="27">
        <f>$B97*(1+'Returns from Investments'!$B$1/12)^(C$1+1-$A97)</f>
        <v>20998.066</v>
      </c>
      <c r="D97" s="27">
        <f>$B97*(1+'Returns from Investments'!$B$1/12)^(D$1+1-$A97)</f>
        <v>93235.89043</v>
      </c>
      <c r="E97" s="27">
        <f>$B97*(1+'Returns from Investments'!$B$1/12)^(E$1+1-$A97)</f>
        <v>413987.2341</v>
      </c>
      <c r="F97" s="27">
        <f>$B97*(1+'Returns from Investments'!$B$1/12)^(F$1+1-$A97)</f>
        <v>1838191.594</v>
      </c>
      <c r="G97" s="27">
        <f>$B97*(1+'Returns from Investments'!$B$1/12)^(G$1+1-$A97)</f>
        <v>8161962.631</v>
      </c>
    </row>
    <row r="98" ht="15.75" customHeight="1">
      <c r="A98" s="26">
        <f t="shared" si="1"/>
        <v>97</v>
      </c>
      <c r="B98" s="27">
        <f>Budget!H11</f>
        <v>17321.52922</v>
      </c>
      <c r="C98" s="27">
        <f>$B98*(1+'Returns from Investments'!$B$1/12)^(C$1+1-$A98)</f>
        <v>23338.18059</v>
      </c>
      <c r="D98" s="27">
        <f>$B98*(1+'Returns from Investments'!$B$1/12)^(D$1+1-$A98)</f>
        <v>103626.4982</v>
      </c>
      <c r="E98" s="27">
        <f>$B98*(1+'Returns from Investments'!$B$1/12)^(E$1+1-$A98)</f>
        <v>460123.7481</v>
      </c>
      <c r="F98" s="27">
        <f>$B98*(1+'Returns from Investments'!$B$1/12)^(F$1+1-$A98)</f>
        <v>2043047.553</v>
      </c>
      <c r="G98" s="27">
        <f>$B98*(1+'Returns from Investments'!$B$1/12)^(G$1+1-$A98)</f>
        <v>9071566.774</v>
      </c>
    </row>
    <row r="99" ht="15.75" customHeight="1">
      <c r="A99" s="26">
        <f t="shared" si="1"/>
        <v>98</v>
      </c>
      <c r="B99" s="27">
        <f t="shared" ref="B99:B109" si="10">B98</f>
        <v>17321.52922</v>
      </c>
      <c r="C99" s="27">
        <f>$B99*(1+'Returns from Investments'!$B$1/12)^(C$1+1-$A99)</f>
        <v>23050.0549</v>
      </c>
      <c r="D99" s="27">
        <f>$B99*(1+'Returns from Investments'!$B$1/12)^(D$1+1-$A99)</f>
        <v>102347.1587</v>
      </c>
      <c r="E99" s="27">
        <f>$B99*(1+'Returns from Investments'!$B$1/12)^(E$1+1-$A99)</f>
        <v>454443.208</v>
      </c>
      <c r="F99" s="27">
        <f>$B99*(1+'Returns from Investments'!$B$1/12)^(F$1+1-$A99)</f>
        <v>2017824.744</v>
      </c>
      <c r="G99" s="27">
        <f>$B99*(1+'Returns from Investments'!$B$1/12)^(G$1+1-$A99)</f>
        <v>8959572.122</v>
      </c>
    </row>
    <row r="100" ht="15.75" customHeight="1">
      <c r="A100" s="26">
        <f t="shared" si="1"/>
        <v>99</v>
      </c>
      <c r="B100" s="27">
        <f t="shared" si="10"/>
        <v>17321.52922</v>
      </c>
      <c r="C100" s="27">
        <f>$B100*(1+'Returns from Investments'!$B$1/12)^(C$1+1-$A100)</f>
        <v>22765.48632</v>
      </c>
      <c r="D100" s="27">
        <f>$B100*(1+'Returns from Investments'!$B$1/12)^(D$1+1-$A100)</f>
        <v>101083.6135</v>
      </c>
      <c r="E100" s="27">
        <f>$B100*(1+'Returns from Investments'!$B$1/12)^(E$1+1-$A100)</f>
        <v>448832.798</v>
      </c>
      <c r="F100" s="27">
        <f>$B100*(1+'Returns from Investments'!$B$1/12)^(F$1+1-$A100)</f>
        <v>1992913.327</v>
      </c>
      <c r="G100" s="27">
        <f>$B100*(1+'Returns from Investments'!$B$1/12)^(G$1+1-$A100)</f>
        <v>8848960.121</v>
      </c>
    </row>
    <row r="101" ht="15.75" customHeight="1">
      <c r="A101" s="26">
        <f t="shared" si="1"/>
        <v>100</v>
      </c>
      <c r="B101" s="27">
        <f t="shared" si="10"/>
        <v>17321.52922</v>
      </c>
      <c r="C101" s="27">
        <f>$B101*(1+'Returns from Investments'!$B$1/12)^(C$1+1-$A101)</f>
        <v>22484.43094</v>
      </c>
      <c r="D101" s="27">
        <f>$B101*(1+'Returns from Investments'!$B$1/12)^(D$1+1-$A101)</f>
        <v>99835.66769</v>
      </c>
      <c r="E101" s="27">
        <f>$B101*(1+'Returns from Investments'!$B$1/12)^(E$1+1-$A101)</f>
        <v>443291.6524</v>
      </c>
      <c r="F101" s="27">
        <f>$B101*(1+'Returns from Investments'!$B$1/12)^(F$1+1-$A101)</f>
        <v>1968309.459</v>
      </c>
      <c r="G101" s="27">
        <f>$B101*(1+'Returns from Investments'!$B$1/12)^(G$1+1-$A101)</f>
        <v>8739713.699</v>
      </c>
    </row>
    <row r="102" ht="15.75" customHeight="1">
      <c r="A102" s="26">
        <f t="shared" si="1"/>
        <v>101</v>
      </c>
      <c r="B102" s="27">
        <f t="shared" si="10"/>
        <v>17321.52922</v>
      </c>
      <c r="C102" s="27">
        <f>$B102*(1+'Returns from Investments'!$B$1/12)^(C$1+1-$A102)</f>
        <v>22206.84537</v>
      </c>
      <c r="D102" s="27">
        <f>$B102*(1+'Returns from Investments'!$B$1/12)^(D$1+1-$A102)</f>
        <v>98603.12858</v>
      </c>
      <c r="E102" s="27">
        <f>$B102*(1+'Returns from Investments'!$B$1/12)^(E$1+1-$A102)</f>
        <v>437818.9159</v>
      </c>
      <c r="F102" s="27">
        <f>$B102*(1+'Returns from Investments'!$B$1/12)^(F$1+1-$A102)</f>
        <v>1944009.342</v>
      </c>
      <c r="G102" s="27">
        <f>$B102*(1+'Returns from Investments'!$B$1/12)^(G$1+1-$A102)</f>
        <v>8631815.999</v>
      </c>
    </row>
    <row r="103" ht="15.75" customHeight="1">
      <c r="A103" s="26">
        <f t="shared" si="1"/>
        <v>102</v>
      </c>
      <c r="B103" s="27">
        <f t="shared" si="10"/>
        <v>17321.52922</v>
      </c>
      <c r="C103" s="27">
        <f>$B103*(1+'Returns from Investments'!$B$1/12)^(C$1+1-$A103)</f>
        <v>21932.68678</v>
      </c>
      <c r="D103" s="27">
        <f>$B103*(1+'Returns from Investments'!$B$1/12)^(D$1+1-$A103)</f>
        <v>97385.806</v>
      </c>
      <c r="E103" s="27">
        <f>$B103*(1+'Returns from Investments'!$B$1/12)^(E$1+1-$A103)</f>
        <v>432413.7441</v>
      </c>
      <c r="F103" s="27">
        <f>$B103*(1+'Returns from Investments'!$B$1/12)^(F$1+1-$A103)</f>
        <v>1920009.227</v>
      </c>
      <c r="G103" s="27">
        <f>$B103*(1+'Returns from Investments'!$B$1/12)^(G$1+1-$A103)</f>
        <v>8525250.37</v>
      </c>
    </row>
    <row r="104" ht="15.75" customHeight="1">
      <c r="A104" s="26">
        <f t="shared" si="1"/>
        <v>103</v>
      </c>
      <c r="B104" s="27">
        <f t="shared" si="10"/>
        <v>17321.52922</v>
      </c>
      <c r="C104" s="27">
        <f>$B104*(1+'Returns from Investments'!$B$1/12)^(C$1+1-$A104)</f>
        <v>21661.91287</v>
      </c>
      <c r="D104" s="27">
        <f>$B104*(1+'Returns from Investments'!$B$1/12)^(D$1+1-$A104)</f>
        <v>96183.5121</v>
      </c>
      <c r="E104" s="27">
        <f>$B104*(1+'Returns from Investments'!$B$1/12)^(E$1+1-$A104)</f>
        <v>427075.3028</v>
      </c>
      <c r="F104" s="27">
        <f>$B104*(1+'Returns from Investments'!$B$1/12)^(F$1+1-$A104)</f>
        <v>1896305.409</v>
      </c>
      <c r="G104" s="27">
        <f>$B104*(1+'Returns from Investments'!$B$1/12)^(G$1+1-$A104)</f>
        <v>8420000.365</v>
      </c>
    </row>
    <row r="105" ht="15.75" customHeight="1">
      <c r="A105" s="26">
        <f t="shared" si="1"/>
        <v>104</v>
      </c>
      <c r="B105" s="27">
        <f t="shared" si="10"/>
        <v>17321.52922</v>
      </c>
      <c r="C105" s="27">
        <f>$B105*(1+'Returns from Investments'!$B$1/12)^(C$1+1-$A105)</f>
        <v>21394.48185</v>
      </c>
      <c r="D105" s="27">
        <f>$B105*(1+'Returns from Investments'!$B$1/12)^(D$1+1-$A105)</f>
        <v>94996.06134</v>
      </c>
      <c r="E105" s="27">
        <f>$B105*(1+'Returns from Investments'!$B$1/12)^(E$1+1-$A105)</f>
        <v>421802.7682</v>
      </c>
      <c r="F105" s="27">
        <f>$B105*(1+'Returns from Investments'!$B$1/12)^(F$1+1-$A105)</f>
        <v>1872894.232</v>
      </c>
      <c r="G105" s="27">
        <f>$B105*(1+'Returns from Investments'!$B$1/12)^(G$1+1-$A105)</f>
        <v>8316049.743</v>
      </c>
    </row>
    <row r="106" ht="15.75" customHeight="1">
      <c r="A106" s="26">
        <f t="shared" si="1"/>
        <v>105</v>
      </c>
      <c r="B106" s="27">
        <f t="shared" si="10"/>
        <v>17321.52922</v>
      </c>
      <c r="C106" s="27">
        <f>$B106*(1+'Returns from Investments'!$B$1/12)^(C$1+1-$A106)</f>
        <v>21130.35244</v>
      </c>
      <c r="D106" s="27">
        <f>$B106*(1+'Returns from Investments'!$B$1/12)^(D$1+1-$A106)</f>
        <v>93823.27046</v>
      </c>
      <c r="E106" s="27">
        <f>$B106*(1+'Returns from Investments'!$B$1/12)^(E$1+1-$A106)</f>
        <v>416595.3267</v>
      </c>
      <c r="F106" s="27">
        <f>$B106*(1+'Returns from Investments'!$B$1/12)^(F$1+1-$A106)</f>
        <v>1849772.081</v>
      </c>
      <c r="G106" s="27">
        <f>$B106*(1+'Returns from Investments'!$B$1/12)^(G$1+1-$A106)</f>
        <v>8213382.463</v>
      </c>
    </row>
    <row r="107" ht="15.75" customHeight="1">
      <c r="A107" s="26">
        <f t="shared" si="1"/>
        <v>106</v>
      </c>
      <c r="B107" s="27">
        <f t="shared" si="10"/>
        <v>17321.52922</v>
      </c>
      <c r="C107" s="27">
        <f>$B107*(1+'Returns from Investments'!$B$1/12)^(C$1+1-$A107)</f>
        <v>20869.4839</v>
      </c>
      <c r="D107" s="27">
        <f>$B107*(1+'Returns from Investments'!$B$1/12)^(D$1+1-$A107)</f>
        <v>92664.95848</v>
      </c>
      <c r="E107" s="27">
        <f>$B107*(1+'Returns from Investments'!$B$1/12)^(E$1+1-$A107)</f>
        <v>411452.1745</v>
      </c>
      <c r="F107" s="27">
        <f>$B107*(1+'Returns from Investments'!$B$1/12)^(F$1+1-$A107)</f>
        <v>1826935.388</v>
      </c>
      <c r="G107" s="27">
        <f>$B107*(1+'Returns from Investments'!$B$1/12)^(G$1+1-$A107)</f>
        <v>8111982.679</v>
      </c>
    </row>
    <row r="108" ht="15.75" customHeight="1">
      <c r="A108" s="26">
        <f t="shared" si="1"/>
        <v>107</v>
      </c>
      <c r="B108" s="27">
        <f t="shared" si="10"/>
        <v>17321.52922</v>
      </c>
      <c r="C108" s="27">
        <f>$B108*(1+'Returns from Investments'!$B$1/12)^(C$1+1-$A108)</f>
        <v>20611.83595</v>
      </c>
      <c r="D108" s="27">
        <f>$B108*(1+'Returns from Investments'!$B$1/12)^(D$1+1-$A108)</f>
        <v>91520.94664</v>
      </c>
      <c r="E108" s="27">
        <f>$B108*(1+'Returns from Investments'!$B$1/12)^(E$1+1-$A108)</f>
        <v>406372.518</v>
      </c>
      <c r="F108" s="27">
        <f>$B108*(1+'Returns from Investments'!$B$1/12)^(F$1+1-$A108)</f>
        <v>1804380.63</v>
      </c>
      <c r="G108" s="27">
        <f>$B108*(1+'Returns from Investments'!$B$1/12)^(G$1+1-$A108)</f>
        <v>8011834.745</v>
      </c>
    </row>
    <row r="109" ht="15.75" customHeight="1">
      <c r="A109" s="26">
        <f t="shared" si="1"/>
        <v>108</v>
      </c>
      <c r="B109" s="27">
        <f t="shared" si="10"/>
        <v>17321.52922</v>
      </c>
      <c r="C109" s="27">
        <f>$B109*(1+'Returns from Investments'!$B$1/12)^(C$1+1-$A109)</f>
        <v>20357.36884</v>
      </c>
      <c r="D109" s="27">
        <f>$B109*(1+'Returns from Investments'!$B$1/12)^(D$1+1-$A109)</f>
        <v>90391.05841</v>
      </c>
      <c r="E109" s="27">
        <f>$B109*(1+'Returns from Investments'!$B$1/12)^(E$1+1-$A109)</f>
        <v>401355.5733</v>
      </c>
      <c r="F109" s="27">
        <f>$B109*(1+'Returns from Investments'!$B$1/12)^(F$1+1-$A109)</f>
        <v>1782104.326</v>
      </c>
      <c r="G109" s="27">
        <f>$B109*(1+'Returns from Investments'!$B$1/12)^(G$1+1-$A109)</f>
        <v>7912923.205</v>
      </c>
    </row>
    <row r="110" ht="15.75" customHeight="1">
      <c r="A110" s="26">
        <f t="shared" si="1"/>
        <v>109</v>
      </c>
      <c r="B110" s="27">
        <f>Budget!H12</f>
        <v>19443.68214</v>
      </c>
      <c r="C110" s="27">
        <f>$B110*(1+'Returns from Investments'!$B$1/12)^(C$1+1-$A110)</f>
        <v>22569.34189</v>
      </c>
      <c r="D110" s="27">
        <f>$B110*(1+'Returns from Investments'!$B$1/12)^(D$1+1-$A110)</f>
        <v>100212.6904</v>
      </c>
      <c r="E110" s="27">
        <f>$B110*(1+'Returns from Investments'!$B$1/12)^(E$1+1-$A110)</f>
        <v>444965.7137</v>
      </c>
      <c r="F110" s="27">
        <f>$B110*(1+'Returns from Investments'!$B$1/12)^(F$1+1-$A110)</f>
        <v>1975742.648</v>
      </c>
      <c r="G110" s="27">
        <f>$B110*(1+'Returns from Investments'!$B$1/12)^(G$1+1-$A110)</f>
        <v>8772718.644</v>
      </c>
    </row>
    <row r="111" ht="15.75" customHeight="1">
      <c r="A111" s="26">
        <f t="shared" si="1"/>
        <v>110</v>
      </c>
      <c r="B111" s="27">
        <f t="shared" ref="B111:B121" si="11">B110</f>
        <v>19443.68214</v>
      </c>
      <c r="C111" s="27">
        <f>$B111*(1+'Returns from Investments'!$B$1/12)^(C$1+1-$A111)</f>
        <v>22290.70804</v>
      </c>
      <c r="D111" s="27">
        <f>$B111*(1+'Returns from Investments'!$B$1/12)^(D$1+1-$A111)</f>
        <v>98975.4967</v>
      </c>
      <c r="E111" s="27">
        <f>$B111*(1+'Returns from Investments'!$B$1/12)^(E$1+1-$A111)</f>
        <v>439472.3098</v>
      </c>
      <c r="F111" s="27">
        <f>$B111*(1+'Returns from Investments'!$B$1/12)^(F$1+1-$A111)</f>
        <v>1951350.764</v>
      </c>
      <c r="G111" s="27">
        <f>$B111*(1+'Returns from Investments'!$B$1/12)^(G$1+1-$A111)</f>
        <v>8664413.475</v>
      </c>
    </row>
    <row r="112" ht="15.75" customHeight="1">
      <c r="A112" s="26">
        <f t="shared" si="1"/>
        <v>111</v>
      </c>
      <c r="B112" s="27">
        <f t="shared" si="11"/>
        <v>19443.68214</v>
      </c>
      <c r="C112" s="27">
        <f>$B112*(1+'Returns from Investments'!$B$1/12)^(C$1+1-$A112)</f>
        <v>22015.51411</v>
      </c>
      <c r="D112" s="27">
        <f>$B112*(1+'Returns from Investments'!$B$1/12)^(D$1+1-$A112)</f>
        <v>97753.57699</v>
      </c>
      <c r="E112" s="27">
        <f>$B112*(1+'Returns from Investments'!$B$1/12)^(E$1+1-$A112)</f>
        <v>434046.7257</v>
      </c>
      <c r="F112" s="27">
        <f>$B112*(1+'Returns from Investments'!$B$1/12)^(F$1+1-$A112)</f>
        <v>1927260.014</v>
      </c>
      <c r="G112" s="27">
        <f>$B112*(1+'Returns from Investments'!$B$1/12)^(G$1+1-$A112)</f>
        <v>8557445.408</v>
      </c>
    </row>
    <row r="113" ht="15.75" customHeight="1">
      <c r="A113" s="26">
        <f t="shared" si="1"/>
        <v>112</v>
      </c>
      <c r="B113" s="27">
        <f t="shared" si="11"/>
        <v>19443.68214</v>
      </c>
      <c r="C113" s="27">
        <f>$B113*(1+'Returns from Investments'!$B$1/12)^(C$1+1-$A113)</f>
        <v>21743.71764</v>
      </c>
      <c r="D113" s="27">
        <f>$B113*(1+'Returns from Investments'!$B$1/12)^(D$1+1-$A113)</f>
        <v>96546.74271</v>
      </c>
      <c r="E113" s="27">
        <f>$B113*(1+'Returns from Investments'!$B$1/12)^(E$1+1-$A113)</f>
        <v>428688.1242</v>
      </c>
      <c r="F113" s="27">
        <f>$B113*(1+'Returns from Investments'!$B$1/12)^(F$1+1-$A113)</f>
        <v>1903466.68</v>
      </c>
      <c r="G113" s="27">
        <f>$B113*(1+'Returns from Investments'!$B$1/12)^(G$1+1-$A113)</f>
        <v>8451797.934</v>
      </c>
    </row>
    <row r="114" ht="15.75" customHeight="1">
      <c r="A114" s="26">
        <f t="shared" si="1"/>
        <v>113</v>
      </c>
      <c r="B114" s="27">
        <f t="shared" si="11"/>
        <v>19443.68214</v>
      </c>
      <c r="C114" s="27">
        <f>$B114*(1+'Returns from Investments'!$B$1/12)^(C$1+1-$A114)</f>
        <v>21475.27668</v>
      </c>
      <c r="D114" s="27">
        <f>$B114*(1+'Returns from Investments'!$B$1/12)^(D$1+1-$A114)</f>
        <v>95354.80761</v>
      </c>
      <c r="E114" s="27">
        <f>$B114*(1+'Returns from Investments'!$B$1/12)^(E$1+1-$A114)</f>
        <v>423395.6782</v>
      </c>
      <c r="F114" s="27">
        <f>$B114*(1+'Returns from Investments'!$B$1/12)^(F$1+1-$A114)</f>
        <v>1879967.091</v>
      </c>
      <c r="G114" s="27">
        <f>$B114*(1+'Returns from Investments'!$B$1/12)^(G$1+1-$A114)</f>
        <v>8347454.749</v>
      </c>
    </row>
    <row r="115" ht="15.75" customHeight="1">
      <c r="A115" s="26">
        <f t="shared" si="1"/>
        <v>114</v>
      </c>
      <c r="B115" s="27">
        <f t="shared" si="11"/>
        <v>19443.68214</v>
      </c>
      <c r="C115" s="27">
        <f>$B115*(1+'Returns from Investments'!$B$1/12)^(C$1+1-$A115)</f>
        <v>21210.14981</v>
      </c>
      <c r="D115" s="27">
        <f>$B115*(1+'Returns from Investments'!$B$1/12)^(D$1+1-$A115)</f>
        <v>94177.58776</v>
      </c>
      <c r="E115" s="27">
        <f>$B115*(1+'Returns from Investments'!$B$1/12)^(E$1+1-$A115)</f>
        <v>418168.5711</v>
      </c>
      <c r="F115" s="27">
        <f>$B115*(1+'Returns from Investments'!$B$1/12)^(F$1+1-$A115)</f>
        <v>1856757.621</v>
      </c>
      <c r="G115" s="27">
        <f>$B115*(1+'Returns from Investments'!$B$1/12)^(G$1+1-$A115)</f>
        <v>8244399.752</v>
      </c>
    </row>
    <row r="116" ht="15.75" customHeight="1">
      <c r="A116" s="26">
        <f t="shared" si="1"/>
        <v>115</v>
      </c>
      <c r="B116" s="27">
        <f t="shared" si="11"/>
        <v>19443.68214</v>
      </c>
      <c r="C116" s="27">
        <f>$B116*(1+'Returns from Investments'!$B$1/12)^(C$1+1-$A116)</f>
        <v>20948.29611</v>
      </c>
      <c r="D116" s="27">
        <f>$B116*(1+'Returns from Investments'!$B$1/12)^(D$1+1-$A116)</f>
        <v>93014.9015</v>
      </c>
      <c r="E116" s="27">
        <f>$B116*(1+'Returns from Investments'!$B$1/12)^(E$1+1-$A116)</f>
        <v>413005.9961</v>
      </c>
      <c r="F116" s="27">
        <f>$B116*(1+'Returns from Investments'!$B$1/12)^(F$1+1-$A116)</f>
        <v>1833834.688</v>
      </c>
      <c r="G116" s="27">
        <f>$B116*(1+'Returns from Investments'!$B$1/12)^(G$1+1-$A116)</f>
        <v>8142617.039</v>
      </c>
    </row>
    <row r="117" ht="15.75" customHeight="1">
      <c r="A117" s="26">
        <f t="shared" si="1"/>
        <v>116</v>
      </c>
      <c r="B117" s="27">
        <f t="shared" si="11"/>
        <v>19443.68214</v>
      </c>
      <c r="C117" s="27">
        <f>$B117*(1+'Returns from Investments'!$B$1/12)^(C$1+1-$A117)</f>
        <v>20689.67517</v>
      </c>
      <c r="D117" s="27">
        <f>$B117*(1+'Returns from Investments'!$B$1/12)^(D$1+1-$A117)</f>
        <v>91866.56938</v>
      </c>
      <c r="E117" s="27">
        <f>$B117*(1+'Returns from Investments'!$B$1/12)^(E$1+1-$A117)</f>
        <v>407907.1567</v>
      </c>
      <c r="F117" s="27">
        <f>$B117*(1+'Returns from Investments'!$B$1/12)^(F$1+1-$A117)</f>
        <v>1811194.753</v>
      </c>
      <c r="G117" s="27">
        <f>$B117*(1+'Returns from Investments'!$B$1/12)^(G$1+1-$A117)</f>
        <v>8042090.903</v>
      </c>
    </row>
    <row r="118" ht="15.75" customHeight="1">
      <c r="A118" s="26">
        <f t="shared" si="1"/>
        <v>117</v>
      </c>
      <c r="B118" s="27">
        <f t="shared" si="11"/>
        <v>19443.68214</v>
      </c>
      <c r="C118" s="27">
        <f>$B118*(1+'Returns from Investments'!$B$1/12)^(C$1+1-$A118)</f>
        <v>20434.24708</v>
      </c>
      <c r="D118" s="27">
        <f>$B118*(1+'Returns from Investments'!$B$1/12)^(D$1+1-$A118)</f>
        <v>90732.4142</v>
      </c>
      <c r="E118" s="27">
        <f>$B118*(1+'Returns from Investments'!$B$1/12)^(E$1+1-$A118)</f>
        <v>402871.2658</v>
      </c>
      <c r="F118" s="27">
        <f>$B118*(1+'Returns from Investments'!$B$1/12)^(F$1+1-$A118)</f>
        <v>1788834.324</v>
      </c>
      <c r="G118" s="27">
        <f>$B118*(1+'Returns from Investments'!$B$1/12)^(G$1+1-$A118)</f>
        <v>7942805.83</v>
      </c>
    </row>
    <row r="119" ht="15.75" customHeight="1">
      <c r="A119" s="26">
        <f t="shared" si="1"/>
        <v>118</v>
      </c>
      <c r="B119" s="27">
        <f t="shared" si="11"/>
        <v>19443.68214</v>
      </c>
      <c r="C119" s="27">
        <f>$B119*(1+'Returns from Investments'!$B$1/12)^(C$1+1-$A119)</f>
        <v>20181.97242</v>
      </c>
      <c r="D119" s="27">
        <f>$B119*(1+'Returns from Investments'!$B$1/12)^(D$1+1-$A119)</f>
        <v>89612.26094</v>
      </c>
      <c r="E119" s="27">
        <f>$B119*(1+'Returns from Investments'!$B$1/12)^(E$1+1-$A119)</f>
        <v>397897.5465</v>
      </c>
      <c r="F119" s="27">
        <f>$B119*(1+'Returns from Investments'!$B$1/12)^(F$1+1-$A119)</f>
        <v>1766749.95</v>
      </c>
      <c r="G119" s="27">
        <f>$B119*(1+'Returns from Investments'!$B$1/12)^(G$1+1-$A119)</f>
        <v>7844746.499</v>
      </c>
    </row>
    <row r="120" ht="15.75" customHeight="1">
      <c r="A120" s="26">
        <f t="shared" si="1"/>
        <v>119</v>
      </c>
      <c r="B120" s="27">
        <f t="shared" si="11"/>
        <v>19443.68214</v>
      </c>
      <c r="C120" s="27">
        <f>$B120*(1+'Returns from Investments'!$B$1/12)^(C$1+1-$A120)</f>
        <v>19932.81227</v>
      </c>
      <c r="D120" s="27">
        <f>$B120*(1+'Returns from Investments'!$B$1/12)^(D$1+1-$A120)</f>
        <v>88505.93673</v>
      </c>
      <c r="E120" s="27">
        <f>$B120*(1+'Returns from Investments'!$B$1/12)^(E$1+1-$A120)</f>
        <v>392985.2311</v>
      </c>
      <c r="F120" s="27">
        <f>$B120*(1+'Returns from Investments'!$B$1/12)^(F$1+1-$A120)</f>
        <v>1744938.222</v>
      </c>
      <c r="G120" s="27">
        <f>$B120*(1+'Returns from Investments'!$B$1/12)^(G$1+1-$A120)</f>
        <v>7747897.777</v>
      </c>
    </row>
    <row r="121" ht="15.75" customHeight="1">
      <c r="A121" s="26">
        <f t="shared" si="1"/>
        <v>120</v>
      </c>
      <c r="B121" s="27">
        <f t="shared" si="11"/>
        <v>19443.68214</v>
      </c>
      <c r="C121" s="27">
        <f>$B121*(1+'Returns from Investments'!$B$1/12)^(C$1+1-$A121)</f>
        <v>19686.72817</v>
      </c>
      <c r="D121" s="27">
        <f>$B121*(1+'Returns from Investments'!$B$1/12)^(D$1+1-$A121)</f>
        <v>87413.27084</v>
      </c>
      <c r="E121" s="27">
        <f>$B121*(1+'Returns from Investments'!$B$1/12)^(E$1+1-$A121)</f>
        <v>388133.5616</v>
      </c>
      <c r="F121" s="27">
        <f>$B121*(1+'Returns from Investments'!$B$1/12)^(F$1+1-$A121)</f>
        <v>1723395.775</v>
      </c>
      <c r="G121" s="27">
        <f>$B121*(1+'Returns from Investments'!$B$1/12)^(G$1+1-$A121)</f>
        <v>7652244.718</v>
      </c>
    </row>
    <row r="122" ht="15.75" customHeight="1">
      <c r="A122" s="26">
        <f t="shared" si="1"/>
        <v>121</v>
      </c>
      <c r="C122" s="27">
        <f t="shared" ref="C122:G122" si="12">SUM(C2:C121)</f>
        <v>2831081.724</v>
      </c>
      <c r="D122" s="27">
        <f t="shared" si="12"/>
        <v>12570606.52</v>
      </c>
      <c r="E122" s="27">
        <f t="shared" si="12"/>
        <v>55816173.38</v>
      </c>
      <c r="F122" s="27">
        <f t="shared" si="12"/>
        <v>247835711.4</v>
      </c>
      <c r="G122" s="27">
        <f t="shared" si="12"/>
        <v>1100443404</v>
      </c>
    </row>
    <row r="123" ht="15.75" customHeight="1">
      <c r="A123" s="26">
        <f t="shared" si="1"/>
        <v>122</v>
      </c>
    </row>
    <row r="124" ht="15.75" customHeight="1">
      <c r="A124" s="26">
        <f t="shared" si="1"/>
        <v>123</v>
      </c>
    </row>
    <row r="125" ht="15.75" customHeight="1">
      <c r="A125" s="26">
        <f t="shared" si="1"/>
        <v>124</v>
      </c>
    </row>
    <row r="126" ht="15.75" customHeight="1">
      <c r="A126" s="26">
        <f t="shared" si="1"/>
        <v>125</v>
      </c>
    </row>
    <row r="127" ht="15.75" customHeight="1">
      <c r="A127" s="26">
        <f t="shared" si="1"/>
        <v>126</v>
      </c>
    </row>
    <row r="128" ht="15.75" customHeight="1">
      <c r="A128" s="26">
        <f t="shared" si="1"/>
        <v>127</v>
      </c>
    </row>
    <row r="129" ht="15.75" customHeight="1">
      <c r="A129" s="26">
        <f t="shared" si="1"/>
        <v>128</v>
      </c>
    </row>
    <row r="130" ht="15.75" customHeight="1">
      <c r="A130" s="26">
        <f t="shared" si="1"/>
        <v>129</v>
      </c>
    </row>
    <row r="131" ht="15.75" customHeight="1">
      <c r="A131" s="26">
        <f t="shared" si="1"/>
        <v>130</v>
      </c>
    </row>
    <row r="132" ht="15.75" customHeight="1">
      <c r="A132" s="26">
        <f t="shared" si="1"/>
        <v>131</v>
      </c>
    </row>
    <row r="133" ht="15.75" customHeight="1">
      <c r="A133" s="26">
        <f t="shared" si="1"/>
        <v>132</v>
      </c>
    </row>
    <row r="134" ht="15.75" customHeight="1">
      <c r="A134" s="26">
        <f t="shared" si="1"/>
        <v>133</v>
      </c>
    </row>
    <row r="135" ht="15.75" customHeight="1">
      <c r="A135" s="26">
        <f t="shared" si="1"/>
        <v>134</v>
      </c>
    </row>
    <row r="136" ht="15.75" customHeight="1">
      <c r="A136" s="26">
        <f t="shared" si="1"/>
        <v>135</v>
      </c>
    </row>
    <row r="137" ht="15.75" customHeight="1">
      <c r="A137" s="26">
        <f t="shared" si="1"/>
        <v>136</v>
      </c>
    </row>
    <row r="138" ht="15.75" customHeight="1">
      <c r="A138" s="26">
        <f t="shared" si="1"/>
        <v>137</v>
      </c>
    </row>
    <row r="139" ht="15.75" customHeight="1">
      <c r="A139" s="26">
        <f t="shared" si="1"/>
        <v>138</v>
      </c>
    </row>
    <row r="140" ht="15.75" customHeight="1">
      <c r="A140" s="26">
        <f t="shared" si="1"/>
        <v>139</v>
      </c>
    </row>
    <row r="141" ht="15.75" customHeight="1">
      <c r="A141" s="26">
        <f t="shared" si="1"/>
        <v>140</v>
      </c>
    </row>
    <row r="142" ht="15.75" customHeight="1">
      <c r="A142" s="26">
        <f t="shared" si="1"/>
        <v>141</v>
      </c>
    </row>
    <row r="143" ht="15.75" customHeight="1">
      <c r="A143" s="26">
        <f t="shared" si="1"/>
        <v>142</v>
      </c>
    </row>
    <row r="144" ht="15.75" customHeight="1">
      <c r="A144" s="26">
        <f t="shared" si="1"/>
        <v>143</v>
      </c>
    </row>
    <row r="145" ht="15.75" customHeight="1">
      <c r="A145" s="26">
        <f t="shared" si="1"/>
        <v>144</v>
      </c>
    </row>
    <row r="146" ht="15.75" customHeight="1">
      <c r="A146" s="26">
        <f t="shared" si="1"/>
        <v>145</v>
      </c>
    </row>
    <row r="147" ht="15.75" customHeight="1">
      <c r="A147" s="26">
        <f t="shared" si="1"/>
        <v>146</v>
      </c>
    </row>
    <row r="148" ht="15.75" customHeight="1">
      <c r="A148" s="26">
        <f t="shared" si="1"/>
        <v>147</v>
      </c>
    </row>
    <row r="149" ht="15.75" customHeight="1">
      <c r="A149" s="26">
        <f t="shared" si="1"/>
        <v>148</v>
      </c>
    </row>
    <row r="150" ht="15.75" customHeight="1">
      <c r="A150" s="26">
        <f t="shared" si="1"/>
        <v>149</v>
      </c>
    </row>
    <row r="151" ht="15.75" customHeight="1">
      <c r="A151" s="26">
        <f t="shared" si="1"/>
        <v>150</v>
      </c>
    </row>
    <row r="152" ht="15.75" customHeight="1">
      <c r="A152" s="26">
        <f t="shared" si="1"/>
        <v>151</v>
      </c>
    </row>
    <row r="153" ht="15.75" customHeight="1">
      <c r="A153" s="26">
        <f t="shared" si="1"/>
        <v>152</v>
      </c>
    </row>
    <row r="154" ht="15.75" customHeight="1">
      <c r="A154" s="26">
        <f t="shared" si="1"/>
        <v>153</v>
      </c>
    </row>
    <row r="155" ht="15.75" customHeight="1">
      <c r="A155" s="26">
        <f t="shared" si="1"/>
        <v>154</v>
      </c>
    </row>
    <row r="156" ht="15.75" customHeight="1">
      <c r="A156" s="26">
        <f t="shared" si="1"/>
        <v>155</v>
      </c>
    </row>
    <row r="157" ht="15.75" customHeight="1">
      <c r="A157" s="26">
        <f t="shared" si="1"/>
        <v>156</v>
      </c>
    </row>
    <row r="158" ht="15.75" customHeight="1">
      <c r="A158" s="26">
        <f t="shared" si="1"/>
        <v>157</v>
      </c>
    </row>
    <row r="159" ht="15.75" customHeight="1">
      <c r="A159" s="26">
        <f t="shared" si="1"/>
        <v>158</v>
      </c>
    </row>
    <row r="160" ht="15.75" customHeight="1">
      <c r="A160" s="26">
        <f t="shared" si="1"/>
        <v>159</v>
      </c>
    </row>
    <row r="161" ht="15.75" customHeight="1">
      <c r="A161" s="26">
        <f t="shared" si="1"/>
        <v>160</v>
      </c>
    </row>
    <row r="162" ht="15.75" customHeight="1">
      <c r="A162" s="26">
        <f t="shared" si="1"/>
        <v>161</v>
      </c>
    </row>
    <row r="163" ht="15.75" customHeight="1">
      <c r="A163" s="26">
        <f t="shared" si="1"/>
        <v>162</v>
      </c>
    </row>
    <row r="164" ht="15.75" customHeight="1">
      <c r="A164" s="26">
        <f t="shared" si="1"/>
        <v>163</v>
      </c>
    </row>
    <row r="165" ht="15.75" customHeight="1">
      <c r="A165" s="26">
        <f t="shared" si="1"/>
        <v>164</v>
      </c>
    </row>
    <row r="166" ht="15.75" customHeight="1">
      <c r="A166" s="26">
        <f t="shared" si="1"/>
        <v>165</v>
      </c>
    </row>
    <row r="167" ht="15.75" customHeight="1">
      <c r="A167" s="26">
        <f t="shared" si="1"/>
        <v>166</v>
      </c>
    </row>
    <row r="168" ht="15.75" customHeight="1">
      <c r="A168" s="26">
        <f t="shared" si="1"/>
        <v>167</v>
      </c>
    </row>
    <row r="169" ht="15.75" customHeight="1">
      <c r="A169" s="26">
        <f t="shared" si="1"/>
        <v>168</v>
      </c>
    </row>
    <row r="170" ht="15.75" customHeight="1">
      <c r="A170" s="26">
        <f t="shared" si="1"/>
        <v>169</v>
      </c>
    </row>
    <row r="171" ht="15.75" customHeight="1">
      <c r="A171" s="26">
        <f t="shared" si="1"/>
        <v>170</v>
      </c>
    </row>
    <row r="172" ht="15.75" customHeight="1">
      <c r="A172" s="26">
        <f t="shared" si="1"/>
        <v>171</v>
      </c>
    </row>
    <row r="173" ht="15.75" customHeight="1">
      <c r="A173" s="26">
        <f t="shared" si="1"/>
        <v>172</v>
      </c>
    </row>
    <row r="174" ht="15.75" customHeight="1">
      <c r="A174" s="26">
        <f t="shared" si="1"/>
        <v>173</v>
      </c>
    </row>
    <row r="175" ht="15.75" customHeight="1">
      <c r="A175" s="26">
        <f t="shared" si="1"/>
        <v>174</v>
      </c>
    </row>
    <row r="176" ht="15.75" customHeight="1">
      <c r="A176" s="26">
        <f t="shared" si="1"/>
        <v>175</v>
      </c>
    </row>
    <row r="177" ht="15.75" customHeight="1">
      <c r="A177" s="26">
        <f t="shared" si="1"/>
        <v>176</v>
      </c>
    </row>
    <row r="178" ht="15.75" customHeight="1">
      <c r="A178" s="26">
        <f t="shared" si="1"/>
        <v>177</v>
      </c>
    </row>
    <row r="179" ht="15.75" customHeight="1">
      <c r="A179" s="26">
        <f t="shared" si="1"/>
        <v>178</v>
      </c>
    </row>
    <row r="180" ht="15.75" customHeight="1">
      <c r="A180" s="26">
        <f t="shared" si="1"/>
        <v>179</v>
      </c>
    </row>
    <row r="181" ht="15.75" customHeight="1">
      <c r="A181" s="26">
        <f t="shared" si="1"/>
        <v>180</v>
      </c>
    </row>
    <row r="182" ht="15.75" customHeight="1">
      <c r="A182" s="26">
        <f t="shared" si="1"/>
        <v>181</v>
      </c>
    </row>
    <row r="183" ht="15.75" customHeight="1">
      <c r="A183" s="26">
        <f t="shared" si="1"/>
        <v>182</v>
      </c>
    </row>
    <row r="184" ht="15.75" customHeight="1">
      <c r="A184" s="26">
        <f t="shared" si="1"/>
        <v>183</v>
      </c>
    </row>
    <row r="185" ht="15.75" customHeight="1">
      <c r="A185" s="26">
        <f t="shared" si="1"/>
        <v>184</v>
      </c>
    </row>
    <row r="186" ht="15.75" customHeight="1">
      <c r="A186" s="26">
        <f t="shared" si="1"/>
        <v>185</v>
      </c>
    </row>
    <row r="187" ht="15.75" customHeight="1">
      <c r="A187" s="26">
        <f t="shared" si="1"/>
        <v>186</v>
      </c>
    </row>
    <row r="188" ht="15.75" customHeight="1">
      <c r="A188" s="26">
        <f t="shared" si="1"/>
        <v>187</v>
      </c>
    </row>
    <row r="189" ht="15.75" customHeight="1">
      <c r="A189" s="26">
        <f t="shared" si="1"/>
        <v>188</v>
      </c>
    </row>
    <row r="190" ht="15.75" customHeight="1">
      <c r="A190" s="26">
        <f t="shared" si="1"/>
        <v>189</v>
      </c>
    </row>
    <row r="191" ht="15.75" customHeight="1">
      <c r="A191" s="26">
        <f t="shared" si="1"/>
        <v>190</v>
      </c>
    </row>
    <row r="192" ht="15.75" customHeight="1">
      <c r="A192" s="26">
        <f t="shared" si="1"/>
        <v>191</v>
      </c>
    </row>
    <row r="193" ht="15.75" customHeight="1">
      <c r="A193" s="26">
        <f t="shared" si="1"/>
        <v>192</v>
      </c>
    </row>
    <row r="194" ht="15.75" customHeight="1">
      <c r="A194" s="26">
        <f t="shared" si="1"/>
        <v>193</v>
      </c>
    </row>
    <row r="195" ht="15.75" customHeight="1">
      <c r="A195" s="26">
        <f t="shared" si="1"/>
        <v>194</v>
      </c>
    </row>
    <row r="196" ht="15.75" customHeight="1">
      <c r="A196" s="26">
        <f t="shared" si="1"/>
        <v>195</v>
      </c>
    </row>
    <row r="197" ht="15.75" customHeight="1">
      <c r="A197" s="26">
        <f t="shared" si="1"/>
        <v>196</v>
      </c>
    </row>
    <row r="198" ht="15.75" customHeight="1">
      <c r="A198" s="26">
        <f t="shared" si="1"/>
        <v>197</v>
      </c>
    </row>
    <row r="199" ht="15.75" customHeight="1">
      <c r="A199" s="26">
        <f t="shared" si="1"/>
        <v>198</v>
      </c>
    </row>
    <row r="200" ht="15.75" customHeight="1">
      <c r="A200" s="26">
        <f t="shared" si="1"/>
        <v>199</v>
      </c>
    </row>
    <row r="201" ht="15.75" customHeight="1">
      <c r="A201" s="26">
        <f t="shared" si="1"/>
        <v>200</v>
      </c>
    </row>
    <row r="202" ht="15.75" customHeight="1">
      <c r="A202" s="26">
        <f t="shared" si="1"/>
        <v>201</v>
      </c>
    </row>
    <row r="203" ht="15.75" customHeight="1">
      <c r="A203" s="26">
        <f t="shared" si="1"/>
        <v>202</v>
      </c>
    </row>
    <row r="204" ht="15.75" customHeight="1">
      <c r="A204" s="26">
        <f t="shared" si="1"/>
        <v>203</v>
      </c>
    </row>
    <row r="205" ht="15.75" customHeight="1">
      <c r="A205" s="26">
        <f t="shared" si="1"/>
        <v>204</v>
      </c>
    </row>
    <row r="206" ht="15.75" customHeight="1">
      <c r="A206" s="26">
        <f t="shared" si="1"/>
        <v>205</v>
      </c>
    </row>
    <row r="207" ht="15.75" customHeight="1">
      <c r="A207" s="26">
        <f t="shared" si="1"/>
        <v>206</v>
      </c>
    </row>
    <row r="208" ht="15.75" customHeight="1">
      <c r="A208" s="26">
        <f t="shared" si="1"/>
        <v>207</v>
      </c>
    </row>
    <row r="209" ht="15.75" customHeight="1">
      <c r="A209" s="26">
        <f t="shared" si="1"/>
        <v>208</v>
      </c>
    </row>
    <row r="210" ht="15.75" customHeight="1">
      <c r="A210" s="26">
        <f t="shared" si="1"/>
        <v>209</v>
      </c>
    </row>
    <row r="211" ht="15.75" customHeight="1">
      <c r="A211" s="26">
        <f t="shared" si="1"/>
        <v>210</v>
      </c>
    </row>
    <row r="212" ht="15.75" customHeight="1">
      <c r="A212" s="26">
        <f t="shared" si="1"/>
        <v>211</v>
      </c>
    </row>
    <row r="213" ht="15.75" customHeight="1">
      <c r="A213" s="26">
        <f t="shared" si="1"/>
        <v>212</v>
      </c>
    </row>
    <row r="214" ht="15.75" customHeight="1">
      <c r="A214" s="26">
        <f t="shared" si="1"/>
        <v>213</v>
      </c>
    </row>
    <row r="215" ht="15.75" customHeight="1">
      <c r="A215" s="26">
        <f t="shared" si="1"/>
        <v>214</v>
      </c>
    </row>
    <row r="216" ht="15.75" customHeight="1">
      <c r="A216" s="26">
        <f t="shared" si="1"/>
        <v>215</v>
      </c>
    </row>
    <row r="217" ht="15.75" customHeight="1">
      <c r="A217" s="26">
        <f t="shared" si="1"/>
        <v>216</v>
      </c>
    </row>
    <row r="218" ht="15.75" customHeight="1">
      <c r="A218" s="26">
        <f t="shared" si="1"/>
        <v>217</v>
      </c>
    </row>
    <row r="219" ht="15.75" customHeight="1">
      <c r="A219" s="26">
        <f t="shared" si="1"/>
        <v>218</v>
      </c>
    </row>
    <row r="220" ht="15.75" customHeight="1">
      <c r="A220" s="26">
        <f t="shared" si="1"/>
        <v>219</v>
      </c>
    </row>
    <row r="221" ht="15.75" customHeight="1">
      <c r="A221" s="26">
        <f t="shared" si="1"/>
        <v>220</v>
      </c>
    </row>
    <row r="222" ht="15.75" customHeight="1">
      <c r="A222" s="26">
        <f t="shared" si="1"/>
        <v>221</v>
      </c>
    </row>
    <row r="223" ht="15.75" customHeight="1">
      <c r="A223" s="26">
        <f t="shared" si="1"/>
        <v>222</v>
      </c>
    </row>
    <row r="224" ht="15.75" customHeight="1">
      <c r="A224" s="26">
        <f t="shared" si="1"/>
        <v>223</v>
      </c>
    </row>
    <row r="225" ht="15.75" customHeight="1">
      <c r="A225" s="26">
        <f t="shared" si="1"/>
        <v>224</v>
      </c>
    </row>
    <row r="226" ht="15.75" customHeight="1">
      <c r="A226" s="26">
        <f t="shared" si="1"/>
        <v>225</v>
      </c>
    </row>
    <row r="227" ht="15.75" customHeight="1">
      <c r="A227" s="26">
        <f t="shared" si="1"/>
        <v>226</v>
      </c>
    </row>
    <row r="228" ht="15.75" customHeight="1">
      <c r="A228" s="26">
        <f t="shared" si="1"/>
        <v>227</v>
      </c>
    </row>
    <row r="229" ht="15.75" customHeight="1">
      <c r="A229" s="26">
        <f t="shared" si="1"/>
        <v>228</v>
      </c>
    </row>
    <row r="230" ht="15.75" customHeight="1">
      <c r="A230" s="26">
        <f t="shared" si="1"/>
        <v>229</v>
      </c>
    </row>
    <row r="231" ht="15.75" customHeight="1">
      <c r="A231" s="26">
        <f t="shared" si="1"/>
        <v>230</v>
      </c>
    </row>
    <row r="232" ht="15.75" customHeight="1">
      <c r="A232" s="26">
        <f t="shared" si="1"/>
        <v>231</v>
      </c>
    </row>
    <row r="233" ht="15.75" customHeight="1">
      <c r="A233" s="26">
        <f t="shared" si="1"/>
        <v>232</v>
      </c>
    </row>
    <row r="234" ht="15.75" customHeight="1">
      <c r="A234" s="26">
        <f t="shared" si="1"/>
        <v>233</v>
      </c>
    </row>
    <row r="235" ht="15.75" customHeight="1">
      <c r="A235" s="26">
        <f t="shared" si="1"/>
        <v>234</v>
      </c>
    </row>
    <row r="236" ht="15.75" customHeight="1">
      <c r="A236" s="26">
        <f t="shared" si="1"/>
        <v>235</v>
      </c>
    </row>
    <row r="237" ht="15.75" customHeight="1">
      <c r="A237" s="26">
        <f t="shared" si="1"/>
        <v>236</v>
      </c>
    </row>
    <row r="238" ht="15.75" customHeight="1">
      <c r="A238" s="26">
        <f t="shared" si="1"/>
        <v>237</v>
      </c>
    </row>
    <row r="239" ht="15.75" customHeight="1">
      <c r="A239" s="26">
        <f t="shared" si="1"/>
        <v>238</v>
      </c>
    </row>
    <row r="240" ht="15.75" customHeight="1">
      <c r="A240" s="26">
        <f t="shared" si="1"/>
        <v>239</v>
      </c>
    </row>
    <row r="241" ht="15.75" customHeight="1">
      <c r="A241" s="26">
        <f t="shared" si="1"/>
        <v>240</v>
      </c>
    </row>
    <row r="242" ht="15.75" customHeight="1">
      <c r="A242" s="26">
        <f t="shared" si="1"/>
        <v>241</v>
      </c>
    </row>
    <row r="243" ht="15.75" customHeight="1">
      <c r="A243" s="26">
        <f t="shared" si="1"/>
        <v>242</v>
      </c>
    </row>
    <row r="244" ht="15.75" customHeight="1">
      <c r="A244" s="26">
        <f t="shared" si="1"/>
        <v>243</v>
      </c>
    </row>
    <row r="245" ht="15.75" customHeight="1">
      <c r="A245" s="26">
        <f t="shared" si="1"/>
        <v>244</v>
      </c>
    </row>
    <row r="246" ht="15.75" customHeight="1">
      <c r="A246" s="26">
        <f t="shared" si="1"/>
        <v>245</v>
      </c>
    </row>
    <row r="247" ht="15.75" customHeight="1">
      <c r="A247" s="26">
        <f t="shared" si="1"/>
        <v>246</v>
      </c>
    </row>
    <row r="248" ht="15.75" customHeight="1">
      <c r="A248" s="26">
        <f t="shared" si="1"/>
        <v>247</v>
      </c>
    </row>
    <row r="249" ht="15.75" customHeight="1">
      <c r="A249" s="26">
        <f t="shared" si="1"/>
        <v>248</v>
      </c>
    </row>
    <row r="250" ht="15.75" customHeight="1">
      <c r="A250" s="26">
        <f t="shared" si="1"/>
        <v>249</v>
      </c>
    </row>
    <row r="251" ht="15.75" customHeight="1">
      <c r="A251" s="26">
        <f t="shared" si="1"/>
        <v>250</v>
      </c>
    </row>
    <row r="252" ht="15.75" customHeight="1">
      <c r="A252" s="26">
        <f t="shared" si="1"/>
        <v>251</v>
      </c>
    </row>
    <row r="253" ht="15.75" customHeight="1">
      <c r="A253" s="26">
        <f t="shared" si="1"/>
        <v>252</v>
      </c>
    </row>
    <row r="254" ht="15.75" customHeight="1">
      <c r="A254" s="26">
        <f t="shared" si="1"/>
        <v>253</v>
      </c>
    </row>
    <row r="255" ht="15.75" customHeight="1">
      <c r="A255" s="26">
        <f t="shared" si="1"/>
        <v>254</v>
      </c>
    </row>
    <row r="256" ht="15.75" customHeight="1">
      <c r="A256" s="26">
        <f t="shared" si="1"/>
        <v>255</v>
      </c>
    </row>
    <row r="257" ht="15.75" customHeight="1">
      <c r="A257" s="26">
        <f t="shared" si="1"/>
        <v>256</v>
      </c>
    </row>
    <row r="258" ht="15.75" customHeight="1">
      <c r="A258" s="26">
        <f t="shared" si="1"/>
        <v>257</v>
      </c>
    </row>
    <row r="259" ht="15.75" customHeight="1">
      <c r="A259" s="26">
        <f t="shared" si="1"/>
        <v>258</v>
      </c>
    </row>
    <row r="260" ht="15.75" customHeight="1">
      <c r="A260" s="26">
        <f t="shared" si="1"/>
        <v>259</v>
      </c>
    </row>
    <row r="261" ht="15.75" customHeight="1">
      <c r="A261" s="26">
        <f t="shared" si="1"/>
        <v>260</v>
      </c>
    </row>
    <row r="262" ht="15.75" customHeight="1">
      <c r="A262" s="26">
        <f t="shared" si="1"/>
        <v>261</v>
      </c>
    </row>
    <row r="263" ht="15.75" customHeight="1">
      <c r="A263" s="26">
        <f t="shared" si="1"/>
        <v>262</v>
      </c>
    </row>
    <row r="264" ht="15.75" customHeight="1">
      <c r="A264" s="26">
        <f t="shared" si="1"/>
        <v>263</v>
      </c>
    </row>
    <row r="265" ht="15.75" customHeight="1">
      <c r="A265" s="26">
        <f t="shared" si="1"/>
        <v>264</v>
      </c>
    </row>
    <row r="266" ht="15.75" customHeight="1">
      <c r="A266" s="26">
        <f t="shared" si="1"/>
        <v>265</v>
      </c>
    </row>
    <row r="267" ht="15.75" customHeight="1">
      <c r="A267" s="26">
        <f t="shared" si="1"/>
        <v>266</v>
      </c>
    </row>
    <row r="268" ht="15.75" customHeight="1">
      <c r="A268" s="26">
        <f t="shared" si="1"/>
        <v>267</v>
      </c>
    </row>
    <row r="269" ht="15.75" customHeight="1">
      <c r="A269" s="26">
        <f t="shared" si="1"/>
        <v>268</v>
      </c>
    </row>
    <row r="270" ht="15.75" customHeight="1">
      <c r="A270" s="26">
        <f t="shared" si="1"/>
        <v>269</v>
      </c>
    </row>
    <row r="271" ht="15.75" customHeight="1">
      <c r="A271" s="26">
        <f t="shared" si="1"/>
        <v>270</v>
      </c>
    </row>
    <row r="272" ht="15.75" customHeight="1">
      <c r="A272" s="26">
        <f t="shared" si="1"/>
        <v>271</v>
      </c>
    </row>
    <row r="273" ht="15.75" customHeight="1">
      <c r="A273" s="26">
        <f t="shared" si="1"/>
        <v>272</v>
      </c>
    </row>
    <row r="274" ht="15.75" customHeight="1">
      <c r="A274" s="26">
        <f t="shared" si="1"/>
        <v>273</v>
      </c>
    </row>
    <row r="275" ht="15.75" customHeight="1">
      <c r="A275" s="26">
        <f t="shared" si="1"/>
        <v>274</v>
      </c>
    </row>
    <row r="276" ht="15.75" customHeight="1">
      <c r="A276" s="26">
        <f t="shared" si="1"/>
        <v>275</v>
      </c>
    </row>
    <row r="277" ht="15.75" customHeight="1">
      <c r="A277" s="26">
        <f t="shared" si="1"/>
        <v>276</v>
      </c>
    </row>
    <row r="278" ht="15.75" customHeight="1">
      <c r="A278" s="26">
        <f t="shared" si="1"/>
        <v>277</v>
      </c>
    </row>
    <row r="279" ht="15.75" customHeight="1">
      <c r="A279" s="26">
        <f t="shared" si="1"/>
        <v>278</v>
      </c>
    </row>
    <row r="280" ht="15.75" customHeight="1">
      <c r="A280" s="26">
        <f t="shared" si="1"/>
        <v>279</v>
      </c>
    </row>
    <row r="281" ht="15.75" customHeight="1">
      <c r="A281" s="26">
        <f t="shared" si="1"/>
        <v>280</v>
      </c>
    </row>
    <row r="282" ht="15.75" customHeight="1">
      <c r="A282" s="26">
        <f t="shared" si="1"/>
        <v>281</v>
      </c>
    </row>
    <row r="283" ht="15.75" customHeight="1">
      <c r="A283" s="26">
        <f t="shared" si="1"/>
        <v>282</v>
      </c>
    </row>
    <row r="284" ht="15.75" customHeight="1">
      <c r="A284" s="26">
        <f t="shared" si="1"/>
        <v>283</v>
      </c>
    </row>
    <row r="285" ht="15.75" customHeight="1">
      <c r="A285" s="26">
        <f t="shared" si="1"/>
        <v>284</v>
      </c>
    </row>
    <row r="286" ht="15.75" customHeight="1">
      <c r="A286" s="26">
        <f t="shared" si="1"/>
        <v>285</v>
      </c>
    </row>
    <row r="287" ht="15.75" customHeight="1">
      <c r="A287" s="26">
        <f t="shared" si="1"/>
        <v>286</v>
      </c>
    </row>
    <row r="288" ht="15.75" customHeight="1">
      <c r="A288" s="26">
        <f t="shared" si="1"/>
        <v>287</v>
      </c>
    </row>
    <row r="289" ht="15.75" customHeight="1">
      <c r="A289" s="26">
        <f t="shared" si="1"/>
        <v>288</v>
      </c>
    </row>
    <row r="290" ht="15.75" customHeight="1">
      <c r="A290" s="26">
        <f t="shared" si="1"/>
        <v>289</v>
      </c>
    </row>
    <row r="291" ht="15.75" customHeight="1">
      <c r="A291" s="26">
        <f t="shared" si="1"/>
        <v>290</v>
      </c>
    </row>
    <row r="292" ht="15.75" customHeight="1">
      <c r="A292" s="26">
        <f t="shared" si="1"/>
        <v>291</v>
      </c>
    </row>
    <row r="293" ht="15.75" customHeight="1">
      <c r="A293" s="26">
        <f t="shared" si="1"/>
        <v>292</v>
      </c>
    </row>
    <row r="294" ht="15.75" customHeight="1">
      <c r="A294" s="26">
        <f t="shared" si="1"/>
        <v>293</v>
      </c>
    </row>
    <row r="295" ht="15.75" customHeight="1">
      <c r="A295" s="26">
        <f t="shared" si="1"/>
        <v>294</v>
      </c>
    </row>
    <row r="296" ht="15.75" customHeight="1">
      <c r="A296" s="26">
        <f t="shared" si="1"/>
        <v>295</v>
      </c>
    </row>
    <row r="297" ht="15.75" customHeight="1">
      <c r="A297" s="26">
        <f t="shared" si="1"/>
        <v>296</v>
      </c>
    </row>
    <row r="298" ht="15.75" customHeight="1">
      <c r="A298" s="26">
        <f t="shared" si="1"/>
        <v>297</v>
      </c>
    </row>
    <row r="299" ht="15.75" customHeight="1">
      <c r="A299" s="26">
        <f t="shared" si="1"/>
        <v>298</v>
      </c>
    </row>
    <row r="300" ht="15.75" customHeight="1">
      <c r="A300" s="26">
        <f t="shared" si="1"/>
        <v>299</v>
      </c>
    </row>
    <row r="301" ht="15.75" customHeight="1">
      <c r="A301" s="26">
        <f t="shared" si="1"/>
        <v>300</v>
      </c>
    </row>
    <row r="302" ht="15.75" customHeight="1">
      <c r="A302" s="26">
        <f t="shared" si="1"/>
        <v>301</v>
      </c>
    </row>
    <row r="303" ht="15.75" customHeight="1">
      <c r="A303" s="26">
        <f t="shared" si="1"/>
        <v>302</v>
      </c>
    </row>
    <row r="304" ht="15.75" customHeight="1">
      <c r="A304" s="26">
        <f t="shared" si="1"/>
        <v>303</v>
      </c>
    </row>
    <row r="305" ht="15.75" customHeight="1">
      <c r="A305" s="26">
        <f t="shared" si="1"/>
        <v>304</v>
      </c>
    </row>
    <row r="306" ht="15.75" customHeight="1">
      <c r="A306" s="26">
        <f t="shared" si="1"/>
        <v>305</v>
      </c>
    </row>
    <row r="307" ht="15.75" customHeight="1">
      <c r="A307" s="26">
        <f t="shared" si="1"/>
        <v>306</v>
      </c>
    </row>
    <row r="308" ht="15.75" customHeight="1">
      <c r="A308" s="26">
        <f t="shared" si="1"/>
        <v>307</v>
      </c>
    </row>
    <row r="309" ht="15.75" customHeight="1">
      <c r="A309" s="26">
        <f t="shared" si="1"/>
        <v>308</v>
      </c>
    </row>
    <row r="310" ht="15.75" customHeight="1">
      <c r="A310" s="26">
        <f t="shared" si="1"/>
        <v>309</v>
      </c>
    </row>
    <row r="311" ht="15.75" customHeight="1">
      <c r="A311" s="26">
        <f t="shared" si="1"/>
        <v>310</v>
      </c>
    </row>
    <row r="312" ht="15.75" customHeight="1">
      <c r="A312" s="26">
        <f t="shared" si="1"/>
        <v>311</v>
      </c>
    </row>
    <row r="313" ht="15.75" customHeight="1">
      <c r="A313" s="26">
        <f t="shared" si="1"/>
        <v>312</v>
      </c>
    </row>
    <row r="314" ht="15.75" customHeight="1">
      <c r="A314" s="26">
        <f t="shared" si="1"/>
        <v>313</v>
      </c>
    </row>
    <row r="315" ht="15.75" customHeight="1">
      <c r="A315" s="26">
        <f t="shared" si="1"/>
        <v>314</v>
      </c>
    </row>
    <row r="316" ht="15.75" customHeight="1">
      <c r="A316" s="26">
        <f t="shared" si="1"/>
        <v>315</v>
      </c>
    </row>
    <row r="317" ht="15.75" customHeight="1">
      <c r="A317" s="26">
        <f t="shared" si="1"/>
        <v>316</v>
      </c>
    </row>
    <row r="318" ht="15.75" customHeight="1">
      <c r="A318" s="26">
        <f t="shared" si="1"/>
        <v>317</v>
      </c>
    </row>
    <row r="319" ht="15.75" customHeight="1">
      <c r="A319" s="26">
        <f t="shared" si="1"/>
        <v>318</v>
      </c>
    </row>
    <row r="320" ht="15.75" customHeight="1">
      <c r="A320" s="26">
        <f t="shared" si="1"/>
        <v>319</v>
      </c>
    </row>
    <row r="321" ht="15.75" customHeight="1">
      <c r="A321" s="26">
        <f t="shared" si="1"/>
        <v>320</v>
      </c>
    </row>
    <row r="322" ht="15.75" customHeight="1">
      <c r="A322" s="26">
        <f t="shared" si="1"/>
        <v>321</v>
      </c>
    </row>
    <row r="323" ht="15.75" customHeight="1">
      <c r="A323" s="26">
        <f t="shared" si="1"/>
        <v>322</v>
      </c>
    </row>
    <row r="324" ht="15.75" customHeight="1">
      <c r="A324" s="26">
        <f t="shared" si="1"/>
        <v>323</v>
      </c>
    </row>
    <row r="325" ht="15.75" customHeight="1">
      <c r="A325" s="26">
        <f t="shared" si="1"/>
        <v>324</v>
      </c>
    </row>
    <row r="326" ht="15.75" customHeight="1">
      <c r="A326" s="26">
        <f t="shared" si="1"/>
        <v>325</v>
      </c>
    </row>
    <row r="327" ht="15.75" customHeight="1">
      <c r="A327" s="26">
        <f t="shared" si="1"/>
        <v>326</v>
      </c>
    </row>
    <row r="328" ht="15.75" customHeight="1">
      <c r="A328" s="26">
        <f t="shared" si="1"/>
        <v>327</v>
      </c>
    </row>
    <row r="329" ht="15.75" customHeight="1">
      <c r="A329" s="26">
        <f t="shared" si="1"/>
        <v>328</v>
      </c>
    </row>
    <row r="330" ht="15.75" customHeight="1">
      <c r="A330" s="26">
        <f t="shared" si="1"/>
        <v>329</v>
      </c>
    </row>
    <row r="331" ht="15.75" customHeight="1">
      <c r="A331" s="26">
        <f t="shared" si="1"/>
        <v>330</v>
      </c>
    </row>
    <row r="332" ht="15.75" customHeight="1">
      <c r="A332" s="26">
        <f t="shared" si="1"/>
        <v>331</v>
      </c>
    </row>
    <row r="333" ht="15.75" customHeight="1">
      <c r="A333" s="26">
        <f t="shared" si="1"/>
        <v>332</v>
      </c>
    </row>
    <row r="334" ht="15.75" customHeight="1">
      <c r="A334" s="26">
        <f t="shared" si="1"/>
        <v>333</v>
      </c>
    </row>
    <row r="335" ht="15.75" customHeight="1">
      <c r="A335" s="26">
        <f t="shared" si="1"/>
        <v>334</v>
      </c>
    </row>
    <row r="336" ht="15.75" customHeight="1">
      <c r="A336" s="26">
        <f t="shared" si="1"/>
        <v>335</v>
      </c>
    </row>
    <row r="337" ht="15.75" customHeight="1">
      <c r="A337" s="26">
        <f t="shared" si="1"/>
        <v>336</v>
      </c>
    </row>
    <row r="338" ht="15.75" customHeight="1">
      <c r="A338" s="26">
        <f t="shared" si="1"/>
        <v>337</v>
      </c>
    </row>
    <row r="339" ht="15.75" customHeight="1">
      <c r="A339" s="26">
        <f t="shared" si="1"/>
        <v>338</v>
      </c>
    </row>
    <row r="340" ht="15.75" customHeight="1">
      <c r="A340" s="26">
        <f t="shared" si="1"/>
        <v>339</v>
      </c>
    </row>
    <row r="341" ht="15.75" customHeight="1">
      <c r="A341" s="26">
        <f t="shared" si="1"/>
        <v>340</v>
      </c>
    </row>
    <row r="342" ht="15.75" customHeight="1">
      <c r="A342" s="26">
        <f t="shared" si="1"/>
        <v>341</v>
      </c>
    </row>
    <row r="343" ht="15.75" customHeight="1">
      <c r="A343" s="26">
        <f t="shared" si="1"/>
        <v>342</v>
      </c>
    </row>
    <row r="344" ht="15.75" customHeight="1">
      <c r="A344" s="26">
        <f t="shared" si="1"/>
        <v>343</v>
      </c>
    </row>
    <row r="345" ht="15.75" customHeight="1">
      <c r="A345" s="26">
        <f t="shared" si="1"/>
        <v>344</v>
      </c>
    </row>
    <row r="346" ht="15.75" customHeight="1">
      <c r="A346" s="26">
        <f t="shared" si="1"/>
        <v>345</v>
      </c>
    </row>
    <row r="347" ht="15.75" customHeight="1">
      <c r="A347" s="26">
        <f t="shared" si="1"/>
        <v>346</v>
      </c>
    </row>
    <row r="348" ht="15.75" customHeight="1">
      <c r="A348" s="26">
        <f t="shared" si="1"/>
        <v>347</v>
      </c>
    </row>
    <row r="349" ht="15.75" customHeight="1">
      <c r="A349" s="26">
        <f t="shared" si="1"/>
        <v>348</v>
      </c>
    </row>
    <row r="350" ht="15.75" customHeight="1">
      <c r="A350" s="26">
        <f t="shared" si="1"/>
        <v>349</v>
      </c>
    </row>
    <row r="351" ht="15.75" customHeight="1">
      <c r="A351" s="26">
        <f t="shared" si="1"/>
        <v>350</v>
      </c>
    </row>
    <row r="352" ht="15.75" customHeight="1">
      <c r="A352" s="26">
        <f t="shared" si="1"/>
        <v>351</v>
      </c>
    </row>
    <row r="353" ht="15.75" customHeight="1">
      <c r="A353" s="26">
        <f t="shared" si="1"/>
        <v>352</v>
      </c>
    </row>
    <row r="354" ht="15.75" customHeight="1">
      <c r="A354" s="26">
        <f t="shared" si="1"/>
        <v>353</v>
      </c>
    </row>
    <row r="355" ht="15.75" customHeight="1">
      <c r="A355" s="26">
        <f t="shared" si="1"/>
        <v>354</v>
      </c>
    </row>
    <row r="356" ht="15.75" customHeight="1">
      <c r="A356" s="26">
        <f t="shared" si="1"/>
        <v>355</v>
      </c>
    </row>
    <row r="357" ht="15.75" customHeight="1">
      <c r="A357" s="26">
        <f t="shared" si="1"/>
        <v>356</v>
      </c>
    </row>
    <row r="358" ht="15.75" customHeight="1">
      <c r="A358" s="26">
        <f t="shared" si="1"/>
        <v>357</v>
      </c>
    </row>
    <row r="359" ht="15.75" customHeight="1">
      <c r="A359" s="26">
        <f t="shared" si="1"/>
        <v>358</v>
      </c>
    </row>
    <row r="360" ht="15.75" customHeight="1">
      <c r="A360" s="26">
        <f t="shared" si="1"/>
        <v>359</v>
      </c>
    </row>
    <row r="361" ht="15.75" customHeight="1">
      <c r="A361" s="26">
        <f t="shared" si="1"/>
        <v>360</v>
      </c>
    </row>
    <row r="362" ht="15.75" customHeight="1">
      <c r="A362" s="26">
        <f t="shared" si="1"/>
        <v>361</v>
      </c>
    </row>
    <row r="363" ht="15.75" customHeight="1">
      <c r="A363" s="26">
        <f t="shared" si="1"/>
        <v>362</v>
      </c>
    </row>
    <row r="364" ht="15.75" customHeight="1">
      <c r="A364" s="26">
        <f t="shared" si="1"/>
        <v>363</v>
      </c>
    </row>
    <row r="365" ht="15.75" customHeight="1">
      <c r="A365" s="26">
        <f t="shared" si="1"/>
        <v>364</v>
      </c>
    </row>
    <row r="366" ht="15.75" customHeight="1">
      <c r="A366" s="26">
        <f t="shared" si="1"/>
        <v>365</v>
      </c>
    </row>
    <row r="367" ht="15.75" customHeight="1">
      <c r="A367" s="26">
        <f t="shared" si="1"/>
        <v>366</v>
      </c>
    </row>
    <row r="368" ht="15.75" customHeight="1">
      <c r="A368" s="26">
        <f t="shared" si="1"/>
        <v>367</v>
      </c>
    </row>
    <row r="369" ht="15.75" customHeight="1">
      <c r="A369" s="26">
        <f t="shared" si="1"/>
        <v>368</v>
      </c>
    </row>
    <row r="370" ht="15.75" customHeight="1">
      <c r="A370" s="26">
        <f t="shared" si="1"/>
        <v>369</v>
      </c>
    </row>
    <row r="371" ht="15.75" customHeight="1">
      <c r="A371" s="26">
        <f t="shared" si="1"/>
        <v>370</v>
      </c>
    </row>
    <row r="372" ht="15.75" customHeight="1">
      <c r="A372" s="26">
        <f t="shared" si="1"/>
        <v>371</v>
      </c>
    </row>
    <row r="373" ht="15.75" customHeight="1">
      <c r="A373" s="26">
        <f t="shared" si="1"/>
        <v>372</v>
      </c>
    </row>
    <row r="374" ht="15.75" customHeight="1">
      <c r="A374" s="26">
        <f t="shared" si="1"/>
        <v>373</v>
      </c>
    </row>
    <row r="375" ht="15.75" customHeight="1">
      <c r="A375" s="26">
        <f t="shared" si="1"/>
        <v>374</v>
      </c>
    </row>
    <row r="376" ht="15.75" customHeight="1">
      <c r="A376" s="26">
        <f t="shared" si="1"/>
        <v>375</v>
      </c>
    </row>
    <row r="377" ht="15.75" customHeight="1">
      <c r="A377" s="26">
        <f t="shared" si="1"/>
        <v>376</v>
      </c>
    </row>
    <row r="378" ht="15.75" customHeight="1">
      <c r="A378" s="26">
        <f t="shared" si="1"/>
        <v>377</v>
      </c>
    </row>
    <row r="379" ht="15.75" customHeight="1">
      <c r="A379" s="26">
        <f t="shared" si="1"/>
        <v>378</v>
      </c>
    </row>
    <row r="380" ht="15.75" customHeight="1">
      <c r="A380" s="26">
        <f t="shared" si="1"/>
        <v>379</v>
      </c>
    </row>
    <row r="381" ht="15.75" customHeight="1">
      <c r="A381" s="26">
        <f t="shared" si="1"/>
        <v>380</v>
      </c>
    </row>
    <row r="382" ht="15.75" customHeight="1">
      <c r="A382" s="26">
        <f t="shared" si="1"/>
        <v>381</v>
      </c>
    </row>
    <row r="383" ht="15.75" customHeight="1">
      <c r="A383" s="26">
        <f t="shared" si="1"/>
        <v>382</v>
      </c>
    </row>
    <row r="384" ht="15.75" customHeight="1">
      <c r="A384" s="26">
        <f t="shared" si="1"/>
        <v>383</v>
      </c>
    </row>
    <row r="385" ht="15.75" customHeight="1">
      <c r="A385" s="26">
        <f t="shared" si="1"/>
        <v>384</v>
      </c>
    </row>
    <row r="386" ht="15.75" customHeight="1">
      <c r="A386" s="26">
        <f t="shared" si="1"/>
        <v>385</v>
      </c>
    </row>
    <row r="387" ht="15.75" customHeight="1">
      <c r="A387" s="26">
        <f t="shared" si="1"/>
        <v>386</v>
      </c>
    </row>
    <row r="388" ht="15.75" customHeight="1">
      <c r="A388" s="26">
        <f t="shared" si="1"/>
        <v>387</v>
      </c>
    </row>
    <row r="389" ht="15.75" customHeight="1">
      <c r="A389" s="26">
        <f t="shared" si="1"/>
        <v>388</v>
      </c>
    </row>
    <row r="390" ht="15.75" customHeight="1">
      <c r="A390" s="26">
        <f t="shared" si="1"/>
        <v>389</v>
      </c>
    </row>
    <row r="391" ht="15.75" customHeight="1">
      <c r="A391" s="26">
        <f t="shared" si="1"/>
        <v>390</v>
      </c>
    </row>
    <row r="392" ht="15.75" customHeight="1">
      <c r="A392" s="26">
        <f t="shared" si="1"/>
        <v>391</v>
      </c>
    </row>
    <row r="393" ht="15.75" customHeight="1">
      <c r="A393" s="26">
        <f t="shared" si="1"/>
        <v>392</v>
      </c>
    </row>
    <row r="394" ht="15.75" customHeight="1">
      <c r="A394" s="26">
        <f t="shared" si="1"/>
        <v>393</v>
      </c>
    </row>
    <row r="395" ht="15.75" customHeight="1">
      <c r="A395" s="26">
        <f t="shared" si="1"/>
        <v>394</v>
      </c>
    </row>
    <row r="396" ht="15.75" customHeight="1">
      <c r="A396" s="26">
        <f t="shared" si="1"/>
        <v>395</v>
      </c>
    </row>
    <row r="397" ht="15.75" customHeight="1">
      <c r="A397" s="26">
        <f t="shared" si="1"/>
        <v>396</v>
      </c>
    </row>
    <row r="398" ht="15.75" customHeight="1">
      <c r="A398" s="26">
        <f t="shared" si="1"/>
        <v>397</v>
      </c>
    </row>
    <row r="399" ht="15.75" customHeight="1">
      <c r="A399" s="26">
        <f t="shared" si="1"/>
        <v>398</v>
      </c>
    </row>
    <row r="400" ht="15.75" customHeight="1">
      <c r="A400" s="26">
        <f t="shared" si="1"/>
        <v>399</v>
      </c>
    </row>
    <row r="401" ht="15.75" customHeight="1">
      <c r="A401" s="26">
        <f t="shared" si="1"/>
        <v>400</v>
      </c>
    </row>
    <row r="402" ht="15.75" customHeight="1">
      <c r="A402" s="26">
        <f t="shared" si="1"/>
        <v>401</v>
      </c>
    </row>
    <row r="403" ht="15.75" customHeight="1">
      <c r="A403" s="26">
        <f t="shared" si="1"/>
        <v>402</v>
      </c>
    </row>
    <row r="404" ht="15.75" customHeight="1">
      <c r="A404" s="26">
        <f t="shared" si="1"/>
        <v>403</v>
      </c>
    </row>
    <row r="405" ht="15.75" customHeight="1">
      <c r="A405" s="26">
        <f t="shared" si="1"/>
        <v>404</v>
      </c>
    </row>
    <row r="406" ht="15.75" customHeight="1">
      <c r="A406" s="26">
        <f t="shared" si="1"/>
        <v>405</v>
      </c>
    </row>
    <row r="407" ht="15.75" customHeight="1">
      <c r="A407" s="26">
        <f t="shared" si="1"/>
        <v>406</v>
      </c>
    </row>
    <row r="408" ht="15.75" customHeight="1">
      <c r="A408" s="26">
        <f t="shared" si="1"/>
        <v>407</v>
      </c>
    </row>
    <row r="409" ht="15.75" customHeight="1">
      <c r="A409" s="26">
        <f t="shared" si="1"/>
        <v>408</v>
      </c>
    </row>
    <row r="410" ht="15.75" customHeight="1">
      <c r="A410" s="26">
        <f t="shared" si="1"/>
        <v>409</v>
      </c>
    </row>
    <row r="411" ht="15.75" customHeight="1">
      <c r="A411" s="26">
        <f t="shared" si="1"/>
        <v>410</v>
      </c>
    </row>
    <row r="412" ht="15.75" customHeight="1">
      <c r="A412" s="26">
        <f t="shared" si="1"/>
        <v>411</v>
      </c>
    </row>
    <row r="413" ht="15.75" customHeight="1">
      <c r="A413" s="26">
        <f t="shared" si="1"/>
        <v>412</v>
      </c>
    </row>
    <row r="414" ht="15.75" customHeight="1">
      <c r="A414" s="26">
        <f t="shared" si="1"/>
        <v>413</v>
      </c>
    </row>
    <row r="415" ht="15.75" customHeight="1">
      <c r="A415" s="26">
        <f t="shared" si="1"/>
        <v>414</v>
      </c>
    </row>
    <row r="416" ht="15.75" customHeight="1">
      <c r="A416" s="26">
        <f t="shared" si="1"/>
        <v>415</v>
      </c>
    </row>
    <row r="417" ht="15.75" customHeight="1">
      <c r="A417" s="26">
        <f t="shared" si="1"/>
        <v>416</v>
      </c>
    </row>
    <row r="418" ht="15.75" customHeight="1">
      <c r="A418" s="26">
        <f t="shared" si="1"/>
        <v>417</v>
      </c>
    </row>
    <row r="419" ht="15.75" customHeight="1">
      <c r="A419" s="26">
        <f t="shared" si="1"/>
        <v>418</v>
      </c>
    </row>
    <row r="420" ht="15.75" customHeight="1">
      <c r="A420" s="26">
        <f t="shared" si="1"/>
        <v>419</v>
      </c>
    </row>
    <row r="421" ht="15.75" customHeight="1">
      <c r="A421" s="26">
        <f t="shared" si="1"/>
        <v>420</v>
      </c>
    </row>
    <row r="422" ht="15.75" customHeight="1">
      <c r="A422" s="26">
        <f t="shared" si="1"/>
        <v>421</v>
      </c>
    </row>
    <row r="423" ht="15.75" customHeight="1">
      <c r="A423" s="26">
        <f t="shared" si="1"/>
        <v>422</v>
      </c>
    </row>
    <row r="424" ht="15.75" customHeight="1">
      <c r="A424" s="26">
        <f t="shared" si="1"/>
        <v>423</v>
      </c>
    </row>
    <row r="425" ht="15.75" customHeight="1">
      <c r="A425" s="26">
        <f t="shared" si="1"/>
        <v>424</v>
      </c>
    </row>
    <row r="426" ht="15.75" customHeight="1">
      <c r="A426" s="26">
        <f t="shared" si="1"/>
        <v>425</v>
      </c>
    </row>
    <row r="427" ht="15.75" customHeight="1">
      <c r="A427" s="26">
        <f t="shared" si="1"/>
        <v>426</v>
      </c>
    </row>
    <row r="428" ht="15.75" customHeight="1">
      <c r="A428" s="26">
        <f t="shared" si="1"/>
        <v>427</v>
      </c>
    </row>
    <row r="429" ht="15.75" customHeight="1">
      <c r="A429" s="26">
        <f t="shared" si="1"/>
        <v>428</v>
      </c>
    </row>
    <row r="430" ht="15.75" customHeight="1">
      <c r="A430" s="26">
        <f t="shared" si="1"/>
        <v>429</v>
      </c>
    </row>
    <row r="431" ht="15.75" customHeight="1">
      <c r="A431" s="26">
        <f t="shared" si="1"/>
        <v>430</v>
      </c>
    </row>
    <row r="432" ht="15.75" customHeight="1">
      <c r="A432" s="26">
        <f t="shared" si="1"/>
        <v>431</v>
      </c>
    </row>
    <row r="433" ht="15.75" customHeight="1">
      <c r="A433" s="26">
        <f t="shared" si="1"/>
        <v>432</v>
      </c>
    </row>
    <row r="434" ht="15.75" customHeight="1">
      <c r="A434" s="26">
        <f t="shared" si="1"/>
        <v>433</v>
      </c>
    </row>
    <row r="435" ht="15.75" customHeight="1">
      <c r="A435" s="26">
        <f t="shared" si="1"/>
        <v>434</v>
      </c>
    </row>
    <row r="436" ht="15.75" customHeight="1">
      <c r="A436" s="26">
        <f t="shared" si="1"/>
        <v>435</v>
      </c>
    </row>
    <row r="437" ht="15.75" customHeight="1">
      <c r="A437" s="26">
        <f t="shared" si="1"/>
        <v>436</v>
      </c>
    </row>
    <row r="438" ht="15.75" customHeight="1">
      <c r="A438" s="26">
        <f t="shared" si="1"/>
        <v>437</v>
      </c>
    </row>
    <row r="439" ht="15.75" customHeight="1">
      <c r="A439" s="26">
        <f t="shared" si="1"/>
        <v>438</v>
      </c>
    </row>
    <row r="440" ht="15.75" customHeight="1">
      <c r="A440" s="26">
        <f t="shared" si="1"/>
        <v>439</v>
      </c>
    </row>
    <row r="441" ht="15.75" customHeight="1">
      <c r="A441" s="26">
        <f t="shared" si="1"/>
        <v>440</v>
      </c>
    </row>
    <row r="442" ht="15.75" customHeight="1">
      <c r="A442" s="26">
        <f t="shared" si="1"/>
        <v>441</v>
      </c>
    </row>
    <row r="443" ht="15.75" customHeight="1">
      <c r="A443" s="26">
        <f t="shared" si="1"/>
        <v>442</v>
      </c>
    </row>
    <row r="444" ht="15.75" customHeight="1">
      <c r="A444" s="26">
        <f t="shared" si="1"/>
        <v>443</v>
      </c>
    </row>
    <row r="445" ht="15.75" customHeight="1">
      <c r="A445" s="26">
        <f t="shared" si="1"/>
        <v>444</v>
      </c>
    </row>
    <row r="446" ht="15.75" customHeight="1">
      <c r="A446" s="26">
        <f t="shared" si="1"/>
        <v>445</v>
      </c>
    </row>
    <row r="447" ht="15.75" customHeight="1">
      <c r="A447" s="26">
        <f t="shared" si="1"/>
        <v>446</v>
      </c>
    </row>
    <row r="448" ht="15.75" customHeight="1">
      <c r="A448" s="26">
        <f t="shared" si="1"/>
        <v>447</v>
      </c>
    </row>
    <row r="449" ht="15.75" customHeight="1">
      <c r="A449" s="26">
        <f t="shared" si="1"/>
        <v>448</v>
      </c>
    </row>
    <row r="450" ht="15.75" customHeight="1">
      <c r="A450" s="26">
        <f t="shared" si="1"/>
        <v>449</v>
      </c>
    </row>
    <row r="451" ht="15.75" customHeight="1">
      <c r="A451" s="26">
        <f t="shared" si="1"/>
        <v>450</v>
      </c>
    </row>
    <row r="452" ht="15.75" customHeight="1">
      <c r="A452" s="26">
        <f t="shared" si="1"/>
        <v>451</v>
      </c>
    </row>
    <row r="453" ht="15.75" customHeight="1">
      <c r="A453" s="26">
        <f t="shared" si="1"/>
        <v>452</v>
      </c>
    </row>
    <row r="454" ht="15.75" customHeight="1">
      <c r="A454" s="26">
        <f t="shared" si="1"/>
        <v>453</v>
      </c>
    </row>
    <row r="455" ht="15.75" customHeight="1">
      <c r="A455" s="26">
        <f t="shared" si="1"/>
        <v>454</v>
      </c>
    </row>
    <row r="456" ht="15.75" customHeight="1">
      <c r="A456" s="26">
        <f t="shared" si="1"/>
        <v>455</v>
      </c>
    </row>
    <row r="457" ht="15.75" customHeight="1">
      <c r="A457" s="26">
        <f t="shared" si="1"/>
        <v>456</v>
      </c>
    </row>
    <row r="458" ht="15.75" customHeight="1">
      <c r="A458" s="26">
        <f t="shared" si="1"/>
        <v>457</v>
      </c>
    </row>
    <row r="459" ht="15.75" customHeight="1">
      <c r="A459" s="26">
        <f t="shared" si="1"/>
        <v>458</v>
      </c>
    </row>
    <row r="460" ht="15.75" customHeight="1">
      <c r="A460" s="26">
        <f t="shared" si="1"/>
        <v>459</v>
      </c>
    </row>
    <row r="461" ht="15.75" customHeight="1">
      <c r="A461" s="26">
        <f t="shared" si="1"/>
        <v>460</v>
      </c>
    </row>
    <row r="462" ht="15.75" customHeight="1">
      <c r="A462" s="26">
        <f t="shared" si="1"/>
        <v>461</v>
      </c>
    </row>
    <row r="463" ht="15.75" customHeight="1">
      <c r="A463" s="26">
        <f t="shared" si="1"/>
        <v>462</v>
      </c>
    </row>
    <row r="464" ht="15.75" customHeight="1">
      <c r="A464" s="26">
        <f t="shared" si="1"/>
        <v>463</v>
      </c>
    </row>
    <row r="465" ht="15.75" customHeight="1">
      <c r="A465" s="26">
        <f t="shared" si="1"/>
        <v>464</v>
      </c>
    </row>
    <row r="466" ht="15.75" customHeight="1">
      <c r="A466" s="26">
        <f t="shared" si="1"/>
        <v>465</v>
      </c>
    </row>
    <row r="467" ht="15.75" customHeight="1">
      <c r="A467" s="26">
        <f t="shared" si="1"/>
        <v>466</v>
      </c>
    </row>
    <row r="468" ht="15.75" customHeight="1">
      <c r="A468" s="26">
        <f t="shared" si="1"/>
        <v>467</v>
      </c>
    </row>
    <row r="469" ht="15.75" customHeight="1">
      <c r="A469" s="26">
        <f t="shared" si="1"/>
        <v>468</v>
      </c>
    </row>
    <row r="470" ht="15.75" customHeight="1">
      <c r="A470" s="26">
        <f t="shared" si="1"/>
        <v>469</v>
      </c>
    </row>
    <row r="471" ht="15.75" customHeight="1">
      <c r="A471" s="26">
        <f t="shared" si="1"/>
        <v>470</v>
      </c>
    </row>
    <row r="472" ht="15.75" customHeight="1">
      <c r="A472" s="26">
        <f t="shared" si="1"/>
        <v>471</v>
      </c>
    </row>
    <row r="473" ht="15.75" customHeight="1">
      <c r="A473" s="26">
        <f t="shared" si="1"/>
        <v>472</v>
      </c>
    </row>
    <row r="474" ht="15.75" customHeight="1">
      <c r="A474" s="26">
        <f t="shared" si="1"/>
        <v>473</v>
      </c>
    </row>
    <row r="475" ht="15.75" customHeight="1">
      <c r="A475" s="26">
        <f t="shared" si="1"/>
        <v>474</v>
      </c>
    </row>
    <row r="476" ht="15.75" customHeight="1">
      <c r="A476" s="26">
        <f t="shared" si="1"/>
        <v>475</v>
      </c>
    </row>
    <row r="477" ht="15.75" customHeight="1">
      <c r="A477" s="26">
        <f t="shared" si="1"/>
        <v>476</v>
      </c>
    </row>
    <row r="478" ht="15.75" customHeight="1">
      <c r="A478" s="26">
        <f t="shared" si="1"/>
        <v>477</v>
      </c>
    </row>
    <row r="479" ht="15.75" customHeight="1">
      <c r="A479" s="26">
        <f t="shared" si="1"/>
        <v>478</v>
      </c>
    </row>
    <row r="480" ht="15.75" customHeight="1">
      <c r="A480" s="26">
        <f t="shared" si="1"/>
        <v>479</v>
      </c>
    </row>
    <row r="481" ht="15.75" customHeight="1">
      <c r="A481" s="26">
        <f t="shared" si="1"/>
        <v>480</v>
      </c>
    </row>
    <row r="482" ht="15.75" customHeight="1">
      <c r="A482" s="26">
        <f t="shared" si="1"/>
        <v>481</v>
      </c>
    </row>
    <row r="483" ht="15.75" customHeight="1">
      <c r="A483" s="26">
        <f t="shared" si="1"/>
        <v>482</v>
      </c>
    </row>
    <row r="484" ht="15.75" customHeight="1">
      <c r="A484" s="26">
        <f t="shared" si="1"/>
        <v>483</v>
      </c>
    </row>
    <row r="485" ht="15.75" customHeight="1">
      <c r="A485" s="26">
        <f t="shared" si="1"/>
        <v>484</v>
      </c>
    </row>
    <row r="486" ht="15.75" customHeight="1">
      <c r="A486" s="26">
        <f t="shared" si="1"/>
        <v>485</v>
      </c>
    </row>
    <row r="487" ht="15.75" customHeight="1">
      <c r="A487" s="26">
        <f t="shared" si="1"/>
        <v>486</v>
      </c>
    </row>
    <row r="488" ht="15.75" customHeight="1">
      <c r="A488" s="26">
        <f t="shared" si="1"/>
        <v>487</v>
      </c>
    </row>
    <row r="489" ht="15.75" customHeight="1">
      <c r="A489" s="26">
        <f t="shared" si="1"/>
        <v>488</v>
      </c>
    </row>
    <row r="490" ht="15.75" customHeight="1">
      <c r="A490" s="26">
        <f t="shared" si="1"/>
        <v>489</v>
      </c>
    </row>
    <row r="491" ht="15.75" customHeight="1">
      <c r="A491" s="26">
        <f t="shared" si="1"/>
        <v>490</v>
      </c>
    </row>
    <row r="492" ht="15.75" customHeight="1">
      <c r="A492" s="26">
        <f t="shared" si="1"/>
        <v>491</v>
      </c>
    </row>
    <row r="493" ht="15.75" customHeight="1">
      <c r="A493" s="26">
        <f t="shared" si="1"/>
        <v>492</v>
      </c>
    </row>
    <row r="494" ht="15.75" customHeight="1">
      <c r="A494" s="26">
        <f t="shared" si="1"/>
        <v>493</v>
      </c>
    </row>
    <row r="495" ht="15.75" customHeight="1">
      <c r="A495" s="26">
        <f t="shared" si="1"/>
        <v>494</v>
      </c>
    </row>
    <row r="496" ht="15.75" customHeight="1">
      <c r="A496" s="26">
        <f t="shared" si="1"/>
        <v>495</v>
      </c>
    </row>
    <row r="497" ht="15.75" customHeight="1">
      <c r="A497" s="26">
        <f t="shared" si="1"/>
        <v>496</v>
      </c>
    </row>
    <row r="498" ht="15.75" customHeight="1">
      <c r="A498" s="26">
        <f t="shared" si="1"/>
        <v>497</v>
      </c>
    </row>
    <row r="499" ht="15.75" customHeight="1">
      <c r="A499" s="26">
        <f t="shared" si="1"/>
        <v>498</v>
      </c>
    </row>
    <row r="500" ht="15.75" customHeight="1">
      <c r="A500" s="26">
        <f t="shared" si="1"/>
        <v>499</v>
      </c>
    </row>
    <row r="501" ht="15.75" customHeight="1">
      <c r="A501" s="26">
        <f t="shared" si="1"/>
        <v>500</v>
      </c>
    </row>
    <row r="502" ht="15.75" customHeight="1">
      <c r="A502" s="26">
        <f t="shared" si="1"/>
        <v>501</v>
      </c>
    </row>
    <row r="503" ht="15.75" customHeight="1">
      <c r="A503" s="26">
        <f t="shared" si="1"/>
        <v>502</v>
      </c>
    </row>
    <row r="504" ht="15.75" customHeight="1">
      <c r="A504" s="26">
        <f t="shared" si="1"/>
        <v>503</v>
      </c>
    </row>
    <row r="505" ht="15.75" customHeight="1">
      <c r="A505" s="26">
        <f t="shared" si="1"/>
        <v>504</v>
      </c>
    </row>
    <row r="506" ht="15.75" customHeight="1">
      <c r="A506" s="26">
        <f t="shared" si="1"/>
        <v>505</v>
      </c>
    </row>
    <row r="507" ht="15.75" customHeight="1">
      <c r="A507" s="26">
        <f t="shared" si="1"/>
        <v>506</v>
      </c>
    </row>
    <row r="508" ht="15.75" customHeight="1">
      <c r="A508" s="26">
        <f t="shared" si="1"/>
        <v>507</v>
      </c>
    </row>
    <row r="509" ht="15.75" customHeight="1">
      <c r="A509" s="26">
        <f t="shared" si="1"/>
        <v>508</v>
      </c>
    </row>
    <row r="510" ht="15.75" customHeight="1">
      <c r="A510" s="26">
        <f t="shared" si="1"/>
        <v>509</v>
      </c>
    </row>
    <row r="511" ht="15.75" customHeight="1">
      <c r="A511" s="26">
        <f t="shared" si="1"/>
        <v>510</v>
      </c>
    </row>
    <row r="512" ht="15.75" customHeight="1">
      <c r="A512" s="26">
        <f t="shared" si="1"/>
        <v>511</v>
      </c>
    </row>
    <row r="513" ht="15.75" customHeight="1">
      <c r="A513" s="26">
        <f t="shared" si="1"/>
        <v>512</v>
      </c>
    </row>
    <row r="514" ht="15.75" customHeight="1">
      <c r="A514" s="26">
        <f t="shared" si="1"/>
        <v>513</v>
      </c>
    </row>
    <row r="515" ht="15.75" customHeight="1">
      <c r="A515" s="26">
        <f t="shared" si="1"/>
        <v>514</v>
      </c>
    </row>
    <row r="516" ht="15.75" customHeight="1">
      <c r="A516" s="26">
        <f t="shared" si="1"/>
        <v>515</v>
      </c>
    </row>
    <row r="517" ht="15.75" customHeight="1">
      <c r="A517" s="26">
        <f t="shared" si="1"/>
        <v>516</v>
      </c>
    </row>
    <row r="518" ht="15.75" customHeight="1">
      <c r="A518" s="26">
        <f t="shared" si="1"/>
        <v>517</v>
      </c>
    </row>
    <row r="519" ht="15.75" customHeight="1">
      <c r="A519" s="26">
        <f t="shared" si="1"/>
        <v>518</v>
      </c>
    </row>
    <row r="520" ht="15.75" customHeight="1">
      <c r="A520" s="26">
        <f t="shared" si="1"/>
        <v>519</v>
      </c>
    </row>
    <row r="521" ht="15.75" customHeight="1">
      <c r="A521" s="26">
        <f t="shared" si="1"/>
        <v>520</v>
      </c>
    </row>
    <row r="522" ht="15.75" customHeight="1">
      <c r="A522" s="26">
        <f t="shared" si="1"/>
        <v>521</v>
      </c>
    </row>
    <row r="523" ht="15.75" customHeight="1">
      <c r="A523" s="26">
        <f t="shared" si="1"/>
        <v>522</v>
      </c>
    </row>
    <row r="524" ht="15.75" customHeight="1">
      <c r="A524" s="26">
        <f t="shared" si="1"/>
        <v>523</v>
      </c>
    </row>
    <row r="525" ht="15.75" customHeight="1">
      <c r="A525" s="26">
        <f t="shared" si="1"/>
        <v>524</v>
      </c>
    </row>
    <row r="526" ht="15.75" customHeight="1">
      <c r="A526" s="26">
        <f t="shared" si="1"/>
        <v>525</v>
      </c>
    </row>
    <row r="527" ht="15.75" customHeight="1">
      <c r="A527" s="26">
        <f t="shared" si="1"/>
        <v>526</v>
      </c>
    </row>
    <row r="528" ht="15.75" customHeight="1">
      <c r="A528" s="26">
        <f t="shared" si="1"/>
        <v>527</v>
      </c>
    </row>
    <row r="529" ht="15.75" customHeight="1">
      <c r="A529" s="26">
        <f t="shared" si="1"/>
        <v>528</v>
      </c>
    </row>
    <row r="530" ht="15.75" customHeight="1">
      <c r="A530" s="26">
        <f t="shared" si="1"/>
        <v>529</v>
      </c>
    </row>
    <row r="531" ht="15.75" customHeight="1">
      <c r="A531" s="26">
        <f t="shared" si="1"/>
        <v>530</v>
      </c>
    </row>
    <row r="532" ht="15.75" customHeight="1">
      <c r="A532" s="26">
        <f t="shared" si="1"/>
        <v>531</v>
      </c>
    </row>
    <row r="533" ht="15.75" customHeight="1">
      <c r="A533" s="26">
        <f t="shared" si="1"/>
        <v>532</v>
      </c>
    </row>
    <row r="534" ht="15.75" customHeight="1">
      <c r="A534" s="26">
        <f t="shared" si="1"/>
        <v>533</v>
      </c>
    </row>
    <row r="535" ht="15.75" customHeight="1">
      <c r="A535" s="26">
        <f t="shared" si="1"/>
        <v>534</v>
      </c>
    </row>
    <row r="536" ht="15.75" customHeight="1">
      <c r="A536" s="26">
        <f t="shared" si="1"/>
        <v>535</v>
      </c>
    </row>
    <row r="537" ht="15.75" customHeight="1">
      <c r="A537" s="26">
        <f t="shared" si="1"/>
        <v>536</v>
      </c>
    </row>
    <row r="538" ht="15.75" customHeight="1">
      <c r="A538" s="26">
        <f t="shared" si="1"/>
        <v>537</v>
      </c>
    </row>
    <row r="539" ht="15.75" customHeight="1">
      <c r="A539" s="26">
        <f t="shared" si="1"/>
        <v>538</v>
      </c>
    </row>
    <row r="540" ht="15.75" customHeight="1">
      <c r="A540" s="26">
        <f t="shared" si="1"/>
        <v>539</v>
      </c>
    </row>
    <row r="541" ht="15.75" customHeight="1">
      <c r="A541" s="26">
        <f t="shared" si="1"/>
        <v>540</v>
      </c>
    </row>
    <row r="542" ht="15.75" customHeight="1">
      <c r="A542" s="26">
        <f t="shared" si="1"/>
        <v>541</v>
      </c>
    </row>
    <row r="543" ht="15.75" customHeight="1">
      <c r="A543" s="26">
        <f t="shared" si="1"/>
        <v>542</v>
      </c>
    </row>
    <row r="544" ht="15.75" customHeight="1">
      <c r="A544" s="26">
        <f t="shared" si="1"/>
        <v>543</v>
      </c>
    </row>
    <row r="545" ht="15.75" customHeight="1">
      <c r="A545" s="26">
        <f t="shared" si="1"/>
        <v>544</v>
      </c>
    </row>
    <row r="546" ht="15.75" customHeight="1">
      <c r="A546" s="26">
        <f t="shared" si="1"/>
        <v>545</v>
      </c>
    </row>
    <row r="547" ht="15.75" customHeight="1">
      <c r="A547" s="26">
        <f t="shared" si="1"/>
        <v>546</v>
      </c>
    </row>
    <row r="548" ht="15.75" customHeight="1">
      <c r="A548" s="26">
        <f t="shared" si="1"/>
        <v>547</v>
      </c>
    </row>
    <row r="549" ht="15.75" customHeight="1">
      <c r="A549" s="26">
        <f t="shared" si="1"/>
        <v>548</v>
      </c>
    </row>
    <row r="550" ht="15.75" customHeight="1">
      <c r="A550" s="26">
        <f t="shared" si="1"/>
        <v>549</v>
      </c>
    </row>
    <row r="551" ht="15.75" customHeight="1">
      <c r="A551" s="26">
        <f t="shared" si="1"/>
        <v>550</v>
      </c>
    </row>
    <row r="552" ht="15.75" customHeight="1">
      <c r="A552" s="26">
        <f t="shared" si="1"/>
        <v>551</v>
      </c>
    </row>
    <row r="553" ht="15.75" customHeight="1">
      <c r="A553" s="26">
        <f t="shared" si="1"/>
        <v>552</v>
      </c>
    </row>
    <row r="554" ht="15.75" customHeight="1">
      <c r="A554" s="26">
        <f t="shared" si="1"/>
        <v>553</v>
      </c>
    </row>
    <row r="555" ht="15.75" customHeight="1">
      <c r="A555" s="26">
        <f t="shared" si="1"/>
        <v>554</v>
      </c>
    </row>
    <row r="556" ht="15.75" customHeight="1">
      <c r="A556" s="26">
        <f t="shared" si="1"/>
        <v>555</v>
      </c>
    </row>
    <row r="557" ht="15.75" customHeight="1">
      <c r="A557" s="26">
        <f t="shared" si="1"/>
        <v>556</v>
      </c>
    </row>
    <row r="558" ht="15.75" customHeight="1">
      <c r="A558" s="26">
        <f t="shared" si="1"/>
        <v>557</v>
      </c>
    </row>
    <row r="559" ht="15.75" customHeight="1">
      <c r="A559" s="26">
        <f t="shared" si="1"/>
        <v>558</v>
      </c>
    </row>
    <row r="560" ht="15.75" customHeight="1">
      <c r="A560" s="26">
        <f t="shared" si="1"/>
        <v>559</v>
      </c>
    </row>
    <row r="561" ht="15.75" customHeight="1">
      <c r="A561" s="26">
        <f t="shared" si="1"/>
        <v>560</v>
      </c>
    </row>
    <row r="562" ht="15.75" customHeight="1">
      <c r="A562" s="26">
        <f t="shared" si="1"/>
        <v>561</v>
      </c>
    </row>
    <row r="563" ht="15.75" customHeight="1">
      <c r="A563" s="26">
        <f t="shared" si="1"/>
        <v>562</v>
      </c>
    </row>
    <row r="564" ht="15.75" customHeight="1">
      <c r="A564" s="26">
        <f t="shared" si="1"/>
        <v>563</v>
      </c>
    </row>
    <row r="565" ht="15.75" customHeight="1">
      <c r="A565" s="26">
        <f t="shared" si="1"/>
        <v>564</v>
      </c>
    </row>
    <row r="566" ht="15.75" customHeight="1">
      <c r="A566" s="26">
        <f t="shared" si="1"/>
        <v>565</v>
      </c>
    </row>
    <row r="567" ht="15.75" customHeight="1">
      <c r="A567" s="26">
        <f t="shared" si="1"/>
        <v>566</v>
      </c>
    </row>
    <row r="568" ht="15.75" customHeight="1">
      <c r="A568" s="26">
        <f t="shared" si="1"/>
        <v>567</v>
      </c>
    </row>
    <row r="569" ht="15.75" customHeight="1">
      <c r="A569" s="26">
        <f t="shared" si="1"/>
        <v>568</v>
      </c>
    </row>
    <row r="570" ht="15.75" customHeight="1">
      <c r="A570" s="26">
        <f t="shared" si="1"/>
        <v>569</v>
      </c>
    </row>
    <row r="571" ht="15.75" customHeight="1">
      <c r="A571" s="26">
        <f t="shared" si="1"/>
        <v>570</v>
      </c>
    </row>
    <row r="572" ht="15.75" customHeight="1">
      <c r="A572" s="26">
        <f t="shared" si="1"/>
        <v>571</v>
      </c>
    </row>
    <row r="573" ht="15.75" customHeight="1">
      <c r="A573" s="26">
        <f t="shared" si="1"/>
        <v>572</v>
      </c>
    </row>
    <row r="574" ht="15.75" customHeight="1">
      <c r="A574" s="26">
        <f t="shared" si="1"/>
        <v>573</v>
      </c>
    </row>
    <row r="575" ht="15.75" customHeight="1">
      <c r="A575" s="26">
        <f t="shared" si="1"/>
        <v>574</v>
      </c>
    </row>
    <row r="576" ht="15.75" customHeight="1">
      <c r="A576" s="26">
        <f t="shared" si="1"/>
        <v>575</v>
      </c>
    </row>
    <row r="577" ht="15.75" customHeight="1">
      <c r="A577" s="26">
        <f t="shared" si="1"/>
        <v>576</v>
      </c>
    </row>
    <row r="578" ht="15.75" customHeight="1">
      <c r="A578" s="26">
        <f t="shared" si="1"/>
        <v>577</v>
      </c>
    </row>
    <row r="579" ht="15.75" customHeight="1">
      <c r="A579" s="26">
        <f t="shared" si="1"/>
        <v>578</v>
      </c>
    </row>
    <row r="580" ht="15.75" customHeight="1">
      <c r="A580" s="26">
        <f t="shared" si="1"/>
        <v>579</v>
      </c>
    </row>
    <row r="581" ht="15.75" customHeight="1">
      <c r="A581" s="26">
        <f t="shared" si="1"/>
        <v>580</v>
      </c>
    </row>
    <row r="582" ht="15.75" customHeight="1">
      <c r="A582" s="26">
        <f t="shared" si="1"/>
        <v>581</v>
      </c>
    </row>
    <row r="583" ht="15.75" customHeight="1">
      <c r="A583" s="26">
        <f t="shared" si="1"/>
        <v>582</v>
      </c>
    </row>
    <row r="584" ht="15.75" customHeight="1">
      <c r="A584" s="26">
        <f t="shared" si="1"/>
        <v>583</v>
      </c>
    </row>
    <row r="585" ht="15.75" customHeight="1">
      <c r="A585" s="26">
        <f t="shared" si="1"/>
        <v>584</v>
      </c>
    </row>
    <row r="586" ht="15.75" customHeight="1">
      <c r="A586" s="26">
        <f t="shared" si="1"/>
        <v>585</v>
      </c>
    </row>
    <row r="587" ht="15.75" customHeight="1">
      <c r="A587" s="26">
        <f t="shared" si="1"/>
        <v>586</v>
      </c>
    </row>
    <row r="588" ht="15.75" customHeight="1">
      <c r="A588" s="26">
        <f t="shared" si="1"/>
        <v>587</v>
      </c>
    </row>
    <row r="589" ht="15.75" customHeight="1">
      <c r="A589" s="26">
        <f t="shared" si="1"/>
        <v>588</v>
      </c>
    </row>
    <row r="590" ht="15.75" customHeight="1">
      <c r="A590" s="26">
        <f t="shared" si="1"/>
        <v>589</v>
      </c>
    </row>
    <row r="591" ht="15.75" customHeight="1">
      <c r="A591" s="26">
        <f t="shared" si="1"/>
        <v>590</v>
      </c>
    </row>
    <row r="592" ht="15.75" customHeight="1">
      <c r="A592" s="26">
        <f t="shared" si="1"/>
        <v>591</v>
      </c>
    </row>
    <row r="593" ht="15.75" customHeight="1">
      <c r="A593" s="26">
        <f t="shared" si="1"/>
        <v>592</v>
      </c>
    </row>
    <row r="594" ht="15.75" customHeight="1">
      <c r="A594" s="26">
        <f t="shared" si="1"/>
        <v>593</v>
      </c>
    </row>
    <row r="595" ht="15.75" customHeight="1">
      <c r="A595" s="26">
        <f t="shared" si="1"/>
        <v>594</v>
      </c>
    </row>
    <row r="596" ht="15.75" customHeight="1">
      <c r="A596" s="26">
        <f t="shared" si="1"/>
        <v>595</v>
      </c>
    </row>
    <row r="597" ht="15.75" customHeight="1">
      <c r="A597" s="26">
        <f t="shared" si="1"/>
        <v>596</v>
      </c>
    </row>
    <row r="598" ht="15.75" customHeight="1">
      <c r="A598" s="26">
        <f t="shared" si="1"/>
        <v>597</v>
      </c>
    </row>
    <row r="599" ht="15.75" customHeight="1">
      <c r="A599" s="26">
        <f t="shared" si="1"/>
        <v>598</v>
      </c>
    </row>
    <row r="600" ht="15.75" customHeight="1">
      <c r="A600" s="26">
        <f t="shared" si="1"/>
        <v>599</v>
      </c>
    </row>
    <row r="601" ht="15.75" customHeight="1">
      <c r="A601" s="26">
        <f t="shared" si="1"/>
        <v>600</v>
      </c>
    </row>
    <row r="602" ht="15.75" customHeight="1">
      <c r="A602" s="26">
        <f t="shared" si="1"/>
        <v>601</v>
      </c>
    </row>
    <row r="603" ht="15.75" customHeight="1">
      <c r="A603" s="26">
        <f t="shared" si="1"/>
        <v>602</v>
      </c>
    </row>
    <row r="604" ht="15.75" customHeight="1">
      <c r="A604" s="26">
        <f t="shared" si="1"/>
        <v>603</v>
      </c>
    </row>
    <row r="605" ht="15.75" customHeight="1">
      <c r="A605" s="26">
        <f t="shared" si="1"/>
        <v>604</v>
      </c>
    </row>
    <row r="606" ht="15.75" customHeight="1">
      <c r="A606" s="26">
        <f t="shared" si="1"/>
        <v>605</v>
      </c>
    </row>
    <row r="607" ht="15.75" customHeight="1">
      <c r="A607" s="26">
        <f t="shared" si="1"/>
        <v>606</v>
      </c>
    </row>
    <row r="608" ht="15.75" customHeight="1">
      <c r="A608" s="26">
        <f t="shared" si="1"/>
        <v>607</v>
      </c>
    </row>
    <row r="609" ht="15.75" customHeight="1">
      <c r="A609" s="26">
        <f t="shared" si="1"/>
        <v>608</v>
      </c>
    </row>
    <row r="610" ht="15.75" customHeight="1">
      <c r="A610" s="26">
        <f t="shared" si="1"/>
        <v>609</v>
      </c>
    </row>
    <row r="611" ht="15.75" customHeight="1">
      <c r="A611" s="26">
        <f t="shared" si="1"/>
        <v>610</v>
      </c>
    </row>
    <row r="612" ht="15.75" customHeight="1">
      <c r="A612" s="26">
        <f t="shared" si="1"/>
        <v>611</v>
      </c>
    </row>
    <row r="613" ht="15.75" customHeight="1">
      <c r="A613" s="26">
        <f t="shared" si="1"/>
        <v>612</v>
      </c>
    </row>
    <row r="614" ht="15.75" customHeight="1">
      <c r="A614" s="26">
        <f t="shared" si="1"/>
        <v>613</v>
      </c>
    </row>
    <row r="615" ht="15.75" customHeight="1">
      <c r="A615" s="26">
        <f t="shared" si="1"/>
        <v>614</v>
      </c>
    </row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2021-05-04T09:03:09Z</dcterms:created>
  <dc:creator>User</dc:creator>
</cp:coreProperties>
</file>