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9d289ae660a60a8/Documentos/Python/14. Painel FIIs Streamlit/"/>
    </mc:Choice>
  </mc:AlternateContent>
  <xr:revisionPtr revIDLastSave="0" documentId="11_0AC55F523CF081C61792F4D9C0C6DC93F108C55F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FII" sheetId="1" r:id="rId1"/>
    <sheet name="Dicas planilh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76" i="1" l="1"/>
  <c r="Q476" i="1"/>
  <c r="J476" i="1"/>
  <c r="G476" i="1"/>
  <c r="U475" i="1"/>
  <c r="Q475" i="1"/>
  <c r="J475" i="1"/>
  <c r="G475" i="1"/>
  <c r="U474" i="1"/>
  <c r="Q474" i="1"/>
  <c r="J474" i="1"/>
  <c r="G474" i="1"/>
  <c r="U473" i="1"/>
  <c r="Q473" i="1"/>
  <c r="J473" i="1"/>
  <c r="G473" i="1"/>
  <c r="U472" i="1"/>
  <c r="Q472" i="1"/>
  <c r="J472" i="1"/>
  <c r="G472" i="1"/>
  <c r="U471" i="1"/>
  <c r="Q471" i="1"/>
  <c r="J471" i="1"/>
  <c r="G471" i="1"/>
  <c r="U470" i="1"/>
  <c r="Q470" i="1"/>
  <c r="J470" i="1"/>
  <c r="G470" i="1"/>
  <c r="U469" i="1"/>
  <c r="Q469" i="1"/>
  <c r="J469" i="1"/>
  <c r="G469" i="1"/>
  <c r="U468" i="1"/>
  <c r="Q468" i="1"/>
  <c r="J468" i="1"/>
  <c r="G468" i="1"/>
  <c r="U467" i="1"/>
  <c r="Q467" i="1"/>
  <c r="J467" i="1"/>
  <c r="G467" i="1"/>
  <c r="U466" i="1"/>
  <c r="Q466" i="1"/>
  <c r="J466" i="1"/>
  <c r="G466" i="1"/>
  <c r="U465" i="1"/>
  <c r="Q465" i="1"/>
  <c r="J465" i="1"/>
  <c r="G465" i="1"/>
  <c r="U464" i="1"/>
  <c r="Q464" i="1"/>
  <c r="J464" i="1"/>
  <c r="G464" i="1"/>
  <c r="U463" i="1"/>
  <c r="Q463" i="1"/>
  <c r="J463" i="1"/>
  <c r="G463" i="1"/>
  <c r="U462" i="1"/>
  <c r="Q462" i="1"/>
  <c r="J462" i="1"/>
  <c r="G462" i="1"/>
  <c r="U461" i="1"/>
  <c r="Q461" i="1"/>
  <c r="J461" i="1"/>
  <c r="G461" i="1"/>
  <c r="U460" i="1"/>
  <c r="Q460" i="1"/>
  <c r="J460" i="1"/>
  <c r="G460" i="1"/>
  <c r="U459" i="1"/>
  <c r="Q459" i="1"/>
  <c r="J459" i="1"/>
  <c r="G459" i="1"/>
  <c r="U458" i="1"/>
  <c r="Q458" i="1"/>
  <c r="J458" i="1"/>
  <c r="G458" i="1"/>
  <c r="U457" i="1"/>
  <c r="Q457" i="1"/>
  <c r="J457" i="1"/>
  <c r="G457" i="1"/>
  <c r="U456" i="1"/>
  <c r="Q456" i="1"/>
  <c r="J456" i="1"/>
  <c r="G456" i="1"/>
  <c r="U455" i="1"/>
  <c r="Q455" i="1"/>
  <c r="J455" i="1"/>
  <c r="G455" i="1"/>
  <c r="U454" i="1"/>
  <c r="Q454" i="1"/>
  <c r="J454" i="1"/>
  <c r="G454" i="1"/>
  <c r="U453" i="1"/>
  <c r="Q453" i="1"/>
  <c r="J453" i="1"/>
  <c r="G453" i="1"/>
  <c r="U452" i="1"/>
  <c r="Q452" i="1"/>
  <c r="J452" i="1"/>
  <c r="G452" i="1"/>
  <c r="U451" i="1"/>
  <c r="Q451" i="1"/>
  <c r="J451" i="1"/>
  <c r="G451" i="1"/>
  <c r="U450" i="1"/>
  <c r="Q450" i="1"/>
  <c r="J450" i="1"/>
  <c r="G450" i="1"/>
  <c r="U449" i="1"/>
  <c r="Q449" i="1"/>
  <c r="J449" i="1"/>
  <c r="G449" i="1"/>
  <c r="U448" i="1"/>
  <c r="Q448" i="1"/>
  <c r="J448" i="1"/>
  <c r="G448" i="1"/>
  <c r="U447" i="1"/>
  <c r="Q447" i="1"/>
  <c r="J447" i="1"/>
  <c r="G447" i="1"/>
  <c r="U446" i="1"/>
  <c r="Q446" i="1"/>
  <c r="J446" i="1"/>
  <c r="G446" i="1"/>
  <c r="U445" i="1"/>
  <c r="Q445" i="1"/>
  <c r="J445" i="1"/>
  <c r="G445" i="1"/>
  <c r="U444" i="1"/>
  <c r="Q444" i="1"/>
  <c r="J444" i="1"/>
  <c r="G444" i="1"/>
  <c r="U443" i="1"/>
  <c r="Q443" i="1"/>
  <c r="J443" i="1"/>
  <c r="G443" i="1"/>
  <c r="U442" i="1"/>
  <c r="Q442" i="1"/>
  <c r="J442" i="1"/>
  <c r="G442" i="1"/>
  <c r="U441" i="1"/>
  <c r="Q441" i="1"/>
  <c r="J441" i="1"/>
  <c r="G441" i="1"/>
  <c r="U440" i="1"/>
  <c r="Q440" i="1"/>
  <c r="J440" i="1"/>
  <c r="G440" i="1"/>
  <c r="U439" i="1"/>
  <c r="Q439" i="1"/>
  <c r="J439" i="1"/>
  <c r="G439" i="1"/>
  <c r="U438" i="1"/>
  <c r="Q438" i="1"/>
  <c r="J438" i="1"/>
  <c r="G438" i="1"/>
  <c r="U437" i="1"/>
  <c r="Q437" i="1"/>
  <c r="J437" i="1"/>
  <c r="G437" i="1"/>
  <c r="U436" i="1"/>
  <c r="Q436" i="1"/>
  <c r="J436" i="1"/>
  <c r="G436" i="1"/>
  <c r="U435" i="1"/>
  <c r="Q435" i="1"/>
  <c r="J435" i="1"/>
  <c r="G435" i="1"/>
  <c r="U434" i="1"/>
  <c r="Q434" i="1"/>
  <c r="J434" i="1"/>
  <c r="G434" i="1"/>
  <c r="U433" i="1"/>
  <c r="Q433" i="1"/>
  <c r="J433" i="1"/>
  <c r="G433" i="1"/>
  <c r="U432" i="1"/>
  <c r="Q432" i="1"/>
  <c r="J432" i="1"/>
  <c r="G432" i="1"/>
  <c r="U431" i="1"/>
  <c r="Q431" i="1"/>
  <c r="J431" i="1"/>
  <c r="G431" i="1"/>
  <c r="U430" i="1"/>
  <c r="Q430" i="1"/>
  <c r="J430" i="1"/>
  <c r="G430" i="1"/>
  <c r="U429" i="1"/>
  <c r="Q429" i="1"/>
  <c r="J429" i="1"/>
  <c r="G429" i="1"/>
  <c r="U428" i="1"/>
  <c r="Q428" i="1"/>
  <c r="J428" i="1"/>
  <c r="G428" i="1"/>
  <c r="U427" i="1"/>
  <c r="Q427" i="1"/>
  <c r="J427" i="1"/>
  <c r="G427" i="1"/>
  <c r="U426" i="1"/>
  <c r="Q426" i="1"/>
  <c r="J426" i="1"/>
  <c r="G426" i="1"/>
  <c r="U425" i="1"/>
  <c r="Q425" i="1"/>
  <c r="J425" i="1"/>
  <c r="G425" i="1"/>
  <c r="U424" i="1"/>
  <c r="Q424" i="1"/>
  <c r="J424" i="1"/>
  <c r="G424" i="1"/>
  <c r="U423" i="1"/>
  <c r="Q423" i="1"/>
  <c r="J423" i="1"/>
  <c r="G423" i="1"/>
  <c r="U422" i="1"/>
  <c r="Q422" i="1"/>
  <c r="J422" i="1"/>
  <c r="G422" i="1"/>
  <c r="U421" i="1"/>
  <c r="Q421" i="1"/>
  <c r="J421" i="1"/>
  <c r="G421" i="1"/>
  <c r="U420" i="1"/>
  <c r="Q420" i="1"/>
  <c r="J420" i="1"/>
  <c r="G420" i="1"/>
  <c r="U419" i="1"/>
  <c r="Q419" i="1"/>
  <c r="J419" i="1"/>
  <c r="G419" i="1"/>
  <c r="U418" i="1"/>
  <c r="Q418" i="1"/>
  <c r="J418" i="1"/>
  <c r="G418" i="1"/>
  <c r="U417" i="1"/>
  <c r="Q417" i="1"/>
  <c r="J417" i="1"/>
  <c r="G417" i="1"/>
  <c r="U416" i="1"/>
  <c r="Q416" i="1"/>
  <c r="J416" i="1"/>
  <c r="G416" i="1"/>
  <c r="U415" i="1"/>
  <c r="Q415" i="1"/>
  <c r="J415" i="1"/>
  <c r="G415" i="1"/>
  <c r="U414" i="1"/>
  <c r="Q414" i="1"/>
  <c r="J414" i="1"/>
  <c r="G414" i="1"/>
  <c r="U413" i="1"/>
  <c r="Q413" i="1"/>
  <c r="J413" i="1"/>
  <c r="G413" i="1"/>
  <c r="U412" i="1"/>
  <c r="Q412" i="1"/>
  <c r="J412" i="1"/>
  <c r="G412" i="1"/>
  <c r="U411" i="1"/>
  <c r="Q411" i="1"/>
  <c r="J411" i="1"/>
  <c r="G411" i="1"/>
  <c r="U410" i="1"/>
  <c r="Q410" i="1"/>
  <c r="J410" i="1"/>
  <c r="G410" i="1"/>
  <c r="U409" i="1"/>
  <c r="Q409" i="1"/>
  <c r="J409" i="1"/>
  <c r="G409" i="1"/>
  <c r="U408" i="1"/>
  <c r="Q408" i="1"/>
  <c r="J408" i="1"/>
  <c r="G408" i="1"/>
  <c r="U407" i="1"/>
  <c r="Q407" i="1"/>
  <c r="J407" i="1"/>
  <c r="G407" i="1"/>
  <c r="U406" i="1"/>
  <c r="Q406" i="1"/>
  <c r="J406" i="1"/>
  <c r="G406" i="1"/>
  <c r="U405" i="1"/>
  <c r="Q405" i="1"/>
  <c r="J405" i="1"/>
  <c r="G405" i="1"/>
  <c r="U404" i="1"/>
  <c r="Q404" i="1"/>
  <c r="J404" i="1"/>
  <c r="G404" i="1"/>
  <c r="U403" i="1"/>
  <c r="Q403" i="1"/>
  <c r="J403" i="1"/>
  <c r="G403" i="1"/>
  <c r="U402" i="1"/>
  <c r="Q402" i="1"/>
  <c r="J402" i="1"/>
  <c r="G402" i="1"/>
  <c r="U401" i="1"/>
  <c r="Q401" i="1"/>
  <c r="J401" i="1"/>
  <c r="G401" i="1"/>
  <c r="U400" i="1"/>
  <c r="Q400" i="1"/>
  <c r="J400" i="1"/>
  <c r="G400" i="1"/>
  <c r="U399" i="1"/>
  <c r="S399" i="1"/>
  <c r="T399" i="1" s="1"/>
  <c r="Q399" i="1"/>
  <c r="J399" i="1"/>
  <c r="G399" i="1"/>
  <c r="U398" i="1"/>
  <c r="Q398" i="1"/>
  <c r="J398" i="1"/>
  <c r="G398" i="1"/>
  <c r="U397" i="1"/>
  <c r="Q397" i="1"/>
  <c r="J397" i="1"/>
  <c r="G397" i="1"/>
  <c r="U396" i="1"/>
  <c r="Q396" i="1"/>
  <c r="J396" i="1"/>
  <c r="G396" i="1"/>
  <c r="U395" i="1"/>
  <c r="Q395" i="1"/>
  <c r="J395" i="1"/>
  <c r="G395" i="1"/>
  <c r="U394" i="1"/>
  <c r="Q394" i="1"/>
  <c r="J394" i="1"/>
  <c r="G394" i="1"/>
  <c r="U393" i="1"/>
  <c r="Q393" i="1"/>
  <c r="J393" i="1"/>
  <c r="G393" i="1"/>
  <c r="U392" i="1"/>
  <c r="Q392" i="1"/>
  <c r="J392" i="1"/>
  <c r="G392" i="1"/>
  <c r="U391" i="1"/>
  <c r="Q391" i="1"/>
  <c r="J391" i="1"/>
  <c r="G391" i="1"/>
  <c r="U390" i="1"/>
  <c r="Q390" i="1"/>
  <c r="J390" i="1"/>
  <c r="G390" i="1"/>
  <c r="U389" i="1"/>
  <c r="Q389" i="1"/>
  <c r="J389" i="1"/>
  <c r="G389" i="1"/>
  <c r="U388" i="1"/>
  <c r="Q388" i="1"/>
  <c r="J388" i="1"/>
  <c r="G388" i="1"/>
  <c r="U387" i="1"/>
  <c r="Q387" i="1"/>
  <c r="J387" i="1"/>
  <c r="G387" i="1"/>
  <c r="U386" i="1"/>
  <c r="Q386" i="1"/>
  <c r="J386" i="1"/>
  <c r="G386" i="1"/>
  <c r="U385" i="1"/>
  <c r="Q385" i="1"/>
  <c r="J385" i="1"/>
  <c r="G385" i="1"/>
  <c r="U384" i="1"/>
  <c r="Q384" i="1"/>
  <c r="J384" i="1"/>
  <c r="G384" i="1"/>
  <c r="U383" i="1"/>
  <c r="S383" i="1"/>
  <c r="T383" i="1" s="1"/>
  <c r="Q383" i="1"/>
  <c r="J383" i="1"/>
  <c r="G383" i="1"/>
  <c r="U382" i="1"/>
  <c r="Q382" i="1"/>
  <c r="J382" i="1"/>
  <c r="G382" i="1"/>
  <c r="U381" i="1"/>
  <c r="Q381" i="1"/>
  <c r="J381" i="1"/>
  <c r="G381" i="1"/>
  <c r="U380" i="1"/>
  <c r="Q380" i="1"/>
  <c r="J380" i="1"/>
  <c r="G380" i="1"/>
  <c r="U379" i="1"/>
  <c r="Q379" i="1"/>
  <c r="J379" i="1"/>
  <c r="G379" i="1"/>
  <c r="U378" i="1"/>
  <c r="Q378" i="1"/>
  <c r="J378" i="1"/>
  <c r="G378" i="1"/>
  <c r="U377" i="1"/>
  <c r="Q377" i="1"/>
  <c r="J377" i="1"/>
  <c r="G377" i="1"/>
  <c r="U376" i="1"/>
  <c r="Q376" i="1"/>
  <c r="J376" i="1"/>
  <c r="G376" i="1"/>
  <c r="U375" i="1"/>
  <c r="Q375" i="1"/>
  <c r="J375" i="1"/>
  <c r="G375" i="1"/>
  <c r="U374" i="1"/>
  <c r="Q374" i="1"/>
  <c r="J374" i="1"/>
  <c r="G374" i="1"/>
  <c r="U373" i="1"/>
  <c r="Q373" i="1"/>
  <c r="J373" i="1"/>
  <c r="G373" i="1"/>
  <c r="U372" i="1"/>
  <c r="Q372" i="1"/>
  <c r="J372" i="1"/>
  <c r="G372" i="1"/>
  <c r="U371" i="1"/>
  <c r="Q371" i="1"/>
  <c r="J371" i="1"/>
  <c r="G371" i="1"/>
  <c r="U370" i="1"/>
  <c r="Q370" i="1"/>
  <c r="J370" i="1"/>
  <c r="G370" i="1"/>
  <c r="U369" i="1"/>
  <c r="Q369" i="1"/>
  <c r="J369" i="1"/>
  <c r="G369" i="1"/>
  <c r="U368" i="1"/>
  <c r="Q368" i="1"/>
  <c r="J368" i="1"/>
  <c r="G368" i="1"/>
  <c r="U367" i="1"/>
  <c r="S367" i="1"/>
  <c r="T367" i="1" s="1"/>
  <c r="Q367" i="1"/>
  <c r="J367" i="1"/>
  <c r="G367" i="1"/>
  <c r="U366" i="1"/>
  <c r="Q366" i="1"/>
  <c r="J366" i="1"/>
  <c r="G366" i="1"/>
  <c r="U365" i="1"/>
  <c r="Q365" i="1"/>
  <c r="J365" i="1"/>
  <c r="G365" i="1"/>
  <c r="U364" i="1"/>
  <c r="Q364" i="1"/>
  <c r="J364" i="1"/>
  <c r="G364" i="1"/>
  <c r="U363" i="1"/>
  <c r="Q363" i="1"/>
  <c r="J363" i="1"/>
  <c r="G363" i="1"/>
  <c r="U362" i="1"/>
  <c r="Q362" i="1"/>
  <c r="J362" i="1"/>
  <c r="G362" i="1"/>
  <c r="U361" i="1"/>
  <c r="Q361" i="1"/>
  <c r="J361" i="1"/>
  <c r="G361" i="1"/>
  <c r="U360" i="1"/>
  <c r="Q360" i="1"/>
  <c r="J360" i="1"/>
  <c r="G360" i="1"/>
  <c r="U359" i="1"/>
  <c r="Q359" i="1"/>
  <c r="J359" i="1"/>
  <c r="G359" i="1"/>
  <c r="U358" i="1"/>
  <c r="Q358" i="1"/>
  <c r="J358" i="1"/>
  <c r="G358" i="1"/>
  <c r="U357" i="1"/>
  <c r="Q357" i="1"/>
  <c r="J357" i="1"/>
  <c r="G357" i="1"/>
  <c r="U356" i="1"/>
  <c r="Q356" i="1"/>
  <c r="J356" i="1"/>
  <c r="G356" i="1"/>
  <c r="U355" i="1"/>
  <c r="Q355" i="1"/>
  <c r="J355" i="1"/>
  <c r="G355" i="1"/>
  <c r="U354" i="1"/>
  <c r="Q354" i="1"/>
  <c r="J354" i="1"/>
  <c r="G354" i="1"/>
  <c r="U353" i="1"/>
  <c r="Q353" i="1"/>
  <c r="J353" i="1"/>
  <c r="G353" i="1"/>
  <c r="U352" i="1"/>
  <c r="Q352" i="1"/>
  <c r="J352" i="1"/>
  <c r="G352" i="1"/>
  <c r="U351" i="1"/>
  <c r="S351" i="1"/>
  <c r="T351" i="1" s="1"/>
  <c r="Q351" i="1"/>
  <c r="J351" i="1"/>
  <c r="G351" i="1"/>
  <c r="U350" i="1"/>
  <c r="Q350" i="1"/>
  <c r="J350" i="1"/>
  <c r="G350" i="1"/>
  <c r="U349" i="1"/>
  <c r="Q349" i="1"/>
  <c r="J349" i="1"/>
  <c r="G349" i="1"/>
  <c r="U348" i="1"/>
  <c r="Q348" i="1"/>
  <c r="J348" i="1"/>
  <c r="G348" i="1"/>
  <c r="U347" i="1"/>
  <c r="Q347" i="1"/>
  <c r="J347" i="1"/>
  <c r="G347" i="1"/>
  <c r="U346" i="1"/>
  <c r="Q346" i="1"/>
  <c r="J346" i="1"/>
  <c r="G346" i="1"/>
  <c r="U345" i="1"/>
  <c r="Q345" i="1"/>
  <c r="J345" i="1"/>
  <c r="G345" i="1"/>
  <c r="U344" i="1"/>
  <c r="Q344" i="1"/>
  <c r="J344" i="1"/>
  <c r="G344" i="1"/>
  <c r="U343" i="1"/>
  <c r="Q343" i="1"/>
  <c r="J343" i="1"/>
  <c r="G343" i="1"/>
  <c r="U342" i="1"/>
  <c r="Q342" i="1"/>
  <c r="J342" i="1"/>
  <c r="G342" i="1"/>
  <c r="U341" i="1"/>
  <c r="Q341" i="1"/>
  <c r="J341" i="1"/>
  <c r="G341" i="1"/>
  <c r="U340" i="1"/>
  <c r="Q340" i="1"/>
  <c r="J340" i="1"/>
  <c r="G340" i="1"/>
  <c r="U339" i="1"/>
  <c r="Q339" i="1"/>
  <c r="J339" i="1"/>
  <c r="G339" i="1"/>
  <c r="U338" i="1"/>
  <c r="Q338" i="1"/>
  <c r="J338" i="1"/>
  <c r="G338" i="1"/>
  <c r="U337" i="1"/>
  <c r="Q337" i="1"/>
  <c r="S337" i="1" s="1"/>
  <c r="T337" i="1" s="1"/>
  <c r="J337" i="1"/>
  <c r="G337" i="1"/>
  <c r="U336" i="1"/>
  <c r="Q336" i="1"/>
  <c r="J336" i="1"/>
  <c r="G336" i="1"/>
  <c r="U335" i="1"/>
  <c r="Q335" i="1"/>
  <c r="J335" i="1"/>
  <c r="G335" i="1"/>
  <c r="U334" i="1"/>
  <c r="Q334" i="1"/>
  <c r="J334" i="1"/>
  <c r="G334" i="1"/>
  <c r="U333" i="1"/>
  <c r="Q333" i="1"/>
  <c r="J333" i="1"/>
  <c r="G333" i="1"/>
  <c r="U332" i="1"/>
  <c r="Q332" i="1"/>
  <c r="J332" i="1"/>
  <c r="G332" i="1"/>
  <c r="U331" i="1"/>
  <c r="Q331" i="1"/>
  <c r="J331" i="1"/>
  <c r="G331" i="1"/>
  <c r="U330" i="1"/>
  <c r="Q330" i="1"/>
  <c r="J330" i="1"/>
  <c r="G330" i="1"/>
  <c r="U329" i="1"/>
  <c r="Q329" i="1"/>
  <c r="J329" i="1"/>
  <c r="G329" i="1"/>
  <c r="U328" i="1"/>
  <c r="Q328" i="1"/>
  <c r="J328" i="1"/>
  <c r="G328" i="1"/>
  <c r="U327" i="1"/>
  <c r="Q327" i="1"/>
  <c r="J327" i="1"/>
  <c r="G327" i="1"/>
  <c r="U326" i="1"/>
  <c r="Q326" i="1"/>
  <c r="J326" i="1"/>
  <c r="G326" i="1"/>
  <c r="U325" i="1"/>
  <c r="Q325" i="1"/>
  <c r="J325" i="1"/>
  <c r="G325" i="1"/>
  <c r="U324" i="1"/>
  <c r="Q324" i="1"/>
  <c r="J324" i="1"/>
  <c r="G324" i="1"/>
  <c r="U323" i="1"/>
  <c r="Q323" i="1"/>
  <c r="J323" i="1"/>
  <c r="G323" i="1"/>
  <c r="U322" i="1"/>
  <c r="Q322" i="1"/>
  <c r="J322" i="1"/>
  <c r="G322" i="1"/>
  <c r="U321" i="1"/>
  <c r="Q321" i="1"/>
  <c r="J321" i="1"/>
  <c r="G321" i="1"/>
  <c r="U320" i="1"/>
  <c r="S320" i="1"/>
  <c r="T320" i="1" s="1"/>
  <c r="Q320" i="1"/>
  <c r="J320" i="1"/>
  <c r="G320" i="1"/>
  <c r="U319" i="1"/>
  <c r="Q319" i="1"/>
  <c r="J319" i="1"/>
  <c r="G319" i="1"/>
  <c r="U318" i="1"/>
  <c r="Q318" i="1"/>
  <c r="J318" i="1"/>
  <c r="G318" i="1"/>
  <c r="U317" i="1"/>
  <c r="Q317" i="1"/>
  <c r="J317" i="1"/>
  <c r="G317" i="1"/>
  <c r="U316" i="1"/>
  <c r="Q316" i="1"/>
  <c r="J316" i="1"/>
  <c r="G316" i="1"/>
  <c r="U315" i="1"/>
  <c r="S315" i="1"/>
  <c r="T315" i="1" s="1"/>
  <c r="Q315" i="1"/>
  <c r="J315" i="1"/>
  <c r="G315" i="1"/>
  <c r="U314" i="1"/>
  <c r="Q314" i="1"/>
  <c r="J314" i="1"/>
  <c r="G314" i="1"/>
  <c r="U313" i="1"/>
  <c r="Q313" i="1"/>
  <c r="J313" i="1"/>
  <c r="G313" i="1"/>
  <c r="U312" i="1"/>
  <c r="Q312" i="1"/>
  <c r="J312" i="1"/>
  <c r="G312" i="1"/>
  <c r="U311" i="1"/>
  <c r="Q311" i="1"/>
  <c r="J311" i="1"/>
  <c r="G311" i="1"/>
  <c r="U310" i="1"/>
  <c r="S310" i="1"/>
  <c r="T310" i="1" s="1"/>
  <c r="Q310" i="1"/>
  <c r="J310" i="1"/>
  <c r="G310" i="1"/>
  <c r="U309" i="1"/>
  <c r="Q309" i="1"/>
  <c r="J309" i="1"/>
  <c r="G309" i="1"/>
  <c r="U308" i="1"/>
  <c r="Q308" i="1"/>
  <c r="J308" i="1"/>
  <c r="G308" i="1"/>
  <c r="U307" i="1"/>
  <c r="Q307" i="1"/>
  <c r="J307" i="1"/>
  <c r="G307" i="1"/>
  <c r="U306" i="1"/>
  <c r="Q306" i="1"/>
  <c r="J306" i="1"/>
  <c r="G306" i="1"/>
  <c r="U305" i="1"/>
  <c r="Q305" i="1"/>
  <c r="S305" i="1" s="1"/>
  <c r="T305" i="1" s="1"/>
  <c r="J305" i="1"/>
  <c r="G305" i="1"/>
  <c r="U304" i="1"/>
  <c r="Q304" i="1"/>
  <c r="J304" i="1"/>
  <c r="G304" i="1"/>
  <c r="U303" i="1"/>
  <c r="Q303" i="1"/>
  <c r="J303" i="1"/>
  <c r="G303" i="1"/>
  <c r="U302" i="1"/>
  <c r="Q302" i="1"/>
  <c r="J302" i="1"/>
  <c r="G302" i="1"/>
  <c r="U301" i="1"/>
  <c r="Q301" i="1"/>
  <c r="J301" i="1"/>
  <c r="G301" i="1"/>
  <c r="U300" i="1"/>
  <c r="Q300" i="1"/>
  <c r="J300" i="1"/>
  <c r="G300" i="1"/>
  <c r="U299" i="1"/>
  <c r="Q299" i="1"/>
  <c r="J299" i="1"/>
  <c r="G299" i="1"/>
  <c r="U298" i="1"/>
  <c r="Q298" i="1"/>
  <c r="J298" i="1"/>
  <c r="G298" i="1"/>
  <c r="U297" i="1"/>
  <c r="Q297" i="1"/>
  <c r="J297" i="1"/>
  <c r="G297" i="1"/>
  <c r="U296" i="1"/>
  <c r="Q296" i="1"/>
  <c r="J296" i="1"/>
  <c r="G296" i="1"/>
  <c r="U295" i="1"/>
  <c r="Q295" i="1"/>
  <c r="J295" i="1"/>
  <c r="G295" i="1"/>
  <c r="U294" i="1"/>
  <c r="Q294" i="1"/>
  <c r="J294" i="1"/>
  <c r="G294" i="1"/>
  <c r="U293" i="1"/>
  <c r="Q293" i="1"/>
  <c r="J293" i="1"/>
  <c r="G293" i="1"/>
  <c r="U292" i="1"/>
  <c r="Q292" i="1"/>
  <c r="J292" i="1"/>
  <c r="G292" i="1"/>
  <c r="U291" i="1"/>
  <c r="Q291" i="1"/>
  <c r="J291" i="1"/>
  <c r="G291" i="1"/>
  <c r="U290" i="1"/>
  <c r="Q290" i="1"/>
  <c r="J290" i="1"/>
  <c r="G290" i="1"/>
  <c r="U289" i="1"/>
  <c r="Q289" i="1"/>
  <c r="J289" i="1"/>
  <c r="G289" i="1"/>
  <c r="U288" i="1"/>
  <c r="S288" i="1"/>
  <c r="T288" i="1" s="1"/>
  <c r="Q288" i="1"/>
  <c r="J288" i="1"/>
  <c r="G288" i="1"/>
  <c r="U287" i="1"/>
  <c r="Q287" i="1"/>
  <c r="J287" i="1"/>
  <c r="G287" i="1"/>
  <c r="U286" i="1"/>
  <c r="Q286" i="1"/>
  <c r="J286" i="1"/>
  <c r="G286" i="1"/>
  <c r="U285" i="1"/>
  <c r="Q285" i="1"/>
  <c r="J285" i="1"/>
  <c r="G285" i="1"/>
  <c r="U284" i="1"/>
  <c r="Q284" i="1"/>
  <c r="J284" i="1"/>
  <c r="G284" i="1"/>
  <c r="U283" i="1"/>
  <c r="S283" i="1"/>
  <c r="T283" i="1" s="1"/>
  <c r="Q283" i="1"/>
  <c r="J283" i="1"/>
  <c r="G283" i="1"/>
  <c r="U282" i="1"/>
  <c r="Q282" i="1"/>
  <c r="J282" i="1"/>
  <c r="G282" i="1"/>
  <c r="U281" i="1"/>
  <c r="Q281" i="1"/>
  <c r="J281" i="1"/>
  <c r="G281" i="1"/>
  <c r="U280" i="1"/>
  <c r="Q280" i="1"/>
  <c r="J280" i="1"/>
  <c r="G280" i="1"/>
  <c r="U279" i="1"/>
  <c r="Q279" i="1"/>
  <c r="J279" i="1"/>
  <c r="G279" i="1"/>
  <c r="U278" i="1"/>
  <c r="S278" i="1"/>
  <c r="T278" i="1" s="1"/>
  <c r="Q278" i="1"/>
  <c r="J278" i="1"/>
  <c r="G278" i="1"/>
  <c r="U277" i="1"/>
  <c r="Q277" i="1"/>
  <c r="J277" i="1"/>
  <c r="G277" i="1"/>
  <c r="U276" i="1"/>
  <c r="Q276" i="1"/>
  <c r="J276" i="1"/>
  <c r="G276" i="1"/>
  <c r="U275" i="1"/>
  <c r="Q275" i="1"/>
  <c r="J275" i="1"/>
  <c r="G275" i="1"/>
  <c r="U274" i="1"/>
  <c r="Q274" i="1"/>
  <c r="J274" i="1"/>
  <c r="G274" i="1"/>
  <c r="U273" i="1"/>
  <c r="Q273" i="1"/>
  <c r="S273" i="1" s="1"/>
  <c r="T273" i="1" s="1"/>
  <c r="J273" i="1"/>
  <c r="G273" i="1"/>
  <c r="U272" i="1"/>
  <c r="Q272" i="1"/>
  <c r="J272" i="1"/>
  <c r="G272" i="1"/>
  <c r="U271" i="1"/>
  <c r="Q271" i="1"/>
  <c r="J271" i="1"/>
  <c r="G271" i="1"/>
  <c r="U270" i="1"/>
  <c r="Q270" i="1"/>
  <c r="J270" i="1"/>
  <c r="G270" i="1"/>
  <c r="U269" i="1"/>
  <c r="Q269" i="1"/>
  <c r="J269" i="1"/>
  <c r="G269" i="1"/>
  <c r="U268" i="1"/>
  <c r="Q268" i="1"/>
  <c r="J268" i="1"/>
  <c r="G268" i="1"/>
  <c r="U267" i="1"/>
  <c r="Q267" i="1"/>
  <c r="J267" i="1"/>
  <c r="G267" i="1"/>
  <c r="U266" i="1"/>
  <c r="Q266" i="1"/>
  <c r="J266" i="1"/>
  <c r="G266" i="1"/>
  <c r="U265" i="1"/>
  <c r="Q265" i="1"/>
  <c r="J265" i="1"/>
  <c r="G265" i="1"/>
  <c r="U264" i="1"/>
  <c r="Q264" i="1"/>
  <c r="J264" i="1"/>
  <c r="G264" i="1"/>
  <c r="U263" i="1"/>
  <c r="Q263" i="1"/>
  <c r="J263" i="1"/>
  <c r="G263" i="1"/>
  <c r="U262" i="1"/>
  <c r="Q262" i="1"/>
  <c r="J262" i="1"/>
  <c r="G262" i="1"/>
  <c r="U261" i="1"/>
  <c r="Q261" i="1"/>
  <c r="J261" i="1"/>
  <c r="G261" i="1"/>
  <c r="U260" i="1"/>
  <c r="Q260" i="1"/>
  <c r="J260" i="1"/>
  <c r="G260" i="1"/>
  <c r="U259" i="1"/>
  <c r="Q259" i="1"/>
  <c r="J259" i="1"/>
  <c r="G259" i="1"/>
  <c r="U258" i="1"/>
  <c r="Q258" i="1"/>
  <c r="J258" i="1"/>
  <c r="G258" i="1"/>
  <c r="U257" i="1"/>
  <c r="Q257" i="1"/>
  <c r="J257" i="1"/>
  <c r="G257" i="1"/>
  <c r="U256" i="1"/>
  <c r="S256" i="1"/>
  <c r="T256" i="1" s="1"/>
  <c r="Q256" i="1"/>
  <c r="J256" i="1"/>
  <c r="G256" i="1"/>
  <c r="U255" i="1"/>
  <c r="Q255" i="1"/>
  <c r="J255" i="1"/>
  <c r="G255" i="1"/>
  <c r="U254" i="1"/>
  <c r="Q254" i="1"/>
  <c r="J254" i="1"/>
  <c r="G254" i="1"/>
  <c r="U253" i="1"/>
  <c r="Q253" i="1"/>
  <c r="J253" i="1"/>
  <c r="G253" i="1"/>
  <c r="U252" i="1"/>
  <c r="Q252" i="1"/>
  <c r="J252" i="1"/>
  <c r="G252" i="1"/>
  <c r="U251" i="1"/>
  <c r="S251" i="1"/>
  <c r="T251" i="1" s="1"/>
  <c r="Q251" i="1"/>
  <c r="J251" i="1"/>
  <c r="G251" i="1"/>
  <c r="U250" i="1"/>
  <c r="Q250" i="1"/>
  <c r="J250" i="1"/>
  <c r="G250" i="1"/>
  <c r="U249" i="1"/>
  <c r="Q249" i="1"/>
  <c r="J249" i="1"/>
  <c r="G249" i="1"/>
  <c r="U248" i="1"/>
  <c r="Q248" i="1"/>
  <c r="J248" i="1"/>
  <c r="G248" i="1"/>
  <c r="U247" i="1"/>
  <c r="Q247" i="1"/>
  <c r="J247" i="1"/>
  <c r="G247" i="1"/>
  <c r="U246" i="1"/>
  <c r="S246" i="1"/>
  <c r="T246" i="1" s="1"/>
  <c r="Q246" i="1"/>
  <c r="J246" i="1"/>
  <c r="G246" i="1"/>
  <c r="U245" i="1"/>
  <c r="Q245" i="1"/>
  <c r="J245" i="1"/>
  <c r="G245" i="1"/>
  <c r="U244" i="1"/>
  <c r="Q244" i="1"/>
  <c r="J244" i="1"/>
  <c r="G244" i="1"/>
  <c r="U243" i="1"/>
  <c r="Q243" i="1"/>
  <c r="J243" i="1"/>
  <c r="G243" i="1"/>
  <c r="U242" i="1"/>
  <c r="Q242" i="1"/>
  <c r="J242" i="1"/>
  <c r="G242" i="1"/>
  <c r="U241" i="1"/>
  <c r="Q241" i="1"/>
  <c r="S241" i="1" s="1"/>
  <c r="T241" i="1" s="1"/>
  <c r="J241" i="1"/>
  <c r="G241" i="1"/>
  <c r="U240" i="1"/>
  <c r="Q240" i="1"/>
  <c r="J240" i="1"/>
  <c r="G240" i="1"/>
  <c r="U239" i="1"/>
  <c r="Q239" i="1"/>
  <c r="J239" i="1"/>
  <c r="G239" i="1"/>
  <c r="U238" i="1"/>
  <c r="Q238" i="1"/>
  <c r="J238" i="1"/>
  <c r="G238" i="1"/>
  <c r="U237" i="1"/>
  <c r="Q237" i="1"/>
  <c r="J237" i="1"/>
  <c r="G237" i="1"/>
  <c r="U236" i="1"/>
  <c r="Q236" i="1"/>
  <c r="J236" i="1"/>
  <c r="G236" i="1"/>
  <c r="U235" i="1"/>
  <c r="Q235" i="1"/>
  <c r="J235" i="1"/>
  <c r="G235" i="1"/>
  <c r="U234" i="1"/>
  <c r="Q234" i="1"/>
  <c r="J234" i="1"/>
  <c r="G234" i="1"/>
  <c r="U233" i="1"/>
  <c r="Q233" i="1"/>
  <c r="J233" i="1"/>
  <c r="G233" i="1"/>
  <c r="U232" i="1"/>
  <c r="Q232" i="1"/>
  <c r="J232" i="1"/>
  <c r="G232" i="1"/>
  <c r="U231" i="1"/>
  <c r="Q231" i="1"/>
  <c r="J231" i="1"/>
  <c r="G231" i="1"/>
  <c r="U230" i="1"/>
  <c r="Q230" i="1"/>
  <c r="J230" i="1"/>
  <c r="G230" i="1"/>
  <c r="U229" i="1"/>
  <c r="Q229" i="1"/>
  <c r="J229" i="1"/>
  <c r="G229" i="1"/>
  <c r="U228" i="1"/>
  <c r="Q228" i="1"/>
  <c r="J228" i="1"/>
  <c r="G228" i="1"/>
  <c r="U227" i="1"/>
  <c r="Q227" i="1"/>
  <c r="J227" i="1"/>
  <c r="G227" i="1"/>
  <c r="U226" i="1"/>
  <c r="Q226" i="1"/>
  <c r="J226" i="1"/>
  <c r="G226" i="1"/>
  <c r="U225" i="1"/>
  <c r="Q225" i="1"/>
  <c r="J225" i="1"/>
  <c r="G225" i="1"/>
  <c r="U224" i="1"/>
  <c r="S224" i="1"/>
  <c r="T224" i="1" s="1"/>
  <c r="Q224" i="1"/>
  <c r="J224" i="1"/>
  <c r="G224" i="1"/>
  <c r="U223" i="1"/>
  <c r="Q223" i="1"/>
  <c r="J223" i="1"/>
  <c r="G223" i="1"/>
  <c r="U222" i="1"/>
  <c r="Q222" i="1"/>
  <c r="J222" i="1"/>
  <c r="G222" i="1"/>
  <c r="U221" i="1"/>
  <c r="Q221" i="1"/>
  <c r="J221" i="1"/>
  <c r="G221" i="1"/>
  <c r="U220" i="1"/>
  <c r="Q220" i="1"/>
  <c r="J220" i="1"/>
  <c r="G220" i="1"/>
  <c r="U219" i="1"/>
  <c r="S219" i="1"/>
  <c r="T219" i="1" s="1"/>
  <c r="Q219" i="1"/>
  <c r="J219" i="1"/>
  <c r="G219" i="1"/>
  <c r="U218" i="1"/>
  <c r="Q218" i="1"/>
  <c r="J218" i="1"/>
  <c r="G218" i="1"/>
  <c r="U217" i="1"/>
  <c r="Q217" i="1"/>
  <c r="J217" i="1"/>
  <c r="G217" i="1"/>
  <c r="U216" i="1"/>
  <c r="Q216" i="1"/>
  <c r="J216" i="1"/>
  <c r="G216" i="1"/>
  <c r="U215" i="1"/>
  <c r="Q215" i="1"/>
  <c r="J215" i="1"/>
  <c r="G215" i="1"/>
  <c r="U214" i="1"/>
  <c r="S214" i="1"/>
  <c r="T214" i="1" s="1"/>
  <c r="Q214" i="1"/>
  <c r="J214" i="1"/>
  <c r="G214" i="1"/>
  <c r="U213" i="1"/>
  <c r="Q213" i="1"/>
  <c r="J213" i="1"/>
  <c r="G213" i="1"/>
  <c r="U212" i="1"/>
  <c r="Q212" i="1"/>
  <c r="J212" i="1"/>
  <c r="G212" i="1"/>
  <c r="U211" i="1"/>
  <c r="Q211" i="1"/>
  <c r="J211" i="1"/>
  <c r="G211" i="1"/>
  <c r="U210" i="1"/>
  <c r="Q210" i="1"/>
  <c r="J210" i="1"/>
  <c r="G210" i="1"/>
  <c r="U209" i="1"/>
  <c r="Q209" i="1"/>
  <c r="J209" i="1"/>
  <c r="G209" i="1"/>
  <c r="U208" i="1"/>
  <c r="Q208" i="1"/>
  <c r="J208" i="1"/>
  <c r="G208" i="1"/>
  <c r="U207" i="1"/>
  <c r="Q207" i="1"/>
  <c r="J207" i="1"/>
  <c r="G207" i="1"/>
  <c r="U206" i="1"/>
  <c r="Q206" i="1"/>
  <c r="J206" i="1"/>
  <c r="G206" i="1"/>
  <c r="U205" i="1"/>
  <c r="Q205" i="1"/>
  <c r="J205" i="1"/>
  <c r="G205" i="1"/>
  <c r="U204" i="1"/>
  <c r="Q204" i="1"/>
  <c r="J204" i="1"/>
  <c r="G204" i="1"/>
  <c r="U203" i="1"/>
  <c r="Q203" i="1"/>
  <c r="J203" i="1"/>
  <c r="G203" i="1"/>
  <c r="U202" i="1"/>
  <c r="Q202" i="1"/>
  <c r="J202" i="1"/>
  <c r="G202" i="1"/>
  <c r="U201" i="1"/>
  <c r="Q201" i="1"/>
  <c r="J201" i="1"/>
  <c r="G201" i="1"/>
  <c r="U200" i="1"/>
  <c r="Q200" i="1"/>
  <c r="J200" i="1"/>
  <c r="G200" i="1"/>
  <c r="U199" i="1"/>
  <c r="Q199" i="1"/>
  <c r="J199" i="1"/>
  <c r="G199" i="1"/>
  <c r="U198" i="1"/>
  <c r="Q198" i="1"/>
  <c r="J198" i="1"/>
  <c r="G198" i="1"/>
  <c r="U197" i="1"/>
  <c r="Q197" i="1"/>
  <c r="J197" i="1"/>
  <c r="G197" i="1"/>
  <c r="U196" i="1"/>
  <c r="Q196" i="1"/>
  <c r="J196" i="1"/>
  <c r="G196" i="1"/>
  <c r="U195" i="1"/>
  <c r="Q195" i="1"/>
  <c r="J195" i="1"/>
  <c r="G195" i="1"/>
  <c r="U194" i="1"/>
  <c r="Q194" i="1"/>
  <c r="J194" i="1"/>
  <c r="G194" i="1"/>
  <c r="U193" i="1"/>
  <c r="Q193" i="1"/>
  <c r="J193" i="1"/>
  <c r="G193" i="1"/>
  <c r="U192" i="1"/>
  <c r="S192" i="1"/>
  <c r="T192" i="1" s="1"/>
  <c r="Q192" i="1"/>
  <c r="J192" i="1"/>
  <c r="G192" i="1"/>
  <c r="U191" i="1"/>
  <c r="Q191" i="1"/>
  <c r="J191" i="1"/>
  <c r="G191" i="1"/>
  <c r="U190" i="1"/>
  <c r="Q190" i="1"/>
  <c r="J190" i="1"/>
  <c r="G190" i="1"/>
  <c r="U189" i="1"/>
  <c r="Q189" i="1"/>
  <c r="J189" i="1"/>
  <c r="G189" i="1"/>
  <c r="U188" i="1"/>
  <c r="Q188" i="1"/>
  <c r="J188" i="1"/>
  <c r="G188" i="1"/>
  <c r="U187" i="1"/>
  <c r="Q187" i="1"/>
  <c r="J187" i="1"/>
  <c r="G187" i="1"/>
  <c r="U186" i="1"/>
  <c r="Q186" i="1"/>
  <c r="S186" i="1" s="1"/>
  <c r="T186" i="1" s="1"/>
  <c r="J186" i="1"/>
  <c r="G186" i="1"/>
  <c r="U185" i="1"/>
  <c r="Q185" i="1"/>
  <c r="J185" i="1"/>
  <c r="G185" i="1"/>
  <c r="U184" i="1"/>
  <c r="Q184" i="1"/>
  <c r="J184" i="1"/>
  <c r="G184" i="1"/>
  <c r="U183" i="1"/>
  <c r="Q183" i="1"/>
  <c r="J183" i="1"/>
  <c r="G183" i="1"/>
  <c r="U182" i="1"/>
  <c r="Q182" i="1"/>
  <c r="J182" i="1"/>
  <c r="G182" i="1"/>
  <c r="U181" i="1"/>
  <c r="Q181" i="1"/>
  <c r="J181" i="1"/>
  <c r="G181" i="1"/>
  <c r="U180" i="1"/>
  <c r="Q180" i="1"/>
  <c r="J180" i="1"/>
  <c r="G180" i="1"/>
  <c r="U179" i="1"/>
  <c r="Q179" i="1"/>
  <c r="J179" i="1"/>
  <c r="G179" i="1"/>
  <c r="U178" i="1"/>
  <c r="Q178" i="1"/>
  <c r="S178" i="1" s="1"/>
  <c r="T178" i="1" s="1"/>
  <c r="J178" i="1"/>
  <c r="G178" i="1"/>
  <c r="U177" i="1"/>
  <c r="Q177" i="1"/>
  <c r="J177" i="1"/>
  <c r="G177" i="1"/>
  <c r="U176" i="1"/>
  <c r="Q176" i="1"/>
  <c r="J176" i="1"/>
  <c r="G176" i="1"/>
  <c r="U175" i="1"/>
  <c r="Q175" i="1"/>
  <c r="J175" i="1"/>
  <c r="G175" i="1"/>
  <c r="U174" i="1"/>
  <c r="Q174" i="1"/>
  <c r="S174" i="1" s="1"/>
  <c r="T174" i="1" s="1"/>
  <c r="J174" i="1"/>
  <c r="G174" i="1"/>
  <c r="U173" i="1"/>
  <c r="Q173" i="1"/>
  <c r="J173" i="1"/>
  <c r="G173" i="1"/>
  <c r="U172" i="1"/>
  <c r="S172" i="1"/>
  <c r="T172" i="1" s="1"/>
  <c r="Q172" i="1"/>
  <c r="J172" i="1"/>
  <c r="G172" i="1"/>
  <c r="U171" i="1"/>
  <c r="Q171" i="1"/>
  <c r="J171" i="1"/>
  <c r="G171" i="1"/>
  <c r="U170" i="1"/>
  <c r="Q170" i="1"/>
  <c r="S170" i="1" s="1"/>
  <c r="T170" i="1" s="1"/>
  <c r="J170" i="1"/>
  <c r="G170" i="1"/>
  <c r="U169" i="1"/>
  <c r="S169" i="1"/>
  <c r="T169" i="1" s="1"/>
  <c r="Q169" i="1"/>
  <c r="J169" i="1"/>
  <c r="G169" i="1"/>
  <c r="U168" i="1"/>
  <c r="Q168" i="1"/>
  <c r="J168" i="1"/>
  <c r="G168" i="1"/>
  <c r="U167" i="1"/>
  <c r="Q167" i="1"/>
  <c r="J167" i="1"/>
  <c r="G167" i="1"/>
  <c r="U166" i="1"/>
  <c r="S166" i="1"/>
  <c r="T166" i="1" s="1"/>
  <c r="Q166" i="1"/>
  <c r="J166" i="1"/>
  <c r="G166" i="1"/>
  <c r="U165" i="1"/>
  <c r="Q165" i="1"/>
  <c r="J165" i="1"/>
  <c r="G165" i="1"/>
  <c r="U164" i="1"/>
  <c r="Q164" i="1"/>
  <c r="J164" i="1"/>
  <c r="G164" i="1"/>
  <c r="U163" i="1"/>
  <c r="S163" i="1"/>
  <c r="T163" i="1" s="1"/>
  <c r="Q163" i="1"/>
  <c r="J163" i="1"/>
  <c r="G163" i="1"/>
  <c r="U162" i="1"/>
  <c r="Q162" i="1"/>
  <c r="S162" i="1" s="1"/>
  <c r="T162" i="1" s="1"/>
  <c r="J162" i="1"/>
  <c r="G162" i="1"/>
  <c r="U161" i="1"/>
  <c r="Q161" i="1"/>
  <c r="J161" i="1"/>
  <c r="G161" i="1"/>
  <c r="U160" i="1"/>
  <c r="Q160" i="1"/>
  <c r="S160" i="1" s="1"/>
  <c r="T160" i="1" s="1"/>
  <c r="J160" i="1"/>
  <c r="G160" i="1"/>
  <c r="U159" i="1"/>
  <c r="Q159" i="1"/>
  <c r="J159" i="1"/>
  <c r="G159" i="1"/>
  <c r="U158" i="1"/>
  <c r="Q158" i="1"/>
  <c r="S158" i="1" s="1"/>
  <c r="T158" i="1" s="1"/>
  <c r="J158" i="1"/>
  <c r="G158" i="1"/>
  <c r="U157" i="1"/>
  <c r="Q157" i="1"/>
  <c r="S157" i="1" s="1"/>
  <c r="T157" i="1" s="1"/>
  <c r="J157" i="1"/>
  <c r="G157" i="1"/>
  <c r="U156" i="1"/>
  <c r="Q156" i="1"/>
  <c r="S156" i="1" s="1"/>
  <c r="T156" i="1" s="1"/>
  <c r="J156" i="1"/>
  <c r="G156" i="1"/>
  <c r="U155" i="1"/>
  <c r="Q155" i="1"/>
  <c r="J155" i="1"/>
  <c r="G155" i="1"/>
  <c r="U154" i="1"/>
  <c r="Q154" i="1"/>
  <c r="J154" i="1"/>
  <c r="G154" i="1"/>
  <c r="U153" i="1"/>
  <c r="S153" i="1"/>
  <c r="T153" i="1" s="1"/>
  <c r="Q153" i="1"/>
  <c r="J153" i="1"/>
  <c r="G153" i="1"/>
  <c r="U152" i="1"/>
  <c r="Q152" i="1"/>
  <c r="J152" i="1"/>
  <c r="G152" i="1"/>
  <c r="U151" i="1"/>
  <c r="Q151" i="1"/>
  <c r="J151" i="1"/>
  <c r="G151" i="1"/>
  <c r="U150" i="1"/>
  <c r="Q150" i="1"/>
  <c r="J150" i="1"/>
  <c r="G150" i="1"/>
  <c r="U149" i="1"/>
  <c r="Q149" i="1"/>
  <c r="S149" i="1" s="1"/>
  <c r="T149" i="1" s="1"/>
  <c r="J149" i="1"/>
  <c r="G149" i="1"/>
  <c r="U148" i="1"/>
  <c r="Q148" i="1"/>
  <c r="J148" i="1"/>
  <c r="G148" i="1"/>
  <c r="U147" i="1"/>
  <c r="Q147" i="1"/>
  <c r="J147" i="1"/>
  <c r="G147" i="1"/>
  <c r="U146" i="1"/>
  <c r="S146" i="1"/>
  <c r="T146" i="1" s="1"/>
  <c r="Q146" i="1"/>
  <c r="J146" i="1"/>
  <c r="G146" i="1"/>
  <c r="U145" i="1"/>
  <c r="Q145" i="1"/>
  <c r="S145" i="1" s="1"/>
  <c r="T145" i="1" s="1"/>
  <c r="J145" i="1"/>
  <c r="G145" i="1"/>
  <c r="U144" i="1"/>
  <c r="Q144" i="1"/>
  <c r="S144" i="1" s="1"/>
  <c r="T144" i="1" s="1"/>
  <c r="J144" i="1"/>
  <c r="G144" i="1"/>
  <c r="U143" i="1"/>
  <c r="Q143" i="1"/>
  <c r="J143" i="1"/>
  <c r="G143" i="1"/>
  <c r="U142" i="1"/>
  <c r="Q142" i="1"/>
  <c r="S142" i="1" s="1"/>
  <c r="T142" i="1" s="1"/>
  <c r="J142" i="1"/>
  <c r="G142" i="1"/>
  <c r="U141" i="1"/>
  <c r="Q141" i="1"/>
  <c r="J141" i="1"/>
  <c r="G141" i="1"/>
  <c r="U140" i="1"/>
  <c r="Q140" i="1"/>
  <c r="J140" i="1"/>
  <c r="G140" i="1"/>
  <c r="U139" i="1"/>
  <c r="S139" i="1"/>
  <c r="T139" i="1" s="1"/>
  <c r="Q139" i="1"/>
  <c r="J139" i="1"/>
  <c r="G139" i="1"/>
  <c r="U138" i="1"/>
  <c r="Q138" i="1"/>
  <c r="S138" i="1" s="1"/>
  <c r="T138" i="1" s="1"/>
  <c r="J138" i="1"/>
  <c r="G138" i="1"/>
  <c r="U137" i="1"/>
  <c r="Q137" i="1"/>
  <c r="J137" i="1"/>
  <c r="G137" i="1"/>
  <c r="U136" i="1"/>
  <c r="Q136" i="1"/>
  <c r="J136" i="1"/>
  <c r="G136" i="1"/>
  <c r="U135" i="1"/>
  <c r="S135" i="1"/>
  <c r="T135" i="1" s="1"/>
  <c r="Q135" i="1"/>
  <c r="J135" i="1"/>
  <c r="G135" i="1"/>
  <c r="U134" i="1"/>
  <c r="Q134" i="1"/>
  <c r="S134" i="1" s="1"/>
  <c r="T134" i="1" s="1"/>
  <c r="J134" i="1"/>
  <c r="G134" i="1"/>
  <c r="U133" i="1"/>
  <c r="Q133" i="1"/>
  <c r="J133" i="1"/>
  <c r="G133" i="1"/>
  <c r="U132" i="1"/>
  <c r="Q132" i="1"/>
  <c r="J132" i="1"/>
  <c r="G132" i="1"/>
  <c r="U131" i="1"/>
  <c r="S131" i="1"/>
  <c r="T131" i="1" s="1"/>
  <c r="Q131" i="1"/>
  <c r="J131" i="1"/>
  <c r="G131" i="1"/>
  <c r="U130" i="1"/>
  <c r="Q130" i="1"/>
  <c r="J130" i="1"/>
  <c r="G130" i="1"/>
  <c r="U129" i="1"/>
  <c r="Q129" i="1"/>
  <c r="J129" i="1"/>
  <c r="G129" i="1"/>
  <c r="U128" i="1"/>
  <c r="Q128" i="1"/>
  <c r="J128" i="1"/>
  <c r="G128" i="1"/>
  <c r="U127" i="1"/>
  <c r="S127" i="1"/>
  <c r="T127" i="1" s="1"/>
  <c r="Q127" i="1"/>
  <c r="J127" i="1"/>
  <c r="G127" i="1"/>
  <c r="U126" i="1"/>
  <c r="Q126" i="1"/>
  <c r="J126" i="1"/>
  <c r="G126" i="1"/>
  <c r="U125" i="1"/>
  <c r="Q125" i="1"/>
  <c r="J125" i="1"/>
  <c r="G125" i="1"/>
  <c r="U124" i="1"/>
  <c r="Q124" i="1"/>
  <c r="J124" i="1"/>
  <c r="G124" i="1"/>
  <c r="U123" i="1"/>
  <c r="S123" i="1"/>
  <c r="T123" i="1" s="1"/>
  <c r="Q123" i="1"/>
  <c r="J123" i="1"/>
  <c r="G123" i="1"/>
  <c r="U122" i="1"/>
  <c r="Q122" i="1"/>
  <c r="J122" i="1"/>
  <c r="G122" i="1"/>
  <c r="U121" i="1"/>
  <c r="Q121" i="1"/>
  <c r="J121" i="1"/>
  <c r="G121" i="1"/>
  <c r="U120" i="1"/>
  <c r="Q120" i="1"/>
  <c r="J120" i="1"/>
  <c r="G120" i="1"/>
  <c r="U119" i="1"/>
  <c r="S119" i="1"/>
  <c r="T119" i="1" s="1"/>
  <c r="Q119" i="1"/>
  <c r="J119" i="1"/>
  <c r="G119" i="1"/>
  <c r="U118" i="1"/>
  <c r="Q118" i="1"/>
  <c r="J118" i="1"/>
  <c r="G118" i="1"/>
  <c r="U117" i="1"/>
  <c r="Q117" i="1"/>
  <c r="J117" i="1"/>
  <c r="G117" i="1"/>
  <c r="U116" i="1"/>
  <c r="Q116" i="1"/>
  <c r="J116" i="1"/>
  <c r="G116" i="1"/>
  <c r="U115" i="1"/>
  <c r="S115" i="1"/>
  <c r="T115" i="1" s="1"/>
  <c r="Q115" i="1"/>
  <c r="J115" i="1"/>
  <c r="G115" i="1"/>
  <c r="U114" i="1"/>
  <c r="Q114" i="1"/>
  <c r="J114" i="1"/>
  <c r="G114" i="1"/>
  <c r="U113" i="1"/>
  <c r="Q113" i="1"/>
  <c r="J113" i="1"/>
  <c r="G113" i="1"/>
  <c r="U112" i="1"/>
  <c r="Q112" i="1"/>
  <c r="J112" i="1"/>
  <c r="G112" i="1"/>
  <c r="U111" i="1"/>
  <c r="S111" i="1"/>
  <c r="T111" i="1" s="1"/>
  <c r="Q111" i="1"/>
  <c r="J111" i="1"/>
  <c r="G111" i="1"/>
  <c r="U110" i="1"/>
  <c r="Q110" i="1"/>
  <c r="J110" i="1"/>
  <c r="G110" i="1"/>
  <c r="U109" i="1"/>
  <c r="Q109" i="1"/>
  <c r="J109" i="1"/>
  <c r="G109" i="1"/>
  <c r="U108" i="1"/>
  <c r="Q108" i="1"/>
  <c r="J108" i="1"/>
  <c r="G108" i="1"/>
  <c r="U107" i="1"/>
  <c r="S107" i="1"/>
  <c r="T107" i="1" s="1"/>
  <c r="Q107" i="1"/>
  <c r="J107" i="1"/>
  <c r="G107" i="1"/>
  <c r="U106" i="1"/>
  <c r="Q106" i="1"/>
  <c r="J106" i="1"/>
  <c r="G106" i="1"/>
  <c r="U105" i="1"/>
  <c r="Q105" i="1"/>
  <c r="J105" i="1"/>
  <c r="G105" i="1"/>
  <c r="U104" i="1"/>
  <c r="Q104" i="1"/>
  <c r="J104" i="1"/>
  <c r="G104" i="1"/>
  <c r="U103" i="1"/>
  <c r="S103" i="1"/>
  <c r="T103" i="1" s="1"/>
  <c r="Q103" i="1"/>
  <c r="J103" i="1"/>
  <c r="G103" i="1"/>
  <c r="U102" i="1"/>
  <c r="Q102" i="1"/>
  <c r="J102" i="1"/>
  <c r="G102" i="1"/>
  <c r="U101" i="1"/>
  <c r="Q101" i="1"/>
  <c r="J101" i="1"/>
  <c r="G101" i="1"/>
  <c r="U100" i="1"/>
  <c r="Q100" i="1"/>
  <c r="J100" i="1"/>
  <c r="G100" i="1"/>
  <c r="U99" i="1"/>
  <c r="S99" i="1"/>
  <c r="T99" i="1" s="1"/>
  <c r="Q99" i="1"/>
  <c r="J99" i="1"/>
  <c r="G99" i="1"/>
  <c r="U98" i="1"/>
  <c r="Q98" i="1"/>
  <c r="J98" i="1"/>
  <c r="G98" i="1"/>
  <c r="U97" i="1"/>
  <c r="Q97" i="1"/>
  <c r="J97" i="1"/>
  <c r="G97" i="1"/>
  <c r="U96" i="1"/>
  <c r="Q96" i="1"/>
  <c r="J96" i="1"/>
  <c r="G96" i="1"/>
  <c r="U95" i="1"/>
  <c r="S95" i="1"/>
  <c r="T95" i="1" s="1"/>
  <c r="Q95" i="1"/>
  <c r="J95" i="1"/>
  <c r="G95" i="1"/>
  <c r="U94" i="1"/>
  <c r="Q94" i="1"/>
  <c r="J94" i="1"/>
  <c r="G94" i="1"/>
  <c r="U93" i="1"/>
  <c r="Q93" i="1"/>
  <c r="J93" i="1"/>
  <c r="G93" i="1"/>
  <c r="U92" i="1"/>
  <c r="Q92" i="1"/>
  <c r="J92" i="1"/>
  <c r="G92" i="1"/>
  <c r="U91" i="1"/>
  <c r="S91" i="1"/>
  <c r="T91" i="1" s="1"/>
  <c r="Q91" i="1"/>
  <c r="J91" i="1"/>
  <c r="G91" i="1"/>
  <c r="U90" i="1"/>
  <c r="Q90" i="1"/>
  <c r="J90" i="1"/>
  <c r="G90" i="1"/>
  <c r="U89" i="1"/>
  <c r="Q89" i="1"/>
  <c r="J89" i="1"/>
  <c r="G89" i="1"/>
  <c r="U88" i="1"/>
  <c r="Q88" i="1"/>
  <c r="J88" i="1"/>
  <c r="G88" i="1"/>
  <c r="U87" i="1"/>
  <c r="S87" i="1"/>
  <c r="T87" i="1" s="1"/>
  <c r="Q87" i="1"/>
  <c r="J87" i="1"/>
  <c r="G87" i="1"/>
  <c r="U86" i="1"/>
  <c r="Q86" i="1"/>
  <c r="J86" i="1"/>
  <c r="G86" i="1"/>
  <c r="U85" i="1"/>
  <c r="Q85" i="1"/>
  <c r="J85" i="1"/>
  <c r="G85" i="1"/>
  <c r="U84" i="1"/>
  <c r="Q84" i="1"/>
  <c r="J84" i="1"/>
  <c r="G84" i="1"/>
  <c r="U83" i="1"/>
  <c r="S83" i="1"/>
  <c r="T83" i="1" s="1"/>
  <c r="Q83" i="1"/>
  <c r="J83" i="1"/>
  <c r="G83" i="1"/>
  <c r="U82" i="1"/>
  <c r="Q82" i="1"/>
  <c r="J82" i="1"/>
  <c r="G82" i="1"/>
  <c r="U81" i="1"/>
  <c r="Q81" i="1"/>
  <c r="J81" i="1"/>
  <c r="G81" i="1"/>
  <c r="U80" i="1"/>
  <c r="Q80" i="1"/>
  <c r="J80" i="1"/>
  <c r="G80" i="1"/>
  <c r="U79" i="1"/>
  <c r="S79" i="1"/>
  <c r="T79" i="1" s="1"/>
  <c r="Q79" i="1"/>
  <c r="J79" i="1"/>
  <c r="G79" i="1"/>
  <c r="U78" i="1"/>
  <c r="Q78" i="1"/>
  <c r="J78" i="1"/>
  <c r="G78" i="1"/>
  <c r="U77" i="1"/>
  <c r="Q77" i="1"/>
  <c r="J77" i="1"/>
  <c r="G77" i="1"/>
  <c r="U76" i="1"/>
  <c r="Q76" i="1"/>
  <c r="J76" i="1"/>
  <c r="G76" i="1"/>
  <c r="U75" i="1"/>
  <c r="S75" i="1"/>
  <c r="T75" i="1" s="1"/>
  <c r="Q75" i="1"/>
  <c r="J75" i="1"/>
  <c r="G75" i="1"/>
  <c r="U74" i="1"/>
  <c r="Q74" i="1"/>
  <c r="J74" i="1"/>
  <c r="G74" i="1"/>
  <c r="U73" i="1"/>
  <c r="Q73" i="1"/>
  <c r="J73" i="1"/>
  <c r="G73" i="1"/>
  <c r="U72" i="1"/>
  <c r="Q72" i="1"/>
  <c r="J72" i="1"/>
  <c r="G72" i="1"/>
  <c r="U71" i="1"/>
  <c r="S71" i="1"/>
  <c r="T71" i="1" s="1"/>
  <c r="Q71" i="1"/>
  <c r="J71" i="1"/>
  <c r="G71" i="1"/>
  <c r="U70" i="1"/>
  <c r="Q70" i="1"/>
  <c r="J70" i="1"/>
  <c r="G70" i="1"/>
  <c r="U69" i="1"/>
  <c r="Q69" i="1"/>
  <c r="J69" i="1"/>
  <c r="G69" i="1"/>
  <c r="U68" i="1"/>
  <c r="Q68" i="1"/>
  <c r="J68" i="1"/>
  <c r="G68" i="1"/>
  <c r="U67" i="1"/>
  <c r="S67" i="1"/>
  <c r="T67" i="1" s="1"/>
  <c r="Q67" i="1"/>
  <c r="J67" i="1"/>
  <c r="G67" i="1"/>
  <c r="U66" i="1"/>
  <c r="Q66" i="1"/>
  <c r="J66" i="1"/>
  <c r="G66" i="1"/>
  <c r="U65" i="1"/>
  <c r="Q65" i="1"/>
  <c r="J65" i="1"/>
  <c r="G65" i="1"/>
  <c r="U64" i="1"/>
  <c r="Q64" i="1"/>
  <c r="J64" i="1"/>
  <c r="G64" i="1"/>
  <c r="U63" i="1"/>
  <c r="S63" i="1"/>
  <c r="T63" i="1" s="1"/>
  <c r="Q63" i="1"/>
  <c r="J63" i="1"/>
  <c r="G63" i="1"/>
  <c r="U62" i="1"/>
  <c r="Q62" i="1"/>
  <c r="J62" i="1"/>
  <c r="G62" i="1"/>
  <c r="U61" i="1"/>
  <c r="Q61" i="1"/>
  <c r="J61" i="1"/>
  <c r="G61" i="1"/>
  <c r="U60" i="1"/>
  <c r="Q60" i="1"/>
  <c r="J60" i="1"/>
  <c r="G60" i="1"/>
  <c r="U59" i="1"/>
  <c r="S59" i="1"/>
  <c r="T59" i="1" s="1"/>
  <c r="Q59" i="1"/>
  <c r="J59" i="1"/>
  <c r="G59" i="1"/>
  <c r="U58" i="1"/>
  <c r="Q58" i="1"/>
  <c r="J58" i="1"/>
  <c r="G58" i="1"/>
  <c r="U57" i="1"/>
  <c r="Q57" i="1"/>
  <c r="J57" i="1"/>
  <c r="G57" i="1"/>
  <c r="U56" i="1"/>
  <c r="Q56" i="1"/>
  <c r="J56" i="1"/>
  <c r="G56" i="1"/>
  <c r="U55" i="1"/>
  <c r="S55" i="1"/>
  <c r="T55" i="1" s="1"/>
  <c r="Q55" i="1"/>
  <c r="J55" i="1"/>
  <c r="G55" i="1"/>
  <c r="U54" i="1"/>
  <c r="Q54" i="1"/>
  <c r="J54" i="1"/>
  <c r="G54" i="1"/>
  <c r="U53" i="1"/>
  <c r="Q53" i="1"/>
  <c r="J53" i="1"/>
  <c r="G53" i="1"/>
  <c r="U52" i="1"/>
  <c r="Q52" i="1"/>
  <c r="J52" i="1"/>
  <c r="G52" i="1"/>
  <c r="U51" i="1"/>
  <c r="S51" i="1"/>
  <c r="T51" i="1" s="1"/>
  <c r="Q51" i="1"/>
  <c r="J51" i="1"/>
  <c r="G51" i="1"/>
  <c r="U50" i="1"/>
  <c r="Q50" i="1"/>
  <c r="J50" i="1"/>
  <c r="G50" i="1"/>
  <c r="U49" i="1"/>
  <c r="Q49" i="1"/>
  <c r="J49" i="1"/>
  <c r="G49" i="1"/>
  <c r="U48" i="1"/>
  <c r="Q48" i="1"/>
  <c r="J48" i="1"/>
  <c r="G48" i="1"/>
  <c r="U47" i="1"/>
  <c r="S47" i="1"/>
  <c r="T47" i="1" s="1"/>
  <c r="Q47" i="1"/>
  <c r="J47" i="1"/>
  <c r="G47" i="1"/>
  <c r="U46" i="1"/>
  <c r="Q46" i="1"/>
  <c r="J46" i="1"/>
  <c r="G46" i="1"/>
  <c r="U45" i="1"/>
  <c r="Q45" i="1"/>
  <c r="J45" i="1"/>
  <c r="G45" i="1"/>
  <c r="U44" i="1"/>
  <c r="Q44" i="1"/>
  <c r="J44" i="1"/>
  <c r="G44" i="1"/>
  <c r="U43" i="1"/>
  <c r="S43" i="1"/>
  <c r="T43" i="1" s="1"/>
  <c r="Q43" i="1"/>
  <c r="J43" i="1"/>
  <c r="G43" i="1"/>
  <c r="U42" i="1"/>
  <c r="Q42" i="1"/>
  <c r="J42" i="1"/>
  <c r="G42" i="1"/>
  <c r="U41" i="1"/>
  <c r="Q41" i="1"/>
  <c r="J41" i="1"/>
  <c r="G41" i="1"/>
  <c r="U40" i="1"/>
  <c r="Q40" i="1"/>
  <c r="J40" i="1"/>
  <c r="G40" i="1"/>
  <c r="U39" i="1"/>
  <c r="S39" i="1"/>
  <c r="T39" i="1" s="1"/>
  <c r="Q39" i="1"/>
  <c r="J39" i="1"/>
  <c r="G39" i="1"/>
  <c r="U38" i="1"/>
  <c r="Q38" i="1"/>
  <c r="J38" i="1"/>
  <c r="G38" i="1"/>
  <c r="U37" i="1"/>
  <c r="Q37" i="1"/>
  <c r="J37" i="1"/>
  <c r="G37" i="1"/>
  <c r="U36" i="1"/>
  <c r="Q36" i="1"/>
  <c r="J36" i="1"/>
  <c r="G36" i="1"/>
  <c r="U35" i="1"/>
  <c r="S35" i="1"/>
  <c r="T35" i="1" s="1"/>
  <c r="Q35" i="1"/>
  <c r="J35" i="1"/>
  <c r="G35" i="1"/>
  <c r="U34" i="1"/>
  <c r="Q34" i="1"/>
  <c r="J34" i="1"/>
  <c r="G34" i="1"/>
  <c r="U33" i="1"/>
  <c r="Q33" i="1"/>
  <c r="J33" i="1"/>
  <c r="G33" i="1"/>
  <c r="U32" i="1"/>
  <c r="Q32" i="1"/>
  <c r="J32" i="1"/>
  <c r="G32" i="1"/>
  <c r="U31" i="1"/>
  <c r="S31" i="1"/>
  <c r="T31" i="1" s="1"/>
  <c r="Q31" i="1"/>
  <c r="J31" i="1"/>
  <c r="G31" i="1"/>
  <c r="U30" i="1"/>
  <c r="Q30" i="1"/>
  <c r="J30" i="1"/>
  <c r="G30" i="1"/>
  <c r="U29" i="1"/>
  <c r="S29" i="1"/>
  <c r="T29" i="1" s="1"/>
  <c r="Q29" i="1"/>
  <c r="J29" i="1"/>
  <c r="G29" i="1"/>
  <c r="U28" i="1"/>
  <c r="Q28" i="1"/>
  <c r="J28" i="1"/>
  <c r="G28" i="1"/>
  <c r="U27" i="1"/>
  <c r="S27" i="1"/>
  <c r="T27" i="1" s="1"/>
  <c r="Q27" i="1"/>
  <c r="J27" i="1"/>
  <c r="G27" i="1"/>
  <c r="U26" i="1"/>
  <c r="Q26" i="1"/>
  <c r="J26" i="1"/>
  <c r="G26" i="1"/>
  <c r="U25" i="1"/>
  <c r="Q25" i="1"/>
  <c r="J25" i="1"/>
  <c r="G25" i="1"/>
  <c r="U24" i="1"/>
  <c r="Q24" i="1"/>
  <c r="J24" i="1"/>
  <c r="G24" i="1"/>
  <c r="U23" i="1"/>
  <c r="S23" i="1"/>
  <c r="T23" i="1" s="1"/>
  <c r="Q23" i="1"/>
  <c r="J23" i="1"/>
  <c r="G23" i="1"/>
  <c r="U22" i="1"/>
  <c r="Q22" i="1"/>
  <c r="J22" i="1"/>
  <c r="G22" i="1"/>
  <c r="U21" i="1"/>
  <c r="S21" i="1"/>
  <c r="T21" i="1" s="1"/>
  <c r="Q21" i="1"/>
  <c r="J21" i="1"/>
  <c r="G21" i="1"/>
  <c r="U20" i="1"/>
  <c r="Q20" i="1"/>
  <c r="J20" i="1"/>
  <c r="G20" i="1"/>
  <c r="U19" i="1"/>
  <c r="S19" i="1"/>
  <c r="T19" i="1" s="1"/>
  <c r="Q19" i="1"/>
  <c r="J19" i="1"/>
  <c r="G19" i="1"/>
  <c r="U18" i="1"/>
  <c r="Q18" i="1"/>
  <c r="J18" i="1"/>
  <c r="G18" i="1"/>
  <c r="U17" i="1"/>
  <c r="S17" i="1"/>
  <c r="T17" i="1" s="1"/>
  <c r="Q17" i="1"/>
  <c r="J17" i="1"/>
  <c r="G17" i="1"/>
  <c r="U16" i="1"/>
  <c r="Q16" i="1"/>
  <c r="J16" i="1"/>
  <c r="G16" i="1"/>
  <c r="U15" i="1"/>
  <c r="S15" i="1"/>
  <c r="T15" i="1" s="1"/>
  <c r="Q15" i="1"/>
  <c r="J15" i="1"/>
  <c r="G15" i="1"/>
  <c r="U14" i="1"/>
  <c r="Q14" i="1"/>
  <c r="J14" i="1"/>
  <c r="G14" i="1"/>
  <c r="U13" i="1"/>
  <c r="S13" i="1"/>
  <c r="T13" i="1" s="1"/>
  <c r="Q13" i="1"/>
  <c r="J13" i="1"/>
  <c r="G13" i="1"/>
  <c r="U12" i="1"/>
  <c r="Q12" i="1"/>
  <c r="J12" i="1"/>
  <c r="G12" i="1"/>
  <c r="U11" i="1"/>
  <c r="S11" i="1"/>
  <c r="T11" i="1" s="1"/>
  <c r="Q11" i="1"/>
  <c r="J11" i="1"/>
  <c r="G11" i="1"/>
  <c r="U10" i="1"/>
  <c r="Q10" i="1"/>
  <c r="J10" i="1"/>
  <c r="G10" i="1"/>
  <c r="U9" i="1"/>
  <c r="S9" i="1"/>
  <c r="T9" i="1" s="1"/>
  <c r="Q9" i="1"/>
  <c r="J9" i="1"/>
  <c r="G9" i="1"/>
  <c r="U8" i="1"/>
  <c r="Q8" i="1"/>
  <c r="J8" i="1"/>
  <c r="G8" i="1"/>
  <c r="U7" i="1"/>
  <c r="S7" i="1"/>
  <c r="T7" i="1" s="1"/>
  <c r="Q7" i="1"/>
  <c r="J7" i="1"/>
  <c r="G7" i="1"/>
  <c r="U6" i="1"/>
  <c r="Q6" i="1"/>
  <c r="J6" i="1"/>
  <c r="G6" i="1"/>
  <c r="U5" i="1"/>
  <c r="S5" i="1"/>
  <c r="T5" i="1" s="1"/>
  <c r="Q5" i="1"/>
  <c r="J5" i="1"/>
  <c r="G5" i="1"/>
  <c r="U4" i="1"/>
  <c r="Q4" i="1"/>
  <c r="J4" i="1"/>
  <c r="G4" i="1"/>
  <c r="U3" i="1"/>
  <c r="S3" i="1"/>
  <c r="T3" i="1" s="1"/>
  <c r="Q3" i="1"/>
  <c r="J3" i="1"/>
  <c r="G3" i="1"/>
  <c r="U2" i="1"/>
  <c r="Q2" i="1"/>
  <c r="J2" i="1"/>
  <c r="G2" i="1"/>
  <c r="X1" i="1"/>
  <c r="S475" i="1" l="1"/>
  <c r="T475" i="1" s="1"/>
  <c r="S471" i="1"/>
  <c r="T471" i="1" s="1"/>
  <c r="S467" i="1"/>
  <c r="T467" i="1" s="1"/>
  <c r="S476" i="1"/>
  <c r="T476" i="1" s="1"/>
  <c r="S472" i="1"/>
  <c r="T472" i="1" s="1"/>
  <c r="S468" i="1"/>
  <c r="T468" i="1" s="1"/>
  <c r="S473" i="1"/>
  <c r="T473" i="1" s="1"/>
  <c r="S469" i="1"/>
  <c r="T469" i="1" s="1"/>
  <c r="S465" i="1"/>
  <c r="T465" i="1" s="1"/>
  <c r="S461" i="1"/>
  <c r="T461" i="1" s="1"/>
  <c r="S457" i="1"/>
  <c r="T457" i="1" s="1"/>
  <c r="S453" i="1"/>
  <c r="T453" i="1" s="1"/>
  <c r="S449" i="1"/>
  <c r="T449" i="1" s="1"/>
  <c r="S445" i="1"/>
  <c r="T445" i="1" s="1"/>
  <c r="S217" i="1"/>
  <c r="T217" i="1" s="1"/>
  <c r="S213" i="1"/>
  <c r="T213" i="1" s="1"/>
  <c r="S209" i="1"/>
  <c r="T209" i="1" s="1"/>
  <c r="S205" i="1"/>
  <c r="T205" i="1" s="1"/>
  <c r="S201" i="1"/>
  <c r="T201" i="1" s="1"/>
  <c r="S197" i="1"/>
  <c r="T197" i="1" s="1"/>
  <c r="S193" i="1"/>
  <c r="T193" i="1" s="1"/>
  <c r="S474" i="1"/>
  <c r="T474" i="1" s="1"/>
  <c r="S470" i="1"/>
  <c r="T470" i="1" s="1"/>
  <c r="S466" i="1"/>
  <c r="T466" i="1" s="1"/>
  <c r="S462" i="1"/>
  <c r="T462" i="1" s="1"/>
  <c r="S458" i="1"/>
  <c r="T458" i="1" s="1"/>
  <c r="S454" i="1"/>
  <c r="T454" i="1" s="1"/>
  <c r="S450" i="1"/>
  <c r="T450" i="1" s="1"/>
  <c r="S446" i="1"/>
  <c r="T446" i="1" s="1"/>
  <c r="S442" i="1"/>
  <c r="T442" i="1" s="1"/>
  <c r="S438" i="1"/>
  <c r="T438" i="1" s="1"/>
  <c r="S434" i="1"/>
  <c r="T434" i="1" s="1"/>
  <c r="S430" i="1"/>
  <c r="T430" i="1" s="1"/>
  <c r="S426" i="1"/>
  <c r="T426" i="1" s="1"/>
  <c r="S422" i="1"/>
  <c r="T422" i="1" s="1"/>
  <c r="S418" i="1"/>
  <c r="T418" i="1" s="1"/>
  <c r="S414" i="1"/>
  <c r="T414" i="1" s="1"/>
  <c r="S410" i="1"/>
  <c r="T410" i="1" s="1"/>
  <c r="S406" i="1"/>
  <c r="T406" i="1" s="1"/>
  <c r="S402" i="1"/>
  <c r="T402" i="1" s="1"/>
  <c r="S398" i="1"/>
  <c r="T398" i="1" s="1"/>
  <c r="S394" i="1"/>
  <c r="T394" i="1" s="1"/>
  <c r="S390" i="1"/>
  <c r="T390" i="1" s="1"/>
  <c r="S386" i="1"/>
  <c r="T386" i="1" s="1"/>
  <c r="S382" i="1"/>
  <c r="T382" i="1" s="1"/>
  <c r="S378" i="1"/>
  <c r="T378" i="1" s="1"/>
  <c r="S374" i="1"/>
  <c r="T374" i="1" s="1"/>
  <c r="S370" i="1"/>
  <c r="T370" i="1" s="1"/>
  <c r="S366" i="1"/>
  <c r="T366" i="1" s="1"/>
  <c r="S362" i="1"/>
  <c r="T362" i="1" s="1"/>
  <c r="S358" i="1"/>
  <c r="T358" i="1" s="1"/>
  <c r="S354" i="1"/>
  <c r="T354" i="1" s="1"/>
  <c r="S350" i="1"/>
  <c r="T350" i="1" s="1"/>
  <c r="S346" i="1"/>
  <c r="T346" i="1" s="1"/>
  <c r="S342" i="1"/>
  <c r="T342" i="1" s="1"/>
  <c r="S12" i="1"/>
  <c r="T12" i="1" s="1"/>
  <c r="S24" i="1"/>
  <c r="T24" i="1" s="1"/>
  <c r="S32" i="1"/>
  <c r="T32" i="1" s="1"/>
  <c r="S40" i="1"/>
  <c r="T40" i="1" s="1"/>
  <c r="S48" i="1"/>
  <c r="T48" i="1" s="1"/>
  <c r="S52" i="1"/>
  <c r="T52" i="1" s="1"/>
  <c r="S143" i="1"/>
  <c r="T143" i="1" s="1"/>
  <c r="S150" i="1"/>
  <c r="T150" i="1" s="1"/>
  <c r="S175" i="1"/>
  <c r="T175" i="1" s="1"/>
  <c r="S181" i="1"/>
  <c r="T181" i="1" s="1"/>
  <c r="S184" i="1"/>
  <c r="T184" i="1" s="1"/>
  <c r="S202" i="1"/>
  <c r="T202" i="1" s="1"/>
  <c r="S207" i="1"/>
  <c r="T207" i="1" s="1"/>
  <c r="S212" i="1"/>
  <c r="T212" i="1" s="1"/>
  <c r="S229" i="1"/>
  <c r="T229" i="1" s="1"/>
  <c r="S234" i="1"/>
  <c r="T234" i="1" s="1"/>
  <c r="S239" i="1"/>
  <c r="T239" i="1" s="1"/>
  <c r="S244" i="1"/>
  <c r="T244" i="1" s="1"/>
  <c r="S261" i="1"/>
  <c r="T261" i="1" s="1"/>
  <c r="S266" i="1"/>
  <c r="T266" i="1" s="1"/>
  <c r="S271" i="1"/>
  <c r="T271" i="1" s="1"/>
  <c r="S276" i="1"/>
  <c r="T276" i="1" s="1"/>
  <c r="S293" i="1"/>
  <c r="T293" i="1" s="1"/>
  <c r="S298" i="1"/>
  <c r="T298" i="1" s="1"/>
  <c r="S303" i="1"/>
  <c r="T303" i="1" s="1"/>
  <c r="S308" i="1"/>
  <c r="T308" i="1" s="1"/>
  <c r="S325" i="1"/>
  <c r="T325" i="1" s="1"/>
  <c r="S330" i="1"/>
  <c r="T330" i="1" s="1"/>
  <c r="S335" i="1"/>
  <c r="T335" i="1" s="1"/>
  <c r="S340" i="1"/>
  <c r="T340" i="1" s="1"/>
  <c r="S349" i="1"/>
  <c r="T349" i="1" s="1"/>
  <c r="S356" i="1"/>
  <c r="T356" i="1" s="1"/>
  <c r="S365" i="1"/>
  <c r="T365" i="1" s="1"/>
  <c r="S372" i="1"/>
  <c r="T372" i="1" s="1"/>
  <c r="S381" i="1"/>
  <c r="T381" i="1" s="1"/>
  <c r="S388" i="1"/>
  <c r="T388" i="1" s="1"/>
  <c r="S397" i="1"/>
  <c r="T397" i="1" s="1"/>
  <c r="S404" i="1"/>
  <c r="T404" i="1" s="1"/>
  <c r="S413" i="1"/>
  <c r="T413" i="1" s="1"/>
  <c r="S420" i="1"/>
  <c r="T420" i="1" s="1"/>
  <c r="S429" i="1"/>
  <c r="T429" i="1" s="1"/>
  <c r="S436" i="1"/>
  <c r="T436" i="1" s="1"/>
  <c r="S452" i="1"/>
  <c r="T452" i="1" s="1"/>
  <c r="S415" i="1"/>
  <c r="T415" i="1" s="1"/>
  <c r="S431" i="1"/>
  <c r="T431" i="1" s="1"/>
  <c r="S447" i="1"/>
  <c r="T447" i="1" s="1"/>
  <c r="S463" i="1"/>
  <c r="T463" i="1" s="1"/>
  <c r="S183" i="1"/>
  <c r="T183" i="1" s="1"/>
  <c r="S189" i="1"/>
  <c r="T189" i="1" s="1"/>
  <c r="S194" i="1"/>
  <c r="T194" i="1" s="1"/>
  <c r="S199" i="1"/>
  <c r="T199" i="1" s="1"/>
  <c r="S204" i="1"/>
  <c r="T204" i="1" s="1"/>
  <c r="S221" i="1"/>
  <c r="T221" i="1" s="1"/>
  <c r="S226" i="1"/>
  <c r="T226" i="1" s="1"/>
  <c r="S231" i="1"/>
  <c r="T231" i="1" s="1"/>
  <c r="S236" i="1"/>
  <c r="T236" i="1" s="1"/>
  <c r="S253" i="1"/>
  <c r="T253" i="1" s="1"/>
  <c r="S258" i="1"/>
  <c r="T258" i="1" s="1"/>
  <c r="S263" i="1"/>
  <c r="T263" i="1" s="1"/>
  <c r="S268" i="1"/>
  <c r="T268" i="1" s="1"/>
  <c r="S285" i="1"/>
  <c r="T285" i="1" s="1"/>
  <c r="S290" i="1"/>
  <c r="T290" i="1" s="1"/>
  <c r="S295" i="1"/>
  <c r="T295" i="1" s="1"/>
  <c r="S300" i="1"/>
  <c r="T300" i="1" s="1"/>
  <c r="S317" i="1"/>
  <c r="T317" i="1" s="1"/>
  <c r="S322" i="1"/>
  <c r="T322" i="1" s="1"/>
  <c r="S327" i="1"/>
  <c r="T327" i="1" s="1"/>
  <c r="S332" i="1"/>
  <c r="T332" i="1" s="1"/>
  <c r="S344" i="1"/>
  <c r="T344" i="1" s="1"/>
  <c r="S353" i="1"/>
  <c r="T353" i="1" s="1"/>
  <c r="S360" i="1"/>
  <c r="T360" i="1" s="1"/>
  <c r="S369" i="1"/>
  <c r="T369" i="1" s="1"/>
  <c r="S376" i="1"/>
  <c r="T376" i="1" s="1"/>
  <c r="S385" i="1"/>
  <c r="T385" i="1" s="1"/>
  <c r="S392" i="1"/>
  <c r="T392" i="1" s="1"/>
  <c r="S401" i="1"/>
  <c r="T401" i="1" s="1"/>
  <c r="S408" i="1"/>
  <c r="T408" i="1" s="1"/>
  <c r="S417" i="1"/>
  <c r="T417" i="1" s="1"/>
  <c r="S424" i="1"/>
  <c r="T424" i="1" s="1"/>
  <c r="S433" i="1"/>
  <c r="T433" i="1" s="1"/>
  <c r="S440" i="1"/>
  <c r="T440" i="1" s="1"/>
  <c r="S456" i="1"/>
  <c r="T456" i="1" s="1"/>
  <c r="S6" i="1"/>
  <c r="T6" i="1" s="1"/>
  <c r="S14" i="1"/>
  <c r="T14" i="1" s="1"/>
  <c r="S22" i="1"/>
  <c r="T22" i="1" s="1"/>
  <c r="S26" i="1"/>
  <c r="T26" i="1" s="1"/>
  <c r="S50" i="1"/>
  <c r="T50" i="1" s="1"/>
  <c r="S58" i="1"/>
  <c r="T58" i="1" s="1"/>
  <c r="S62" i="1"/>
  <c r="T62" i="1" s="1"/>
  <c r="S66" i="1"/>
  <c r="T66" i="1" s="1"/>
  <c r="S70" i="1"/>
  <c r="T70" i="1" s="1"/>
  <c r="S74" i="1"/>
  <c r="T74" i="1" s="1"/>
  <c r="S78" i="1"/>
  <c r="T78" i="1" s="1"/>
  <c r="S82" i="1"/>
  <c r="T82" i="1" s="1"/>
  <c r="S86" i="1"/>
  <c r="T86" i="1" s="1"/>
  <c r="S90" i="1"/>
  <c r="T90" i="1" s="1"/>
  <c r="S94" i="1"/>
  <c r="T94" i="1" s="1"/>
  <c r="S98" i="1"/>
  <c r="T98" i="1" s="1"/>
  <c r="S102" i="1"/>
  <c r="T102" i="1" s="1"/>
  <c r="S106" i="1"/>
  <c r="T106" i="1" s="1"/>
  <c r="S110" i="1"/>
  <c r="T110" i="1" s="1"/>
  <c r="S114" i="1"/>
  <c r="T114" i="1" s="1"/>
  <c r="S118" i="1"/>
  <c r="T118" i="1" s="1"/>
  <c r="S122" i="1"/>
  <c r="T122" i="1" s="1"/>
  <c r="S126" i="1"/>
  <c r="T126" i="1" s="1"/>
  <c r="S130" i="1"/>
  <c r="T130" i="1" s="1"/>
  <c r="S171" i="1"/>
  <c r="T171" i="1" s="1"/>
  <c r="S177" i="1"/>
  <c r="T177" i="1" s="1"/>
  <c r="S180" i="1"/>
  <c r="T180" i="1" s="1"/>
  <c r="S206" i="1"/>
  <c r="T206" i="1" s="1"/>
  <c r="S211" i="1"/>
  <c r="T211" i="1" s="1"/>
  <c r="S216" i="1"/>
  <c r="T216" i="1" s="1"/>
  <c r="S233" i="1"/>
  <c r="T233" i="1" s="1"/>
  <c r="S238" i="1"/>
  <c r="T238" i="1" s="1"/>
  <c r="S243" i="1"/>
  <c r="T243" i="1" s="1"/>
  <c r="S248" i="1"/>
  <c r="T248" i="1" s="1"/>
  <c r="S265" i="1"/>
  <c r="T265" i="1" s="1"/>
  <c r="S270" i="1"/>
  <c r="T270" i="1" s="1"/>
  <c r="S275" i="1"/>
  <c r="T275" i="1" s="1"/>
  <c r="S280" i="1"/>
  <c r="T280" i="1" s="1"/>
  <c r="S297" i="1"/>
  <c r="T297" i="1" s="1"/>
  <c r="S302" i="1"/>
  <c r="T302" i="1" s="1"/>
  <c r="S307" i="1"/>
  <c r="T307" i="1" s="1"/>
  <c r="S312" i="1"/>
  <c r="T312" i="1" s="1"/>
  <c r="S329" i="1"/>
  <c r="T329" i="1" s="1"/>
  <c r="S334" i="1"/>
  <c r="T334" i="1" s="1"/>
  <c r="S339" i="1"/>
  <c r="T339" i="1" s="1"/>
  <c r="S355" i="1"/>
  <c r="T355" i="1" s="1"/>
  <c r="S371" i="1"/>
  <c r="T371" i="1" s="1"/>
  <c r="S387" i="1"/>
  <c r="T387" i="1" s="1"/>
  <c r="S403" i="1"/>
  <c r="T403" i="1" s="1"/>
  <c r="S419" i="1"/>
  <c r="T419" i="1" s="1"/>
  <c r="S435" i="1"/>
  <c r="T435" i="1" s="1"/>
  <c r="S451" i="1"/>
  <c r="T451" i="1" s="1"/>
  <c r="S2" i="1"/>
  <c r="T2" i="1" s="1"/>
  <c r="S10" i="1"/>
  <c r="T10" i="1" s="1"/>
  <c r="S18" i="1"/>
  <c r="T18" i="1" s="1"/>
  <c r="S30" i="1"/>
  <c r="T30" i="1" s="1"/>
  <c r="S34" i="1"/>
  <c r="T34" i="1" s="1"/>
  <c r="S38" i="1"/>
  <c r="T38" i="1" s="1"/>
  <c r="S42" i="1"/>
  <c r="T42" i="1" s="1"/>
  <c r="S46" i="1"/>
  <c r="T46" i="1" s="1"/>
  <c r="S54" i="1"/>
  <c r="T54" i="1" s="1"/>
  <c r="S141" i="1"/>
  <c r="T141" i="1" s="1"/>
  <c r="S152" i="1"/>
  <c r="T152" i="1" s="1"/>
  <c r="S159" i="1"/>
  <c r="T159" i="1" s="1"/>
  <c r="S165" i="1"/>
  <c r="T165" i="1" s="1"/>
  <c r="S168" i="1"/>
  <c r="T168" i="1" s="1"/>
  <c r="S191" i="1"/>
  <c r="T191" i="1" s="1"/>
  <c r="S196" i="1"/>
  <c r="T196" i="1" s="1"/>
  <c r="S218" i="1"/>
  <c r="T218" i="1" s="1"/>
  <c r="S223" i="1"/>
  <c r="T223" i="1" s="1"/>
  <c r="S228" i="1"/>
  <c r="T228" i="1" s="1"/>
  <c r="S245" i="1"/>
  <c r="T245" i="1" s="1"/>
  <c r="S250" i="1"/>
  <c r="T250" i="1" s="1"/>
  <c r="S255" i="1"/>
  <c r="T255" i="1" s="1"/>
  <c r="S260" i="1"/>
  <c r="T260" i="1" s="1"/>
  <c r="S277" i="1"/>
  <c r="T277" i="1" s="1"/>
  <c r="S282" i="1"/>
  <c r="T282" i="1" s="1"/>
  <c r="S287" i="1"/>
  <c r="T287" i="1" s="1"/>
  <c r="S292" i="1"/>
  <c r="T292" i="1" s="1"/>
  <c r="S309" i="1"/>
  <c r="T309" i="1" s="1"/>
  <c r="S314" i="1"/>
  <c r="T314" i="1" s="1"/>
  <c r="S319" i="1"/>
  <c r="T319" i="1" s="1"/>
  <c r="S324" i="1"/>
  <c r="T324" i="1" s="1"/>
  <c r="S341" i="1"/>
  <c r="T341" i="1" s="1"/>
  <c r="S348" i="1"/>
  <c r="T348" i="1" s="1"/>
  <c r="S357" i="1"/>
  <c r="T357" i="1" s="1"/>
  <c r="S364" i="1"/>
  <c r="T364" i="1" s="1"/>
  <c r="S373" i="1"/>
  <c r="T373" i="1" s="1"/>
  <c r="S380" i="1"/>
  <c r="T380" i="1" s="1"/>
  <c r="S389" i="1"/>
  <c r="T389" i="1" s="1"/>
  <c r="S396" i="1"/>
  <c r="T396" i="1" s="1"/>
  <c r="S405" i="1"/>
  <c r="T405" i="1" s="1"/>
  <c r="S412" i="1"/>
  <c r="T412" i="1" s="1"/>
  <c r="S421" i="1"/>
  <c r="T421" i="1" s="1"/>
  <c r="S428" i="1"/>
  <c r="T428" i="1" s="1"/>
  <c r="S437" i="1"/>
  <c r="T437" i="1" s="1"/>
  <c r="S444" i="1"/>
  <c r="T444" i="1" s="1"/>
  <c r="S460" i="1"/>
  <c r="T460" i="1" s="1"/>
  <c r="S37" i="1"/>
  <c r="T37" i="1" s="1"/>
  <c r="S45" i="1"/>
  <c r="T45" i="1" s="1"/>
  <c r="S57" i="1"/>
  <c r="T57" i="1" s="1"/>
  <c r="S65" i="1"/>
  <c r="T65" i="1" s="1"/>
  <c r="S69" i="1"/>
  <c r="T69" i="1" s="1"/>
  <c r="S77" i="1"/>
  <c r="T77" i="1" s="1"/>
  <c r="S81" i="1"/>
  <c r="T81" i="1" s="1"/>
  <c r="S85" i="1"/>
  <c r="T85" i="1" s="1"/>
  <c r="S89" i="1"/>
  <c r="T89" i="1" s="1"/>
  <c r="S97" i="1"/>
  <c r="T97" i="1" s="1"/>
  <c r="S101" i="1"/>
  <c r="T101" i="1" s="1"/>
  <c r="S105" i="1"/>
  <c r="T105" i="1" s="1"/>
  <c r="S109" i="1"/>
  <c r="T109" i="1" s="1"/>
  <c r="S113" i="1"/>
  <c r="T113" i="1" s="1"/>
  <c r="S117" i="1"/>
  <c r="T117" i="1" s="1"/>
  <c r="S121" i="1"/>
  <c r="T121" i="1" s="1"/>
  <c r="S125" i="1"/>
  <c r="T125" i="1" s="1"/>
  <c r="S129" i="1"/>
  <c r="T129" i="1" s="1"/>
  <c r="S133" i="1"/>
  <c r="T133" i="1" s="1"/>
  <c r="S137" i="1"/>
  <c r="T137" i="1" s="1"/>
  <c r="S148" i="1"/>
  <c r="T148" i="1" s="1"/>
  <c r="S155" i="1"/>
  <c r="T155" i="1" s="1"/>
  <c r="S179" i="1"/>
  <c r="T179" i="1" s="1"/>
  <c r="S182" i="1"/>
  <c r="T182" i="1" s="1"/>
  <c r="S185" i="1"/>
  <c r="T185" i="1" s="1"/>
  <c r="S188" i="1"/>
  <c r="T188" i="1" s="1"/>
  <c r="S198" i="1"/>
  <c r="T198" i="1" s="1"/>
  <c r="S203" i="1"/>
  <c r="T203" i="1" s="1"/>
  <c r="S208" i="1"/>
  <c r="T208" i="1" s="1"/>
  <c r="S225" i="1"/>
  <c r="T225" i="1" s="1"/>
  <c r="S230" i="1"/>
  <c r="T230" i="1" s="1"/>
  <c r="S235" i="1"/>
  <c r="T235" i="1" s="1"/>
  <c r="S240" i="1"/>
  <c r="T240" i="1" s="1"/>
  <c r="S257" i="1"/>
  <c r="T257" i="1" s="1"/>
  <c r="S262" i="1"/>
  <c r="T262" i="1" s="1"/>
  <c r="S267" i="1"/>
  <c r="T267" i="1" s="1"/>
  <c r="S272" i="1"/>
  <c r="T272" i="1" s="1"/>
  <c r="S289" i="1"/>
  <c r="T289" i="1" s="1"/>
  <c r="S294" i="1"/>
  <c r="T294" i="1" s="1"/>
  <c r="S299" i="1"/>
  <c r="T299" i="1" s="1"/>
  <c r="S304" i="1"/>
  <c r="T304" i="1" s="1"/>
  <c r="S321" i="1"/>
  <c r="T321" i="1" s="1"/>
  <c r="S326" i="1"/>
  <c r="T326" i="1" s="1"/>
  <c r="S331" i="1"/>
  <c r="T331" i="1" s="1"/>
  <c r="S336" i="1"/>
  <c r="T336" i="1" s="1"/>
  <c r="S343" i="1"/>
  <c r="T343" i="1" s="1"/>
  <c r="S359" i="1"/>
  <c r="T359" i="1" s="1"/>
  <c r="S375" i="1"/>
  <c r="T375" i="1" s="1"/>
  <c r="S391" i="1"/>
  <c r="T391" i="1" s="1"/>
  <c r="S407" i="1"/>
  <c r="T407" i="1" s="1"/>
  <c r="S423" i="1"/>
  <c r="T423" i="1" s="1"/>
  <c r="S439" i="1"/>
  <c r="T439" i="1" s="1"/>
  <c r="S455" i="1"/>
  <c r="T455" i="1" s="1"/>
  <c r="S25" i="1"/>
  <c r="T25" i="1" s="1"/>
  <c r="S33" i="1"/>
  <c r="T33" i="1" s="1"/>
  <c r="S41" i="1"/>
  <c r="T41" i="1" s="1"/>
  <c r="S49" i="1"/>
  <c r="T49" i="1" s="1"/>
  <c r="S53" i="1"/>
  <c r="T53" i="1" s="1"/>
  <c r="S61" i="1"/>
  <c r="T61" i="1" s="1"/>
  <c r="S73" i="1"/>
  <c r="T73" i="1" s="1"/>
  <c r="S93" i="1"/>
  <c r="T93" i="1" s="1"/>
  <c r="S151" i="1"/>
  <c r="T151" i="1" s="1"/>
  <c r="S167" i="1"/>
  <c r="T167" i="1" s="1"/>
  <c r="S173" i="1"/>
  <c r="T173" i="1" s="1"/>
  <c r="S176" i="1"/>
  <c r="T176" i="1" s="1"/>
  <c r="S210" i="1"/>
  <c r="T210" i="1" s="1"/>
  <c r="S215" i="1"/>
  <c r="T215" i="1" s="1"/>
  <c r="S220" i="1"/>
  <c r="T220" i="1" s="1"/>
  <c r="S237" i="1"/>
  <c r="T237" i="1" s="1"/>
  <c r="S242" i="1"/>
  <c r="T242" i="1" s="1"/>
  <c r="S247" i="1"/>
  <c r="T247" i="1" s="1"/>
  <c r="S252" i="1"/>
  <c r="T252" i="1" s="1"/>
  <c r="S269" i="1"/>
  <c r="T269" i="1" s="1"/>
  <c r="S274" i="1"/>
  <c r="T274" i="1" s="1"/>
  <c r="S279" i="1"/>
  <c r="T279" i="1" s="1"/>
  <c r="S284" i="1"/>
  <c r="T284" i="1" s="1"/>
  <c r="S301" i="1"/>
  <c r="T301" i="1" s="1"/>
  <c r="S306" i="1"/>
  <c r="T306" i="1" s="1"/>
  <c r="S311" i="1"/>
  <c r="T311" i="1" s="1"/>
  <c r="S316" i="1"/>
  <c r="T316" i="1" s="1"/>
  <c r="S333" i="1"/>
  <c r="T333" i="1" s="1"/>
  <c r="S338" i="1"/>
  <c r="T338" i="1" s="1"/>
  <c r="S345" i="1"/>
  <c r="T345" i="1" s="1"/>
  <c r="S352" i="1"/>
  <c r="T352" i="1" s="1"/>
  <c r="S361" i="1"/>
  <c r="T361" i="1" s="1"/>
  <c r="S368" i="1"/>
  <c r="T368" i="1" s="1"/>
  <c r="S377" i="1"/>
  <c r="T377" i="1" s="1"/>
  <c r="S384" i="1"/>
  <c r="T384" i="1" s="1"/>
  <c r="S393" i="1"/>
  <c r="T393" i="1" s="1"/>
  <c r="S400" i="1"/>
  <c r="T400" i="1" s="1"/>
  <c r="S409" i="1"/>
  <c r="T409" i="1" s="1"/>
  <c r="S416" i="1"/>
  <c r="T416" i="1" s="1"/>
  <c r="S425" i="1"/>
  <c r="T425" i="1" s="1"/>
  <c r="S432" i="1"/>
  <c r="T432" i="1" s="1"/>
  <c r="S441" i="1"/>
  <c r="T441" i="1" s="1"/>
  <c r="S448" i="1"/>
  <c r="T448" i="1" s="1"/>
  <c r="S464" i="1"/>
  <c r="T464" i="1" s="1"/>
  <c r="S4" i="1"/>
  <c r="T4" i="1" s="1"/>
  <c r="S8" i="1"/>
  <c r="T8" i="1" s="1"/>
  <c r="S16" i="1"/>
  <c r="T16" i="1" s="1"/>
  <c r="S20" i="1"/>
  <c r="T20" i="1" s="1"/>
  <c r="S28" i="1"/>
  <c r="T28" i="1" s="1"/>
  <c r="S36" i="1"/>
  <c r="T36" i="1" s="1"/>
  <c r="S44" i="1"/>
  <c r="T44" i="1" s="1"/>
  <c r="S56" i="1"/>
  <c r="T56" i="1" s="1"/>
  <c r="S60" i="1"/>
  <c r="T60" i="1" s="1"/>
  <c r="S64" i="1"/>
  <c r="T64" i="1" s="1"/>
  <c r="S68" i="1"/>
  <c r="T68" i="1" s="1"/>
  <c r="S72" i="1"/>
  <c r="T72" i="1" s="1"/>
  <c r="S76" i="1"/>
  <c r="T76" i="1" s="1"/>
  <c r="S80" i="1"/>
  <c r="T80" i="1" s="1"/>
  <c r="S84" i="1"/>
  <c r="T84" i="1" s="1"/>
  <c r="S88" i="1"/>
  <c r="T88" i="1" s="1"/>
  <c r="S92" i="1"/>
  <c r="T92" i="1" s="1"/>
  <c r="S96" i="1"/>
  <c r="T96" i="1" s="1"/>
  <c r="S100" i="1"/>
  <c r="T100" i="1" s="1"/>
  <c r="S104" i="1"/>
  <c r="T104" i="1" s="1"/>
  <c r="S108" i="1"/>
  <c r="T108" i="1" s="1"/>
  <c r="S112" i="1"/>
  <c r="T112" i="1" s="1"/>
  <c r="S116" i="1"/>
  <c r="T116" i="1" s="1"/>
  <c r="S120" i="1"/>
  <c r="T120" i="1" s="1"/>
  <c r="S124" i="1"/>
  <c r="T124" i="1" s="1"/>
  <c r="S128" i="1"/>
  <c r="T128" i="1" s="1"/>
  <c r="S132" i="1"/>
  <c r="T132" i="1" s="1"/>
  <c r="S136" i="1"/>
  <c r="T136" i="1" s="1"/>
  <c r="S140" i="1"/>
  <c r="T140" i="1" s="1"/>
  <c r="S147" i="1"/>
  <c r="T147" i="1" s="1"/>
  <c r="S154" i="1"/>
  <c r="T154" i="1" s="1"/>
  <c r="S161" i="1"/>
  <c r="T161" i="1" s="1"/>
  <c r="S164" i="1"/>
  <c r="T164" i="1" s="1"/>
  <c r="S187" i="1"/>
  <c r="T187" i="1" s="1"/>
  <c r="S190" i="1"/>
  <c r="T190" i="1" s="1"/>
  <c r="S195" i="1"/>
  <c r="T195" i="1" s="1"/>
  <c r="S200" i="1"/>
  <c r="T200" i="1" s="1"/>
  <c r="S222" i="1"/>
  <c r="T222" i="1" s="1"/>
  <c r="S227" i="1"/>
  <c r="T227" i="1" s="1"/>
  <c r="S232" i="1"/>
  <c r="T232" i="1" s="1"/>
  <c r="S249" i="1"/>
  <c r="T249" i="1" s="1"/>
  <c r="S254" i="1"/>
  <c r="T254" i="1" s="1"/>
  <c r="S259" i="1"/>
  <c r="T259" i="1" s="1"/>
  <c r="S264" i="1"/>
  <c r="T264" i="1" s="1"/>
  <c r="S281" i="1"/>
  <c r="T281" i="1" s="1"/>
  <c r="S286" i="1"/>
  <c r="T286" i="1" s="1"/>
  <c r="S291" i="1"/>
  <c r="T291" i="1" s="1"/>
  <c r="S296" i="1"/>
  <c r="T296" i="1" s="1"/>
  <c r="S313" i="1"/>
  <c r="T313" i="1" s="1"/>
  <c r="S318" i="1"/>
  <c r="T318" i="1" s="1"/>
  <c r="S323" i="1"/>
  <c r="T323" i="1" s="1"/>
  <c r="S328" i="1"/>
  <c r="T328" i="1" s="1"/>
  <c r="S347" i="1"/>
  <c r="T347" i="1" s="1"/>
  <c r="S363" i="1"/>
  <c r="T363" i="1" s="1"/>
  <c r="S379" i="1"/>
  <c r="T379" i="1" s="1"/>
  <c r="S395" i="1"/>
  <c r="T395" i="1" s="1"/>
  <c r="S411" i="1"/>
  <c r="T411" i="1" s="1"/>
  <c r="S427" i="1"/>
  <c r="T427" i="1" s="1"/>
  <c r="S443" i="1"/>
  <c r="T443" i="1" s="1"/>
  <c r="S459" i="1"/>
  <c r="T45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Thales Sobral</author>
  </authors>
  <commentList>
    <comment ref="F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Thales Sobral:
Célula vai ficar verde se dividendo atual for mais de 10% acima da média dos últimos 12 meses.
Célula vai ficar vermelha se dividendo atual for mais de 10% abaixo da média dos últimos 12 meses.</t>
        </r>
      </text>
    </comment>
  </commentList>
</comments>
</file>

<file path=xl/sharedStrings.xml><?xml version="1.0" encoding="utf-8"?>
<sst xmlns="http://schemas.openxmlformats.org/spreadsheetml/2006/main" count="2442" uniqueCount="987">
  <si>
    <t>Ticker</t>
  </si>
  <si>
    <t>Tipo</t>
  </si>
  <si>
    <t>Setor</t>
  </si>
  <si>
    <t>Gestora</t>
  </si>
  <si>
    <t>Preço atual</t>
  </si>
  <si>
    <t>Divid.</t>
  </si>
  <si>
    <t>Yield
Anualiz.(%)</t>
  </si>
  <si>
    <t>Divid.
12m</t>
  </si>
  <si>
    <t>VP</t>
  </si>
  <si>
    <t>P/VP</t>
  </si>
  <si>
    <t>Vac.</t>
  </si>
  <si>
    <t>Inad.</t>
  </si>
  <si>
    <t>Caixa
(%)</t>
  </si>
  <si>
    <t>Cotistas</t>
  </si>
  <si>
    <t>Preço
m2</t>
  </si>
  <si>
    <t>Aluguel
m2</t>
  </si>
  <si>
    <t>Divid.
Considerado</t>
  </si>
  <si>
    <t>Ônus</t>
  </si>
  <si>
    <t>Preço Calculado</t>
  </si>
  <si>
    <t>Upside</t>
  </si>
  <si>
    <t>Link</t>
  </si>
  <si>
    <t>Relatório</t>
  </si>
  <si>
    <t>Tx. Desconto
(Ref + Spread)</t>
  </si>
  <si>
    <t>Spread</t>
  </si>
  <si>
    <t>T. IPCA 2026</t>
  </si>
  <si>
    <t>Inflação</t>
  </si>
  <si>
    <t>Retenção</t>
  </si>
  <si>
    <t>ABCP11</t>
  </si>
  <si>
    <t>FII</t>
  </si>
  <si>
    <t>N/A</t>
  </si>
  <si>
    <t>AEFI11</t>
  </si>
  <si>
    <t>AFHI11</t>
  </si>
  <si>
    <t>AGCX11</t>
  </si>
  <si>
    <t>AIEC11</t>
  </si>
  <si>
    <t>Lajes Corporativas</t>
  </si>
  <si>
    <t>Ai Real Estate</t>
  </si>
  <si>
    <t>https://fnet.bmfbovespa.com.br/fnet/publico/downloadDocumento?id=486941</t>
  </si>
  <si>
    <t>ALMI11</t>
  </si>
  <si>
    <t>ALZC11</t>
  </si>
  <si>
    <t>Papéis</t>
  </si>
  <si>
    <t>-</t>
  </si>
  <si>
    <t>ALZM11</t>
  </si>
  <si>
    <t>ALZR11</t>
  </si>
  <si>
    <t>Misto</t>
  </si>
  <si>
    <t>Alianza</t>
  </si>
  <si>
    <t>https://fnet.bmfbovespa.com.br/fnet/publico/downloadDocumento?id=493611</t>
  </si>
  <si>
    <t>ANCR11B</t>
  </si>
  <si>
    <t>Shoppings</t>
  </si>
  <si>
    <t>Scai Gestora</t>
  </si>
  <si>
    <t>APTO11</t>
  </si>
  <si>
    <t>Imóveis Residenciais</t>
  </si>
  <si>
    <t>Navi</t>
  </si>
  <si>
    <t>https://fnet.bmfbovespa.com.br/fnet/publico/downloadDocumento?id=484174</t>
  </si>
  <si>
    <t>APXM11</t>
  </si>
  <si>
    <t>AQLL11</t>
  </si>
  <si>
    <t>Fundo de Fundos</t>
  </si>
  <si>
    <t>Aq3</t>
  </si>
  <si>
    <t>ARCT11</t>
  </si>
  <si>
    <t>ARFI11B</t>
  </si>
  <si>
    <t>Imóveis Industriais e Logísticos</t>
  </si>
  <si>
    <t>ARRI11</t>
  </si>
  <si>
    <t>Atrio Asset</t>
  </si>
  <si>
    <t>https://fnet.bmfbovespa.com.br/fnet/publico/downloadDocumento?id=490330</t>
  </si>
  <si>
    <t>ASMT11</t>
  </si>
  <si>
    <t>https://fnet.bmfbovespa.com.br/fnet/publico/downloadDocumento?id=486125</t>
  </si>
  <si>
    <t>ATCR11</t>
  </si>
  <si>
    <t>Tmj Capital</t>
  </si>
  <si>
    <t>ATSA11</t>
  </si>
  <si>
    <t>Hedge Investments</t>
  </si>
  <si>
    <t>https://fnet.bmfbovespa.com.br/fnet/publico/downloadDocumento?id=490477</t>
  </si>
  <si>
    <t>ATWN11</t>
  </si>
  <si>
    <t>Indefinido</t>
  </si>
  <si>
    <t>AURB11</t>
  </si>
  <si>
    <t>BARI11</t>
  </si>
  <si>
    <t>BBFI11B</t>
  </si>
  <si>
    <t>BBFO11</t>
  </si>
  <si>
    <t>BBIM11</t>
  </si>
  <si>
    <t>Rio Bravo</t>
  </si>
  <si>
    <t>BBPO11</t>
  </si>
  <si>
    <t>Agências de Bancos</t>
  </si>
  <si>
    <t>Votorantim Asset</t>
  </si>
  <si>
    <t>https://fnet.bmfbovespa.com.br/fnet/publico/downloadDocumento?id=492303</t>
  </si>
  <si>
    <t>BBRC11</t>
  </si>
  <si>
    <t>https://fnet.bmfbovespa.com.br/fnet/publico/downloadDocumento?id=492306</t>
  </si>
  <si>
    <t>BCFF11</t>
  </si>
  <si>
    <t>Btg Pactual</t>
  </si>
  <si>
    <t>https://fnet.bmfbovespa.com.br/fnet/publico/downloadDocumento?id=487005</t>
  </si>
  <si>
    <t>BCIA11</t>
  </si>
  <si>
    <t>Bradesco</t>
  </si>
  <si>
    <t>https://fnet.bmfbovespa.com.br/fnet/publico/downloadDocumento?id=492901</t>
  </si>
  <si>
    <t>BCRI11</t>
  </si>
  <si>
    <t>Banestes</t>
  </si>
  <si>
    <t>https://fnet.bmfbovespa.com.br/fnet/publico/downloadDocumento?id=494957</t>
  </si>
  <si>
    <t>BICE11</t>
  </si>
  <si>
    <t>BICR11</t>
  </si>
  <si>
    <t>Inter Asset</t>
  </si>
  <si>
    <t>https://fnet.bmfbovespa.com.br/fnet/publico/downloadDocumento?id=481830</t>
  </si>
  <si>
    <t>BIME11</t>
  </si>
  <si>
    <t>Brio Investimentos</t>
  </si>
  <si>
    <t>https://fnet.bmfbovespa.com.br/fnet/publico/downloadDocumento?id=498058</t>
  </si>
  <si>
    <t>BIPD11</t>
  </si>
  <si>
    <t>BLCA11</t>
  </si>
  <si>
    <t>https://fnet.bmfbovespa.com.br/fnet/publico/downloadDocumento?id=491253</t>
  </si>
  <si>
    <t>BLCP11</t>
  </si>
  <si>
    <t>Bluecap</t>
  </si>
  <si>
    <t>https://fnet.bmfbovespa.com.br/fnet/publico/downloadDocumento?id=351753</t>
  </si>
  <si>
    <t>BLMC11</t>
  </si>
  <si>
    <t>Bluemacaw</t>
  </si>
  <si>
    <t>https://fnet.bmfbovespa.com.br/fnet/publico/downloadDocumento?id=496278</t>
  </si>
  <si>
    <t>BLMG11</t>
  </si>
  <si>
    <t>https://fnet.bmfbovespa.com.br/fnet/publico/downloadDocumento?id=486035</t>
  </si>
  <si>
    <t>BLMO11</t>
  </si>
  <si>
    <t>https://fnet.bmfbovespa.com.br/fnet/publico/downloadDocumento?id=493602</t>
  </si>
  <si>
    <t>BLMR11</t>
  </si>
  <si>
    <t>https://fnet.bmfbovespa.com.br/fnet/publico/downloadDocumento?id=493547</t>
  </si>
  <si>
    <t>BLUR11</t>
  </si>
  <si>
    <t>https://fnet.bmfbovespa.com.br/fnet/publico/downloadDocumento?id=489759</t>
  </si>
  <si>
    <t>BMII11</t>
  </si>
  <si>
    <t>BMLC11</t>
  </si>
  <si>
    <t>Argucia Capital</t>
  </si>
  <si>
    <t>https://fnet.bmfbovespa.com.br/fnet/publico/downloadDocumento?id=487074</t>
  </si>
  <si>
    <t>BNFS11</t>
  </si>
  <si>
    <t>Oliveira Trust</t>
  </si>
  <si>
    <t>https://fnet.bmfbovespa.com.br/fnet/publico/downloadDocumento?id=493315</t>
  </si>
  <si>
    <t>BPFF11</t>
  </si>
  <si>
    <t>Brasil Plural</t>
  </si>
  <si>
    <t>https://fnet.bmfbovespa.com.br/fnet/publico/downloadDocumento?id=488103</t>
  </si>
  <si>
    <t>BPLC11</t>
  </si>
  <si>
    <t>BPML11</t>
  </si>
  <si>
    <t>https://fnet.bmfbovespa.com.br/fnet/publico/downloadDocumento?id=486600</t>
  </si>
  <si>
    <t>BPRP11</t>
  </si>
  <si>
    <t>BRCO11</t>
  </si>
  <si>
    <t>Bresco Gestão</t>
  </si>
  <si>
    <t>https://fnet.bmfbovespa.com.br/fnet/publico/downloadDocumento?id=491152</t>
  </si>
  <si>
    <t>BRCR11</t>
  </si>
  <si>
    <t>https://fnet.bmfbovespa.com.br/fnet/publico/downloadDocumento?id=486618</t>
  </si>
  <si>
    <t>BREV11</t>
  </si>
  <si>
    <t>Br-capital</t>
  </si>
  <si>
    <t>https://fnet.bmfbovespa.com.br/fnet/publico/downloadDocumento?id=493560</t>
  </si>
  <si>
    <t>BRHT11B</t>
  </si>
  <si>
    <t>Hotéis</t>
  </si>
  <si>
    <t>Graphen Investimentos</t>
  </si>
  <si>
    <t>BRIM11</t>
  </si>
  <si>
    <t>Fundo de Desenvolvimento</t>
  </si>
  <si>
    <t>Brio</t>
  </si>
  <si>
    <t>BRIP11</t>
  </si>
  <si>
    <t>https://fnet.bmfbovespa.com.br/fnet/publico/downloadDocumento?id=232253</t>
  </si>
  <si>
    <t>BRIX11</t>
  </si>
  <si>
    <t>BRLA11</t>
  </si>
  <si>
    <t>BROL11</t>
  </si>
  <si>
    <t>BTAL11</t>
  </si>
  <si>
    <t>https://fnet.bmfbovespa.com.br/fnet/publico/downloadDocumento?id=495272</t>
  </si>
  <si>
    <t>BTCR11</t>
  </si>
  <si>
    <t>https://fnet.bmfbovespa.com.br/fnet/publico/downloadDocumento?id=381427</t>
  </si>
  <si>
    <t>BTLG11</t>
  </si>
  <si>
    <t>https://fnet.bmfbovespa.com.br/fnet/publico/downloadDocumento?id=487469</t>
  </si>
  <si>
    <t>BTRA11</t>
  </si>
  <si>
    <t>https://fnet.bmfbovespa.com.br/fnet/publico/downloadDocumento?id=486250</t>
  </si>
  <si>
    <t>BTSG11</t>
  </si>
  <si>
    <t>https://fnet.bmfbovespa.com.br/fnet/publico/downloadDocumento?id=187691</t>
  </si>
  <si>
    <t>BTSI11</t>
  </si>
  <si>
    <t>https://fnet.bmfbovespa.com.br/fnet/publico/downloadDocumento?id=241560</t>
  </si>
  <si>
    <t>BTWR11</t>
  </si>
  <si>
    <t>https://fnet.bmfbovespa.com.br/fnet/publico/downloadDocumento?id=491237</t>
  </si>
  <si>
    <t>BVAR11</t>
  </si>
  <si>
    <t>Varejo</t>
  </si>
  <si>
    <t>https://fnet.bmfbovespa.com.br/fnet/publico/downloadDocumento?id=6558</t>
  </si>
  <si>
    <t>BZEL11</t>
  </si>
  <si>
    <t>BZLI11</t>
  </si>
  <si>
    <t>Roma Asset</t>
  </si>
  <si>
    <t>CACR11</t>
  </si>
  <si>
    <t>Af Invest</t>
  </si>
  <si>
    <t>https://fnet.bmfbovespa.com.br/fnet/publico/downloadDocumento?id=491148</t>
  </si>
  <si>
    <t>CARE11</t>
  </si>
  <si>
    <t>Zion Gestão</t>
  </si>
  <si>
    <t>https://fnet.bmfbovespa.com.br/fnet/publico/downloadDocumento?id=473387</t>
  </si>
  <si>
    <t>CBOP11</t>
  </si>
  <si>
    <t>Cshg</t>
  </si>
  <si>
    <t>https://fnet.bmfbovespa.com.br/fnet/publico/downloadDocumento?id=489172</t>
  </si>
  <si>
    <t>CCME11</t>
  </si>
  <si>
    <t>https://fnet.bmfbovespa.com.br/fnet/publico/downloadDocumento?id=495386</t>
  </si>
  <si>
    <t>CCRF11</t>
  </si>
  <si>
    <t>https://fnet.bmfbovespa.com.br/fnet/publico/downloadDocumento?id=487541</t>
  </si>
  <si>
    <t>CEOC11</t>
  </si>
  <si>
    <t>https://fnet.bmfbovespa.com.br/fnet/publico/downloadDocumento?id=480260</t>
  </si>
  <si>
    <t>CFHI11</t>
  </si>
  <si>
    <t>CFII11</t>
  </si>
  <si>
    <t>CJCT11</t>
  </si>
  <si>
    <t>https://fnet.bmfbovespa.com.br/fnet/publico/downloadDocumento?id=492895</t>
  </si>
  <si>
    <t>CJFI11</t>
  </si>
  <si>
    <t>Brkb</t>
  </si>
  <si>
    <t>CNES11</t>
  </si>
  <si>
    <t>https://fnet.bmfbovespa.com.br/fnet/publico/downloadDocumento?id=477485</t>
  </si>
  <si>
    <t>CPFF11</t>
  </si>
  <si>
    <t>Capitânia</t>
  </si>
  <si>
    <t>https://fnet.bmfbovespa.com.br/fnet/publico/downloadDocumento?id=483169</t>
  </si>
  <si>
    <t>CPTS11</t>
  </si>
  <si>
    <t>https://fnet.bmfbovespa.com.br/fnet/publico/downloadDocumento?id=496774</t>
  </si>
  <si>
    <t>CRFF11</t>
  </si>
  <si>
    <t>https://fnet.bmfbovespa.com.br/fnet/publico/downloadDocumento?id=496486</t>
  </si>
  <si>
    <t>CTNP11</t>
  </si>
  <si>
    <t>CTXT11</t>
  </si>
  <si>
    <t>https://fnet.bmfbovespa.com.br/fnet/publico/downloadDocumento?id=494942</t>
  </si>
  <si>
    <t>CVBI11</t>
  </si>
  <si>
    <t>Vbi Real Estate</t>
  </si>
  <si>
    <t>https://fnet.bmfbovespa.com.br/fnet/publico/downloadDocumento?id=493557</t>
  </si>
  <si>
    <t>CVPR11</t>
  </si>
  <si>
    <t>CXAG11</t>
  </si>
  <si>
    <t>https://fnet.bmfbovespa.com.br/fnet/publico/downloadDocumento?id=495282</t>
  </si>
  <si>
    <t>CXCE11B</t>
  </si>
  <si>
    <t>Caixa Econômica</t>
  </si>
  <si>
    <t>https://fnet.bmfbovespa.com.br/fnet/publico/downloadDocumento?id=493413</t>
  </si>
  <si>
    <t>CXCI11</t>
  </si>
  <si>
    <t>https://fnet.bmfbovespa.com.br/fnet/publico/downloadDocumento?id=489448</t>
  </si>
  <si>
    <t>CXCO11</t>
  </si>
  <si>
    <t>Vórtx</t>
  </si>
  <si>
    <t>CXRI11</t>
  </si>
  <si>
    <t>https://fnet.bmfbovespa.com.br/fnet/publico/downloadDocumento?id=496484</t>
  </si>
  <si>
    <t>CXTL11</t>
  </si>
  <si>
    <t>https://fnet.bmfbovespa.com.br/fnet/publico/downloadDocumento?id=494979</t>
  </si>
  <si>
    <t>CYCR11</t>
  </si>
  <si>
    <t>CYLD11</t>
  </si>
  <si>
    <t>DAMT11B</t>
  </si>
  <si>
    <t>Modal Adm</t>
  </si>
  <si>
    <t>DEVA11</t>
  </si>
  <si>
    <t>Devant</t>
  </si>
  <si>
    <t>https://fnet.bmfbovespa.com.br/fnet/publico/downloadDocumento?id=496289</t>
  </si>
  <si>
    <t>DLMT11</t>
  </si>
  <si>
    <t>Planner</t>
  </si>
  <si>
    <t>DMAC11</t>
  </si>
  <si>
    <t>https://fnet.bmfbovespa.com.br/fnet/publico/downloadDocumento?id=134642</t>
  </si>
  <si>
    <t>DOMC11</t>
  </si>
  <si>
    <t>Reag Investimentos</t>
  </si>
  <si>
    <t>https://fnet.bmfbovespa.com.br/fnet/publico/downloadDocumento?id=496143</t>
  </si>
  <si>
    <t>DOVL11B</t>
  </si>
  <si>
    <t>Opportunity Dtvm</t>
  </si>
  <si>
    <t>DPRO11</t>
  </si>
  <si>
    <t>https://fnet.bmfbovespa.com.br/fnet/publico/downloadDocumento?id=493549</t>
  </si>
  <si>
    <t>DRIT11B</t>
  </si>
  <si>
    <t>https://fnet.bmfbovespa.com.br/fnet/publico/downloadDocumento?id=484888</t>
  </si>
  <si>
    <t>DVFF11</t>
  </si>
  <si>
    <t>https://fnet.bmfbovespa.com.br/fnet/publico/downloadDocumento?id=494773</t>
  </si>
  <si>
    <t>EDFO11B</t>
  </si>
  <si>
    <t>https://fnet.bmfbovespa.com.br/fnet/publico/downloadDocumento?id=493317</t>
  </si>
  <si>
    <t>EDGA11</t>
  </si>
  <si>
    <t>https://fnet.bmfbovespa.com.br/fnet/publico/downloadDocumento?id=480686</t>
  </si>
  <si>
    <t>EGYR11</t>
  </si>
  <si>
    <t>ELDO11B</t>
  </si>
  <si>
    <t>https://fnet.bmfbovespa.com.br/fnet/publico/downloadDocumento?id=6562</t>
  </si>
  <si>
    <t>EQIR11</t>
  </si>
  <si>
    <t>https://fnet.bmfbovespa.com.br/fnet/publico/downloadDocumento?id=494808</t>
  </si>
  <si>
    <t>ERCR11</t>
  </si>
  <si>
    <t>https://fnet.bmfbovespa.com.br/fnet/publico/downloadDocumento?id=495615</t>
  </si>
  <si>
    <t>ERPA11</t>
  </si>
  <si>
    <t>ESTQ11</t>
  </si>
  <si>
    <t>Polo Capital</t>
  </si>
  <si>
    <t>EURO11</t>
  </si>
  <si>
    <t>Coinvalores</t>
  </si>
  <si>
    <t>https://fnet.bmfbovespa.com.br/fnet/publico/downloadDocumento?id=489176</t>
  </si>
  <si>
    <t>EVBI11</t>
  </si>
  <si>
    <t>https://fnet.bmfbovespa.com.br/fnet/publico/downloadDocumento?id=490334</t>
  </si>
  <si>
    <t>EXES11</t>
  </si>
  <si>
    <t>https://fnet.bmfbovespa.com.br/fnet/publico/downloadDocumento?id=486446</t>
  </si>
  <si>
    <t>FAED11</t>
  </si>
  <si>
    <t>Educacional</t>
  </si>
  <si>
    <t>https://fnet.bmfbovespa.com.br/fnet/publico/downloadDocumento?id=480064</t>
  </si>
  <si>
    <t>FAGL11</t>
  </si>
  <si>
    <t>FAMB11B</t>
  </si>
  <si>
    <t>https://fnet.bmfbovespa.com.br/fnet/publico/downloadDocumento?id=480257</t>
  </si>
  <si>
    <t>FATN11</t>
  </si>
  <si>
    <t>https://fnet.bmfbovespa.com.br/fnet/publico/downloadDocumento?id=493119</t>
  </si>
  <si>
    <t>FCAS11</t>
  </si>
  <si>
    <t>FCFL11</t>
  </si>
  <si>
    <t>https://fnet.bmfbovespa.com.br/fnet/publico/downloadDocumento?id=480259</t>
  </si>
  <si>
    <t>FEXC11</t>
  </si>
  <si>
    <t>FGPM11</t>
  </si>
  <si>
    <t>FIGS11</t>
  </si>
  <si>
    <t>https://fnet.bmfbovespa.com.br/fnet/publico/downloadDocumento?id=490478</t>
  </si>
  <si>
    <t>FIIB11</t>
  </si>
  <si>
    <t>https://fnet.bmfbovespa.com.br/fnet/publico/downloadDocumento?id=487867</t>
  </si>
  <si>
    <t>FIIP11B</t>
  </si>
  <si>
    <t>https://fnet.bmfbovespa.com.br/fnet/publico/downloadDocumento?id=495280</t>
  </si>
  <si>
    <t>FINF11</t>
  </si>
  <si>
    <t>Infra Asset</t>
  </si>
  <si>
    <t>FISC11</t>
  </si>
  <si>
    <t>Geral Investimentos</t>
  </si>
  <si>
    <t>https://fnet.bmfbovespa.com.br/fnet/publico/downloadDocumento?id=488074</t>
  </si>
  <si>
    <t>FISD11</t>
  </si>
  <si>
    <t>FIVN11</t>
  </si>
  <si>
    <t>FLCR11</t>
  </si>
  <si>
    <t>Faria Lima Capital</t>
  </si>
  <si>
    <t>https://fnet.bmfbovespa.com.br/fnet/publico/downloadDocumento?id=477516</t>
  </si>
  <si>
    <t>FLMA11</t>
  </si>
  <si>
    <t>https://fnet.bmfbovespa.com.br/fnet/publico/downloadDocumento?id=493125</t>
  </si>
  <si>
    <t>FLRP11</t>
  </si>
  <si>
    <t>https://fnet.bmfbovespa.com.br/fnet/publico/downloadDocumento?id=490479</t>
  </si>
  <si>
    <t>FMOF11</t>
  </si>
  <si>
    <t>https://fnet.bmfbovespa.com.br/fnet/publico/downloadDocumento?id=474215</t>
  </si>
  <si>
    <t>FOFT11</t>
  </si>
  <si>
    <t>FPAB11</t>
  </si>
  <si>
    <t>https://fnet.bmfbovespa.com.br/fnet/publico/downloadDocumento?id=488144</t>
  </si>
  <si>
    <t>FPNG11</t>
  </si>
  <si>
    <t>https://fnet.bmfbovespa.com.br/fnet/publico/downloadDocumento?id=497577</t>
  </si>
  <si>
    <t>FRHY11</t>
  </si>
  <si>
    <t>FTCE11B</t>
  </si>
  <si>
    <t>FVBI11</t>
  </si>
  <si>
    <t>https://fnet.bmfbovespa.com.br/fnet/publico/downloadDocumento?id=125076</t>
  </si>
  <si>
    <t>FVPQ11</t>
  </si>
  <si>
    <t>https://fnet.bmfbovespa.com.br/fnet/publico/downloadDocumento?id=481230</t>
  </si>
  <si>
    <t>GALG11</t>
  </si>
  <si>
    <t>Guardian Capital Gestora</t>
  </si>
  <si>
    <t>https://fnet.bmfbovespa.com.br/fnet/publico/downloadDocumento?id=494005</t>
  </si>
  <si>
    <t>GAME11</t>
  </si>
  <si>
    <t>Guardian</t>
  </si>
  <si>
    <t>https://fnet.bmfbovespa.com.br/fnet/publico/downloadDocumento?id=495638</t>
  </si>
  <si>
    <t>GCFF11</t>
  </si>
  <si>
    <t>Galápagos</t>
  </si>
  <si>
    <t>https://fnet.bmfbovespa.com.br/fnet/publico/downloadDocumento?id=484830</t>
  </si>
  <si>
    <t>GCRI11</t>
  </si>
  <si>
    <t>https://fnet.bmfbovespa.com.br/fnet/publico/downloadDocumento?id=495565</t>
  </si>
  <si>
    <t>GESE11B</t>
  </si>
  <si>
    <t>https://fnet.bmfbovespa.com.br/fnet/publico/downloadDocumento?id=273788</t>
  </si>
  <si>
    <t>GGRC11</t>
  </si>
  <si>
    <t>Zagros</t>
  </si>
  <si>
    <t>https://fnet.bmfbovespa.com.br/fnet/publico/downloadDocumento?id=480281</t>
  </si>
  <si>
    <t>GLPL11</t>
  </si>
  <si>
    <t>GRLV11</t>
  </si>
  <si>
    <t>https://fnet.bmfbovespa.com.br/fnet/publico/downloadDocumento?id=120538</t>
  </si>
  <si>
    <t>GSFI11</t>
  </si>
  <si>
    <t>https://fnet.bmfbovespa.com.br/fnet/publico/downloadDocumento?id=493563</t>
  </si>
  <si>
    <t>GTLG11</t>
  </si>
  <si>
    <t>https://fnet.bmfbovespa.com.br/fnet/publico/downloadDocumento?id=492056</t>
  </si>
  <si>
    <t>GTWR11</t>
  </si>
  <si>
    <t>https://fnet.bmfbovespa.com.br/fnet/publico/downloadDocumento?id=492311</t>
  </si>
  <si>
    <t>GURB11</t>
  </si>
  <si>
    <t>https://fnet.bmfbovespa.com.br/fnet/publico/downloadDocumento?id=486010</t>
  </si>
  <si>
    <t>GWIR11</t>
  </si>
  <si>
    <t>https://fnet.bmfbovespa.com.br/fnet/publico/downloadDocumento?id=162503</t>
  </si>
  <si>
    <t>GZIT11</t>
  </si>
  <si>
    <t>HAAA11</t>
  </si>
  <si>
    <t>https://fnet.bmfbovespa.com.br/fnet/publico/downloadDocumento?id=493522</t>
  </si>
  <si>
    <t>HABT11</t>
  </si>
  <si>
    <t>Habitat Capital</t>
  </si>
  <si>
    <t>https://fnet.bmfbovespa.com.br/fnet/publico/downloadDocumento?id=486051</t>
  </si>
  <si>
    <t>HBCR11</t>
  </si>
  <si>
    <t>https://fnet.bmfbovespa.com.br/fnet/publico/downloadDocumento?id=487499</t>
  </si>
  <si>
    <t>HBRH11</t>
  </si>
  <si>
    <t>Brl Trust</t>
  </si>
  <si>
    <t>https://fnet.bmfbovespa.com.br/fnet/publico/downloadDocumento?id=495508</t>
  </si>
  <si>
    <t>HBTT11</t>
  </si>
  <si>
    <t>https://fnet.bmfbovespa.com.br/fnet/publico/downloadDocumento?id=123065</t>
  </si>
  <si>
    <t>HCHG11</t>
  </si>
  <si>
    <t>https://fnet.bmfbovespa.com.br/fnet/publico/downloadDocumento?id=490375</t>
  </si>
  <si>
    <t>HCPR11</t>
  </si>
  <si>
    <t>HCRI11</t>
  </si>
  <si>
    <t>Hospitalar</t>
  </si>
  <si>
    <t>https://fnet.bmfbovespa.com.br/fnet/publico/downloadDocumento?id=480077</t>
  </si>
  <si>
    <t>HCST11</t>
  </si>
  <si>
    <t>Hectare Capital</t>
  </si>
  <si>
    <t>HCTR11</t>
  </si>
  <si>
    <t>https://fnet.bmfbovespa.com.br/fnet/publico/downloadDocumento?id=495270</t>
  </si>
  <si>
    <t>HDEL11</t>
  </si>
  <si>
    <t>https://fnet.bmfbovespa.com.br/fnet/publico/downloadDocumento?id=494777</t>
  </si>
  <si>
    <t>HDOF11</t>
  </si>
  <si>
    <t>HFOF11</t>
  </si>
  <si>
    <t>https://fnet.bmfbovespa.com.br/fnet/publico/downloadDocumento?id=489831</t>
  </si>
  <si>
    <t>HGBS11</t>
  </si>
  <si>
    <t>https://fnet.bmfbovespa.com.br/fnet/publico/downloadDocumento?id=490400</t>
  </si>
  <si>
    <t>HGCR11</t>
  </si>
  <si>
    <t>https://fnet.bmfbovespa.com.br/fnet/publico/downloadDocumento?id=489189</t>
  </si>
  <si>
    <t>HGFF11</t>
  </si>
  <si>
    <t>https://fnet.bmfbovespa.com.br/fnet/publico/downloadDocumento?id=489154</t>
  </si>
  <si>
    <t>HGIC11</t>
  </si>
  <si>
    <t>https://fnet.bmfbovespa.com.br/fnet/publico/downloadDocumento?id=490433</t>
  </si>
  <si>
    <t>HGJH11</t>
  </si>
  <si>
    <t>https://fnet.bmfbovespa.com.br/fnet/publico/downloadDocumento?id=489163</t>
  </si>
  <si>
    <t>HGLG11</t>
  </si>
  <si>
    <t>https://fnet.bmfbovespa.com.br/fnet/publico/downloadDocumento?id=489203</t>
  </si>
  <si>
    <t>HGPO11</t>
  </si>
  <si>
    <t>HGRE11</t>
  </si>
  <si>
    <t>https://fnet.bmfbovespa.com.br/fnet/publico/downloadDocumento?id=489165</t>
  </si>
  <si>
    <t>HGRS11</t>
  </si>
  <si>
    <t>HGRU11</t>
  </si>
  <si>
    <t>https://fnet.bmfbovespa.com.br/fnet/publico/downloadDocumento?id=489202</t>
  </si>
  <si>
    <t>HLOG11</t>
  </si>
  <si>
    <t>https://fnet.bmfbovespa.com.br/fnet/publico/downloadDocumento?id=493617</t>
  </si>
  <si>
    <t>HMOC11</t>
  </si>
  <si>
    <t>HOFC11</t>
  </si>
  <si>
    <t>https://fnet.bmfbovespa.com.br/fnet/publico/downloadDocumento?id=494775</t>
  </si>
  <si>
    <t>HOSI11</t>
  </si>
  <si>
    <t>Housi Gestão</t>
  </si>
  <si>
    <t>https://fnet.bmfbovespa.com.br/fnet/publico/downloadDocumento?id=490385</t>
  </si>
  <si>
    <t>HPDP11</t>
  </si>
  <si>
    <t>https://fnet.bmfbovespa.com.br/fnet/publico/downloadDocumento?id=490480</t>
  </si>
  <si>
    <t>HRDF11</t>
  </si>
  <si>
    <t>https://fnet.bmfbovespa.com.br/fnet/publico/downloadDocumento?id=496737</t>
  </si>
  <si>
    <t>HREC11</t>
  </si>
  <si>
    <t>https://fnet.bmfbovespa.com.br/fnet/publico/downloadDocumento?id=491313</t>
  </si>
  <si>
    <t>HSAF11</t>
  </si>
  <si>
    <t>Hemisfério Sul</t>
  </si>
  <si>
    <t>https://fnet.bmfbovespa.com.br/fnet/publico/downloadDocumento?id=488148</t>
  </si>
  <si>
    <t>HSLG11</t>
  </si>
  <si>
    <t>https://fnet.bmfbovespa.com.br/fnet/publico/downloadDocumento?id=488127</t>
  </si>
  <si>
    <t>HSML11</t>
  </si>
  <si>
    <t>https://fnet.bmfbovespa.com.br/fnet/publico/downloadDocumento?id=488065</t>
  </si>
  <si>
    <t>HSRE11</t>
  </si>
  <si>
    <t>https://fnet.bmfbovespa.com.br/fnet/publico/downloadDocumento?id=488125</t>
  </si>
  <si>
    <t>HTMX11</t>
  </si>
  <si>
    <t>https://fnet.bmfbovespa.com.br/fnet/publico/downloadDocumento?id=484304</t>
  </si>
  <si>
    <t>HUCG11</t>
  </si>
  <si>
    <t>https://fnet.bmfbovespa.com.br/fnet/publico/downloadDocumento?id=484177</t>
  </si>
  <si>
    <t>HUSC11</t>
  </si>
  <si>
    <t>https://fnet.bmfbovespa.com.br/fnet/publico/downloadDocumento?id=485876</t>
  </si>
  <si>
    <t>HUSI11</t>
  </si>
  <si>
    <t>IBCR11</t>
  </si>
  <si>
    <t>https://fnet.bmfbovespa.com.br/fnet/publico/downloadDocumento?id=481222</t>
  </si>
  <si>
    <t>IBFF11</t>
  </si>
  <si>
    <t>Integral Brei</t>
  </si>
  <si>
    <t>https://fnet.bmfbovespa.com.br/fnet/publico/downloadDocumento?id=314694</t>
  </si>
  <si>
    <t>IDFI11</t>
  </si>
  <si>
    <t>IRDM11</t>
  </si>
  <si>
    <t>Iridium Gestão</t>
  </si>
  <si>
    <t>https://fnet.bmfbovespa.com.br/fnet/publico/downloadDocumento?id=495620</t>
  </si>
  <si>
    <t>IRIM11</t>
  </si>
  <si>
    <t>https://fnet.bmfbovespa.com.br/fnet/publico/downloadDocumento?id=496279</t>
  </si>
  <si>
    <t>ITIP11</t>
  </si>
  <si>
    <t>https://fnet.bmfbovespa.com.br/fnet/publico/downloadDocumento?id=481834</t>
  </si>
  <si>
    <t>ITIT11</t>
  </si>
  <si>
    <t>https://fnet.bmfbovespa.com.br/fnet/publico/downloadDocumento?id=481833</t>
  </si>
  <si>
    <t>JASC11</t>
  </si>
  <si>
    <t>Imóveis Comerciais - Outros</t>
  </si>
  <si>
    <t>https://fnet.bmfbovespa.com.br/fnet/publico/downloadDocumento?id=489097</t>
  </si>
  <si>
    <t>JBFO11</t>
  </si>
  <si>
    <t>JCDA11</t>
  </si>
  <si>
    <t>JCDB11</t>
  </si>
  <si>
    <t>JFLL11</t>
  </si>
  <si>
    <t>Brpp Gestão</t>
  </si>
  <si>
    <t>https://fnet.bmfbovespa.com.br/fnet/publico/downloadDocumento?id=486029</t>
  </si>
  <si>
    <t>JPPA11</t>
  </si>
  <si>
    <t>Jpp Capital</t>
  </si>
  <si>
    <t>https://fnet.bmfbovespa.com.br/fnet/publico/downloadDocumento?id=489068</t>
  </si>
  <si>
    <t>JPPC11</t>
  </si>
  <si>
    <t>https://fnet.bmfbovespa.com.br/fnet/publico/downloadDocumento?id=494115</t>
  </si>
  <si>
    <t>JRDM11</t>
  </si>
  <si>
    <t>https://fnet.bmfbovespa.com.br/fnet/publico/downloadDocumento?id=490481</t>
  </si>
  <si>
    <t>JSAF11</t>
  </si>
  <si>
    <t>https://fnet.bmfbovespa.com.br/fnet/publico/downloadDocumento?id=488134</t>
  </si>
  <si>
    <t>JSRE11</t>
  </si>
  <si>
    <t>Banco J Safra</t>
  </si>
  <si>
    <t>https://fnet.bmfbovespa.com.br/fnet/publico/downloadDocumento?id=489093</t>
  </si>
  <si>
    <t>JTPR11</t>
  </si>
  <si>
    <t>Ouro Preto Gestão</t>
  </si>
  <si>
    <t>KCRE11</t>
  </si>
  <si>
    <t>Kinea Investimentos</t>
  </si>
  <si>
    <t>https://fnet.bmfbovespa.com.br/fnet/publico/downloadDocumento?id=489207</t>
  </si>
  <si>
    <t>KEVE11</t>
  </si>
  <si>
    <t>https://fnet.bmfbovespa.com.br/fnet/publico/downloadDocumento?id=487688</t>
  </si>
  <si>
    <t>KFOF11</t>
  </si>
  <si>
    <t>https://fnet.bmfbovespa.com.br/fnet/publico/downloadDocumento?id=486604</t>
  </si>
  <si>
    <t>KINP11</t>
  </si>
  <si>
    <t>https://fnet.bmfbovespa.com.br/fnet/publico/downloadDocumento?id=488184</t>
  </si>
  <si>
    <t>KISU11</t>
  </si>
  <si>
    <t>Kilima Gestão</t>
  </si>
  <si>
    <t>https://fnet.bmfbovespa.com.br/fnet/publico/downloadDocumento?id=490389</t>
  </si>
  <si>
    <t>KIVO11</t>
  </si>
  <si>
    <t>Kilima</t>
  </si>
  <si>
    <t>https://fnet.bmfbovespa.com.br/fnet/publico/downloadDocumento?id=490386</t>
  </si>
  <si>
    <t>KNCR11</t>
  </si>
  <si>
    <t>https://fnet.bmfbovespa.com.br/fnet/publico/downloadDocumento?id=487684</t>
  </si>
  <si>
    <t>KNHY11</t>
  </si>
  <si>
    <t>https://fnet.bmfbovespa.com.br/fnet/publico/downloadDocumento?id=487681</t>
  </si>
  <si>
    <t>KNIP11</t>
  </si>
  <si>
    <t>https://fnet.bmfbovespa.com.br/fnet/publico/downloadDocumento?id=487683</t>
  </si>
  <si>
    <t>KNPR11</t>
  </si>
  <si>
    <t>KNRE11</t>
  </si>
  <si>
    <t>https://fnet.bmfbovespa.com.br/fnet/publico/downloadDocumento?id=487689</t>
  </si>
  <si>
    <t>KNRI11</t>
  </si>
  <si>
    <t>https://fnet.bmfbovespa.com.br/fnet/publico/downloadDocumento?id=486646</t>
  </si>
  <si>
    <t>KNSC11</t>
  </si>
  <si>
    <t>https://fnet.bmfbovespa.com.br/fnet/publico/downloadDocumento?id=487685</t>
  </si>
  <si>
    <t>LASC11</t>
  </si>
  <si>
    <t>Legatus</t>
  </si>
  <si>
    <t>https://fnet.bmfbovespa.com.br/fnet/publico/downloadDocumento?id=488193</t>
  </si>
  <si>
    <t>LATR11B</t>
  </si>
  <si>
    <t>Dynamo Vc</t>
  </si>
  <si>
    <t>LAVF11</t>
  </si>
  <si>
    <t>LFTT11</t>
  </si>
  <si>
    <t>LGCP11</t>
  </si>
  <si>
    <t>https://fnet.bmfbovespa.com.br/fnet/publico/downloadDocumento?id=496600</t>
  </si>
  <si>
    <t>LIFE11</t>
  </si>
  <si>
    <t>https://fnet.bmfbovespa.com.br/fnet/publico/downloadDocumento?id=494792</t>
  </si>
  <si>
    <t>LKDV11</t>
  </si>
  <si>
    <t>LLAO11</t>
  </si>
  <si>
    <t>LOFT11B</t>
  </si>
  <si>
    <t>LPLP11</t>
  </si>
  <si>
    <t>LRDI11</t>
  </si>
  <si>
    <t>LSPA11</t>
  </si>
  <si>
    <t>LUGG11</t>
  </si>
  <si>
    <t>https://fnet.bmfbovespa.com.br/fnet/publico/downloadDocumento?id=496573</t>
  </si>
  <si>
    <t>LVBI11</t>
  </si>
  <si>
    <t>https://fnet.bmfbovespa.com.br/fnet/publico/downloadDocumento?id=497520</t>
  </si>
  <si>
    <t>MADS11</t>
  </si>
  <si>
    <t>MALL11</t>
  </si>
  <si>
    <t>Genial Investimentos</t>
  </si>
  <si>
    <t>https://fnet.bmfbovespa.com.br/fnet/publico/downloadDocumento?id=486041</t>
  </si>
  <si>
    <t>MANA11</t>
  </si>
  <si>
    <t>https://fnet.bmfbovespa.com.br/fnet/publico/downloadDocumento?id=494778</t>
  </si>
  <si>
    <t>MATV11</t>
  </si>
  <si>
    <t>https://fnet.bmfbovespa.com.br/fnet/publico/downloadDocumento?id=437777</t>
  </si>
  <si>
    <t>MAXR11</t>
  </si>
  <si>
    <t>https://fnet.bmfbovespa.com.br/fnet/publico/downloadDocumento?id=469635</t>
  </si>
  <si>
    <t>MCCI11</t>
  </si>
  <si>
    <t>Mauá Capital</t>
  </si>
  <si>
    <t>https://fnet.bmfbovespa.com.br/fnet/publico/downloadDocumento?id=486579</t>
  </si>
  <si>
    <t>MCHF11</t>
  </si>
  <si>
    <t>https://fnet.bmfbovespa.com.br/fnet/publico/downloadDocumento?id=497527</t>
  </si>
  <si>
    <t>MCHY11</t>
  </si>
  <si>
    <t>https://fnet.bmfbovespa.com.br/fnet/publico/downloadDocumento?id=497528</t>
  </si>
  <si>
    <t>MFAI11</t>
  </si>
  <si>
    <t>Mérito Investimentos</t>
  </si>
  <si>
    <t>https://fnet.bmfbovespa.com.br/fnet/publico/downloadDocumento?id=494135</t>
  </si>
  <si>
    <t>MFCR11</t>
  </si>
  <si>
    <t>https://fnet.bmfbovespa.com.br/fnet/publico/downloadDocumento?id=497459</t>
  </si>
  <si>
    <t>MFII11</t>
  </si>
  <si>
    <t>https://fnet.bmfbovespa.com.br/fnet/publico/downloadDocumento?id=493635</t>
  </si>
  <si>
    <t>MGCR11</t>
  </si>
  <si>
    <t>Mogno Capital</t>
  </si>
  <si>
    <t>https://fnet.bmfbovespa.com.br/fnet/publico/downloadDocumento?id=496820</t>
  </si>
  <si>
    <t>MGFF11</t>
  </si>
  <si>
    <t>https://fnet.bmfbovespa.com.br/fnet/publico/downloadDocumento?id=487776</t>
  </si>
  <si>
    <t>MGHT11</t>
  </si>
  <si>
    <t>https://fnet.bmfbovespa.com.br/fnet/publico/downloadDocumento?id=496710</t>
  </si>
  <si>
    <t>MGIM11</t>
  </si>
  <si>
    <t>https://fnet.bmfbovespa.com.br/fnet/publico/downloadDocumento?id=254856</t>
  </si>
  <si>
    <t>MGLC11</t>
  </si>
  <si>
    <t>MGLG11</t>
  </si>
  <si>
    <t>MGRI11</t>
  </si>
  <si>
    <t>MINT11</t>
  </si>
  <si>
    <t>Mint Capital</t>
  </si>
  <si>
    <t>MMPD11</t>
  </si>
  <si>
    <t>https://fnet.bmfbovespa.com.br/fnet/publico/downloadDocumento?id=273055</t>
  </si>
  <si>
    <t>MMVE11</t>
  </si>
  <si>
    <t>MOFF11</t>
  </si>
  <si>
    <t>MORC11</t>
  </si>
  <si>
    <t>https://fnet.bmfbovespa.com.br/fnet/publico/downloadDocumento?id=495264</t>
  </si>
  <si>
    <t>MORE11</t>
  </si>
  <si>
    <t>More Invest</t>
  </si>
  <si>
    <t>https://fnet.bmfbovespa.com.br/fnet/publico/downloadDocumento?id=495262</t>
  </si>
  <si>
    <t>MTOF11</t>
  </si>
  <si>
    <t>MTRS11</t>
  </si>
  <si>
    <t>MVFI11</t>
  </si>
  <si>
    <t>MXRF11</t>
  </si>
  <si>
    <t>Xp Asset</t>
  </si>
  <si>
    <t>https://fnet.bmfbovespa.com.br/fnet/publico/downloadDocumento?id=497571</t>
  </si>
  <si>
    <t>NAVT11</t>
  </si>
  <si>
    <t>Navi Real Estate</t>
  </si>
  <si>
    <t>https://fnet.bmfbovespa.com.br/fnet/publico/downloadDocumento?id=495720</t>
  </si>
  <si>
    <t>NCHB11</t>
  </si>
  <si>
    <t>Nch Capital</t>
  </si>
  <si>
    <t>https://fnet.bmfbovespa.com.br/fnet/publico/downloadDocumento?id=496274</t>
  </si>
  <si>
    <t>NCRI11</t>
  </si>
  <si>
    <t>NEWL11</t>
  </si>
  <si>
    <t>Newport Real State</t>
  </si>
  <si>
    <t>https://fnet.bmfbovespa.com.br/fnet/publico/downloadDocumento?id=492988</t>
  </si>
  <si>
    <t>NEWU11</t>
  </si>
  <si>
    <t>https://fnet.bmfbovespa.com.br/fnet/publico/downloadDocumento?id=492990</t>
  </si>
  <si>
    <t>NPAR11</t>
  </si>
  <si>
    <t>Tc Consultoria</t>
  </si>
  <si>
    <t>NSLU11</t>
  </si>
  <si>
    <t>https://fnet.bmfbovespa.com.br/fnet/publico/downloadDocumento?id=480072</t>
  </si>
  <si>
    <t>NVHO11</t>
  </si>
  <si>
    <t>NVIF11B</t>
  </si>
  <si>
    <t>ONEF11</t>
  </si>
  <si>
    <t>https://fnet.bmfbovespa.com.br/fnet/publico/downloadDocumento?id=492867</t>
  </si>
  <si>
    <t>ORPD11</t>
  </si>
  <si>
    <t>https://fnet.bmfbovespa.com.br/fnet/publico/downloadDocumento?id=5977</t>
  </si>
  <si>
    <t>OUFF11</t>
  </si>
  <si>
    <t>Ourinvest</t>
  </si>
  <si>
    <t>https://fnet.bmfbovespa.com.br/fnet/publico/downloadDocumento?id=494938</t>
  </si>
  <si>
    <t>OUJP11</t>
  </si>
  <si>
    <t>https://fnet.bmfbovespa.com.br/fnet/publico/downloadDocumento?id=494934</t>
  </si>
  <si>
    <t>OULG11</t>
  </si>
  <si>
    <t>https://fnet.bmfbovespa.com.br/fnet/publico/downloadDocumento?id=494937</t>
  </si>
  <si>
    <t>OURE11</t>
  </si>
  <si>
    <t>https://fnet.bmfbovespa.com.br/fnet/publico/downloadDocumento?id=494935</t>
  </si>
  <si>
    <t>PABY11</t>
  </si>
  <si>
    <t>PATB11</t>
  </si>
  <si>
    <t>PATC11</t>
  </si>
  <si>
    <t>Pátria Investimentos</t>
  </si>
  <si>
    <t>https://fnet.bmfbovespa.com.br/fnet/publico/downloadDocumento?id=493637</t>
  </si>
  <si>
    <t>PATL11</t>
  </si>
  <si>
    <t>https://fnet.bmfbovespa.com.br/fnet/publico/downloadDocumento?id=492993</t>
  </si>
  <si>
    <t>PBLV11</t>
  </si>
  <si>
    <t>PCAS11</t>
  </si>
  <si>
    <t>PEMA11</t>
  </si>
  <si>
    <t>https://fnet.bmfbovespa.com.br/fnet/publico/downloadDocumento?id=399967</t>
  </si>
  <si>
    <t>PLCR11</t>
  </si>
  <si>
    <t>https://fnet.bmfbovespa.com.br/fnet/publico/downloadDocumento?id=488105</t>
  </si>
  <si>
    <t>PLOG11</t>
  </si>
  <si>
    <t>PLRI11</t>
  </si>
  <si>
    <t>PNDL11</t>
  </si>
  <si>
    <t>https://fnet.bmfbovespa.com.br/fnet/publico/downloadDocumento?id=492938</t>
  </si>
  <si>
    <t>PNLN11</t>
  </si>
  <si>
    <t>PNPR11</t>
  </si>
  <si>
    <t>PORD11</t>
  </si>
  <si>
    <t>https://fnet.bmfbovespa.com.br/fnet/publico/downloadDocumento?id=490938</t>
  </si>
  <si>
    <t>PQAG11</t>
  </si>
  <si>
    <t>Petra Capital</t>
  </si>
  <si>
    <t>https://fnet.bmfbovespa.com.br/fnet/publico/downloadDocumento?id=464223</t>
  </si>
  <si>
    <t>PQDP11</t>
  </si>
  <si>
    <t>https://fnet.bmfbovespa.com.br/fnet/publico/downloadDocumento?id=480808</t>
  </si>
  <si>
    <t>PRSN11B</t>
  </si>
  <si>
    <t>órama Dtvm</t>
  </si>
  <si>
    <t>PRSV11</t>
  </si>
  <si>
    <t>Latour Capital</t>
  </si>
  <si>
    <t>https://fnet.bmfbovespa.com.br/fnet/publico/downloadDocumento?id=492894</t>
  </si>
  <si>
    <t>PRTS11</t>
  </si>
  <si>
    <t>PRZS11</t>
  </si>
  <si>
    <t>PVBI11</t>
  </si>
  <si>
    <t>https://fnet.bmfbovespa.com.br/fnet/publico/downloadDocumento?id=496264</t>
  </si>
  <si>
    <t>QAGR11</t>
  </si>
  <si>
    <t>Quasar Asset</t>
  </si>
  <si>
    <t>https://fnet.bmfbovespa.com.br/fnet/publico/downloadDocumento?id=482738</t>
  </si>
  <si>
    <t>QAMI11</t>
  </si>
  <si>
    <t>https://fnet.bmfbovespa.com.br/fnet/publico/downloadDocumento?id=483847</t>
  </si>
  <si>
    <t>QIRI11</t>
  </si>
  <si>
    <t>https://fnet.bmfbovespa.com.br/fnet/publico/downloadDocumento?id=282228</t>
  </si>
  <si>
    <t>RBBV11</t>
  </si>
  <si>
    <t>https://fnet.bmfbovespa.com.br/fnet/publico/downloadDocumento?id=189202</t>
  </si>
  <si>
    <t>RBCB11</t>
  </si>
  <si>
    <t>RBDS11</t>
  </si>
  <si>
    <t>Rb Capital</t>
  </si>
  <si>
    <t>https://fnet.bmfbovespa.com.br/fnet/publico/downloadDocumento?id=496708</t>
  </si>
  <si>
    <t>RBED11</t>
  </si>
  <si>
    <t>https://fnet.bmfbovespa.com.br/fnet/publico/downloadDocumento?id=489095</t>
  </si>
  <si>
    <t>RBFF11</t>
  </si>
  <si>
    <t>https://fnet.bmfbovespa.com.br/fnet/publico/downloadDocumento?id=490462</t>
  </si>
  <si>
    <t>RBGS11</t>
  </si>
  <si>
    <t>https://fnet.bmfbovespa.com.br/fnet/publico/downloadDocumento?id=251218</t>
  </si>
  <si>
    <t>RBHG11</t>
  </si>
  <si>
    <t>https://fnet.bmfbovespa.com.br/fnet/publico/downloadDocumento?id=487636</t>
  </si>
  <si>
    <t>RBHY11</t>
  </si>
  <si>
    <t>https://fnet.bmfbovespa.com.br/fnet/publico/downloadDocumento?id=487632</t>
  </si>
  <si>
    <t>RBIR11</t>
  </si>
  <si>
    <t>https://fnet.bmfbovespa.com.br/fnet/publico/downloadDocumento?id=484882</t>
  </si>
  <si>
    <t>RBLG11</t>
  </si>
  <si>
    <t>https://fnet.bmfbovespa.com.br/fnet/publico/downloadDocumento?id=495616</t>
  </si>
  <si>
    <t>RBOP11</t>
  </si>
  <si>
    <t>https://fnet.bmfbovespa.com.br/fnet/publico/downloadDocumento?id=479723</t>
  </si>
  <si>
    <t>RBRD11</t>
  </si>
  <si>
    <t>https://fnet.bmfbovespa.com.br/fnet/publico/downloadDocumento?id=493400</t>
  </si>
  <si>
    <t>RBRF11</t>
  </si>
  <si>
    <t>Rbr Gestão</t>
  </si>
  <si>
    <t>https://fnet.bmfbovespa.com.br/fnet/publico/downloadDocumento?id=494902</t>
  </si>
  <si>
    <t>RBRI11</t>
  </si>
  <si>
    <t>RBRL11</t>
  </si>
  <si>
    <t>https://fnet.bmfbovespa.com.br/fnet/publico/downloadDocumento?id=497514</t>
  </si>
  <si>
    <t>RBRM11</t>
  </si>
  <si>
    <t>RBRP11</t>
  </si>
  <si>
    <t>https://fnet.bmfbovespa.com.br/fnet/publico/downloadDocumento?id=497504</t>
  </si>
  <si>
    <t>RBRR11</t>
  </si>
  <si>
    <t>https://fnet.bmfbovespa.com.br/fnet/publico/downloadDocumento?id=494807</t>
  </si>
  <si>
    <t>RBRS11</t>
  </si>
  <si>
    <t>https://fnet.bmfbovespa.com.br/fnet/publico/downloadDocumento?id=491330</t>
  </si>
  <si>
    <t>RBRU11</t>
  </si>
  <si>
    <t>RBRX11</t>
  </si>
  <si>
    <t>https://fnet.bmfbovespa.com.br/fnet/publico/downloadDocumento?id=496775</t>
  </si>
  <si>
    <t>RBRY11</t>
  </si>
  <si>
    <t>https://fnet.bmfbovespa.com.br/fnet/publico/downloadDocumento?id=495618</t>
  </si>
  <si>
    <t>RBTS11</t>
  </si>
  <si>
    <t>https://fnet.bmfbovespa.com.br/fnet/publico/downloadDocumento?id=484248</t>
  </si>
  <si>
    <t>RBVA11</t>
  </si>
  <si>
    <t>https://fnet.bmfbovespa.com.br/fnet/publico/downloadDocumento?id=490268</t>
  </si>
  <si>
    <t>RBVO11</t>
  </si>
  <si>
    <t>https://fnet.bmfbovespa.com.br/fnet/publico/downloadDocumento?id=495244</t>
  </si>
  <si>
    <t>RCFA11</t>
  </si>
  <si>
    <t>Fram Capital</t>
  </si>
  <si>
    <t>RCFF11</t>
  </si>
  <si>
    <t>RCRB11</t>
  </si>
  <si>
    <t>https://fnet.bmfbovespa.com.br/fnet/publico/downloadDocumento?id=489743</t>
  </si>
  <si>
    <t>RCRI11B</t>
  </si>
  <si>
    <t>https://fnet.bmfbovespa.com.br/fnet/publico/downloadDocumento?id=178001</t>
  </si>
  <si>
    <t>RDPD11</t>
  </si>
  <si>
    <t>https://fnet.bmfbovespa.com.br/fnet/publico/downloadDocumento?id=482024</t>
  </si>
  <si>
    <t>RECH11</t>
  </si>
  <si>
    <t>RECR11</t>
  </si>
  <si>
    <t>Rec Gestão</t>
  </si>
  <si>
    <t>https://fnet.bmfbovespa.com.br/fnet/publico/downloadDocumento?id=488137</t>
  </si>
  <si>
    <t>RECT11</t>
  </si>
  <si>
    <t>https://fnet.bmfbovespa.com.br/fnet/publico/downloadDocumento?id=488138</t>
  </si>
  <si>
    <t>RECX11</t>
  </si>
  <si>
    <t>https://fnet.bmfbovespa.com.br/fnet/publico/downloadDocumento?id=492053</t>
  </si>
  <si>
    <t>REIT11</t>
  </si>
  <si>
    <t>Socopa</t>
  </si>
  <si>
    <t>RELG11</t>
  </si>
  <si>
    <t>https://fnet.bmfbovespa.com.br/fnet/publico/downloadDocumento?id=488146</t>
  </si>
  <si>
    <t>RFOF11</t>
  </si>
  <si>
    <t>https://fnet.bmfbovespa.com.br/fnet/publico/downloadDocumento?id=494980</t>
  </si>
  <si>
    <t>RINV11</t>
  </si>
  <si>
    <t>https://fnet.bmfbovespa.com.br/fnet/publico/downloadDocumento?id=492078</t>
  </si>
  <si>
    <t>RMAI11</t>
  </si>
  <si>
    <t>RNDP11</t>
  </si>
  <si>
    <t>https://fnet.bmfbovespa.com.br/fnet/publico/downloadDocumento?id=494010</t>
  </si>
  <si>
    <t>RNGO11</t>
  </si>
  <si>
    <t>https://fnet.bmfbovespa.com.br/fnet/publico/downloadDocumento?id=492881</t>
  </si>
  <si>
    <t>ROOF11</t>
  </si>
  <si>
    <t>https://fnet.bmfbovespa.com.br/fnet/publico/downloadDocumento?id=489174</t>
  </si>
  <si>
    <t>RPRI11</t>
  </si>
  <si>
    <t>https://fnet.bmfbovespa.com.br/fnet/publico/downloadDocumento?id=491232</t>
  </si>
  <si>
    <t>RRCI11</t>
  </si>
  <si>
    <t>https://fnet.bmfbovespa.com.br/fnet/publico/downloadDocumento?id=494982</t>
  </si>
  <si>
    <t>RSPD11</t>
  </si>
  <si>
    <t>https://fnet.bmfbovespa.com.br/fnet/publico/downloadDocumento?id=484239</t>
  </si>
  <si>
    <t>RVBI11</t>
  </si>
  <si>
    <t>https://fnet.bmfbovespa.com.br/fnet/publico/downloadDocumento?id=492923</t>
  </si>
  <si>
    <t>RZAK11</t>
  </si>
  <si>
    <t>Riza Gestora</t>
  </si>
  <si>
    <t>https://fnet.bmfbovespa.com.br/fnet/publico/downloadDocumento?id=497525</t>
  </si>
  <si>
    <t>RZTR11</t>
  </si>
  <si>
    <t>https://fnet.bmfbovespa.com.br/fnet/publico/downloadDocumento?id=492085</t>
  </si>
  <si>
    <t>SAAG11</t>
  </si>
  <si>
    <t>SACL11</t>
  </si>
  <si>
    <t>SADI11</t>
  </si>
  <si>
    <t>Santander</t>
  </si>
  <si>
    <t>https://fnet.bmfbovespa.com.br/fnet/publico/downloadDocumento?id=490331</t>
  </si>
  <si>
    <t>SAIC11B</t>
  </si>
  <si>
    <t>Brb</t>
  </si>
  <si>
    <t>https://fnet.bmfbovespa.com.br/fnet/publico/downloadDocumento?id=313255</t>
  </si>
  <si>
    <t>SALI11</t>
  </si>
  <si>
    <t>SARE11</t>
  </si>
  <si>
    <t>https://fnet.bmfbovespa.com.br/fnet/publico/downloadDocumento?id=494748</t>
  </si>
  <si>
    <t>SBCL11</t>
  </si>
  <si>
    <t>SCPF11</t>
  </si>
  <si>
    <t>https://fnet.bmfbovespa.com.br/fnet/publico/downloadDocumento?id=489064</t>
  </si>
  <si>
    <t>SDIL11</t>
  </si>
  <si>
    <t>https://fnet.bmfbovespa.com.br/fnet/publico/downloadDocumento?id=490436</t>
  </si>
  <si>
    <t>SEED11</t>
  </si>
  <si>
    <t>https://fnet.bmfbovespa.com.br/fnet/publico/downloadDocumento?id=469565</t>
  </si>
  <si>
    <t>SEQR11</t>
  </si>
  <si>
    <t>Sequóia</t>
  </si>
  <si>
    <t>https://fnet.bmfbovespa.com.br/fnet/publico/downloadDocumento?id=490392</t>
  </si>
  <si>
    <t>SFND11</t>
  </si>
  <si>
    <t>SFRO11</t>
  </si>
  <si>
    <t>SHDP11B</t>
  </si>
  <si>
    <t>https://fnet.bmfbovespa.com.br/fnet/publico/downloadDocumento?id=36752</t>
  </si>
  <si>
    <t>SHOP11</t>
  </si>
  <si>
    <t>Captânia</t>
  </si>
  <si>
    <t>https://fnet.bmfbovespa.com.br/fnet/publico/downloadDocumento?id=450915</t>
  </si>
  <si>
    <t>SHPH11</t>
  </si>
  <si>
    <t>https://fnet.bmfbovespa.com.br/fnet/publico/downloadDocumento?id=485866</t>
  </si>
  <si>
    <t>SHSO11</t>
  </si>
  <si>
    <t>SIGR11</t>
  </si>
  <si>
    <t>https://fnet.bmfbovespa.com.br/fnet/publico/downloadDocumento?id=496772</t>
  </si>
  <si>
    <t>SJAU11</t>
  </si>
  <si>
    <t>SNCI11</t>
  </si>
  <si>
    <t>Suno Gestora</t>
  </si>
  <si>
    <t>https://fnet.bmfbovespa.com.br/fnet/publico/downloadDocumento?id=489251</t>
  </si>
  <si>
    <t>SNEL11</t>
  </si>
  <si>
    <t>SNFF11</t>
  </si>
  <si>
    <t>https://fnet.bmfbovespa.com.br/fnet/publico/downloadDocumento?id=496783</t>
  </si>
  <si>
    <t>SOLR11</t>
  </si>
  <si>
    <t>SPAF11</t>
  </si>
  <si>
    <t>SPMO11</t>
  </si>
  <si>
    <t>SPTW11</t>
  </si>
  <si>
    <t>https://fnet.bmfbovespa.com.br/fnet/publico/downloadDocumento?id=486003</t>
  </si>
  <si>
    <t>SPVJ11</t>
  </si>
  <si>
    <t>SPXS11</t>
  </si>
  <si>
    <t>https://fnet.bmfbovespa.com.br/fnet/publico/downloadDocumento?id=489156</t>
  </si>
  <si>
    <t>SRVD11</t>
  </si>
  <si>
    <t>https://fnet.bmfbovespa.com.br/fnet/publico/downloadDocumento?id=423270</t>
  </si>
  <si>
    <t>STRX11</t>
  </si>
  <si>
    <t>TBOF11</t>
  </si>
  <si>
    <t>https://fnet.bmfbovespa.com.br/fnet/publico/downloadDocumento?id=101721</t>
  </si>
  <si>
    <t>TCIN11</t>
  </si>
  <si>
    <t>TCPF11</t>
  </si>
  <si>
    <t>TELD11</t>
  </si>
  <si>
    <t>TELF11</t>
  </si>
  <si>
    <t>TEPP11</t>
  </si>
  <si>
    <t>Tellus Investimentos</t>
  </si>
  <si>
    <t>https://fnet.bmfbovespa.com.br/fnet/publico/downloadDocumento?id=487641</t>
  </si>
  <si>
    <t>TFOF11</t>
  </si>
  <si>
    <t>TGAR11</t>
  </si>
  <si>
    <t>Tg Core Asset</t>
  </si>
  <si>
    <t>https://fnet.bmfbovespa.com.br/fnet/publico/downloadDocumento?id=496773</t>
  </si>
  <si>
    <t>THRA11</t>
  </si>
  <si>
    <t>https://fnet.bmfbovespa.com.br/fnet/publico/downloadDocumento?id=175454</t>
  </si>
  <si>
    <t>TJKB11</t>
  </si>
  <si>
    <t>https://fnet.bmfbovespa.com.br/fnet/publico/downloadDocumento?id=496791</t>
  </si>
  <si>
    <t>TORD11</t>
  </si>
  <si>
    <t>https://fnet.bmfbovespa.com.br/fnet/publico/downloadDocumento?id=488112</t>
  </si>
  <si>
    <t>TORM13</t>
  </si>
  <si>
    <t>TOUR11</t>
  </si>
  <si>
    <t>TRNT11</t>
  </si>
  <si>
    <t>https://fnet.bmfbovespa.com.br/fnet/publico/downloadDocumento?id=497516</t>
  </si>
  <si>
    <t>TRXB11</t>
  </si>
  <si>
    <t>Trx Gestora</t>
  </si>
  <si>
    <t>TRXF11</t>
  </si>
  <si>
    <t>https://fnet.bmfbovespa.com.br/fnet/publico/downloadDocumento?id=487267</t>
  </si>
  <si>
    <t>TSER11</t>
  </si>
  <si>
    <t>https://fnet.bmfbovespa.com.br/fnet/publico/downloadDocumento?id=486588</t>
  </si>
  <si>
    <t>TSNC11</t>
  </si>
  <si>
    <t>TSNM11</t>
  </si>
  <si>
    <t>URPR11</t>
  </si>
  <si>
    <t>Urca</t>
  </si>
  <si>
    <t>https://fnet.bmfbovespa.com.br/fnet/publico/downloadDocumento?id=452130</t>
  </si>
  <si>
    <t>VCJR11</t>
  </si>
  <si>
    <t>Vectis Gestão</t>
  </si>
  <si>
    <t>https://fnet.bmfbovespa.com.br/fnet/publico/downloadDocumento?id=490314</t>
  </si>
  <si>
    <t>VCRI11</t>
  </si>
  <si>
    <t>Vinci Real Estate</t>
  </si>
  <si>
    <t>https://fnet.bmfbovespa.com.br/fnet/publico/downloadDocumento?id=488106</t>
  </si>
  <si>
    <t>VCRR11</t>
  </si>
  <si>
    <t>Vectis</t>
  </si>
  <si>
    <t>https://fnet.bmfbovespa.com.br/fnet/publico/downloadDocumento?id=494009</t>
  </si>
  <si>
    <t>VDSV11</t>
  </si>
  <si>
    <t>VERE11</t>
  </si>
  <si>
    <t>VGHF11</t>
  </si>
  <si>
    <t>Valora Gestão</t>
  </si>
  <si>
    <t>https://fnet.bmfbovespa.com.br/fnet/publico/downloadDocumento?id=491242</t>
  </si>
  <si>
    <t>VGIP11</t>
  </si>
  <si>
    <t>https://fnet.bmfbovespa.com.br/fnet/publico/downloadDocumento?id=490438</t>
  </si>
  <si>
    <t>VGIR11</t>
  </si>
  <si>
    <t>https://fnet.bmfbovespa.com.br/fnet/publico/downloadDocumento?id=490376</t>
  </si>
  <si>
    <t>VIDS11</t>
  </si>
  <si>
    <t>VIFI11</t>
  </si>
  <si>
    <t>https://fnet.bmfbovespa.com.br/fnet/publico/downloadDocumento?id=488119</t>
  </si>
  <si>
    <t>VILG11</t>
  </si>
  <si>
    <t>https://fnet.bmfbovespa.com.br/fnet/publico/downloadDocumento?id=488117</t>
  </si>
  <si>
    <t>VINO11</t>
  </si>
  <si>
    <t>https://fnet.bmfbovespa.com.br/fnet/publico/downloadDocumento?id=488113</t>
  </si>
  <si>
    <t>VISC11</t>
  </si>
  <si>
    <t>https://fnet.bmfbovespa.com.br/fnet/publico/downloadDocumento?id=488111</t>
  </si>
  <si>
    <t>VIUR11</t>
  </si>
  <si>
    <t>https://fnet.bmfbovespa.com.br/fnet/publico/downloadDocumento?id=488104</t>
  </si>
  <si>
    <t>VJFD11</t>
  </si>
  <si>
    <t>VLIQ11</t>
  </si>
  <si>
    <t>VLJS11</t>
  </si>
  <si>
    <t>Queluz Gestão</t>
  </si>
  <si>
    <t>VLOL11</t>
  </si>
  <si>
    <t>https://fnet.bmfbovespa.com.br/fnet/publico/downloadDocumento?id=470911</t>
  </si>
  <si>
    <t>VOTS11</t>
  </si>
  <si>
    <t>https://fnet.bmfbovespa.com.br/fnet/publico/downloadDocumento?id=492302</t>
  </si>
  <si>
    <t>VPSI11</t>
  </si>
  <si>
    <t>VRTA11</t>
  </si>
  <si>
    <t>Fator Adm</t>
  </si>
  <si>
    <t>https://fnet.bmfbovespa.com.br/fnet/publico/downloadDocumento?id=491127</t>
  </si>
  <si>
    <t>VSEC11</t>
  </si>
  <si>
    <t>https://fnet.bmfbovespa.com.br/fnet/publico/downloadDocumento?id=197549</t>
  </si>
  <si>
    <t>VSHO11</t>
  </si>
  <si>
    <t>https://fnet.bmfbovespa.com.br/fnet/publico/downloadDocumento?id=487260</t>
  </si>
  <si>
    <t>VSLH11</t>
  </si>
  <si>
    <t>https://fnet.bmfbovespa.com.br/fnet/publico/downloadDocumento?id=488099</t>
  </si>
  <si>
    <t>VTLT11</t>
  </si>
  <si>
    <t>https://fnet.bmfbovespa.com.br/fnet/publico/downloadDocumento?id=492365</t>
  </si>
  <si>
    <t>VTPA11</t>
  </si>
  <si>
    <t>VTPL11</t>
  </si>
  <si>
    <t>VTRT11</t>
  </si>
  <si>
    <t>VTVI11</t>
  </si>
  <si>
    <t>VTXI11</t>
  </si>
  <si>
    <t>VVCO11</t>
  </si>
  <si>
    <t>VVPR11</t>
  </si>
  <si>
    <t>V2 Investimentos</t>
  </si>
  <si>
    <t>https://fnet.bmfbovespa.com.br/fnet/publico/downloadDocumento?id=333156</t>
  </si>
  <si>
    <t>VXXV11</t>
  </si>
  <si>
    <t>WHGR11</t>
  </si>
  <si>
    <t>Whg Asset</t>
  </si>
  <si>
    <t>https://fnet.bmfbovespa.com.br/fnet/publico/downloadDocumento?id=491185</t>
  </si>
  <si>
    <t>WPLZ11</t>
  </si>
  <si>
    <t>https://fnet.bmfbovespa.com.br/fnet/publico/downloadDocumento?id=490483</t>
  </si>
  <si>
    <t>WSEC11</t>
  </si>
  <si>
    <t>https://fnet.bmfbovespa.com.br/fnet/publico/downloadDocumento?id=492888</t>
  </si>
  <si>
    <t>WTSP11B</t>
  </si>
  <si>
    <t>https://fnet.bmfbovespa.com.br/fnet/publico/downloadDocumento?id=494939</t>
  </si>
  <si>
    <t>XBXO11</t>
  </si>
  <si>
    <t>XPCI11</t>
  </si>
  <si>
    <t>https://fnet.bmfbovespa.com.br/fnet/publico/downloadDocumento?id=493731</t>
  </si>
  <si>
    <t>XPCM11</t>
  </si>
  <si>
    <t>https://fnet.bmfbovespa.com.br/fnet/publico/downloadDocumento?id=495613</t>
  </si>
  <si>
    <t>XPHT11</t>
  </si>
  <si>
    <t>https://fnet.bmfbovespa.com.br/fnet/publico/downloadDocumento?id=495589</t>
  </si>
  <si>
    <t>XPHT12</t>
  </si>
  <si>
    <t>XPIN11</t>
  </si>
  <si>
    <t>https://fnet.bmfbovespa.com.br/fnet/publico/downloadDocumento?id=495655</t>
  </si>
  <si>
    <t>XPLG11</t>
  </si>
  <si>
    <t>https://fnet.bmfbovespa.com.br/fnet/publico/downloadDocumento?id=488129</t>
  </si>
  <si>
    <t>XPML11</t>
  </si>
  <si>
    <t>https://fnet.bmfbovespa.com.br/fnet/publico/downloadDocumento?id=488139</t>
  </si>
  <si>
    <t>XPPR11</t>
  </si>
  <si>
    <t>https://fnet.bmfbovespa.com.br/fnet/publico/downloadDocumento?id=488120</t>
  </si>
  <si>
    <t>XPSF11</t>
  </si>
  <si>
    <t>https://fnet.bmfbovespa.com.br/fnet/publico/downloadDocumento?id=495400</t>
  </si>
  <si>
    <t>YUFI11</t>
  </si>
  <si>
    <t>https://fnet.bmfbovespa.com.br/fnet/publico/downloadDocumento?id=471633</t>
  </si>
  <si>
    <t>ZAVI11</t>
  </si>
  <si>
    <t>https://fnet.bmfbovespa.com.br/fnet/publico/downloadDocumento?id=494077</t>
  </si>
  <si>
    <t>ZIFI11</t>
  </si>
  <si>
    <t>https://fnet.bmfbovespa.com.br/fnet/publico/downloadDocumento?id=473395</t>
  </si>
  <si>
    <t>AGRX11</t>
  </si>
  <si>
    <t>FIAGRO</t>
  </si>
  <si>
    <t>Exes</t>
  </si>
  <si>
    <t>10,14</t>
  </si>
  <si>
    <t>https://fnet.bmfbovespa.com.br/fnet/publico/downloadDocumento?id=491166</t>
  </si>
  <si>
    <t>BBGO11</t>
  </si>
  <si>
    <t>Bb Gestão</t>
  </si>
  <si>
    <t>97,53</t>
  </si>
  <si>
    <t>https://fnet.bmfbovespa.com.br/fnet/publico/downloadDocumento?id=493708</t>
  </si>
  <si>
    <t>CCFA11</t>
  </si>
  <si>
    <t>CPTR11</t>
  </si>
  <si>
    <t>98,20</t>
  </si>
  <si>
    <t>https://fnet.bmfbovespa.com.br/fnet/publico/downloadDocumento?id=494798</t>
  </si>
  <si>
    <t>DCRA11</t>
  </si>
  <si>
    <t>9,63</t>
  </si>
  <si>
    <t>https://fnet.bmfbovespa.com.br/fnet/publico/downloadDocumento?id=491165</t>
  </si>
  <si>
    <t>EGAF11</t>
  </si>
  <si>
    <t>Eco Gestão</t>
  </si>
  <si>
    <t>99,18</t>
  </si>
  <si>
    <t>https://fnet.bmfbovespa.com.br/fnet/publico/downloadDocumento?id=482813</t>
  </si>
  <si>
    <t>FARM11</t>
  </si>
  <si>
    <t>FGAA11</t>
  </si>
  <si>
    <t>Fg/a</t>
  </si>
  <si>
    <t>9,61</t>
  </si>
  <si>
    <t>https://fnet.bmfbovespa.com.br/fnet/publico/downloadDocumento?id=489149</t>
  </si>
  <si>
    <t>FZDA11</t>
  </si>
  <si>
    <t>222,60</t>
  </si>
  <si>
    <t>https://fnet.bmfbovespa.com.br/fnet/publico/downloadDocumento?id=493312</t>
  </si>
  <si>
    <t>GCRA11</t>
  </si>
  <si>
    <t>98,03</t>
  </si>
  <si>
    <t>https://fnet.bmfbovespa.com.br/fnet/publico/downloadDocumento?id=496681</t>
  </si>
  <si>
    <t>HGAG11</t>
  </si>
  <si>
    <t>Hgi Capital</t>
  </si>
  <si>
    <t>23,30</t>
  </si>
  <si>
    <t>https://fnet.bmfbovespa.com.br/fnet/publico/downloadDocumento?id=493002</t>
  </si>
  <si>
    <t>JGPX11</t>
  </si>
  <si>
    <t>Jgp Asset</t>
  </si>
  <si>
    <t>95,48</t>
  </si>
  <si>
    <t>https://fnet.bmfbovespa.com.br/fnet/publico/downloadDocumento?id=496485</t>
  </si>
  <si>
    <t>KNCA11</t>
  </si>
  <si>
    <t>103,53</t>
  </si>
  <si>
    <t>https://fnet.bmfbovespa.com.br/fnet/publico/downloadDocumento?id=489208</t>
  </si>
  <si>
    <t>LSAG11</t>
  </si>
  <si>
    <t>Leste Credit</t>
  </si>
  <si>
    <t>100,03</t>
  </si>
  <si>
    <t>https://fnet.bmfbovespa.com.br/fnet/publico/downloadDocumento?id=492977</t>
  </si>
  <si>
    <t>MAVC11</t>
  </si>
  <si>
    <t>NCRA11</t>
  </si>
  <si>
    <t>Nch Brasil</t>
  </si>
  <si>
    <t>10,63</t>
  </si>
  <si>
    <t>https://fnet.bmfbovespa.com.br/fnet/publico/downloadDocumento?id=497207</t>
  </si>
  <si>
    <t>OIAG11</t>
  </si>
  <si>
    <t>Fator Ore</t>
  </si>
  <si>
    <t>9,79</t>
  </si>
  <si>
    <t>https://fnet.bmfbovespa.com.br/fnet/publico/downloadDocumento?id=492270</t>
  </si>
  <si>
    <t>PLCA11</t>
  </si>
  <si>
    <t>Plural</t>
  </si>
  <si>
    <t>94,90</t>
  </si>
  <si>
    <t>https://fnet.bmfbovespa.com.br/fnet/publico/downloadDocumento?id=488102</t>
  </si>
  <si>
    <t>RURA11</t>
  </si>
  <si>
    <t>Itaú Asset</t>
  </si>
  <si>
    <t>10,02</t>
  </si>
  <si>
    <t>https://fnet.bmfbovespa.com.br/fnet/publico/downloadDocumento?id=489794</t>
  </si>
  <si>
    <t>RZAG11</t>
  </si>
  <si>
    <t>9,50</t>
  </si>
  <si>
    <t>https://fnet.bmfbovespa.com.br/fnet/publico/downloadDocumento?id=492357</t>
  </si>
  <si>
    <t>SNAG11</t>
  </si>
  <si>
    <t>100,72</t>
  </si>
  <si>
    <t>https://fnet.bmfbovespa.com.br/fnet/publico/downloadDocumento?id=494943</t>
  </si>
  <si>
    <t>VCRA11</t>
  </si>
  <si>
    <t>102,85</t>
  </si>
  <si>
    <t>https://fnet.bmfbovespa.com.br/fnet/publico/downloadDocumento?id=491234</t>
  </si>
  <si>
    <t>VGIA11</t>
  </si>
  <si>
    <t>9,52</t>
  </si>
  <si>
    <t>https://fnet.bmfbovespa.com.br/fnet/publico/downloadDocumento?id=491926</t>
  </si>
  <si>
    <t>XPCA11</t>
  </si>
  <si>
    <t>9,49</t>
  </si>
  <si>
    <t>https://fnet.bmfbovespa.com.br/fnet/publico/downloadDocumento?id=491014</t>
  </si>
  <si>
    <t>Planilha FIIs</t>
  </si>
  <si>
    <t>A planilha efetua a metodologia de cálculo baseada no modelo de Gordon (desconto de dividendos)</t>
  </si>
  <si>
    <t>- Pega o dividendo considerado (coluna P) multiplicado por 12 e divide por uma taxa de desconto.</t>
  </si>
  <si>
    <t>- Para fundos de tijolo, é descontado do dividendo um valor de retenção (coluna Z), referente a manutenção do imóvel</t>
  </si>
  <si>
    <t>- A taxa de desconto é a informada na coluna R (V + T)</t>
  </si>
  <si>
    <t>- Para outros fundos, não é descontada retenção dos dividendos</t>
  </si>
  <si>
    <t>- A taxa de desconto é R + X (considerando que FIIs de papel repassam a inflação em forma de dividendos, não incorporam no valor da cota)</t>
  </si>
  <si>
    <t>- A fórmula pode ser "misleading" para fundos híbridos e FOFs, pois a taxa de desconto deles deve ser feita baseado no que cada um tem dentro (um híbrido que tem 80% de tijolo teria uma taxa mais próxima dos FII de tijolo do que dos FII de papel, por exemplo)</t>
  </si>
  <si>
    <t>- Spread normalmente é entre 2% a 4% (Segundo o Baroni)</t>
  </si>
  <si>
    <t>- Para avaliações de valuation, altere apenas as colunas em vermelho.</t>
  </si>
  <si>
    <t>A referência para as premissas e cálculos dessa planilha vieram desse vídeo do prof. Baroni:</t>
  </si>
  <si>
    <t>https://www.youtube.com/watch?v=lY7GzqvIwqQ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</si>
</sst>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u/>
      <sz val="11"/>
      <color theme="4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2" fillId="0" borderId="0"/>
    <xf numFmtId="0" fontId="3" fillId="0" borderId="0"/>
  </cellStyleXfs>
  <cellXfs count="39">
    <xf numFmtId="0" fontId="0" fillId="0" borderId="0" xfId="0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2" borderId="5" xfId="0" applyFont="1" applyFill="1" applyBorder="1"/>
    <xf numFmtId="0" fontId="1" fillId="0" borderId="5" xfId="0" applyFont="1" applyBorder="1" applyAlignment="1">
      <alignment wrapText="1"/>
    </xf>
    <xf numFmtId="0" fontId="1" fillId="2" borderId="5" xfId="0" applyFont="1" applyFill="1" applyBorder="1" applyAlignment="1">
      <alignment wrapText="1"/>
    </xf>
    <xf numFmtId="10" fontId="1" fillId="3" borderId="2" xfId="0" applyNumberFormat="1" applyFont="1" applyFill="1" applyBorder="1" applyAlignment="1">
      <alignment horizontal="right" wrapText="1"/>
    </xf>
    <xf numFmtId="0" fontId="1" fillId="3" borderId="3" xfId="0" applyFont="1" applyFill="1" applyBorder="1" applyAlignment="1">
      <alignment wrapText="1"/>
    </xf>
    <xf numFmtId="0" fontId="1" fillId="4" borderId="3" xfId="0" applyFont="1" applyFill="1" applyBorder="1" applyAlignment="1">
      <alignment wrapText="1"/>
    </xf>
    <xf numFmtId="10" fontId="1" fillId="4" borderId="2" xfId="0" applyNumberFormat="1" applyFont="1" applyFill="1" applyBorder="1" applyAlignment="1">
      <alignment horizontal="right" wrapText="1"/>
    </xf>
    <xf numFmtId="10" fontId="1" fillId="4" borderId="2" xfId="0" applyNumberFormat="1" applyFont="1" applyFill="1" applyBorder="1"/>
    <xf numFmtId="0" fontId="0" fillId="0" borderId="2" xfId="0" applyBorder="1"/>
    <xf numFmtId="0" fontId="0" fillId="0" borderId="1" xfId="0" applyBorder="1"/>
    <xf numFmtId="10" fontId="0" fillId="0" borderId="1" xfId="0" applyNumberFormat="1" applyBorder="1"/>
    <xf numFmtId="2" fontId="0" fillId="0" borderId="1" xfId="0" applyNumberFormat="1" applyBorder="1"/>
    <xf numFmtId="164" fontId="0" fillId="0" borderId="1" xfId="0" applyNumberFormat="1" applyBorder="1"/>
    <xf numFmtId="165" fontId="2" fillId="0" borderId="1" xfId="1" applyNumberFormat="1" applyBorder="1"/>
    <xf numFmtId="0" fontId="1" fillId="0" borderId="0" xfId="0" applyFont="1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1" fillId="0" borderId="0" xfId="0" quotePrefix="1" applyFont="1" applyAlignment="1">
      <alignment wrapText="1"/>
    </xf>
    <xf numFmtId="0" fontId="3" fillId="0" borderId="0" xfId="2"/>
    <xf numFmtId="0" fontId="4" fillId="4" borderId="3" xfId="2" applyFont="1" applyFill="1" applyBorder="1"/>
    <xf numFmtId="0" fontId="4" fillId="3" borderId="3" xfId="2" applyFont="1" applyFill="1" applyBorder="1" applyAlignment="1">
      <alignment wrapText="1"/>
    </xf>
    <xf numFmtId="10" fontId="2" fillId="0" borderId="1" xfId="1" applyNumberFormat="1" applyBorder="1"/>
    <xf numFmtId="0" fontId="0" fillId="0" borderId="7" xfId="0" applyBorder="1"/>
    <xf numFmtId="0" fontId="1" fillId="5" borderId="5" xfId="0" applyFont="1" applyFill="1" applyBorder="1" applyAlignment="1">
      <alignment wrapText="1"/>
    </xf>
    <xf numFmtId="0" fontId="1" fillId="5" borderId="5" xfId="0" applyFont="1" applyFill="1" applyBorder="1"/>
    <xf numFmtId="165" fontId="3" fillId="0" borderId="1" xfId="2" applyNumberFormat="1" applyBorder="1"/>
    <xf numFmtId="164" fontId="0" fillId="6" borderId="1" xfId="0" applyNumberFormat="1" applyFill="1" applyBorder="1"/>
    <xf numFmtId="165" fontId="0" fillId="6" borderId="1" xfId="0" applyNumberFormat="1" applyFill="1" applyBorder="1"/>
    <xf numFmtId="0" fontId="0" fillId="0" borderId="8" xfId="0" applyBorder="1"/>
    <xf numFmtId="164" fontId="0" fillId="0" borderId="8" xfId="0" applyNumberFormat="1" applyBorder="1"/>
    <xf numFmtId="10" fontId="2" fillId="0" borderId="8" xfId="1" applyNumberFormat="1" applyBorder="1"/>
    <xf numFmtId="2" fontId="0" fillId="0" borderId="8" xfId="0" applyNumberFormat="1" applyBorder="1"/>
    <xf numFmtId="10" fontId="0" fillId="0" borderId="8" xfId="0" applyNumberFormat="1" applyBorder="1"/>
    <xf numFmtId="164" fontId="0" fillId="6" borderId="8" xfId="0" applyNumberFormat="1" applyFill="1" applyBorder="1"/>
    <xf numFmtId="0" fontId="5" fillId="0" borderId="3" xfId="0" applyFont="1" applyBorder="1"/>
  </cellXfs>
  <cellStyles count="3">
    <cellStyle name="Hiperlink" xfId="2" builtinId="8"/>
    <cellStyle name="Normal" xfId="0" builtinId="0"/>
    <cellStyle name="Porcentagem" xfId="1" builtinId="5"/>
  </cellStyles>
  <dxfs count="28"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  <dxf>
      <font>
        <strike val="0"/>
        <outline val="0"/>
        <shadow val="0"/>
        <u/>
        <vertAlign val="baseline"/>
        <sz val="11"/>
        <color theme="4" tint="-0.249977111117893"/>
        <name val="Calibri"/>
        <family val="2"/>
        <scheme val="minor"/>
      </font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0.0%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5" formatCode="0.0%"/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fill>
        <patternFill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5" formatCode="0.0%"/>
      <fill>
        <patternFill>
          <fgColor indexed="64"/>
          <bgColor theme="5" tint="0.399975585192419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R$&quot;\ #,##0.00"/>
      <fill>
        <patternFill>
          <fgColor indexed="64"/>
          <bgColor theme="5" tint="0.399975585192419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2" formatCode="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V476" totalsRowShown="0" headerRowDxfId="27" headerRowBorderDxfId="26" tableBorderDxfId="25" totalsRowBorderDxfId="24">
  <autoFilter ref="A1:V476" xr:uid="{00000000-0009-0000-0100-000001000000}"/>
  <sortState xmlns:xlrd2="http://schemas.microsoft.com/office/spreadsheetml/2017/richdata2" ref="A2:U412">
    <sortCondition ref="A1:A412"/>
  </sortState>
  <tableColumns count="22">
    <tableColumn id="1" xr3:uid="{00000000-0010-0000-0000-000001000000}" name="Ticker" dataDxfId="23"/>
    <tableColumn id="20" xr3:uid="{00000000-0010-0000-0000-000014000000}" name="Tipo" dataDxfId="22"/>
    <tableColumn id="2" xr3:uid="{00000000-0010-0000-0000-000002000000}" name="Setor" dataDxfId="21"/>
    <tableColumn id="3" xr3:uid="{00000000-0010-0000-0000-000003000000}" name="Gestora" dataDxfId="20"/>
    <tableColumn id="4" xr3:uid="{00000000-0010-0000-0000-000004000000}" name="Preço atual" dataDxfId="19"/>
    <tableColumn id="5" xr3:uid="{00000000-0010-0000-0000-000005000000}" name="Divid." dataDxfId="18"/>
    <tableColumn id="6" xr3:uid="{00000000-0010-0000-0000-000006000000}" name="Yield_x000a_Anualiz.(%)" dataDxfId="17" dataCellStyle="Porcentagem">
      <calculatedColumnFormula>Tabela1[[#This Row],[Divid.]]*12/Tabela1[[#This Row],[Preço atual]]</calculatedColumnFormula>
    </tableColumn>
    <tableColumn id="12" xr3:uid="{00000000-0010-0000-0000-00000C000000}" name="Divid._x000a_12m" dataDxfId="16"/>
    <tableColumn id="7" xr3:uid="{00000000-0010-0000-0000-000007000000}" name="VP" dataDxfId="15"/>
    <tableColumn id="8" xr3:uid="{00000000-0010-0000-0000-000008000000}" name="P/VP" dataDxfId="14">
      <calculatedColumnFormula>Tabela1[[#This Row],[Preço atual]]/Tabela1[[#This Row],[VP]]</calculatedColumnFormula>
    </tableColumn>
    <tableColumn id="9" xr3:uid="{00000000-0010-0000-0000-000009000000}" name="Vac." dataDxfId="13"/>
    <tableColumn id="10" xr3:uid="{00000000-0010-0000-0000-00000A000000}" name="Inad." dataDxfId="12"/>
    <tableColumn id="11" xr3:uid="{00000000-0010-0000-0000-00000B000000}" name="Caixa_x000a_(%)" dataDxfId="11"/>
    <tableColumn id="23" xr3:uid="{00000000-0010-0000-0000-000017000000}" name="Cotistas" dataDxfId="10"/>
    <tableColumn id="16" xr3:uid="{00000000-0010-0000-0000-000010000000}" name="Preço_x000a_m2" dataDxfId="9"/>
    <tableColumn id="15" xr3:uid="{00000000-0010-0000-0000-00000F000000}" name="Aluguel_x000a_m2" dataDxfId="8"/>
    <tableColumn id="14" xr3:uid="{00000000-0010-0000-0000-00000E000000}" name="Divid._x000a_Considerado" dataDxfId="7">
      <calculatedColumnFormula>Tabela1[[#This Row],[Divid.]]</calculatedColumnFormula>
    </tableColumn>
    <tableColumn id="13" xr3:uid="{00000000-0010-0000-0000-00000D000000}" name="Ônus" dataDxfId="6"/>
    <tableColumn id="17" xr3:uid="{00000000-0010-0000-0000-000011000000}" name="Preço Calculado" dataDxfId="5">
      <calculatedColumnFormula>IF(ISERR(SEARCH("TIJOLO",Tabela1[[#This Row],[Setor]])),Tabela1[[#This Row],[Divid.
Considerado]]*12/($X$1+$AD$1+Tabela1[[#This Row],[Ônus]]),Tabela1[[#This Row],[Divid.
Considerado]]*12*(1-$AF$1)/($X$1+Tabela1[[#This Row],[Ônus]]))</calculatedColumnFormula>
    </tableColumn>
    <tableColumn id="22" xr3:uid="{00000000-0010-0000-0000-000016000000}" name="Upside" dataDxfId="4" dataCellStyle="Porcentagem">
      <calculatedColumnFormula>Tabela1[[#This Row],[Preço Calculado]]/Tabela1[[#This Row],[Preço atual]]-1</calculatedColumnFormula>
    </tableColumn>
    <tableColumn id="18" xr3:uid="{00000000-0010-0000-0000-000012000000}" name="Link" dataDxfId="3" dataCellStyle="Porcentagem">
      <calculatedColumnFormula>HYPERLINK("https://statusinvest.com.br/fundos-imobiliarios/"&amp;Tabela1[[#This Row],[Ticker]],"Link")</calculatedColumnFormula>
    </tableColumn>
    <tableColumn id="19" xr3:uid="{00000000-0010-0000-0000-000013000000}" name="Relatório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www.bcb.gov.br/publicacoes/focus" TargetMode="External"/><Relationship Id="rId1" Type="http://schemas.openxmlformats.org/officeDocument/2006/relationships/hyperlink" Target="https://www.tesourodireto.com.br/titulos/precos-e-taxas.ht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lY7GzqvIwq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76"/>
  <sheetViews>
    <sheetView tabSelected="1" workbookViewId="0">
      <pane xSplit="1" topLeftCell="B1" activePane="topRight" state="frozen"/>
      <selection pane="topRight" activeCell="M4" sqref="M4"/>
    </sheetView>
  </sheetViews>
  <sheetFormatPr defaultRowHeight="15" x14ac:dyDescent="0.25"/>
  <cols>
    <col min="1" max="1" width="8.85546875" bestFit="1" customWidth="1"/>
    <col min="2" max="2" width="7.7109375" bestFit="1" customWidth="1"/>
    <col min="3" max="3" width="8" bestFit="1" customWidth="1"/>
    <col min="4" max="4" width="10.28515625" bestFit="1" customWidth="1"/>
    <col min="5" max="5" width="13.140625" bestFit="1" customWidth="1"/>
    <col min="6" max="6" width="8.42578125" bestFit="1" customWidth="1"/>
    <col min="7" max="7" width="13.42578125" bestFit="1" customWidth="1"/>
    <col min="8" max="8" width="8.42578125" bestFit="1" customWidth="1"/>
    <col min="9" max="9" width="5.7109375" bestFit="1" customWidth="1"/>
    <col min="10" max="10" width="7.7109375" bestFit="1" customWidth="1"/>
    <col min="11" max="11" width="7" bestFit="1" customWidth="1"/>
    <col min="12" max="12" width="7.7109375" bestFit="1" customWidth="1"/>
    <col min="13" max="13" width="8" bestFit="1" customWidth="1"/>
    <col min="14" max="14" width="10.28515625" customWidth="1"/>
    <col min="15" max="15" width="8.28515625" bestFit="1" customWidth="1"/>
    <col min="16" max="16" width="10.140625" bestFit="1" customWidth="1"/>
    <col min="17" max="17" width="14.42578125" bestFit="1" customWidth="1"/>
    <col min="18" max="18" width="7.85546875" bestFit="1" customWidth="1"/>
    <col min="19" max="19" width="11.85546875" bestFit="1" customWidth="1"/>
    <col min="20" max="20" width="9.5703125" bestFit="1" customWidth="1"/>
    <col min="21" max="21" width="6.85546875" bestFit="1" customWidth="1"/>
    <col min="22" max="22" width="11.42578125" bestFit="1" customWidth="1"/>
    <col min="23" max="23" width="13.5703125" bestFit="1" customWidth="1"/>
    <col min="24" max="24" width="7.85546875" customWidth="1"/>
    <col min="25" max="25" width="7.140625" bestFit="1" customWidth="1"/>
    <col min="26" max="26" width="7.85546875" customWidth="1"/>
    <col min="27" max="27" width="7.140625" bestFit="1" customWidth="1"/>
    <col min="28" max="28" width="8" customWidth="1"/>
  </cols>
  <sheetData>
    <row r="1" spans="1:32" ht="30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5" t="s">
        <v>6</v>
      </c>
      <c r="H1" s="5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2" t="s">
        <v>13</v>
      </c>
      <c r="O1" s="5" t="s">
        <v>14</v>
      </c>
      <c r="P1" s="5" t="s">
        <v>15</v>
      </c>
      <c r="Q1" s="27" t="s">
        <v>16</v>
      </c>
      <c r="R1" s="28" t="s">
        <v>17</v>
      </c>
      <c r="S1" s="6" t="s">
        <v>18</v>
      </c>
      <c r="T1" s="4" t="s">
        <v>19</v>
      </c>
      <c r="U1" s="4" t="s">
        <v>20</v>
      </c>
      <c r="V1" s="3" t="s">
        <v>21</v>
      </c>
      <c r="W1" s="8" t="s">
        <v>22</v>
      </c>
      <c r="X1" s="7">
        <f>AB1+Z1</f>
        <v>8.5499999999999993E-2</v>
      </c>
      <c r="Y1" s="9" t="s">
        <v>23</v>
      </c>
      <c r="Z1" s="10">
        <v>0.03</v>
      </c>
      <c r="AA1" s="24" t="s">
        <v>24</v>
      </c>
      <c r="AB1" s="7">
        <v>5.5500000000000001E-2</v>
      </c>
      <c r="AC1" s="23" t="s">
        <v>25</v>
      </c>
      <c r="AD1" s="11">
        <v>0.05</v>
      </c>
      <c r="AE1" s="8" t="s">
        <v>26</v>
      </c>
      <c r="AF1" s="7">
        <v>0.1</v>
      </c>
    </row>
    <row r="2" spans="1:32" x14ac:dyDescent="0.25">
      <c r="A2" s="12" t="s">
        <v>27</v>
      </c>
      <c r="B2" s="12" t="s">
        <v>28</v>
      </c>
      <c r="C2" s="13"/>
      <c r="D2" s="13"/>
      <c r="E2" s="16"/>
      <c r="F2" s="16"/>
      <c r="G2" s="14" t="e">
        <f>Tabela1[[#This Row],[Divid.]]*12/Tabela1[[#This Row],[Preço atual]]</f>
        <v>#DIV/0!</v>
      </c>
      <c r="H2" s="16"/>
      <c r="I2" s="16"/>
      <c r="J2" s="15" t="e">
        <f>Tabela1[[#This Row],[Preço atual]]/Tabela1[[#This Row],[VP]]</f>
        <v>#DIV/0!</v>
      </c>
      <c r="K2" s="14"/>
      <c r="L2" s="14"/>
      <c r="M2" s="13"/>
      <c r="N2" s="13"/>
      <c r="O2" s="13"/>
      <c r="P2" s="13"/>
      <c r="Q2" s="30">
        <f>Tabela1[[#This Row],[Divid.]]</f>
        <v>0</v>
      </c>
      <c r="R2" s="31">
        <v>0</v>
      </c>
      <c r="S2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2" s="17" t="e">
        <f>Tabela1[[#This Row],[Preço Calculado]]/Tabela1[[#This Row],[Preço atual]]-1</f>
        <v>#DIV/0!</v>
      </c>
      <c r="U2" s="29" t="str">
        <f>HYPERLINK("https://statusinvest.com.br/fundos-imobiliarios/"&amp;Tabela1[[#This Row],[Ticker]],"Link")</f>
        <v>Link</v>
      </c>
      <c r="V2" s="38" t="s">
        <v>29</v>
      </c>
    </row>
    <row r="3" spans="1:32" x14ac:dyDescent="0.25">
      <c r="A3" s="12" t="s">
        <v>30</v>
      </c>
      <c r="B3" s="12" t="s">
        <v>28</v>
      </c>
      <c r="C3" s="13"/>
      <c r="D3" s="13"/>
      <c r="E3" s="16"/>
      <c r="F3" s="16"/>
      <c r="G3" s="14" t="e">
        <f>Tabela1[[#This Row],[Divid.]]*12/Tabela1[[#This Row],[Preço atual]]</f>
        <v>#DIV/0!</v>
      </c>
      <c r="H3" s="16"/>
      <c r="I3" s="16"/>
      <c r="J3" s="15" t="e">
        <f>Tabela1[[#This Row],[Preço atual]]/Tabela1[[#This Row],[VP]]</f>
        <v>#DIV/0!</v>
      </c>
      <c r="K3" s="14"/>
      <c r="L3" s="14"/>
      <c r="M3" s="13"/>
      <c r="N3" s="13"/>
      <c r="O3" s="13"/>
      <c r="P3" s="13"/>
      <c r="Q3" s="30">
        <f>Tabela1[[#This Row],[Divid.]]</f>
        <v>0</v>
      </c>
      <c r="R3" s="31">
        <v>0</v>
      </c>
      <c r="S3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3" s="17" t="e">
        <f>Tabela1[[#This Row],[Preço Calculado]]/Tabela1[[#This Row],[Preço atual]]-1</f>
        <v>#DIV/0!</v>
      </c>
      <c r="U3" s="29" t="str">
        <f>HYPERLINK("https://statusinvest.com.br/fundos-imobiliarios/"&amp;Tabela1[[#This Row],[Ticker]],"Link")</f>
        <v>Link</v>
      </c>
      <c r="V3" s="38" t="s">
        <v>29</v>
      </c>
    </row>
    <row r="4" spans="1:32" x14ac:dyDescent="0.25">
      <c r="A4" s="12" t="s">
        <v>31</v>
      </c>
      <c r="B4" s="12" t="s">
        <v>28</v>
      </c>
      <c r="C4" s="13"/>
      <c r="D4" s="13"/>
      <c r="E4" s="16"/>
      <c r="F4" s="16"/>
      <c r="G4" s="14" t="e">
        <f>Tabela1[[#This Row],[Divid.]]*12/Tabela1[[#This Row],[Preço atual]]</f>
        <v>#DIV/0!</v>
      </c>
      <c r="H4" s="16"/>
      <c r="I4" s="16"/>
      <c r="J4" s="15" t="e">
        <f>Tabela1[[#This Row],[Preço atual]]/Tabela1[[#This Row],[VP]]</f>
        <v>#DIV/0!</v>
      </c>
      <c r="K4" s="14"/>
      <c r="L4" s="14"/>
      <c r="M4" s="13"/>
      <c r="N4" s="13"/>
      <c r="O4" s="13"/>
      <c r="P4" s="13"/>
      <c r="Q4" s="30">
        <f>Tabela1[[#This Row],[Divid.]]</f>
        <v>0</v>
      </c>
      <c r="R4" s="31">
        <v>0</v>
      </c>
      <c r="S4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4" s="17" t="e">
        <f>Tabela1[[#This Row],[Preço Calculado]]/Tabela1[[#This Row],[Preço atual]]-1</f>
        <v>#DIV/0!</v>
      </c>
      <c r="U4" s="29" t="str">
        <f>HYPERLINK("https://statusinvest.com.br/fundos-imobiliarios/"&amp;Tabela1[[#This Row],[Ticker]],"Link")</f>
        <v>Link</v>
      </c>
      <c r="V4" s="38" t="s">
        <v>29</v>
      </c>
    </row>
    <row r="5" spans="1:32" x14ac:dyDescent="0.25">
      <c r="A5" s="12" t="s">
        <v>32</v>
      </c>
      <c r="B5" s="12" t="s">
        <v>28</v>
      </c>
      <c r="C5" s="13"/>
      <c r="D5" s="13"/>
      <c r="E5" s="16"/>
      <c r="F5" s="16"/>
      <c r="G5" s="14" t="e">
        <f>Tabela1[[#This Row],[Divid.]]*12/Tabela1[[#This Row],[Preço atual]]</f>
        <v>#DIV/0!</v>
      </c>
      <c r="H5" s="16"/>
      <c r="I5" s="16"/>
      <c r="J5" s="15" t="e">
        <f>Tabela1[[#This Row],[Preço atual]]/Tabela1[[#This Row],[VP]]</f>
        <v>#DIV/0!</v>
      </c>
      <c r="K5" s="14"/>
      <c r="L5" s="14"/>
      <c r="M5" s="13"/>
      <c r="N5" s="13"/>
      <c r="O5" s="13"/>
      <c r="P5" s="13"/>
      <c r="Q5" s="30">
        <f>Tabela1[[#This Row],[Divid.]]</f>
        <v>0</v>
      </c>
      <c r="R5" s="31">
        <v>0</v>
      </c>
      <c r="S5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5" s="17" t="e">
        <f>Tabela1[[#This Row],[Preço Calculado]]/Tabela1[[#This Row],[Preço atual]]-1</f>
        <v>#DIV/0!</v>
      </c>
      <c r="U5" s="29" t="str">
        <f>HYPERLINK("https://statusinvest.com.br/fundos-imobiliarios/"&amp;Tabela1[[#This Row],[Ticker]],"Link")</f>
        <v>Link</v>
      </c>
      <c r="V5" s="38" t="s">
        <v>29</v>
      </c>
    </row>
    <row r="6" spans="1:32" x14ac:dyDescent="0.25">
      <c r="A6" s="12" t="s">
        <v>33</v>
      </c>
      <c r="B6" s="12" t="s">
        <v>28</v>
      </c>
      <c r="C6" s="13" t="s">
        <v>34</v>
      </c>
      <c r="D6" s="13" t="s">
        <v>35</v>
      </c>
      <c r="E6" s="16">
        <v>70.900000000000006</v>
      </c>
      <c r="F6" s="16">
        <v>0.78</v>
      </c>
      <c r="G6" s="25">
        <f>Tabela1[[#This Row],[Divid.]]*12/Tabela1[[#This Row],[Preço atual]]</f>
        <v>0.13201692524682651</v>
      </c>
      <c r="H6" s="16">
        <v>8.2899999999999991</v>
      </c>
      <c r="I6" s="16">
        <v>94.61</v>
      </c>
      <c r="J6" s="15">
        <f>Tabela1[[#This Row],[Preço atual]]/Tabela1[[#This Row],[VP]]</f>
        <v>0.74939224183490127</v>
      </c>
      <c r="K6" s="14">
        <v>0</v>
      </c>
      <c r="L6" s="14">
        <v>0</v>
      </c>
      <c r="M6" s="13">
        <v>0.64</v>
      </c>
      <c r="N6" s="13">
        <v>14479</v>
      </c>
      <c r="O6" s="13">
        <v>14439</v>
      </c>
      <c r="P6" s="13">
        <v>2195</v>
      </c>
      <c r="Q6" s="30">
        <f>Tabela1[[#This Row],[Divid.]]</f>
        <v>0.78</v>
      </c>
      <c r="R6" s="31">
        <v>0</v>
      </c>
      <c r="S6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6" s="17">
        <f>Tabela1[[#This Row],[Preço Calculado]]/Tabela1[[#This Row],[Preço atual]]-1</f>
        <v>-2.5705348731907773E-2</v>
      </c>
      <c r="U6" s="29" t="str">
        <f>HYPERLINK("https://statusinvest.com.br/fundos-imobiliarios/"&amp;Tabela1[[#This Row],[Ticker]],"Link")</f>
        <v>Link</v>
      </c>
      <c r="V6" s="38" t="s">
        <v>36</v>
      </c>
    </row>
    <row r="7" spans="1:32" x14ac:dyDescent="0.25">
      <c r="A7" s="12" t="s">
        <v>37</v>
      </c>
      <c r="B7" s="12" t="s">
        <v>28</v>
      </c>
      <c r="C7" s="13"/>
      <c r="D7" s="13"/>
      <c r="E7" s="16"/>
      <c r="F7" s="16"/>
      <c r="G7" s="14" t="e">
        <f>Tabela1[[#This Row],[Divid.]]*12/Tabela1[[#This Row],[Preço atual]]</f>
        <v>#DIV/0!</v>
      </c>
      <c r="H7" s="16"/>
      <c r="I7" s="16"/>
      <c r="J7" s="15" t="e">
        <f>Tabela1[[#This Row],[Preço atual]]/Tabela1[[#This Row],[VP]]</f>
        <v>#DIV/0!</v>
      </c>
      <c r="K7" s="14"/>
      <c r="L7" s="14"/>
      <c r="M7" s="13"/>
      <c r="N7" s="13"/>
      <c r="O7" s="13"/>
      <c r="P7" s="13"/>
      <c r="Q7" s="30">
        <f>Tabela1[[#This Row],[Divid.]]</f>
        <v>0</v>
      </c>
      <c r="R7" s="31">
        <v>0</v>
      </c>
      <c r="S7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7" s="17" t="e">
        <f>Tabela1[[#This Row],[Preço Calculado]]/Tabela1[[#This Row],[Preço atual]]-1</f>
        <v>#DIV/0!</v>
      </c>
      <c r="U7" s="29" t="str">
        <f>HYPERLINK("https://statusinvest.com.br/fundos-imobiliarios/"&amp;Tabela1[[#This Row],[Ticker]],"Link")</f>
        <v>Link</v>
      </c>
      <c r="V7" s="38" t="s">
        <v>29</v>
      </c>
    </row>
    <row r="8" spans="1:32" x14ac:dyDescent="0.25">
      <c r="A8" s="12" t="s">
        <v>38</v>
      </c>
      <c r="B8" s="12" t="s">
        <v>28</v>
      </c>
      <c r="C8" s="13" t="s">
        <v>39</v>
      </c>
      <c r="D8" s="13"/>
      <c r="E8" s="16">
        <v>0</v>
      </c>
      <c r="F8" s="16" t="s">
        <v>40</v>
      </c>
      <c r="G8" s="25" t="e">
        <f>Tabela1[[#This Row],[Divid.]]*12/Tabela1[[#This Row],[Preço atual]]</f>
        <v>#VALUE!</v>
      </c>
      <c r="H8" s="16">
        <v>0</v>
      </c>
      <c r="I8" s="16">
        <v>0</v>
      </c>
      <c r="J8" s="15" t="e">
        <f>Tabela1[[#This Row],[Preço atual]]/Tabela1[[#This Row],[VP]]</f>
        <v>#DIV/0!</v>
      </c>
      <c r="K8" s="14"/>
      <c r="L8" s="14"/>
      <c r="M8" s="13" t="s">
        <v>40</v>
      </c>
      <c r="N8" s="13"/>
      <c r="O8" s="13"/>
      <c r="P8" s="13"/>
      <c r="Q8" s="30" t="str">
        <f>Tabela1[[#This Row],[Divid.]]</f>
        <v>-</v>
      </c>
      <c r="R8" s="31">
        <v>0</v>
      </c>
      <c r="S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8" s="17" t="e">
        <f>Tabela1[[#This Row],[Preço Calculado]]/Tabela1[[#This Row],[Preço atual]]-1</f>
        <v>#VALUE!</v>
      </c>
      <c r="U8" s="29" t="str">
        <f>HYPERLINK("https://statusinvest.com.br/fundos-imobiliarios/"&amp;Tabela1[[#This Row],[Ticker]],"Link")</f>
        <v>Link</v>
      </c>
      <c r="V8" s="38" t="s">
        <v>29</v>
      </c>
    </row>
    <row r="9" spans="1:32" x14ac:dyDescent="0.25">
      <c r="A9" s="12" t="s">
        <v>41</v>
      </c>
      <c r="B9" s="12" t="s">
        <v>28</v>
      </c>
      <c r="C9" s="13"/>
      <c r="D9" s="13"/>
      <c r="E9" s="16"/>
      <c r="F9" s="16"/>
      <c r="G9" s="14" t="e">
        <f>Tabela1[[#This Row],[Divid.]]*12/Tabela1[[#This Row],[Preço atual]]</f>
        <v>#DIV/0!</v>
      </c>
      <c r="H9" s="16"/>
      <c r="I9" s="16"/>
      <c r="J9" s="15" t="e">
        <f>Tabela1[[#This Row],[Preço atual]]/Tabela1[[#This Row],[VP]]</f>
        <v>#DIV/0!</v>
      </c>
      <c r="K9" s="14"/>
      <c r="L9" s="14"/>
      <c r="M9" s="13"/>
      <c r="N9" s="13"/>
      <c r="O9" s="13"/>
      <c r="P9" s="13"/>
      <c r="Q9" s="30">
        <f>Tabela1[[#This Row],[Divid.]]</f>
        <v>0</v>
      </c>
      <c r="R9" s="31">
        <v>0</v>
      </c>
      <c r="S9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9" s="17" t="e">
        <f>Tabela1[[#This Row],[Preço Calculado]]/Tabela1[[#This Row],[Preço atual]]-1</f>
        <v>#DIV/0!</v>
      </c>
      <c r="U9" s="29" t="str">
        <f>HYPERLINK("https://statusinvest.com.br/fundos-imobiliarios/"&amp;Tabela1[[#This Row],[Ticker]],"Link")</f>
        <v>Link</v>
      </c>
      <c r="V9" s="38" t="s">
        <v>29</v>
      </c>
    </row>
    <row r="10" spans="1:32" x14ac:dyDescent="0.25">
      <c r="A10" s="12" t="s">
        <v>42</v>
      </c>
      <c r="B10" s="12" t="s">
        <v>28</v>
      </c>
      <c r="C10" s="13" t="s">
        <v>43</v>
      </c>
      <c r="D10" s="13" t="s">
        <v>44</v>
      </c>
      <c r="E10" s="16">
        <v>113.49</v>
      </c>
      <c r="F10" s="16">
        <v>0.82499999999999996</v>
      </c>
      <c r="G10" s="25">
        <f>Tabela1[[#This Row],[Divid.]]*12/Tabela1[[#This Row],[Preço atual]]</f>
        <v>8.7232355273592382E-2</v>
      </c>
      <c r="H10" s="16">
        <v>14.405900000000001</v>
      </c>
      <c r="I10" s="16">
        <v>106.69</v>
      </c>
      <c r="J10" s="15">
        <f>Tabela1[[#This Row],[Preço atual]]/Tabela1[[#This Row],[VP]]</f>
        <v>1.06373605773737</v>
      </c>
      <c r="K10" s="14">
        <v>0</v>
      </c>
      <c r="L10" s="14">
        <v>0</v>
      </c>
      <c r="M10" s="13">
        <v>30.63</v>
      </c>
      <c r="N10" s="13">
        <v>135095</v>
      </c>
      <c r="O10" s="13">
        <v>7029</v>
      </c>
      <c r="P10" s="13">
        <v>563</v>
      </c>
      <c r="Q10" s="30">
        <f>Tabela1[[#This Row],[Divid.]]</f>
        <v>0.82499999999999996</v>
      </c>
      <c r="R10" s="31">
        <v>0</v>
      </c>
      <c r="S10" s="16">
        <f>IF(ISERR(SEARCH("TIJOLO",Tabela1[[#This Row],[Setor]])),Tabela1[[#This Row],[Divid.
Considerado]]*12/($X$1+$AD$1+Tabela1[[#This Row],[Ônus]]),Tabela1[[#This Row],[Divid.
Considerado]]*12*(1-$AF$1)/($X$1+Tabela1[[#This Row],[Ônus]]))</f>
        <v>73.062730627306252</v>
      </c>
      <c r="T10" s="17">
        <f>Tabela1[[#This Row],[Preço Calculado]]/Tabela1[[#This Row],[Preço atual]]-1</f>
        <v>-0.35621878026869103</v>
      </c>
      <c r="U10" s="29" t="str">
        <f>HYPERLINK("https://statusinvest.com.br/fundos-imobiliarios/"&amp;Tabela1[[#This Row],[Ticker]],"Link")</f>
        <v>Link</v>
      </c>
      <c r="V10" s="38" t="s">
        <v>45</v>
      </c>
    </row>
    <row r="11" spans="1:32" x14ac:dyDescent="0.25">
      <c r="A11" s="12" t="s">
        <v>46</v>
      </c>
      <c r="B11" s="12" t="s">
        <v>28</v>
      </c>
      <c r="C11" s="13" t="s">
        <v>47</v>
      </c>
      <c r="D11" s="13" t="s">
        <v>48</v>
      </c>
      <c r="E11" s="16">
        <v>3500</v>
      </c>
      <c r="F11" s="16">
        <v>42.077199999999998</v>
      </c>
      <c r="G11" s="25">
        <f>Tabela1[[#This Row],[Divid.]]*12/Tabela1[[#This Row],[Preço atual]]</f>
        <v>0.14426468571428569</v>
      </c>
      <c r="H11" s="16">
        <v>102.2949</v>
      </c>
      <c r="I11" s="16">
        <v>3574.17</v>
      </c>
      <c r="J11" s="15">
        <f>Tabela1[[#This Row],[Preço atual]]/Tabela1[[#This Row],[VP]]</f>
        <v>0.97924832898267289</v>
      </c>
      <c r="K11" s="14">
        <v>4.3999999999999997E-2</v>
      </c>
      <c r="L11" s="14">
        <v>0.313</v>
      </c>
      <c r="M11" s="13">
        <v>1.48</v>
      </c>
      <c r="N11" s="13">
        <v>67</v>
      </c>
      <c r="O11" s="13">
        <v>9195</v>
      </c>
      <c r="P11" s="13">
        <v>1010</v>
      </c>
      <c r="Q11" s="30">
        <f>Tabela1[[#This Row],[Divid.]]</f>
        <v>42.077199999999998</v>
      </c>
      <c r="R11" s="31">
        <v>0</v>
      </c>
      <c r="S11" s="16">
        <f>IF(ISERR(SEARCH("TIJOLO",Tabela1[[#This Row],[Setor]])),Tabela1[[#This Row],[Divid.
Considerado]]*12/($X$1+$AD$1+Tabela1[[#This Row],[Ônus]]),Tabela1[[#This Row],[Divid.
Considerado]]*12*(1-$AF$1)/($X$1+Tabela1[[#This Row],[Ônus]]))</f>
        <v>3726.3940959409588</v>
      </c>
      <c r="T11" s="17">
        <f>Tabela1[[#This Row],[Preço Calculado]]/Tabela1[[#This Row],[Preço atual]]-1</f>
        <v>6.4684027411702427E-2</v>
      </c>
      <c r="U11" s="29" t="str">
        <f>HYPERLINK("https://statusinvest.com.br/fundos-imobiliarios/"&amp;Tabela1[[#This Row],[Ticker]],"Link")</f>
        <v>Link</v>
      </c>
      <c r="V11" s="38" t="s">
        <v>29</v>
      </c>
    </row>
    <row r="12" spans="1:32" x14ac:dyDescent="0.25">
      <c r="A12" s="12" t="s">
        <v>49</v>
      </c>
      <c r="B12" s="12" t="s">
        <v>28</v>
      </c>
      <c r="C12" s="13" t="s">
        <v>50</v>
      </c>
      <c r="D12" s="13" t="s">
        <v>51</v>
      </c>
      <c r="E12" s="16">
        <v>9.9499999999999993</v>
      </c>
      <c r="F12" s="16">
        <v>0.114</v>
      </c>
      <c r="G12" s="25">
        <f>Tabela1[[#This Row],[Divid.]]*12/Tabela1[[#This Row],[Preço atual]]</f>
        <v>0.13748743718592968</v>
      </c>
      <c r="H12" s="16">
        <v>1.1339999999999999</v>
      </c>
      <c r="I12" s="16">
        <v>10.59</v>
      </c>
      <c r="J12" s="15">
        <f>Tabela1[[#This Row],[Preço atual]]/Tabela1[[#This Row],[VP]]</f>
        <v>0.93956562795089704</v>
      </c>
      <c r="K12" s="14">
        <v>0</v>
      </c>
      <c r="L12" s="14">
        <v>0</v>
      </c>
      <c r="M12" s="13">
        <v>10.81</v>
      </c>
      <c r="N12" s="13">
        <v>7930</v>
      </c>
      <c r="O12" s="13">
        <v>16914</v>
      </c>
      <c r="P12" s="13">
        <v>1102</v>
      </c>
      <c r="Q12" s="30">
        <f>Tabela1[[#This Row],[Divid.]]</f>
        <v>0.114</v>
      </c>
      <c r="R12" s="31">
        <v>0</v>
      </c>
      <c r="S12" s="16">
        <f>IF(ISERR(SEARCH("TIJOLO",Tabela1[[#This Row],[Setor]])),Tabela1[[#This Row],[Divid.
Considerado]]*12/($X$1+$AD$1+Tabela1[[#This Row],[Ônus]]),Tabela1[[#This Row],[Divid.
Considerado]]*12*(1-$AF$1)/($X$1+Tabela1[[#This Row],[Ônus]]))</f>
        <v>10.095940959409594</v>
      </c>
      <c r="T12" s="17">
        <f>Tabela1[[#This Row],[Preço Calculado]]/Tabela1[[#This Row],[Preço atual]]-1</f>
        <v>1.4667433106491989E-2</v>
      </c>
      <c r="U12" s="29" t="str">
        <f>HYPERLINK("https://statusinvest.com.br/fundos-imobiliarios/"&amp;Tabela1[[#This Row],[Ticker]],"Link")</f>
        <v>Link</v>
      </c>
      <c r="V12" s="38" t="s">
        <v>52</v>
      </c>
    </row>
    <row r="13" spans="1:32" x14ac:dyDescent="0.25">
      <c r="A13" s="12" t="s">
        <v>53</v>
      </c>
      <c r="B13" s="12" t="s">
        <v>28</v>
      </c>
      <c r="C13" s="13" t="s">
        <v>47</v>
      </c>
      <c r="D13" s="13"/>
      <c r="E13" s="16">
        <v>0</v>
      </c>
      <c r="F13" s="16" t="s">
        <v>40</v>
      </c>
      <c r="G13" s="25" t="e">
        <f>Tabela1[[#This Row],[Divid.]]*12/Tabela1[[#This Row],[Preço atual]]</f>
        <v>#VALUE!</v>
      </c>
      <c r="H13" s="16">
        <v>0</v>
      </c>
      <c r="I13" s="16">
        <v>95.11</v>
      </c>
      <c r="J13" s="15">
        <f>Tabela1[[#This Row],[Preço atual]]/Tabela1[[#This Row],[VP]]</f>
        <v>0</v>
      </c>
      <c r="K13" s="14"/>
      <c r="L13" s="14"/>
      <c r="M13" s="13">
        <v>9.07</v>
      </c>
      <c r="N13" s="13">
        <v>233</v>
      </c>
      <c r="O13" s="13"/>
      <c r="P13" s="13"/>
      <c r="Q13" s="30" t="str">
        <f>Tabela1[[#This Row],[Divid.]]</f>
        <v>-</v>
      </c>
      <c r="R13" s="31">
        <v>0</v>
      </c>
      <c r="S1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3" s="17" t="e">
        <f>Tabela1[[#This Row],[Preço Calculado]]/Tabela1[[#This Row],[Preço atual]]-1</f>
        <v>#VALUE!</v>
      </c>
      <c r="U13" s="29" t="str">
        <f>HYPERLINK("https://statusinvest.com.br/fundos-imobiliarios/"&amp;Tabela1[[#This Row],[Ticker]],"Link")</f>
        <v>Link</v>
      </c>
      <c r="V13" s="38" t="s">
        <v>29</v>
      </c>
    </row>
    <row r="14" spans="1:32" x14ac:dyDescent="0.25">
      <c r="A14" s="12" t="s">
        <v>54</v>
      </c>
      <c r="B14" s="12" t="s">
        <v>28</v>
      </c>
      <c r="C14" s="13" t="s">
        <v>55</v>
      </c>
      <c r="D14" s="13" t="s">
        <v>56</v>
      </c>
      <c r="E14" s="16">
        <v>385.03</v>
      </c>
      <c r="F14" s="16" t="s">
        <v>40</v>
      </c>
      <c r="G14" s="14" t="e">
        <f>Tabela1[[#This Row],[Divid.]]*12/Tabela1[[#This Row],[Preço atual]]</f>
        <v>#VALUE!</v>
      </c>
      <c r="H14" s="16">
        <v>0</v>
      </c>
      <c r="I14" s="16">
        <v>983.41</v>
      </c>
      <c r="J14" s="15">
        <f>Tabela1[[#This Row],[Preço atual]]/Tabela1[[#This Row],[VP]]</f>
        <v>0.39152540649373097</v>
      </c>
      <c r="K14" s="14"/>
      <c r="L14" s="14"/>
      <c r="M14" s="13">
        <v>0.22</v>
      </c>
      <c r="N14" s="13">
        <v>58</v>
      </c>
      <c r="O14" s="13"/>
      <c r="P14" s="13"/>
      <c r="Q14" s="30" t="str">
        <f>Tabela1[[#This Row],[Divid.]]</f>
        <v>-</v>
      </c>
      <c r="R14" s="31">
        <v>0</v>
      </c>
      <c r="S1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4" s="17" t="e">
        <f>Tabela1[[#This Row],[Preço Calculado]]/Tabela1[[#This Row],[Preço atual]]-1</f>
        <v>#VALUE!</v>
      </c>
      <c r="U14" s="29" t="str">
        <f>HYPERLINK("https://statusinvest.com.br/fundos-imobiliarios/"&amp;Tabela1[[#This Row],[Ticker]],"Link")</f>
        <v>Link</v>
      </c>
      <c r="V14" s="38" t="s">
        <v>29</v>
      </c>
    </row>
    <row r="15" spans="1:32" x14ac:dyDescent="0.25">
      <c r="A15" s="12" t="s">
        <v>57</v>
      </c>
      <c r="B15" s="12" t="s">
        <v>28</v>
      </c>
      <c r="C15" s="13"/>
      <c r="D15" s="13"/>
      <c r="E15" s="16"/>
      <c r="F15" s="16"/>
      <c r="G15" s="25" t="e">
        <f>Tabela1[[#This Row],[Divid.]]*12/Tabela1[[#This Row],[Preço atual]]</f>
        <v>#DIV/0!</v>
      </c>
      <c r="H15" s="16"/>
      <c r="I15" s="16"/>
      <c r="J15" s="15" t="e">
        <f>Tabela1[[#This Row],[Preço atual]]/Tabela1[[#This Row],[VP]]</f>
        <v>#DIV/0!</v>
      </c>
      <c r="K15" s="14"/>
      <c r="L15" s="14"/>
      <c r="M15" s="13"/>
      <c r="N15" s="13"/>
      <c r="O15" s="13"/>
      <c r="P15" s="13"/>
      <c r="Q15" s="30">
        <f>Tabela1[[#This Row],[Divid.]]</f>
        <v>0</v>
      </c>
      <c r="R15" s="31">
        <v>0</v>
      </c>
      <c r="S15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15" s="17" t="e">
        <f>Tabela1[[#This Row],[Preço Calculado]]/Tabela1[[#This Row],[Preço atual]]-1</f>
        <v>#DIV/0!</v>
      </c>
      <c r="U15" s="29" t="str">
        <f>HYPERLINK("https://statusinvest.com.br/fundos-imobiliarios/"&amp;Tabela1[[#This Row],[Ticker]],"Link")</f>
        <v>Link</v>
      </c>
      <c r="V15" s="38" t="s">
        <v>29</v>
      </c>
    </row>
    <row r="16" spans="1:32" x14ac:dyDescent="0.25">
      <c r="A16" s="12" t="s">
        <v>58</v>
      </c>
      <c r="B16" s="12" t="s">
        <v>28</v>
      </c>
      <c r="C16" s="13" t="s">
        <v>59</v>
      </c>
      <c r="D16" s="13" t="s">
        <v>56</v>
      </c>
      <c r="E16" s="16">
        <v>479.99</v>
      </c>
      <c r="F16" s="16" t="s">
        <v>40</v>
      </c>
      <c r="G16" s="25" t="e">
        <f>Tabela1[[#This Row],[Divid.]]*12/Tabela1[[#This Row],[Preço atual]]</f>
        <v>#VALUE!</v>
      </c>
      <c r="H16" s="16">
        <v>0</v>
      </c>
      <c r="I16" s="16">
        <v>651.70000000000005</v>
      </c>
      <c r="J16" s="15">
        <f>Tabela1[[#This Row],[Preço atual]]/Tabela1[[#This Row],[VP]]</f>
        <v>0.73651987110633721</v>
      </c>
      <c r="K16" s="14">
        <v>0</v>
      </c>
      <c r="L16" s="14">
        <v>1</v>
      </c>
      <c r="M16" s="13">
        <v>1.52</v>
      </c>
      <c r="N16" s="13">
        <v>28</v>
      </c>
      <c r="O16" s="13"/>
      <c r="P16" s="13"/>
      <c r="Q16" s="30" t="str">
        <f>Tabela1[[#This Row],[Divid.]]</f>
        <v>-</v>
      </c>
      <c r="R16" s="31">
        <v>0</v>
      </c>
      <c r="S1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" s="17" t="e">
        <f>Tabela1[[#This Row],[Preço Calculado]]/Tabela1[[#This Row],[Preço atual]]-1</f>
        <v>#VALUE!</v>
      </c>
      <c r="U16" s="29" t="str">
        <f>HYPERLINK("https://statusinvest.com.br/fundos-imobiliarios/"&amp;Tabela1[[#This Row],[Ticker]],"Link")</f>
        <v>Link</v>
      </c>
      <c r="V16" s="38" t="s">
        <v>29</v>
      </c>
    </row>
    <row r="17" spans="1:22" x14ac:dyDescent="0.25">
      <c r="A17" s="12" t="s">
        <v>60</v>
      </c>
      <c r="B17" s="12" t="s">
        <v>28</v>
      </c>
      <c r="C17" s="13" t="s">
        <v>39</v>
      </c>
      <c r="D17" s="13" t="s">
        <v>61</v>
      </c>
      <c r="E17" s="16">
        <v>9.14</v>
      </c>
      <c r="F17" s="16">
        <v>0.11</v>
      </c>
      <c r="G17" s="14">
        <f>Tabela1[[#This Row],[Divid.]]*12/Tabela1[[#This Row],[Preço atual]]</f>
        <v>0.14442013129102843</v>
      </c>
      <c r="H17" s="16">
        <v>1.2601</v>
      </c>
      <c r="I17" s="16">
        <v>8.99</v>
      </c>
      <c r="J17" s="15">
        <f>Tabela1[[#This Row],[Preço atual]]/Tabela1[[#This Row],[VP]]</f>
        <v>1.0166852057842046</v>
      </c>
      <c r="K17" s="14"/>
      <c r="L17" s="14"/>
      <c r="M17" s="13">
        <v>2.29</v>
      </c>
      <c r="N17" s="13">
        <v>26244</v>
      </c>
      <c r="O17" s="13"/>
      <c r="P17" s="13"/>
      <c r="Q17" s="30">
        <f>Tabela1[[#This Row],[Divid.]]</f>
        <v>0.11</v>
      </c>
      <c r="R17" s="31">
        <v>0</v>
      </c>
      <c r="S17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17" s="17">
        <f>Tabela1[[#This Row],[Preço Calculado]]/Tabela1[[#This Row],[Preço atual]]-1</f>
        <v>6.5831227240062296E-2</v>
      </c>
      <c r="U17" s="29" t="str">
        <f>HYPERLINK("https://statusinvest.com.br/fundos-imobiliarios/"&amp;Tabela1[[#This Row],[Ticker]],"Link")</f>
        <v>Link</v>
      </c>
      <c r="V17" s="38" t="s">
        <v>62</v>
      </c>
    </row>
    <row r="18" spans="1:22" x14ac:dyDescent="0.25">
      <c r="A18" s="12" t="s">
        <v>63</v>
      </c>
      <c r="B18" s="12" t="s">
        <v>28</v>
      </c>
      <c r="C18" s="13" t="s">
        <v>34</v>
      </c>
      <c r="D18" s="13" t="s">
        <v>40</v>
      </c>
      <c r="E18" s="16">
        <v>49.12</v>
      </c>
      <c r="F18" s="16">
        <v>0.77</v>
      </c>
      <c r="G18" s="14">
        <f>Tabela1[[#This Row],[Divid.]]*12/Tabela1[[#This Row],[Preço atual]]</f>
        <v>0.18811074918566775</v>
      </c>
      <c r="H18" s="16">
        <v>5.39</v>
      </c>
      <c r="I18" s="16">
        <v>84.29</v>
      </c>
      <c r="J18" s="15">
        <f>Tabela1[[#This Row],[Preço atual]]/Tabela1[[#This Row],[VP]]</f>
        <v>0.58275002965950873</v>
      </c>
      <c r="K18" s="14">
        <v>0</v>
      </c>
      <c r="L18" s="14">
        <v>0</v>
      </c>
      <c r="M18" s="13">
        <v>2.9</v>
      </c>
      <c r="N18" s="13">
        <v>444</v>
      </c>
      <c r="O18" s="13">
        <v>4580</v>
      </c>
      <c r="P18" s="13">
        <v>742</v>
      </c>
      <c r="Q18" s="30">
        <f>Tabela1[[#This Row],[Divid.]]</f>
        <v>0.77</v>
      </c>
      <c r="R18" s="31">
        <v>0</v>
      </c>
      <c r="S18" s="16">
        <f>IF(ISERR(SEARCH("TIJOLO",Tabela1[[#This Row],[Setor]])),Tabela1[[#This Row],[Divid.
Considerado]]*12/($X$1+$AD$1+Tabela1[[#This Row],[Ônus]]),Tabela1[[#This Row],[Divid.
Considerado]]*12*(1-$AF$1)/($X$1+Tabela1[[#This Row],[Ônus]]))</f>
        <v>68.191881918819192</v>
      </c>
      <c r="T18" s="17">
        <f>Tabela1[[#This Row],[Preço Calculado]]/Tabela1[[#This Row],[Preço atual]]-1</f>
        <v>0.38827121170234524</v>
      </c>
      <c r="U18" s="29" t="str">
        <f>HYPERLINK("https://statusinvest.com.br/fundos-imobiliarios/"&amp;Tabela1[[#This Row],[Ticker]],"Link")</f>
        <v>Link</v>
      </c>
      <c r="V18" s="38" t="s">
        <v>64</v>
      </c>
    </row>
    <row r="19" spans="1:22" x14ac:dyDescent="0.25">
      <c r="A19" s="12" t="s">
        <v>65</v>
      </c>
      <c r="B19" s="12" t="s">
        <v>28</v>
      </c>
      <c r="C19" s="13" t="s">
        <v>34</v>
      </c>
      <c r="D19" s="13" t="s">
        <v>66</v>
      </c>
      <c r="E19" s="16">
        <v>0</v>
      </c>
      <c r="F19" s="16">
        <v>0.30259999999999998</v>
      </c>
      <c r="G19" s="14" t="e">
        <f>Tabela1[[#This Row],[Divid.]]*12/Tabela1[[#This Row],[Preço atual]]</f>
        <v>#DIV/0!</v>
      </c>
      <c r="H19" s="16">
        <v>0.85940000000000005</v>
      </c>
      <c r="I19" s="16">
        <v>85.19</v>
      </c>
      <c r="J19" s="15">
        <f>Tabela1[[#This Row],[Preço atual]]/Tabela1[[#This Row],[VP]]</f>
        <v>0</v>
      </c>
      <c r="K19" s="14">
        <v>0.84400000000000008</v>
      </c>
      <c r="L19" s="14">
        <v>0</v>
      </c>
      <c r="M19" s="13">
        <v>0.76</v>
      </c>
      <c r="N19" s="13">
        <v>33</v>
      </c>
      <c r="O19" s="13"/>
      <c r="P19" s="13"/>
      <c r="Q19" s="30">
        <f>Tabela1[[#This Row],[Divid.]]</f>
        <v>0.30259999999999998</v>
      </c>
      <c r="R19" s="31">
        <v>0</v>
      </c>
      <c r="S19" s="16">
        <f>IF(ISERR(SEARCH("TIJOLO",Tabela1[[#This Row],[Setor]])),Tabela1[[#This Row],[Divid.
Considerado]]*12/($X$1+$AD$1+Tabela1[[#This Row],[Ônus]]),Tabela1[[#This Row],[Divid.
Considerado]]*12*(1-$AF$1)/($X$1+Tabela1[[#This Row],[Ônus]]))</f>
        <v>26.79852398523985</v>
      </c>
      <c r="T19" s="17" t="e">
        <f>Tabela1[[#This Row],[Preço Calculado]]/Tabela1[[#This Row],[Preço atual]]-1</f>
        <v>#DIV/0!</v>
      </c>
      <c r="U19" s="29" t="str">
        <f>HYPERLINK("https://statusinvest.com.br/fundos-imobiliarios/"&amp;Tabela1[[#This Row],[Ticker]],"Link")</f>
        <v>Link</v>
      </c>
      <c r="V19" s="38" t="s">
        <v>29</v>
      </c>
    </row>
    <row r="20" spans="1:22" x14ac:dyDescent="0.25">
      <c r="A20" s="12" t="s">
        <v>67</v>
      </c>
      <c r="B20" s="12" t="s">
        <v>28</v>
      </c>
      <c r="C20" s="13" t="s">
        <v>47</v>
      </c>
      <c r="D20" s="13" t="s">
        <v>68</v>
      </c>
      <c r="E20" s="16">
        <v>66</v>
      </c>
      <c r="F20" s="16">
        <v>0.05</v>
      </c>
      <c r="G20" s="14">
        <f>Tabela1[[#This Row],[Divid.]]*12/Tabela1[[#This Row],[Preço atual]]</f>
        <v>9.0909090909090922E-3</v>
      </c>
      <c r="H20" s="16">
        <v>0.35</v>
      </c>
      <c r="I20" s="16">
        <v>81.58</v>
      </c>
      <c r="J20" s="15">
        <f>Tabela1[[#This Row],[Preço atual]]/Tabela1[[#This Row],[VP]]</f>
        <v>0.80902181907330228</v>
      </c>
      <c r="K20" s="14">
        <v>0.254</v>
      </c>
      <c r="L20" s="14">
        <v>0.224</v>
      </c>
      <c r="M20" s="13">
        <v>1.51</v>
      </c>
      <c r="N20" s="13">
        <v>279</v>
      </c>
      <c r="O20" s="13">
        <v>3377</v>
      </c>
      <c r="P20" s="13">
        <v>78</v>
      </c>
      <c r="Q20" s="30">
        <f>Tabela1[[#This Row],[Divid.]]</f>
        <v>0.05</v>
      </c>
      <c r="R20" s="31">
        <v>0</v>
      </c>
      <c r="S20" s="16">
        <f>IF(ISERR(SEARCH("TIJOLO",Tabela1[[#This Row],[Setor]])),Tabela1[[#This Row],[Divid.
Considerado]]*12/($X$1+$AD$1+Tabela1[[#This Row],[Ônus]]),Tabela1[[#This Row],[Divid.
Considerado]]*12*(1-$AF$1)/($X$1+Tabela1[[#This Row],[Ônus]]))</f>
        <v>4.4280442804428048</v>
      </c>
      <c r="T20" s="17">
        <f>Tabela1[[#This Row],[Preço Calculado]]/Tabela1[[#This Row],[Preço atual]]-1</f>
        <v>-0.93290841999329088</v>
      </c>
      <c r="U20" s="29" t="str">
        <f>HYPERLINK("https://statusinvest.com.br/fundos-imobiliarios/"&amp;Tabela1[[#This Row],[Ticker]],"Link")</f>
        <v>Link</v>
      </c>
      <c r="V20" s="38" t="s">
        <v>69</v>
      </c>
    </row>
    <row r="21" spans="1:22" x14ac:dyDescent="0.25">
      <c r="A21" s="12" t="s">
        <v>70</v>
      </c>
      <c r="B21" s="12" t="s">
        <v>28</v>
      </c>
      <c r="C21" s="13" t="s">
        <v>71</v>
      </c>
      <c r="D21" s="13"/>
      <c r="E21" s="16">
        <v>0</v>
      </c>
      <c r="F21" s="16" t="s">
        <v>40</v>
      </c>
      <c r="G21" s="14" t="e">
        <f>Tabela1[[#This Row],[Divid.]]*12/Tabela1[[#This Row],[Preço atual]]</f>
        <v>#VALUE!</v>
      </c>
      <c r="H21" s="16">
        <v>0</v>
      </c>
      <c r="I21" s="16">
        <v>589.33000000000004</v>
      </c>
      <c r="J21" s="15">
        <f>Tabela1[[#This Row],[Preço atual]]/Tabela1[[#This Row],[VP]]</f>
        <v>0</v>
      </c>
      <c r="K21" s="14"/>
      <c r="L21" s="14"/>
      <c r="M21" s="13">
        <v>2.02</v>
      </c>
      <c r="N21" s="13">
        <v>2</v>
      </c>
      <c r="O21" s="13"/>
      <c r="P21" s="13"/>
      <c r="Q21" s="30" t="str">
        <f>Tabela1[[#This Row],[Divid.]]</f>
        <v>-</v>
      </c>
      <c r="R21" s="31">
        <v>0</v>
      </c>
      <c r="S2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1" s="17" t="e">
        <f>Tabela1[[#This Row],[Preço Calculado]]/Tabela1[[#This Row],[Preço atual]]-1</f>
        <v>#VALUE!</v>
      </c>
      <c r="U21" s="29" t="str">
        <f>HYPERLINK("https://statusinvest.com.br/fundos-imobiliarios/"&amp;Tabela1[[#This Row],[Ticker]],"Link")</f>
        <v>Link</v>
      </c>
      <c r="V21" s="38" t="s">
        <v>29</v>
      </c>
    </row>
    <row r="22" spans="1:22" x14ac:dyDescent="0.25">
      <c r="A22" s="12" t="s">
        <v>72</v>
      </c>
      <c r="B22" s="12" t="s">
        <v>28</v>
      </c>
      <c r="C22" s="13"/>
      <c r="D22" s="13"/>
      <c r="E22" s="16"/>
      <c r="F22" s="16"/>
      <c r="G22" s="14" t="e">
        <f>Tabela1[[#This Row],[Divid.]]*12/Tabela1[[#This Row],[Preço atual]]</f>
        <v>#DIV/0!</v>
      </c>
      <c r="H22" s="16"/>
      <c r="I22" s="16"/>
      <c r="J22" s="15" t="e">
        <f>Tabela1[[#This Row],[Preço atual]]/Tabela1[[#This Row],[VP]]</f>
        <v>#DIV/0!</v>
      </c>
      <c r="K22" s="14"/>
      <c r="L22" s="14"/>
      <c r="M22" s="13"/>
      <c r="N22" s="13"/>
      <c r="O22" s="13"/>
      <c r="P22" s="13"/>
      <c r="Q22" s="30">
        <f>Tabela1[[#This Row],[Divid.]]</f>
        <v>0</v>
      </c>
      <c r="R22" s="31">
        <v>0</v>
      </c>
      <c r="S22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22" s="17" t="e">
        <f>Tabela1[[#This Row],[Preço Calculado]]/Tabela1[[#This Row],[Preço atual]]-1</f>
        <v>#DIV/0!</v>
      </c>
      <c r="U22" s="29" t="str">
        <f>HYPERLINK("https://statusinvest.com.br/fundos-imobiliarios/"&amp;Tabela1[[#This Row],[Ticker]],"Link")</f>
        <v>Link</v>
      </c>
      <c r="V22" s="38" t="s">
        <v>29</v>
      </c>
    </row>
    <row r="23" spans="1:22" x14ac:dyDescent="0.25">
      <c r="A23" s="12" t="s">
        <v>73</v>
      </c>
      <c r="B23" s="12" t="s">
        <v>28</v>
      </c>
      <c r="C23" s="13"/>
      <c r="D23" s="13"/>
      <c r="E23" s="16"/>
      <c r="F23" s="16"/>
      <c r="G23" s="14" t="e">
        <f>Tabela1[[#This Row],[Divid.]]*12/Tabela1[[#This Row],[Preço atual]]</f>
        <v>#DIV/0!</v>
      </c>
      <c r="H23" s="16"/>
      <c r="I23" s="16"/>
      <c r="J23" s="15" t="e">
        <f>Tabela1[[#This Row],[Preço atual]]/Tabela1[[#This Row],[VP]]</f>
        <v>#DIV/0!</v>
      </c>
      <c r="K23" s="14"/>
      <c r="L23" s="14"/>
      <c r="M23" s="13"/>
      <c r="N23" s="13"/>
      <c r="O23" s="13"/>
      <c r="P23" s="13"/>
      <c r="Q23" s="30">
        <f>Tabela1[[#This Row],[Divid.]]</f>
        <v>0</v>
      </c>
      <c r="R23" s="31">
        <v>0</v>
      </c>
      <c r="S23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23" s="17" t="e">
        <f>Tabela1[[#This Row],[Preço Calculado]]/Tabela1[[#This Row],[Preço atual]]-1</f>
        <v>#DIV/0!</v>
      </c>
      <c r="U23" s="29" t="str">
        <f>HYPERLINK("https://statusinvest.com.br/fundos-imobiliarios/"&amp;Tabela1[[#This Row],[Ticker]],"Link")</f>
        <v>Link</v>
      </c>
      <c r="V23" s="38" t="s">
        <v>29</v>
      </c>
    </row>
    <row r="24" spans="1:22" x14ac:dyDescent="0.25">
      <c r="A24" s="12" t="s">
        <v>74</v>
      </c>
      <c r="B24" s="12" t="s">
        <v>28</v>
      </c>
      <c r="C24" s="13"/>
      <c r="D24" s="13"/>
      <c r="E24" s="16"/>
      <c r="F24" s="16"/>
      <c r="G24" s="14" t="e">
        <f>Tabela1[[#This Row],[Divid.]]*12/Tabela1[[#This Row],[Preço atual]]</f>
        <v>#DIV/0!</v>
      </c>
      <c r="H24" s="16"/>
      <c r="I24" s="16"/>
      <c r="J24" s="15" t="e">
        <f>Tabela1[[#This Row],[Preço atual]]/Tabela1[[#This Row],[VP]]</f>
        <v>#DIV/0!</v>
      </c>
      <c r="K24" s="14"/>
      <c r="L24" s="14"/>
      <c r="M24" s="13"/>
      <c r="N24" s="13"/>
      <c r="O24" s="13"/>
      <c r="P24" s="13"/>
      <c r="Q24" s="30">
        <f>Tabela1[[#This Row],[Divid.]]</f>
        <v>0</v>
      </c>
      <c r="R24" s="31">
        <v>0</v>
      </c>
      <c r="S24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24" s="17" t="e">
        <f>Tabela1[[#This Row],[Preço Calculado]]/Tabela1[[#This Row],[Preço atual]]-1</f>
        <v>#DIV/0!</v>
      </c>
      <c r="U24" s="29" t="str">
        <f>HYPERLINK("https://statusinvest.com.br/fundos-imobiliarios/"&amp;Tabela1[[#This Row],[Ticker]],"Link")</f>
        <v>Link</v>
      </c>
      <c r="V24" s="38" t="s">
        <v>29</v>
      </c>
    </row>
    <row r="25" spans="1:22" x14ac:dyDescent="0.25">
      <c r="A25" s="12" t="s">
        <v>75</v>
      </c>
      <c r="B25" s="12" t="s">
        <v>28</v>
      </c>
      <c r="C25" s="13"/>
      <c r="D25" s="13"/>
      <c r="E25" s="16"/>
      <c r="F25" s="16"/>
      <c r="G25" s="14" t="e">
        <f>Tabela1[[#This Row],[Divid.]]*12/Tabela1[[#This Row],[Preço atual]]</f>
        <v>#DIV/0!</v>
      </c>
      <c r="H25" s="16"/>
      <c r="I25" s="16"/>
      <c r="J25" s="15" t="e">
        <f>Tabela1[[#This Row],[Preço atual]]/Tabela1[[#This Row],[VP]]</f>
        <v>#DIV/0!</v>
      </c>
      <c r="K25" s="14"/>
      <c r="L25" s="14"/>
      <c r="M25" s="13"/>
      <c r="N25" s="13"/>
      <c r="O25" s="13"/>
      <c r="P25" s="13"/>
      <c r="Q25" s="30">
        <f>Tabela1[[#This Row],[Divid.]]</f>
        <v>0</v>
      </c>
      <c r="R25" s="31">
        <v>0</v>
      </c>
      <c r="S25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25" s="17" t="e">
        <f>Tabela1[[#This Row],[Preço Calculado]]/Tabela1[[#This Row],[Preço atual]]-1</f>
        <v>#DIV/0!</v>
      </c>
      <c r="U25" s="29" t="str">
        <f>HYPERLINK("https://statusinvest.com.br/fundos-imobiliarios/"&amp;Tabela1[[#This Row],[Ticker]],"Link")</f>
        <v>Link</v>
      </c>
      <c r="V25" s="38" t="s">
        <v>29</v>
      </c>
    </row>
    <row r="26" spans="1:22" x14ac:dyDescent="0.25">
      <c r="A26" s="12" t="s">
        <v>76</v>
      </c>
      <c r="B26" s="12" t="s">
        <v>28</v>
      </c>
      <c r="C26" s="13" t="s">
        <v>39</v>
      </c>
      <c r="D26" s="13" t="s">
        <v>77</v>
      </c>
      <c r="E26" s="16">
        <v>0</v>
      </c>
      <c r="F26" s="16">
        <v>0.11</v>
      </c>
      <c r="G26" s="14" t="e">
        <f>Tabela1[[#This Row],[Divid.]]*12/Tabela1[[#This Row],[Preço atual]]</f>
        <v>#DIV/0!</v>
      </c>
      <c r="H26" s="16">
        <v>2.84</v>
      </c>
      <c r="I26" s="16">
        <v>31</v>
      </c>
      <c r="J26" s="15">
        <f>Tabela1[[#This Row],[Preço atual]]/Tabela1[[#This Row],[VP]]</f>
        <v>0</v>
      </c>
      <c r="K26" s="14"/>
      <c r="L26" s="14"/>
      <c r="M26" s="13">
        <v>2.04</v>
      </c>
      <c r="N26" s="13">
        <v>20</v>
      </c>
      <c r="O26" s="13"/>
      <c r="P26" s="13"/>
      <c r="Q26" s="30">
        <f>Tabela1[[#This Row],[Divid.]]</f>
        <v>0.11</v>
      </c>
      <c r="R26" s="31">
        <v>0</v>
      </c>
      <c r="S26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26" s="17" t="e">
        <f>Tabela1[[#This Row],[Preço Calculado]]/Tabela1[[#This Row],[Preço atual]]-1</f>
        <v>#DIV/0!</v>
      </c>
      <c r="U26" s="29" t="str">
        <f>HYPERLINK("https://statusinvest.com.br/fundos-imobiliarios/"&amp;Tabela1[[#This Row],[Ticker]],"Link")</f>
        <v>Link</v>
      </c>
      <c r="V26" s="38" t="s">
        <v>29</v>
      </c>
    </row>
    <row r="27" spans="1:22" x14ac:dyDescent="0.25">
      <c r="A27" s="12" t="s">
        <v>78</v>
      </c>
      <c r="B27" s="12" t="s">
        <v>28</v>
      </c>
      <c r="C27" s="13" t="s">
        <v>79</v>
      </c>
      <c r="D27" s="13" t="s">
        <v>80</v>
      </c>
      <c r="E27" s="16">
        <v>97.93</v>
      </c>
      <c r="F27" s="16">
        <v>0.9</v>
      </c>
      <c r="G27" s="25">
        <f>Tabela1[[#This Row],[Divid.]]*12/Tabela1[[#This Row],[Preço atual]]</f>
        <v>0.11028285510058204</v>
      </c>
      <c r="H27" s="16">
        <v>10</v>
      </c>
      <c r="I27" s="16">
        <v>99.76</v>
      </c>
      <c r="J27" s="15">
        <f>Tabela1[[#This Row],[Preço atual]]/Tabela1[[#This Row],[VP]]</f>
        <v>0.98165597433841223</v>
      </c>
      <c r="K27" s="14">
        <v>0</v>
      </c>
      <c r="L27" s="14">
        <v>0</v>
      </c>
      <c r="M27" s="13">
        <v>3.78</v>
      </c>
      <c r="N27" s="13">
        <v>74552</v>
      </c>
      <c r="O27" s="13">
        <v>3981</v>
      </c>
      <c r="P27" s="13">
        <v>462</v>
      </c>
      <c r="Q27" s="30">
        <f>Tabela1[[#This Row],[Divid.]]</f>
        <v>0.9</v>
      </c>
      <c r="R27" s="31">
        <v>0</v>
      </c>
      <c r="S27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27" s="17">
        <f>Tabela1[[#This Row],[Preço Calculado]]/Tabela1[[#This Row],[Preço atual]]-1</f>
        <v>-0.18610439040160864</v>
      </c>
      <c r="U27" s="29" t="str">
        <f>HYPERLINK("https://statusinvest.com.br/fundos-imobiliarios/"&amp;Tabela1[[#This Row],[Ticker]],"Link")</f>
        <v>Link</v>
      </c>
      <c r="V27" s="38" t="s">
        <v>81</v>
      </c>
    </row>
    <row r="28" spans="1:22" x14ac:dyDescent="0.25">
      <c r="A28" s="12" t="s">
        <v>82</v>
      </c>
      <c r="B28" s="12" t="s">
        <v>28</v>
      </c>
      <c r="C28" s="13" t="s">
        <v>79</v>
      </c>
      <c r="D28" s="13" t="s">
        <v>80</v>
      </c>
      <c r="E28" s="16">
        <v>110</v>
      </c>
      <c r="F28" s="16">
        <v>1.07</v>
      </c>
      <c r="G28" s="14">
        <f>Tabela1[[#This Row],[Divid.]]*12/Tabela1[[#This Row],[Preço atual]]</f>
        <v>0.11672727272727272</v>
      </c>
      <c r="H28" s="16">
        <v>11.13</v>
      </c>
      <c r="I28" s="16">
        <v>108.14</v>
      </c>
      <c r="J28" s="15">
        <f>Tabela1[[#This Row],[Preço atual]]/Tabela1[[#This Row],[VP]]</f>
        <v>1.0171999260218236</v>
      </c>
      <c r="K28" s="14">
        <v>0</v>
      </c>
      <c r="L28" s="14">
        <v>0</v>
      </c>
      <c r="M28" s="13">
        <v>4.92</v>
      </c>
      <c r="N28" s="13">
        <v>9550</v>
      </c>
      <c r="O28" s="13">
        <v>10857</v>
      </c>
      <c r="P28" s="13">
        <v>1432</v>
      </c>
      <c r="Q28" s="30">
        <f>Tabela1[[#This Row],[Divid.]]</f>
        <v>1.07</v>
      </c>
      <c r="R28" s="31">
        <v>0</v>
      </c>
      <c r="S28" s="16">
        <f>IF(ISERR(SEARCH("TIJOLO",Tabela1[[#This Row],[Setor]])),Tabela1[[#This Row],[Divid.
Considerado]]*12/($X$1+$AD$1+Tabela1[[#This Row],[Ônus]]),Tabela1[[#This Row],[Divid.
Considerado]]*12*(1-$AF$1)/($X$1+Tabela1[[#This Row],[Ônus]]))</f>
        <v>94.760147601476007</v>
      </c>
      <c r="T28" s="17">
        <f>Tabela1[[#This Row],[Preço Calculado]]/Tabela1[[#This Row],[Preço atual]]-1</f>
        <v>-0.13854411271385447</v>
      </c>
      <c r="U28" s="29" t="str">
        <f>HYPERLINK("https://statusinvest.com.br/fundos-imobiliarios/"&amp;Tabela1[[#This Row],[Ticker]],"Link")</f>
        <v>Link</v>
      </c>
      <c r="V28" s="38" t="s">
        <v>83</v>
      </c>
    </row>
    <row r="29" spans="1:22" x14ac:dyDescent="0.25">
      <c r="A29" s="12" t="s">
        <v>84</v>
      </c>
      <c r="B29" s="12" t="s">
        <v>28</v>
      </c>
      <c r="C29" s="13" t="s">
        <v>55</v>
      </c>
      <c r="D29" s="13" t="s">
        <v>85</v>
      </c>
      <c r="E29" s="16">
        <v>72.02</v>
      </c>
      <c r="F29" s="16">
        <v>0.56000000000000005</v>
      </c>
      <c r="G29" s="14">
        <f>Tabela1[[#This Row],[Divid.]]*12/Tabela1[[#This Row],[Preço atual]]</f>
        <v>9.3307414607053607E-2</v>
      </c>
      <c r="H29" s="16">
        <v>6.72</v>
      </c>
      <c r="I29" s="16">
        <v>76.040000000000006</v>
      </c>
      <c r="J29" s="15">
        <f>Tabela1[[#This Row],[Preço atual]]/Tabela1[[#This Row],[VP]]</f>
        <v>0.9471330878485007</v>
      </c>
      <c r="K29" s="14"/>
      <c r="L29" s="14"/>
      <c r="M29" s="13">
        <v>6.45</v>
      </c>
      <c r="N29" s="13">
        <v>302064</v>
      </c>
      <c r="O29" s="13"/>
      <c r="P29" s="13"/>
      <c r="Q29" s="30">
        <f>Tabela1[[#This Row],[Divid.]]</f>
        <v>0.56000000000000005</v>
      </c>
      <c r="R29" s="31">
        <v>0</v>
      </c>
      <c r="S29" s="16">
        <f>IF(ISERR(SEARCH("TIJOLO",Tabela1[[#This Row],[Setor]])),Tabela1[[#This Row],[Divid.
Considerado]]*12/($X$1+$AD$1+Tabela1[[#This Row],[Ônus]]),Tabela1[[#This Row],[Divid.
Considerado]]*12*(1-$AF$1)/($X$1+Tabela1[[#This Row],[Ônus]]))</f>
        <v>49.594095940959413</v>
      </c>
      <c r="T29" s="17">
        <f>Tabela1[[#This Row],[Preço Calculado]]/Tabela1[[#This Row],[Preço atual]]-1</f>
        <v>-0.31138439404388485</v>
      </c>
      <c r="U29" s="29" t="str">
        <f>HYPERLINK("https://statusinvest.com.br/fundos-imobiliarios/"&amp;Tabela1[[#This Row],[Ticker]],"Link")</f>
        <v>Link</v>
      </c>
      <c r="V29" s="38" t="s">
        <v>86</v>
      </c>
    </row>
    <row r="30" spans="1:22" x14ac:dyDescent="0.25">
      <c r="A30" s="12" t="s">
        <v>87</v>
      </c>
      <c r="B30" s="12" t="s">
        <v>28</v>
      </c>
      <c r="C30" s="13" t="s">
        <v>55</v>
      </c>
      <c r="D30" s="13" t="s">
        <v>88</v>
      </c>
      <c r="E30" s="16">
        <v>105.91</v>
      </c>
      <c r="F30" s="16">
        <v>0.8</v>
      </c>
      <c r="G30" s="14">
        <f>Tabela1[[#This Row],[Divid.]]*12/Tabela1[[#This Row],[Preço atual]]</f>
        <v>9.0642998772542741E-2</v>
      </c>
      <c r="H30" s="16">
        <v>8.48</v>
      </c>
      <c r="I30" s="16">
        <v>108.64</v>
      </c>
      <c r="J30" s="15">
        <f>Tabela1[[#This Row],[Preço atual]]/Tabela1[[#This Row],[VP]]</f>
        <v>0.97487113402061853</v>
      </c>
      <c r="K30" s="14"/>
      <c r="L30" s="14"/>
      <c r="M30" s="13">
        <v>0.1</v>
      </c>
      <c r="N30" s="13">
        <v>17924</v>
      </c>
      <c r="O30" s="13"/>
      <c r="P30" s="13"/>
      <c r="Q30" s="30">
        <f>Tabela1[[#This Row],[Divid.]]</f>
        <v>0.8</v>
      </c>
      <c r="R30" s="31">
        <v>0</v>
      </c>
      <c r="S30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30" s="17">
        <f>Tabela1[[#This Row],[Preço Calculado]]/Tabela1[[#This Row],[Preço atual]]-1</f>
        <v>-0.33104797953843002</v>
      </c>
      <c r="U30" s="29" t="str">
        <f>HYPERLINK("https://statusinvest.com.br/fundos-imobiliarios/"&amp;Tabela1[[#This Row],[Ticker]],"Link")</f>
        <v>Link</v>
      </c>
      <c r="V30" s="38" t="s">
        <v>89</v>
      </c>
    </row>
    <row r="31" spans="1:22" x14ac:dyDescent="0.25">
      <c r="A31" s="12" t="s">
        <v>90</v>
      </c>
      <c r="B31" s="12" t="s">
        <v>28</v>
      </c>
      <c r="C31" s="13" t="s">
        <v>39</v>
      </c>
      <c r="D31" s="13" t="s">
        <v>91</v>
      </c>
      <c r="E31" s="16">
        <v>76.459999999999994</v>
      </c>
      <c r="F31" s="16">
        <v>0.73</v>
      </c>
      <c r="G31" s="14">
        <f>Tabela1[[#This Row],[Divid.]]*12/Tabela1[[#This Row],[Preço atual]]</f>
        <v>0.11456970965210568</v>
      </c>
      <c r="H31" s="16">
        <v>10.32</v>
      </c>
      <c r="I31" s="16">
        <v>99.4</v>
      </c>
      <c r="J31" s="15">
        <f>Tabela1[[#This Row],[Preço atual]]/Tabela1[[#This Row],[VP]]</f>
        <v>0.76921529175050296</v>
      </c>
      <c r="K31" s="14"/>
      <c r="L31" s="14"/>
      <c r="M31" s="13">
        <v>5.38</v>
      </c>
      <c r="N31" s="13">
        <v>48204</v>
      </c>
      <c r="O31" s="13"/>
      <c r="P31" s="13"/>
      <c r="Q31" s="30">
        <f>Tabela1[[#This Row],[Divid.]]</f>
        <v>0.73</v>
      </c>
      <c r="R31" s="31">
        <v>0</v>
      </c>
      <c r="S31" s="16">
        <f>IF(ISERR(SEARCH("TIJOLO",Tabela1[[#This Row],[Setor]])),Tabela1[[#This Row],[Divid.
Considerado]]*12/($X$1+$AD$1+Tabela1[[#This Row],[Ônus]]),Tabela1[[#This Row],[Divid.
Considerado]]*12*(1-$AF$1)/($X$1+Tabela1[[#This Row],[Ônus]]))</f>
        <v>64.649446494464939</v>
      </c>
      <c r="T31" s="17">
        <f>Tabela1[[#This Row],[Preço Calculado]]/Tabela1[[#This Row],[Preço atual]]-1</f>
        <v>-0.15446708743833448</v>
      </c>
      <c r="U31" s="29" t="str">
        <f>HYPERLINK("https://statusinvest.com.br/fundos-imobiliarios/"&amp;Tabela1[[#This Row],[Ticker]],"Link")</f>
        <v>Link</v>
      </c>
      <c r="V31" s="38" t="s">
        <v>92</v>
      </c>
    </row>
    <row r="32" spans="1:22" x14ac:dyDescent="0.25">
      <c r="A32" s="12" t="s">
        <v>93</v>
      </c>
      <c r="B32" s="12" t="s">
        <v>28</v>
      </c>
      <c r="C32" s="13" t="s">
        <v>55</v>
      </c>
      <c r="D32" s="13" t="s">
        <v>40</v>
      </c>
      <c r="E32" s="16">
        <v>947.99</v>
      </c>
      <c r="F32" s="16">
        <v>10</v>
      </c>
      <c r="G32" s="25">
        <f>Tabela1[[#This Row],[Divid.]]*12/Tabela1[[#This Row],[Preço atual]]</f>
        <v>0.12658361375119992</v>
      </c>
      <c r="H32" s="16">
        <v>131.96600000000001</v>
      </c>
      <c r="I32" s="16">
        <v>979.32</v>
      </c>
      <c r="J32" s="15">
        <f>Tabela1[[#This Row],[Preço atual]]/Tabela1[[#This Row],[VP]]</f>
        <v>0.96800841400155202</v>
      </c>
      <c r="K32" s="14"/>
      <c r="L32" s="14"/>
      <c r="M32" s="13">
        <v>2.5299999999999998</v>
      </c>
      <c r="N32" s="13">
        <v>114</v>
      </c>
      <c r="O32" s="13"/>
      <c r="P32" s="13"/>
      <c r="Q32" s="30">
        <f>Tabela1[[#This Row],[Divid.]]</f>
        <v>10</v>
      </c>
      <c r="R32" s="31">
        <v>0</v>
      </c>
      <c r="S32" s="16">
        <f>IF(ISERR(SEARCH("TIJOLO",Tabela1[[#This Row],[Setor]])),Tabela1[[#This Row],[Divid.
Considerado]]*12/($X$1+$AD$1+Tabela1[[#This Row],[Ônus]]),Tabela1[[#This Row],[Divid.
Considerado]]*12*(1-$AF$1)/($X$1+Tabela1[[#This Row],[Ônus]]))</f>
        <v>885.60885608856086</v>
      </c>
      <c r="T32" s="17">
        <f>Tabela1[[#This Row],[Preço Calculado]]/Tabela1[[#This Row],[Preço atual]]-1</f>
        <v>-6.5803588552030279E-2</v>
      </c>
      <c r="U32" s="29" t="str">
        <f>HYPERLINK("https://statusinvest.com.br/fundos-imobiliarios/"&amp;Tabela1[[#This Row],[Ticker]],"Link")</f>
        <v>Link</v>
      </c>
      <c r="V32" s="38" t="s">
        <v>29</v>
      </c>
    </row>
    <row r="33" spans="1:22" x14ac:dyDescent="0.25">
      <c r="A33" s="12" t="s">
        <v>94</v>
      </c>
      <c r="B33" s="12" t="s">
        <v>28</v>
      </c>
      <c r="C33" s="13" t="s">
        <v>39</v>
      </c>
      <c r="D33" s="13" t="s">
        <v>95</v>
      </c>
      <c r="E33" s="16">
        <v>98.46</v>
      </c>
      <c r="F33" s="16">
        <v>0.84</v>
      </c>
      <c r="G33" s="14">
        <f>Tabela1[[#This Row],[Divid.]]*12/Tabela1[[#This Row],[Preço atual]]</f>
        <v>0.10237659963436929</v>
      </c>
      <c r="H33" s="16">
        <v>9.6999999999999993</v>
      </c>
      <c r="I33" s="16">
        <v>100.88</v>
      </c>
      <c r="J33" s="15">
        <f>Tabela1[[#This Row],[Preço atual]]/Tabela1[[#This Row],[VP]]</f>
        <v>0.97601110229976207</v>
      </c>
      <c r="K33" s="14"/>
      <c r="L33" s="14"/>
      <c r="M33" s="13">
        <v>27</v>
      </c>
      <c r="N33" s="13">
        <v>527</v>
      </c>
      <c r="O33" s="13"/>
      <c r="P33" s="13"/>
      <c r="Q33" s="30">
        <f>Tabela1[[#This Row],[Divid.]]</f>
        <v>0.84</v>
      </c>
      <c r="R33" s="31">
        <v>0</v>
      </c>
      <c r="S33" s="16">
        <f>IF(ISERR(SEARCH("TIJOLO",Tabela1[[#This Row],[Setor]])),Tabela1[[#This Row],[Divid.
Considerado]]*12/($X$1+$AD$1+Tabela1[[#This Row],[Ônus]]),Tabela1[[#This Row],[Divid.
Considerado]]*12*(1-$AF$1)/($X$1+Tabela1[[#This Row],[Ônus]]))</f>
        <v>74.391143911439116</v>
      </c>
      <c r="T33" s="17">
        <f>Tabela1[[#This Row],[Preço Calculado]]/Tabela1[[#This Row],[Preço atual]]-1</f>
        <v>-0.24445313922974687</v>
      </c>
      <c r="U33" s="29" t="str">
        <f>HYPERLINK("https://statusinvest.com.br/fundos-imobiliarios/"&amp;Tabela1[[#This Row],[Ticker]],"Link")</f>
        <v>Link</v>
      </c>
      <c r="V33" s="38" t="s">
        <v>96</v>
      </c>
    </row>
    <row r="34" spans="1:22" x14ac:dyDescent="0.25">
      <c r="A34" s="12" t="s">
        <v>97</v>
      </c>
      <c r="B34" s="12" t="s">
        <v>28</v>
      </c>
      <c r="C34" s="13" t="s">
        <v>71</v>
      </c>
      <c r="D34" s="13" t="s">
        <v>98</v>
      </c>
      <c r="E34" s="16">
        <v>7.73</v>
      </c>
      <c r="F34" s="16">
        <v>0.08</v>
      </c>
      <c r="G34" s="14">
        <f>Tabela1[[#This Row],[Divid.]]*12/Tabela1[[#This Row],[Preço atual]]</f>
        <v>0.1241914618369987</v>
      </c>
      <c r="H34" s="16">
        <v>1.05</v>
      </c>
      <c r="I34" s="16">
        <v>8.85</v>
      </c>
      <c r="J34" s="15">
        <f>Tabela1[[#This Row],[Preço atual]]/Tabela1[[#This Row],[VP]]</f>
        <v>0.87344632768361585</v>
      </c>
      <c r="K34" s="14"/>
      <c r="L34" s="14"/>
      <c r="M34" s="13">
        <v>6.45</v>
      </c>
      <c r="N34" s="13">
        <v>8452</v>
      </c>
      <c r="O34" s="13">
        <v>1272</v>
      </c>
      <c r="P34" s="13">
        <v>0</v>
      </c>
      <c r="Q34" s="30">
        <f>Tabela1[[#This Row],[Divid.]]</f>
        <v>0.08</v>
      </c>
      <c r="R34" s="31">
        <v>0</v>
      </c>
      <c r="S34" s="16">
        <f>IF(ISERR(SEARCH("TIJOLO",Tabela1[[#This Row],[Setor]])),Tabela1[[#This Row],[Divid.
Considerado]]*12/($X$1+$AD$1+Tabela1[[#This Row],[Ônus]]),Tabela1[[#This Row],[Divid.
Considerado]]*12*(1-$AF$1)/($X$1+Tabela1[[#This Row],[Ônus]]))</f>
        <v>7.0848708487084862</v>
      </c>
      <c r="T34" s="17">
        <f>Tabela1[[#This Row],[Preço Calculado]]/Tabela1[[#This Row],[Preço atual]]-1</f>
        <v>-8.3457846221411947E-2</v>
      </c>
      <c r="U34" s="29" t="str">
        <f>HYPERLINK("https://statusinvest.com.br/fundos-imobiliarios/"&amp;Tabela1[[#This Row],[Ticker]],"Link")</f>
        <v>Link</v>
      </c>
      <c r="V34" s="38" t="s">
        <v>99</v>
      </c>
    </row>
    <row r="35" spans="1:22" x14ac:dyDescent="0.25">
      <c r="A35" s="12" t="s">
        <v>100</v>
      </c>
      <c r="B35" s="12" t="s">
        <v>28</v>
      </c>
      <c r="C35" s="13" t="s">
        <v>71</v>
      </c>
      <c r="D35" s="13"/>
      <c r="E35" s="16">
        <v>0</v>
      </c>
      <c r="F35" s="16" t="s">
        <v>40</v>
      </c>
      <c r="G35" s="14" t="e">
        <f>Tabela1[[#This Row],[Divid.]]*12/Tabela1[[#This Row],[Preço atual]]</f>
        <v>#VALUE!</v>
      </c>
      <c r="H35" s="16">
        <v>0</v>
      </c>
      <c r="I35" s="16">
        <v>983.48</v>
      </c>
      <c r="J35" s="15">
        <f>Tabela1[[#This Row],[Preço atual]]/Tabela1[[#This Row],[VP]]</f>
        <v>0</v>
      </c>
      <c r="K35" s="14"/>
      <c r="L35" s="14"/>
      <c r="M35" s="13">
        <v>7.6</v>
      </c>
      <c r="N35" s="13">
        <v>111</v>
      </c>
      <c r="O35" s="13"/>
      <c r="P35" s="13"/>
      <c r="Q35" s="30" t="str">
        <f>Tabela1[[#This Row],[Divid.]]</f>
        <v>-</v>
      </c>
      <c r="R35" s="31">
        <v>0</v>
      </c>
      <c r="S3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5" s="17" t="e">
        <f>Tabela1[[#This Row],[Preço Calculado]]/Tabela1[[#This Row],[Preço atual]]-1</f>
        <v>#VALUE!</v>
      </c>
      <c r="U35" s="29" t="str">
        <f>HYPERLINK("https://statusinvest.com.br/fundos-imobiliarios/"&amp;Tabela1[[#This Row],[Ticker]],"Link")</f>
        <v>Link</v>
      </c>
      <c r="V35" s="38" t="s">
        <v>29</v>
      </c>
    </row>
    <row r="36" spans="1:22" x14ac:dyDescent="0.25">
      <c r="A36" s="12" t="s">
        <v>101</v>
      </c>
      <c r="B36" s="12" t="s">
        <v>28</v>
      </c>
      <c r="C36" s="13" t="s">
        <v>71</v>
      </c>
      <c r="D36" s="13" t="s">
        <v>40</v>
      </c>
      <c r="E36" s="16">
        <v>132</v>
      </c>
      <c r="F36" s="16">
        <v>0.56999999999999995</v>
      </c>
      <c r="G36" s="25">
        <f>Tabela1[[#This Row],[Divid.]]*12/Tabela1[[#This Row],[Preço atual]]</f>
        <v>5.1818181818181819E-2</v>
      </c>
      <c r="H36" s="16">
        <v>6.7249999999999996</v>
      </c>
      <c r="I36" s="16">
        <v>136.31</v>
      </c>
      <c r="J36" s="15">
        <f>Tabela1[[#This Row],[Preço atual]]/Tabela1[[#This Row],[VP]]</f>
        <v>0.96838089648595116</v>
      </c>
      <c r="K36" s="14">
        <v>0</v>
      </c>
      <c r="L36" s="14">
        <v>0</v>
      </c>
      <c r="M36" s="13">
        <v>3.82</v>
      </c>
      <c r="N36" s="13">
        <v>210</v>
      </c>
      <c r="O36" s="13">
        <v>52076</v>
      </c>
      <c r="P36" s="13">
        <v>3103</v>
      </c>
      <c r="Q36" s="30">
        <f>Tabela1[[#This Row],[Divid.]]</f>
        <v>0.56999999999999995</v>
      </c>
      <c r="R36" s="31">
        <v>0</v>
      </c>
      <c r="S36" s="16">
        <f>IF(ISERR(SEARCH("TIJOLO",Tabela1[[#This Row],[Setor]])),Tabela1[[#This Row],[Divid.
Considerado]]*12/($X$1+$AD$1+Tabela1[[#This Row],[Ônus]]),Tabela1[[#This Row],[Divid.
Considerado]]*12*(1-$AF$1)/($X$1+Tabela1[[#This Row],[Ônus]]))</f>
        <v>50.479704797047965</v>
      </c>
      <c r="T36" s="17">
        <f>Tabela1[[#This Row],[Preço Calculado]]/Tabela1[[#This Row],[Preço atual]]-1</f>
        <v>-0.61757799396175783</v>
      </c>
      <c r="U36" s="29" t="str">
        <f>HYPERLINK("https://statusinvest.com.br/fundos-imobiliarios/"&amp;Tabela1[[#This Row],[Ticker]],"Link")</f>
        <v>Link</v>
      </c>
      <c r="V36" s="38" t="s">
        <v>102</v>
      </c>
    </row>
    <row r="37" spans="1:22" x14ac:dyDescent="0.25">
      <c r="A37" s="12" t="s">
        <v>103</v>
      </c>
      <c r="B37" s="12" t="s">
        <v>28</v>
      </c>
      <c r="C37" s="13" t="s">
        <v>59</v>
      </c>
      <c r="D37" s="13" t="s">
        <v>104</v>
      </c>
      <c r="E37" s="16">
        <v>91</v>
      </c>
      <c r="F37" s="16">
        <v>0.56340000000000001</v>
      </c>
      <c r="G37" s="14">
        <f>Tabela1[[#This Row],[Divid.]]*12/Tabela1[[#This Row],[Preço atual]]</f>
        <v>7.4294505494505489E-2</v>
      </c>
      <c r="H37" s="16">
        <v>1.5343</v>
      </c>
      <c r="I37" s="16">
        <v>111.74</v>
      </c>
      <c r="J37" s="15">
        <f>Tabela1[[#This Row],[Preço atual]]/Tabela1[[#This Row],[VP]]</f>
        <v>0.81439054948988732</v>
      </c>
      <c r="K37" s="14">
        <v>0</v>
      </c>
      <c r="L37" s="14">
        <v>0</v>
      </c>
      <c r="M37" s="13">
        <v>1.06</v>
      </c>
      <c r="N37" s="13">
        <v>279</v>
      </c>
      <c r="O37" s="13">
        <v>3014</v>
      </c>
      <c r="P37" s="13">
        <v>200</v>
      </c>
      <c r="Q37" s="30">
        <f>Tabela1[[#This Row],[Divid.]]</f>
        <v>0.56340000000000001</v>
      </c>
      <c r="R37" s="31">
        <v>0</v>
      </c>
      <c r="S37" s="16">
        <f>IF(ISERR(SEARCH("TIJOLO",Tabela1[[#This Row],[Setor]])),Tabela1[[#This Row],[Divid.
Considerado]]*12/($X$1+$AD$1+Tabela1[[#This Row],[Ônus]]),Tabela1[[#This Row],[Divid.
Considerado]]*12*(1-$AF$1)/($X$1+Tabela1[[#This Row],[Ônus]]))</f>
        <v>49.895202952029514</v>
      </c>
      <c r="T37" s="17">
        <f>Tabela1[[#This Row],[Preço Calculado]]/Tabela1[[#This Row],[Preço atual]]-1</f>
        <v>-0.45170106646121411</v>
      </c>
      <c r="U37" s="29" t="str">
        <f>HYPERLINK("https://statusinvest.com.br/fundos-imobiliarios/"&amp;Tabela1[[#This Row],[Ticker]],"Link")</f>
        <v>Link</v>
      </c>
      <c r="V37" s="38" t="s">
        <v>105</v>
      </c>
    </row>
    <row r="38" spans="1:22" x14ac:dyDescent="0.25">
      <c r="A38" s="12" t="s">
        <v>106</v>
      </c>
      <c r="B38" s="12" t="s">
        <v>28</v>
      </c>
      <c r="C38" s="13" t="s">
        <v>39</v>
      </c>
      <c r="D38" s="13" t="s">
        <v>107</v>
      </c>
      <c r="E38" s="16">
        <v>81.09</v>
      </c>
      <c r="F38" s="16">
        <v>0.97</v>
      </c>
      <c r="G38" s="14">
        <f>Tabela1[[#This Row],[Divid.]]*12/Tabela1[[#This Row],[Preço atual]]</f>
        <v>0.14354421013688495</v>
      </c>
      <c r="H38" s="16">
        <v>10.599500000000001</v>
      </c>
      <c r="I38" s="16">
        <v>98.81</v>
      </c>
      <c r="J38" s="15">
        <f>Tabela1[[#This Row],[Preço atual]]/Tabela1[[#This Row],[VP]]</f>
        <v>0.82066592450156872</v>
      </c>
      <c r="K38" s="14"/>
      <c r="L38" s="14"/>
      <c r="M38" s="13">
        <v>9.39</v>
      </c>
      <c r="N38" s="13">
        <v>430</v>
      </c>
      <c r="O38" s="13"/>
      <c r="P38" s="13"/>
      <c r="Q38" s="30">
        <f>Tabela1[[#This Row],[Divid.]]</f>
        <v>0.97</v>
      </c>
      <c r="R38" s="31">
        <v>0</v>
      </c>
      <c r="S38" s="16">
        <f>IF(ISERR(SEARCH("TIJOLO",Tabela1[[#This Row],[Setor]])),Tabela1[[#This Row],[Divid.
Considerado]]*12/($X$1+$AD$1+Tabela1[[#This Row],[Ônus]]),Tabela1[[#This Row],[Divid.
Considerado]]*12*(1-$AF$1)/($X$1+Tabela1[[#This Row],[Ônus]]))</f>
        <v>85.904059040590411</v>
      </c>
      <c r="T38" s="17">
        <f>Tabela1[[#This Row],[Preço Calculado]]/Tabela1[[#This Row],[Preço atual]]-1</f>
        <v>5.9366864478855641E-2</v>
      </c>
      <c r="U38" s="29" t="str">
        <f>HYPERLINK("https://statusinvest.com.br/fundos-imobiliarios/"&amp;Tabela1[[#This Row],[Ticker]],"Link")</f>
        <v>Link</v>
      </c>
      <c r="V38" s="38" t="s">
        <v>108</v>
      </c>
    </row>
    <row r="39" spans="1:22" x14ac:dyDescent="0.25">
      <c r="A39" s="12" t="s">
        <v>109</v>
      </c>
      <c r="B39" s="12" t="s">
        <v>28</v>
      </c>
      <c r="C39" s="13" t="s">
        <v>59</v>
      </c>
      <c r="D39" s="13" t="s">
        <v>107</v>
      </c>
      <c r="E39" s="16">
        <v>67.73</v>
      </c>
      <c r="F39" s="16">
        <v>0.71</v>
      </c>
      <c r="G39" s="14">
        <f>Tabela1[[#This Row],[Divid.]]*12/Tabela1[[#This Row],[Preço atual]]</f>
        <v>0.12579359220434075</v>
      </c>
      <c r="H39" s="16">
        <v>9.3000000000000007</v>
      </c>
      <c r="I39" s="16">
        <v>87.38</v>
      </c>
      <c r="J39" s="15">
        <f>Tabela1[[#This Row],[Preço atual]]/Tabela1[[#This Row],[VP]]</f>
        <v>0.77512016479743662</v>
      </c>
      <c r="K39" s="14">
        <v>0</v>
      </c>
      <c r="L39" s="14">
        <v>0</v>
      </c>
      <c r="M39" s="13">
        <v>1.68</v>
      </c>
      <c r="N39" s="13">
        <v>13287</v>
      </c>
      <c r="O39" s="13">
        <v>329</v>
      </c>
      <c r="P39" s="13">
        <v>41</v>
      </c>
      <c r="Q39" s="30">
        <f>Tabela1[[#This Row],[Divid.]]</f>
        <v>0.71</v>
      </c>
      <c r="R39" s="31">
        <v>0</v>
      </c>
      <c r="S39" s="16">
        <f>IF(ISERR(SEARCH("TIJOLO",Tabela1[[#This Row],[Setor]])),Tabela1[[#This Row],[Divid.
Considerado]]*12/($X$1+$AD$1+Tabela1[[#This Row],[Ônus]]),Tabela1[[#This Row],[Divid.
Considerado]]*12*(1-$AF$1)/($X$1+Tabela1[[#This Row],[Ônus]]))</f>
        <v>62.878228782287813</v>
      </c>
      <c r="T39" s="17">
        <f>Tabela1[[#This Row],[Preço Calculado]]/Tabela1[[#This Row],[Preço atual]]-1</f>
        <v>-7.1634005872024065E-2</v>
      </c>
      <c r="U39" s="29" t="str">
        <f>HYPERLINK("https://statusinvest.com.br/fundos-imobiliarios/"&amp;Tabela1[[#This Row],[Ticker]],"Link")</f>
        <v>Link</v>
      </c>
      <c r="V39" s="38" t="s">
        <v>110</v>
      </c>
    </row>
    <row r="40" spans="1:22" x14ac:dyDescent="0.25">
      <c r="A40" s="12" t="s">
        <v>111</v>
      </c>
      <c r="B40" s="12" t="s">
        <v>28</v>
      </c>
      <c r="C40" s="13" t="s">
        <v>34</v>
      </c>
      <c r="D40" s="13" t="s">
        <v>107</v>
      </c>
      <c r="E40" s="16">
        <v>20999</v>
      </c>
      <c r="F40" s="16">
        <v>151</v>
      </c>
      <c r="G40" s="14">
        <f>Tabela1[[#This Row],[Divid.]]*12/Tabela1[[#This Row],[Preço atual]]</f>
        <v>8.6289823324920231E-2</v>
      </c>
      <c r="H40" s="16">
        <v>607.37</v>
      </c>
      <c r="I40" s="16">
        <v>33414.129999999997</v>
      </c>
      <c r="J40" s="15">
        <f>Tabela1[[#This Row],[Preço atual]]/Tabela1[[#This Row],[VP]]</f>
        <v>0.62844670802441971</v>
      </c>
      <c r="K40" s="14">
        <v>0</v>
      </c>
      <c r="L40" s="14">
        <v>0</v>
      </c>
      <c r="M40" s="13">
        <v>2.39</v>
      </c>
      <c r="N40" s="13">
        <v>93</v>
      </c>
      <c r="O40" s="13">
        <v>12365</v>
      </c>
      <c r="P40" s="13">
        <v>565</v>
      </c>
      <c r="Q40" s="30">
        <f>Tabela1[[#This Row],[Divid.]]</f>
        <v>151</v>
      </c>
      <c r="R40" s="31">
        <v>0</v>
      </c>
      <c r="S40" s="16">
        <f>IF(ISERR(SEARCH("TIJOLO",Tabela1[[#This Row],[Setor]])),Tabela1[[#This Row],[Divid.
Considerado]]*12/($X$1+$AD$1+Tabela1[[#This Row],[Ônus]]),Tabela1[[#This Row],[Divid.
Considerado]]*12*(1-$AF$1)/($X$1+Tabela1[[#This Row],[Ônus]]))</f>
        <v>13372.693726937268</v>
      </c>
      <c r="T40" s="17">
        <f>Tabela1[[#This Row],[Preço Calculado]]/Tabela1[[#This Row],[Preço atual]]-1</f>
        <v>-0.3631747356094448</v>
      </c>
      <c r="U40" s="29" t="str">
        <f>HYPERLINK("https://statusinvest.com.br/fundos-imobiliarios/"&amp;Tabela1[[#This Row],[Ticker]],"Link")</f>
        <v>Link</v>
      </c>
      <c r="V40" s="38" t="s">
        <v>112</v>
      </c>
    </row>
    <row r="41" spans="1:22" x14ac:dyDescent="0.25">
      <c r="A41" s="12" t="s">
        <v>113</v>
      </c>
      <c r="B41" s="12" t="s">
        <v>28</v>
      </c>
      <c r="C41" s="13" t="s">
        <v>55</v>
      </c>
      <c r="D41" s="13" t="s">
        <v>107</v>
      </c>
      <c r="E41" s="16">
        <v>7.5</v>
      </c>
      <c r="F41" s="16">
        <v>0.06</v>
      </c>
      <c r="G41" s="14">
        <f>Tabela1[[#This Row],[Divid.]]*12/Tabela1[[#This Row],[Preço atual]]</f>
        <v>9.6000000000000002E-2</v>
      </c>
      <c r="H41" s="16">
        <v>0.81499999999999995</v>
      </c>
      <c r="I41" s="16">
        <v>8.0399999999999991</v>
      </c>
      <c r="J41" s="15">
        <f>Tabela1[[#This Row],[Preço atual]]/Tabela1[[#This Row],[VP]]</f>
        <v>0.93283582089552253</v>
      </c>
      <c r="K41" s="14"/>
      <c r="L41" s="14"/>
      <c r="M41" s="13">
        <v>0.76</v>
      </c>
      <c r="N41" s="13">
        <v>18922</v>
      </c>
      <c r="O41" s="13"/>
      <c r="P41" s="13"/>
      <c r="Q41" s="30">
        <f>Tabela1[[#This Row],[Divid.]]</f>
        <v>0.06</v>
      </c>
      <c r="R41" s="31">
        <v>0</v>
      </c>
      <c r="S41" s="16">
        <f>IF(ISERR(SEARCH("TIJOLO",Tabela1[[#This Row],[Setor]])),Tabela1[[#This Row],[Divid.
Considerado]]*12/($X$1+$AD$1+Tabela1[[#This Row],[Ônus]]),Tabela1[[#This Row],[Divid.
Considerado]]*12*(1-$AF$1)/($X$1+Tabela1[[#This Row],[Ônus]]))</f>
        <v>5.3136531365313644</v>
      </c>
      <c r="T41" s="17">
        <f>Tabela1[[#This Row],[Preço Calculado]]/Tabela1[[#This Row],[Preço atual]]-1</f>
        <v>-0.29151291512915145</v>
      </c>
      <c r="U41" s="29" t="str">
        <f>HYPERLINK("https://statusinvest.com.br/fundos-imobiliarios/"&amp;Tabela1[[#This Row],[Ticker]],"Link")</f>
        <v>Link</v>
      </c>
      <c r="V41" s="38" t="s">
        <v>114</v>
      </c>
    </row>
    <row r="42" spans="1:22" x14ac:dyDescent="0.25">
      <c r="A42" s="12" t="s">
        <v>115</v>
      </c>
      <c r="B42" s="12" t="s">
        <v>28</v>
      </c>
      <c r="C42" s="13" t="s">
        <v>39</v>
      </c>
      <c r="D42" s="13" t="s">
        <v>40</v>
      </c>
      <c r="E42" s="16">
        <v>100.39</v>
      </c>
      <c r="F42" s="16">
        <v>1.03</v>
      </c>
      <c r="G42" s="14">
        <f>Tabela1[[#This Row],[Divid.]]*12/Tabela1[[#This Row],[Preço atual]]</f>
        <v>0.12311983265265464</v>
      </c>
      <c r="H42" s="16">
        <v>12.36</v>
      </c>
      <c r="I42" s="16">
        <v>95.84</v>
      </c>
      <c r="J42" s="15">
        <f>Tabela1[[#This Row],[Preço atual]]/Tabela1[[#This Row],[VP]]</f>
        <v>1.047474958263773</v>
      </c>
      <c r="K42" s="14"/>
      <c r="L42" s="14"/>
      <c r="M42" s="13">
        <v>2.4500000000000002</v>
      </c>
      <c r="N42" s="13">
        <v>98</v>
      </c>
      <c r="O42" s="13"/>
      <c r="P42" s="13"/>
      <c r="Q42" s="30">
        <f>Tabela1[[#This Row],[Divid.]]</f>
        <v>1.03</v>
      </c>
      <c r="R42" s="31">
        <v>0</v>
      </c>
      <c r="S42" s="16">
        <f>IF(ISERR(SEARCH("TIJOLO",Tabela1[[#This Row],[Setor]])),Tabela1[[#This Row],[Divid.
Considerado]]*12/($X$1+$AD$1+Tabela1[[#This Row],[Ônus]]),Tabela1[[#This Row],[Divid.
Considerado]]*12*(1-$AF$1)/($X$1+Tabela1[[#This Row],[Ônus]]))</f>
        <v>91.217712177121754</v>
      </c>
      <c r="T42" s="17">
        <f>Tabela1[[#This Row],[Preço Calculado]]/Tabela1[[#This Row],[Preço atual]]-1</f>
        <v>-9.1366548688895821E-2</v>
      </c>
      <c r="U42" s="29" t="str">
        <f>HYPERLINK("https://statusinvest.com.br/fundos-imobiliarios/"&amp;Tabela1[[#This Row],[Ticker]],"Link")</f>
        <v>Link</v>
      </c>
      <c r="V42" s="38" t="s">
        <v>116</v>
      </c>
    </row>
    <row r="43" spans="1:22" x14ac:dyDescent="0.25">
      <c r="A43" s="12" t="s">
        <v>117</v>
      </c>
      <c r="B43" s="12" t="s">
        <v>28</v>
      </c>
      <c r="C43" s="13" t="s">
        <v>34</v>
      </c>
      <c r="D43" s="13" t="s">
        <v>77</v>
      </c>
      <c r="E43" s="16">
        <v>0</v>
      </c>
      <c r="F43" s="16">
        <v>0.2283</v>
      </c>
      <c r="G43" s="14" t="e">
        <f>Tabela1[[#This Row],[Divid.]]*12/Tabela1[[#This Row],[Preço atual]]</f>
        <v>#DIV/0!</v>
      </c>
      <c r="H43" s="16">
        <v>0</v>
      </c>
      <c r="I43" s="16">
        <v>471.64</v>
      </c>
      <c r="J43" s="15">
        <f>Tabela1[[#This Row],[Preço atual]]/Tabela1[[#This Row],[VP]]</f>
        <v>0</v>
      </c>
      <c r="K43" s="14">
        <v>0.73099999999999998</v>
      </c>
      <c r="L43" s="14">
        <v>0</v>
      </c>
      <c r="M43" s="13">
        <v>1.06</v>
      </c>
      <c r="N43" s="13">
        <v>12</v>
      </c>
      <c r="O43" s="13"/>
      <c r="P43" s="13"/>
      <c r="Q43" s="30">
        <f>Tabela1[[#This Row],[Divid.]]</f>
        <v>0.2283</v>
      </c>
      <c r="R43" s="31">
        <v>0</v>
      </c>
      <c r="S43" s="16">
        <f>IF(ISERR(SEARCH("TIJOLO",Tabela1[[#This Row],[Setor]])),Tabela1[[#This Row],[Divid.
Considerado]]*12/($X$1+$AD$1+Tabela1[[#This Row],[Ônus]]),Tabela1[[#This Row],[Divid.
Considerado]]*12*(1-$AF$1)/($X$1+Tabela1[[#This Row],[Ônus]]))</f>
        <v>20.218450184501844</v>
      </c>
      <c r="T43" s="17" t="e">
        <f>Tabela1[[#This Row],[Preço Calculado]]/Tabela1[[#This Row],[Preço atual]]-1</f>
        <v>#DIV/0!</v>
      </c>
      <c r="U43" s="29" t="str">
        <f>HYPERLINK("https://statusinvest.com.br/fundos-imobiliarios/"&amp;Tabela1[[#This Row],[Ticker]],"Link")</f>
        <v>Link</v>
      </c>
      <c r="V43" s="38" t="s">
        <v>29</v>
      </c>
    </row>
    <row r="44" spans="1:22" x14ac:dyDescent="0.25">
      <c r="A44" s="12" t="s">
        <v>118</v>
      </c>
      <c r="B44" s="12" t="s">
        <v>28</v>
      </c>
      <c r="C44" s="13" t="s">
        <v>34</v>
      </c>
      <c r="D44" s="13" t="s">
        <v>119</v>
      </c>
      <c r="E44" s="16">
        <v>103.39</v>
      </c>
      <c r="F44" s="16">
        <v>3.59</v>
      </c>
      <c r="G44" s="14">
        <f>Tabela1[[#This Row],[Divid.]]*12/Tabela1[[#This Row],[Preço atual]]</f>
        <v>0.41667472676274298</v>
      </c>
      <c r="H44" s="16">
        <v>11.87</v>
      </c>
      <c r="I44" s="16">
        <v>110.77</v>
      </c>
      <c r="J44" s="15">
        <f>Tabela1[[#This Row],[Preço atual]]/Tabela1[[#This Row],[VP]]</f>
        <v>0.93337546267039817</v>
      </c>
      <c r="K44" s="14">
        <v>0</v>
      </c>
      <c r="L44" s="14">
        <v>0</v>
      </c>
      <c r="M44" s="13">
        <v>19.68</v>
      </c>
      <c r="N44" s="13">
        <v>1395</v>
      </c>
      <c r="O44" s="13">
        <v>12017</v>
      </c>
      <c r="P44" s="13">
        <v>1283</v>
      </c>
      <c r="Q44" s="30">
        <f>Tabela1[[#This Row],[Divid.]]</f>
        <v>3.59</v>
      </c>
      <c r="R44" s="31">
        <v>0</v>
      </c>
      <c r="S44" s="16">
        <f>IF(ISERR(SEARCH("TIJOLO",Tabela1[[#This Row],[Setor]])),Tabela1[[#This Row],[Divid.
Considerado]]*12/($X$1+$AD$1+Tabela1[[#This Row],[Ônus]]),Tabela1[[#This Row],[Divid.
Considerado]]*12*(1-$AF$1)/($X$1+Tabela1[[#This Row],[Ônus]]))</f>
        <v>317.9335793357933</v>
      </c>
      <c r="T44" s="17">
        <f>Tabela1[[#This Row],[Preço Calculado]]/Tabela1[[#This Row],[Preço atual]]-1</f>
        <v>2.0750902344113871</v>
      </c>
      <c r="U44" s="29" t="str">
        <f>HYPERLINK("https://statusinvest.com.br/fundos-imobiliarios/"&amp;Tabela1[[#This Row],[Ticker]],"Link")</f>
        <v>Link</v>
      </c>
      <c r="V44" s="38" t="s">
        <v>120</v>
      </c>
    </row>
    <row r="45" spans="1:22" x14ac:dyDescent="0.25">
      <c r="A45" s="12" t="s">
        <v>121</v>
      </c>
      <c r="B45" s="12" t="s">
        <v>28</v>
      </c>
      <c r="C45" s="13" t="s">
        <v>79</v>
      </c>
      <c r="D45" s="13" t="s">
        <v>122</v>
      </c>
      <c r="E45" s="16">
        <v>120.93</v>
      </c>
      <c r="F45" s="16">
        <v>1.4766999999999999</v>
      </c>
      <c r="G45" s="14">
        <f>Tabela1[[#This Row],[Divid.]]*12/Tabela1[[#This Row],[Preço atual]]</f>
        <v>0.1465343587199206</v>
      </c>
      <c r="H45" s="16">
        <v>16.222100000000001</v>
      </c>
      <c r="I45" s="16">
        <v>91.72</v>
      </c>
      <c r="J45" s="15">
        <f>Tabela1[[#This Row],[Preço atual]]/Tabela1[[#This Row],[VP]]</f>
        <v>1.3184692542520715</v>
      </c>
      <c r="K45" s="14">
        <v>0</v>
      </c>
      <c r="L45" s="14">
        <v>0</v>
      </c>
      <c r="M45" s="13">
        <v>6.27</v>
      </c>
      <c r="N45" s="13">
        <v>4442</v>
      </c>
      <c r="O45" s="13">
        <v>7770</v>
      </c>
      <c r="P45" s="13">
        <v>1312</v>
      </c>
      <c r="Q45" s="30">
        <f>Tabela1[[#This Row],[Divid.]]</f>
        <v>1.4766999999999999</v>
      </c>
      <c r="R45" s="31">
        <v>0</v>
      </c>
      <c r="S45" s="16">
        <f>IF(ISERR(SEARCH("TIJOLO",Tabela1[[#This Row],[Setor]])),Tabela1[[#This Row],[Divid.
Considerado]]*12/($X$1+$AD$1+Tabela1[[#This Row],[Ônus]]),Tabela1[[#This Row],[Divid.
Considerado]]*12*(1-$AF$1)/($X$1+Tabela1[[#This Row],[Ônus]]))</f>
        <v>130.77785977859776</v>
      </c>
      <c r="T45" s="17">
        <f>Tabela1[[#This Row],[Preço Calculado]]/Tabela1[[#This Row],[Preço atual]]-1</f>
        <v>8.1434381696830815E-2</v>
      </c>
      <c r="U45" s="29" t="str">
        <f>HYPERLINK("https://statusinvest.com.br/fundos-imobiliarios/"&amp;Tabela1[[#This Row],[Ticker]],"Link")</f>
        <v>Link</v>
      </c>
      <c r="V45" s="38" t="s">
        <v>123</v>
      </c>
    </row>
    <row r="46" spans="1:22" x14ac:dyDescent="0.25">
      <c r="A46" s="12" t="s">
        <v>124</v>
      </c>
      <c r="B46" s="12" t="s">
        <v>28</v>
      </c>
      <c r="C46" s="13" t="s">
        <v>55</v>
      </c>
      <c r="D46" s="13" t="s">
        <v>125</v>
      </c>
      <c r="E46" s="16">
        <v>72.209999999999994</v>
      </c>
      <c r="F46" s="16">
        <v>0.62</v>
      </c>
      <c r="G46" s="14">
        <f>Tabela1[[#This Row],[Divid.]]*12/Tabela1[[#This Row],[Preço atual]]</f>
        <v>0.10303282093892813</v>
      </c>
      <c r="H46" s="16">
        <v>6.98</v>
      </c>
      <c r="I46" s="16">
        <v>77.69</v>
      </c>
      <c r="J46" s="15">
        <f>Tabela1[[#This Row],[Preço atual]]/Tabela1[[#This Row],[VP]]</f>
        <v>0.92946325138370445</v>
      </c>
      <c r="K46" s="14"/>
      <c r="L46" s="14"/>
      <c r="M46" s="13">
        <v>4.4400000000000004</v>
      </c>
      <c r="N46" s="13">
        <v>18856</v>
      </c>
      <c r="O46" s="13"/>
      <c r="P46" s="13"/>
      <c r="Q46" s="30">
        <f>Tabela1[[#This Row],[Divid.]]</f>
        <v>0.62</v>
      </c>
      <c r="R46" s="31">
        <v>0</v>
      </c>
      <c r="S46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46" s="17">
        <f>Tabela1[[#This Row],[Preço Calculado]]/Tabela1[[#This Row],[Preço atual]]-1</f>
        <v>-0.23961017757248615</v>
      </c>
      <c r="U46" s="29" t="str">
        <f>HYPERLINK("https://statusinvest.com.br/fundos-imobiliarios/"&amp;Tabela1[[#This Row],[Ticker]],"Link")</f>
        <v>Link</v>
      </c>
      <c r="V46" s="38" t="s">
        <v>126</v>
      </c>
    </row>
    <row r="47" spans="1:22" x14ac:dyDescent="0.25">
      <c r="A47" s="12" t="s">
        <v>127</v>
      </c>
      <c r="B47" s="12" t="s">
        <v>28</v>
      </c>
      <c r="C47" s="13" t="s">
        <v>43</v>
      </c>
      <c r="D47" s="13" t="s">
        <v>40</v>
      </c>
      <c r="E47" s="16">
        <v>0</v>
      </c>
      <c r="F47" s="16">
        <v>14.420500000000001</v>
      </c>
      <c r="G47" s="14" t="e">
        <f>Tabela1[[#This Row],[Divid.]]*12/Tabela1[[#This Row],[Preço atual]]</f>
        <v>#DIV/0!</v>
      </c>
      <c r="H47" s="16">
        <v>94.338700000000003</v>
      </c>
      <c r="I47" s="16">
        <v>9891.3700000000008</v>
      </c>
      <c r="J47" s="15">
        <f>Tabela1[[#This Row],[Preço atual]]/Tabela1[[#This Row],[VP]]</f>
        <v>0</v>
      </c>
      <c r="K47" s="14">
        <v>0.5</v>
      </c>
      <c r="L47" s="14">
        <v>0</v>
      </c>
      <c r="M47" s="13">
        <v>3.44</v>
      </c>
      <c r="N47" s="13">
        <v>114</v>
      </c>
      <c r="O47" s="13"/>
      <c r="P47" s="13"/>
      <c r="Q47" s="30">
        <f>Tabela1[[#This Row],[Divid.]]</f>
        <v>14.420500000000001</v>
      </c>
      <c r="R47" s="31">
        <v>0</v>
      </c>
      <c r="S47" s="16">
        <f>IF(ISERR(SEARCH("TIJOLO",Tabela1[[#This Row],[Setor]])),Tabela1[[#This Row],[Divid.
Considerado]]*12/($X$1+$AD$1+Tabela1[[#This Row],[Ônus]]),Tabela1[[#This Row],[Divid.
Considerado]]*12*(1-$AF$1)/($X$1+Tabela1[[#This Row],[Ônus]]))</f>
        <v>1277.092250922509</v>
      </c>
      <c r="T47" s="17" t="e">
        <f>Tabela1[[#This Row],[Preço Calculado]]/Tabela1[[#This Row],[Preço atual]]-1</f>
        <v>#DIV/0!</v>
      </c>
      <c r="U47" s="29" t="str">
        <f>HYPERLINK("https://statusinvest.com.br/fundos-imobiliarios/"&amp;Tabela1[[#This Row],[Ticker]],"Link")</f>
        <v>Link</v>
      </c>
      <c r="V47" s="38" t="s">
        <v>29</v>
      </c>
    </row>
    <row r="48" spans="1:22" x14ac:dyDescent="0.25">
      <c r="A48" s="12" t="s">
        <v>128</v>
      </c>
      <c r="B48" s="12" t="s">
        <v>28</v>
      </c>
      <c r="C48" s="13" t="s">
        <v>47</v>
      </c>
      <c r="D48" s="13" t="s">
        <v>85</v>
      </c>
      <c r="E48" s="16">
        <v>64.040000000000006</v>
      </c>
      <c r="F48" s="16">
        <v>0.27050000000000002</v>
      </c>
      <c r="G48" s="14">
        <f>Tabela1[[#This Row],[Divid.]]*12/Tabela1[[#This Row],[Preço atual]]</f>
        <v>5.068707058088695E-2</v>
      </c>
      <c r="H48" s="16">
        <v>1.7408999999999999</v>
      </c>
      <c r="I48" s="16">
        <v>132.41</v>
      </c>
      <c r="J48" s="15">
        <f>Tabela1[[#This Row],[Preço atual]]/Tabela1[[#This Row],[VP]]</f>
        <v>0.48364927120308138</v>
      </c>
      <c r="K48" s="14">
        <v>8.3000000000000004E-2</v>
      </c>
      <c r="L48" s="14">
        <v>9.0000000000000011E-3</v>
      </c>
      <c r="M48" s="13">
        <v>2.56</v>
      </c>
      <c r="N48" s="13">
        <v>1549</v>
      </c>
      <c r="O48" s="13">
        <v>3473929</v>
      </c>
      <c r="P48" s="13">
        <v>704764</v>
      </c>
      <c r="Q48" s="30">
        <f>Tabela1[[#This Row],[Divid.]]</f>
        <v>0.27050000000000002</v>
      </c>
      <c r="R48" s="31">
        <v>0</v>
      </c>
      <c r="S48" s="16">
        <f>IF(ISERR(SEARCH("TIJOLO",Tabela1[[#This Row],[Setor]])),Tabela1[[#This Row],[Divid.
Considerado]]*12/($X$1+$AD$1+Tabela1[[#This Row],[Ônus]]),Tabela1[[#This Row],[Divid.
Considerado]]*12*(1-$AF$1)/($X$1+Tabela1[[#This Row],[Ônus]]))</f>
        <v>23.955719557195575</v>
      </c>
      <c r="T48" s="17">
        <f>Tabela1[[#This Row],[Preço Calculado]]/Tabela1[[#This Row],[Preço atual]]-1</f>
        <v>-0.62592567836983803</v>
      </c>
      <c r="U48" s="29" t="str">
        <f>HYPERLINK("https://statusinvest.com.br/fundos-imobiliarios/"&amp;Tabela1[[#This Row],[Ticker]],"Link")</f>
        <v>Link</v>
      </c>
      <c r="V48" s="38" t="s">
        <v>129</v>
      </c>
    </row>
    <row r="49" spans="1:22" x14ac:dyDescent="0.25">
      <c r="A49" s="12" t="s">
        <v>130</v>
      </c>
      <c r="B49" s="12" t="s">
        <v>28</v>
      </c>
      <c r="C49" s="13" t="s">
        <v>59</v>
      </c>
      <c r="D49" s="13" t="s">
        <v>85</v>
      </c>
      <c r="E49" s="16">
        <v>109.15</v>
      </c>
      <c r="F49" s="16">
        <v>0.9</v>
      </c>
      <c r="G49" s="14">
        <f>Tabela1[[#This Row],[Divid.]]*12/Tabela1[[#This Row],[Preço atual]]</f>
        <v>9.8946404031149793E-2</v>
      </c>
      <c r="H49" s="16">
        <v>10.645799999999999</v>
      </c>
      <c r="I49" s="16">
        <v>109.15</v>
      </c>
      <c r="J49" s="15">
        <f>Tabela1[[#This Row],[Preço atual]]/Tabela1[[#This Row],[VP]]</f>
        <v>1</v>
      </c>
      <c r="K49" s="14">
        <v>0</v>
      </c>
      <c r="L49" s="14">
        <v>0</v>
      </c>
      <c r="M49" s="13">
        <v>0.18</v>
      </c>
      <c r="N49" s="13">
        <v>174</v>
      </c>
      <c r="O49" s="13">
        <v>6384</v>
      </c>
      <c r="P49" s="13">
        <v>649</v>
      </c>
      <c r="Q49" s="30">
        <f>Tabela1[[#This Row],[Divid.]]</f>
        <v>0.9</v>
      </c>
      <c r="R49" s="31">
        <v>0</v>
      </c>
      <c r="S49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49" s="17">
        <f>Tabela1[[#This Row],[Preço Calculado]]/Tabela1[[#This Row],[Preço atual]]-1</f>
        <v>-0.2697682359324739</v>
      </c>
      <c r="U49" s="29" t="str">
        <f>HYPERLINK("https://statusinvest.com.br/fundos-imobiliarios/"&amp;Tabela1[[#This Row],[Ticker]],"Link")</f>
        <v>Link</v>
      </c>
      <c r="V49" s="38" t="s">
        <v>29</v>
      </c>
    </row>
    <row r="50" spans="1:22" x14ac:dyDescent="0.25">
      <c r="A50" s="12" t="s">
        <v>131</v>
      </c>
      <c r="B50" s="12" t="s">
        <v>28</v>
      </c>
      <c r="C50" s="13" t="s">
        <v>59</v>
      </c>
      <c r="D50" s="13" t="s">
        <v>132</v>
      </c>
      <c r="E50" s="16">
        <v>121.47</v>
      </c>
      <c r="F50" s="16">
        <v>0.87</v>
      </c>
      <c r="G50" s="14">
        <f>Tabela1[[#This Row],[Divid.]]*12/Tabela1[[#This Row],[Preço atual]]</f>
        <v>8.5947147443813279E-2</v>
      </c>
      <c r="H50" s="16">
        <v>8.1999999999999993</v>
      </c>
      <c r="I50" s="16">
        <v>120.05</v>
      </c>
      <c r="J50" s="15">
        <f>Tabela1[[#This Row],[Preço atual]]/Tabela1[[#This Row],[VP]]</f>
        <v>1.0118284048313202</v>
      </c>
      <c r="K50" s="14">
        <v>0.121</v>
      </c>
      <c r="L50" s="14">
        <v>0</v>
      </c>
      <c r="M50" s="13">
        <v>3.31</v>
      </c>
      <c r="N50" s="13">
        <v>111259</v>
      </c>
      <c r="O50" s="13">
        <v>3328</v>
      </c>
      <c r="P50" s="13">
        <v>309</v>
      </c>
      <c r="Q50" s="30">
        <f>Tabela1[[#This Row],[Divid.]]</f>
        <v>0.87</v>
      </c>
      <c r="R50" s="31">
        <v>0</v>
      </c>
      <c r="S50" s="16">
        <f>IF(ISERR(SEARCH("TIJOLO",Tabela1[[#This Row],[Setor]])),Tabela1[[#This Row],[Divid.
Considerado]]*12/($X$1+$AD$1+Tabela1[[#This Row],[Ônus]]),Tabela1[[#This Row],[Divid.
Considerado]]*12*(1-$AF$1)/($X$1+Tabela1[[#This Row],[Ônus]]))</f>
        <v>77.047970479704787</v>
      </c>
      <c r="T50" s="17">
        <f>Tabela1[[#This Row],[Preço Calculado]]/Tabela1[[#This Row],[Preço atual]]-1</f>
        <v>-0.36570370890174708</v>
      </c>
      <c r="U50" s="29" t="str">
        <f>HYPERLINK("https://statusinvest.com.br/fundos-imobiliarios/"&amp;Tabela1[[#This Row],[Ticker]],"Link")</f>
        <v>Link</v>
      </c>
      <c r="V50" s="38" t="s">
        <v>133</v>
      </c>
    </row>
    <row r="51" spans="1:22" x14ac:dyDescent="0.25">
      <c r="A51" s="12" t="s">
        <v>134</v>
      </c>
      <c r="B51" s="12" t="s">
        <v>28</v>
      </c>
      <c r="C51" s="13" t="s">
        <v>34</v>
      </c>
      <c r="D51" s="13" t="s">
        <v>85</v>
      </c>
      <c r="E51" s="16">
        <v>67.599999999999994</v>
      </c>
      <c r="F51" s="16">
        <v>0.45</v>
      </c>
      <c r="G51" s="25">
        <f>Tabela1[[#This Row],[Divid.]]*12/Tabela1[[#This Row],[Preço atual]]</f>
        <v>7.9881656804733733E-2</v>
      </c>
      <c r="H51" s="16">
        <v>5.59</v>
      </c>
      <c r="I51" s="16">
        <v>100.62</v>
      </c>
      <c r="J51" s="15">
        <f>Tabela1[[#This Row],[Preço atual]]/Tabela1[[#This Row],[VP]]</f>
        <v>0.67183462532299731</v>
      </c>
      <c r="K51" s="14">
        <v>0.12</v>
      </c>
      <c r="L51" s="14">
        <v>0</v>
      </c>
      <c r="M51" s="13">
        <v>0.96</v>
      </c>
      <c r="N51" s="13">
        <v>155236</v>
      </c>
      <c r="O51" s="13">
        <v>11988</v>
      </c>
      <c r="P51" s="13">
        <v>1223</v>
      </c>
      <c r="Q51" s="30">
        <f>Tabela1[[#This Row],[Divid.]]</f>
        <v>0.45</v>
      </c>
      <c r="R51" s="31">
        <v>0</v>
      </c>
      <c r="S51" s="16">
        <f>IF(ISERR(SEARCH("TIJOLO",Tabela1[[#This Row],[Setor]])),Tabela1[[#This Row],[Divid.
Considerado]]*12/($X$1+$AD$1+Tabela1[[#This Row],[Ônus]]),Tabela1[[#This Row],[Divid.
Considerado]]*12*(1-$AF$1)/($X$1+Tabela1[[#This Row],[Ônus]]))</f>
        <v>39.852398523985237</v>
      </c>
      <c r="T51" s="17">
        <f>Tabela1[[#This Row],[Preço Calculado]]/Tabela1[[#This Row],[Preço atual]]-1</f>
        <v>-0.41046747745583967</v>
      </c>
      <c r="U51" s="29" t="str">
        <f>HYPERLINK("https://statusinvest.com.br/fundos-imobiliarios/"&amp;Tabela1[[#This Row],[Ticker]],"Link")</f>
        <v>Link</v>
      </c>
      <c r="V51" s="38" t="s">
        <v>135</v>
      </c>
    </row>
    <row r="52" spans="1:22" x14ac:dyDescent="0.25">
      <c r="A52" s="12" t="s">
        <v>136</v>
      </c>
      <c r="B52" s="12" t="s">
        <v>28</v>
      </c>
      <c r="C52" s="13" t="s">
        <v>34</v>
      </c>
      <c r="D52" s="13" t="s">
        <v>137</v>
      </c>
      <c r="E52" s="16">
        <v>109.85</v>
      </c>
      <c r="F52" s="16">
        <v>0.59</v>
      </c>
      <c r="G52" s="25">
        <f>Tabela1[[#This Row],[Divid.]]*12/Tabela1[[#This Row],[Preço atual]]</f>
        <v>6.4451524806554403E-2</v>
      </c>
      <c r="H52" s="16">
        <v>8.19</v>
      </c>
      <c r="I52" s="16">
        <v>117.17</v>
      </c>
      <c r="J52" s="15">
        <f>Tabela1[[#This Row],[Preço atual]]/Tabela1[[#This Row],[VP]]</f>
        <v>0.93752667064948358</v>
      </c>
      <c r="K52" s="14">
        <v>0</v>
      </c>
      <c r="L52" s="14">
        <v>0</v>
      </c>
      <c r="M52" s="13">
        <v>0.54</v>
      </c>
      <c r="N52" s="13">
        <v>268</v>
      </c>
      <c r="O52" s="13">
        <v>19174</v>
      </c>
      <c r="P52" s="13">
        <v>1426</v>
      </c>
      <c r="Q52" s="30">
        <f>Tabela1[[#This Row],[Divid.]]</f>
        <v>0.59</v>
      </c>
      <c r="R52" s="31">
        <v>0</v>
      </c>
      <c r="S52" s="16">
        <f>IF(ISERR(SEARCH("TIJOLO",Tabela1[[#This Row],[Setor]])),Tabela1[[#This Row],[Divid.
Considerado]]*12/($X$1+$AD$1+Tabela1[[#This Row],[Ônus]]),Tabela1[[#This Row],[Divid.
Considerado]]*12*(1-$AF$1)/($X$1+Tabela1[[#This Row],[Ônus]]))</f>
        <v>52.250922509225092</v>
      </c>
      <c r="T52" s="17">
        <f>Tabela1[[#This Row],[Preço Calculado]]/Tabela1[[#This Row],[Preço atual]]-1</f>
        <v>-0.52434299035753207</v>
      </c>
      <c r="U52" s="29" t="str">
        <f>HYPERLINK("https://statusinvest.com.br/fundos-imobiliarios/"&amp;Tabela1[[#This Row],[Ticker]],"Link")</f>
        <v>Link</v>
      </c>
      <c r="V52" s="38" t="s">
        <v>138</v>
      </c>
    </row>
    <row r="53" spans="1:22" x14ac:dyDescent="0.25">
      <c r="A53" s="12" t="s">
        <v>139</v>
      </c>
      <c r="B53" s="12" t="s">
        <v>28</v>
      </c>
      <c r="C53" s="13" t="s">
        <v>140</v>
      </c>
      <c r="D53" s="13" t="s">
        <v>141</v>
      </c>
      <c r="E53" s="16">
        <v>86.8</v>
      </c>
      <c r="F53" s="16" t="s">
        <v>40</v>
      </c>
      <c r="G53" s="14" t="e">
        <f>Tabela1[[#This Row],[Divid.]]*12/Tabela1[[#This Row],[Preço atual]]</f>
        <v>#VALUE!</v>
      </c>
      <c r="H53" s="16">
        <v>0</v>
      </c>
      <c r="I53" s="16">
        <v>76.73</v>
      </c>
      <c r="J53" s="15">
        <f>Tabela1[[#This Row],[Preço atual]]/Tabela1[[#This Row],[VP]]</f>
        <v>1.1312394109214126</v>
      </c>
      <c r="K53" s="14"/>
      <c r="L53" s="14"/>
      <c r="M53" s="13">
        <v>1.55</v>
      </c>
      <c r="N53" s="13">
        <v>11</v>
      </c>
      <c r="O53" s="13"/>
      <c r="P53" s="13"/>
      <c r="Q53" s="30" t="str">
        <f>Tabela1[[#This Row],[Divid.]]</f>
        <v>-</v>
      </c>
      <c r="R53" s="31">
        <v>0</v>
      </c>
      <c r="S5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3" s="17" t="e">
        <f>Tabela1[[#This Row],[Preço Calculado]]/Tabela1[[#This Row],[Preço atual]]-1</f>
        <v>#VALUE!</v>
      </c>
      <c r="U53" s="29" t="str">
        <f>HYPERLINK("https://statusinvest.com.br/fundos-imobiliarios/"&amp;Tabela1[[#This Row],[Ticker]],"Link")</f>
        <v>Link</v>
      </c>
      <c r="V53" s="38" t="s">
        <v>29</v>
      </c>
    </row>
    <row r="54" spans="1:22" x14ac:dyDescent="0.25">
      <c r="A54" s="12" t="s">
        <v>142</v>
      </c>
      <c r="B54" s="12" t="s">
        <v>28</v>
      </c>
      <c r="C54" s="13" t="s">
        <v>143</v>
      </c>
      <c r="D54" s="13" t="s">
        <v>144</v>
      </c>
      <c r="E54" s="16">
        <v>1030.22</v>
      </c>
      <c r="F54" s="16">
        <v>20.14</v>
      </c>
      <c r="G54" s="14">
        <f>Tabela1[[#This Row],[Divid.]]*12/Tabela1[[#This Row],[Preço atual]]</f>
        <v>0.23459066995399042</v>
      </c>
      <c r="H54" s="16">
        <v>167.14</v>
      </c>
      <c r="I54" s="16">
        <v>1096.5</v>
      </c>
      <c r="J54" s="15">
        <f>Tabela1[[#This Row],[Preço atual]]/Tabela1[[#This Row],[VP]]</f>
        <v>0.93955312357501142</v>
      </c>
      <c r="K54" s="14"/>
      <c r="L54" s="14"/>
      <c r="M54" s="13">
        <v>3.37</v>
      </c>
      <c r="N54" s="13">
        <v>221</v>
      </c>
      <c r="O54" s="13">
        <v>7164</v>
      </c>
      <c r="P54" s="13">
        <v>0</v>
      </c>
      <c r="Q54" s="30">
        <f>Tabela1[[#This Row],[Divid.]]</f>
        <v>20.14</v>
      </c>
      <c r="R54" s="31">
        <v>0</v>
      </c>
      <c r="S54" s="16">
        <f>IF(ISERR(SEARCH("TIJOLO",Tabela1[[#This Row],[Setor]])),Tabela1[[#This Row],[Divid.
Considerado]]*12/($X$1+$AD$1+Tabela1[[#This Row],[Ônus]]),Tabela1[[#This Row],[Divid.
Considerado]]*12*(1-$AF$1)/($X$1+Tabela1[[#This Row],[Ônus]]))</f>
        <v>1783.6162361623615</v>
      </c>
      <c r="T54" s="17">
        <f>Tabela1[[#This Row],[Preço Calculado]]/Tabela1[[#This Row],[Preço atual]]-1</f>
        <v>0.73129645722502135</v>
      </c>
      <c r="U54" s="29" t="str">
        <f>HYPERLINK("https://statusinvest.com.br/fundos-imobiliarios/"&amp;Tabela1[[#This Row],[Ticker]],"Link")</f>
        <v>Link</v>
      </c>
      <c r="V54" s="38" t="s">
        <v>29</v>
      </c>
    </row>
    <row r="55" spans="1:22" x14ac:dyDescent="0.25">
      <c r="A55" s="12" t="s">
        <v>145</v>
      </c>
      <c r="B55" s="12" t="s">
        <v>28</v>
      </c>
      <c r="C55" s="13" t="s">
        <v>143</v>
      </c>
      <c r="D55" s="13" t="s">
        <v>40</v>
      </c>
      <c r="E55" s="16">
        <v>950.01</v>
      </c>
      <c r="F55" s="16">
        <v>9.3000000000000007</v>
      </c>
      <c r="G55" s="14">
        <f>Tabela1[[#This Row],[Divid.]]*12/Tabela1[[#This Row],[Preço atual]]</f>
        <v>0.11747244765844571</v>
      </c>
      <c r="H55" s="16">
        <v>116.3</v>
      </c>
      <c r="I55" s="16">
        <v>947.06</v>
      </c>
      <c r="J55" s="15">
        <f>Tabela1[[#This Row],[Preço atual]]/Tabela1[[#This Row],[VP]]</f>
        <v>1.0031149029628534</v>
      </c>
      <c r="K55" s="14"/>
      <c r="L55" s="14"/>
      <c r="M55" s="13">
        <v>1.64</v>
      </c>
      <c r="N55" s="13">
        <v>254</v>
      </c>
      <c r="O55" s="13">
        <v>7562</v>
      </c>
      <c r="P55" s="13">
        <v>0</v>
      </c>
      <c r="Q55" s="30">
        <f>Tabela1[[#This Row],[Divid.]]</f>
        <v>9.3000000000000007</v>
      </c>
      <c r="R55" s="31">
        <v>0</v>
      </c>
      <c r="S55" s="16">
        <f>IF(ISERR(SEARCH("TIJOLO",Tabela1[[#This Row],[Setor]])),Tabela1[[#This Row],[Divid.
Considerado]]*12/($X$1+$AD$1+Tabela1[[#This Row],[Ônus]]),Tabela1[[#This Row],[Divid.
Considerado]]*12*(1-$AF$1)/($X$1+Tabela1[[#This Row],[Ônus]]))</f>
        <v>823.61623616236159</v>
      </c>
      <c r="T55" s="17">
        <f>Tabela1[[#This Row],[Preço Calculado]]/Tabela1[[#This Row],[Preço atual]]-1</f>
        <v>-0.13304466672733806</v>
      </c>
      <c r="U55" s="29" t="str">
        <f>HYPERLINK("https://statusinvest.com.br/fundos-imobiliarios/"&amp;Tabela1[[#This Row],[Ticker]],"Link")</f>
        <v>Link</v>
      </c>
      <c r="V55" s="38" t="s">
        <v>146</v>
      </c>
    </row>
    <row r="56" spans="1:22" x14ac:dyDescent="0.25">
      <c r="A56" s="12" t="s">
        <v>147</v>
      </c>
      <c r="B56" s="12" t="s">
        <v>28</v>
      </c>
      <c r="C56" s="13" t="s">
        <v>71</v>
      </c>
      <c r="D56" s="13"/>
      <c r="E56" s="16">
        <v>0</v>
      </c>
      <c r="F56" s="16" t="s">
        <v>40</v>
      </c>
      <c r="G56" s="14" t="e">
        <f>Tabela1[[#This Row],[Divid.]]*12/Tabela1[[#This Row],[Preço atual]]</f>
        <v>#VALUE!</v>
      </c>
      <c r="H56" s="16">
        <v>0</v>
      </c>
      <c r="I56" s="16">
        <v>975.19</v>
      </c>
      <c r="J56" s="15">
        <f>Tabela1[[#This Row],[Preço atual]]/Tabela1[[#This Row],[VP]]</f>
        <v>0</v>
      </c>
      <c r="K56" s="14"/>
      <c r="L56" s="14"/>
      <c r="M56" s="13">
        <v>1.51</v>
      </c>
      <c r="N56" s="13">
        <v>54</v>
      </c>
      <c r="O56" s="13"/>
      <c r="P56" s="13"/>
      <c r="Q56" s="30" t="str">
        <f>Tabela1[[#This Row],[Divid.]]</f>
        <v>-</v>
      </c>
      <c r="R56" s="31">
        <v>0</v>
      </c>
      <c r="S5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6" s="17" t="e">
        <f>Tabela1[[#This Row],[Preço Calculado]]/Tabela1[[#This Row],[Preço atual]]-1</f>
        <v>#VALUE!</v>
      </c>
      <c r="U56" s="29" t="str">
        <f>HYPERLINK("https://statusinvest.com.br/fundos-imobiliarios/"&amp;Tabela1[[#This Row],[Ticker]],"Link")</f>
        <v>Link</v>
      </c>
      <c r="V56" s="38" t="s">
        <v>29</v>
      </c>
    </row>
    <row r="57" spans="1:22" x14ac:dyDescent="0.25">
      <c r="A57" s="12" t="s">
        <v>148</v>
      </c>
      <c r="B57" s="12" t="s">
        <v>28</v>
      </c>
      <c r="C57" s="13" t="s">
        <v>59</v>
      </c>
      <c r="D57" s="13" t="s">
        <v>40</v>
      </c>
      <c r="E57" s="16">
        <v>138</v>
      </c>
      <c r="F57" s="16">
        <v>0.89749999999999996</v>
      </c>
      <c r="G57" s="14">
        <f>Tabela1[[#This Row],[Divid.]]*12/Tabela1[[#This Row],[Preço atual]]</f>
        <v>7.8043478260869562E-2</v>
      </c>
      <c r="H57" s="16">
        <v>12.888500000000001</v>
      </c>
      <c r="I57" s="16">
        <v>156.34</v>
      </c>
      <c r="J57" s="15">
        <f>Tabela1[[#This Row],[Preço atual]]/Tabela1[[#This Row],[VP]]</f>
        <v>0.88269156965587825</v>
      </c>
      <c r="K57" s="14">
        <v>0</v>
      </c>
      <c r="L57" s="14">
        <v>0</v>
      </c>
      <c r="M57" s="13">
        <v>0.21</v>
      </c>
      <c r="N57" s="13">
        <v>275</v>
      </c>
      <c r="O57" s="13">
        <v>3251</v>
      </c>
      <c r="P57" s="13">
        <v>190</v>
      </c>
      <c r="Q57" s="30">
        <f>Tabela1[[#This Row],[Divid.]]</f>
        <v>0.89749999999999996</v>
      </c>
      <c r="R57" s="31">
        <v>0</v>
      </c>
      <c r="S57" s="16">
        <f>IF(ISERR(SEARCH("TIJOLO",Tabela1[[#This Row],[Setor]])),Tabela1[[#This Row],[Divid.
Considerado]]*12/($X$1+$AD$1+Tabela1[[#This Row],[Ônus]]),Tabela1[[#This Row],[Divid.
Considerado]]*12*(1-$AF$1)/($X$1+Tabela1[[#This Row],[Ônus]]))</f>
        <v>79.483394833948324</v>
      </c>
      <c r="T57" s="17">
        <f>Tabela1[[#This Row],[Preço Calculado]]/Tabela1[[#This Row],[Preço atual]]-1</f>
        <v>-0.42403337076849046</v>
      </c>
      <c r="U57" s="29" t="str">
        <f>HYPERLINK("https://statusinvest.com.br/fundos-imobiliarios/"&amp;Tabela1[[#This Row],[Ticker]],"Link")</f>
        <v>Link</v>
      </c>
      <c r="V57" s="38" t="s">
        <v>29</v>
      </c>
    </row>
    <row r="58" spans="1:22" x14ac:dyDescent="0.25">
      <c r="A58" s="12" t="s">
        <v>149</v>
      </c>
      <c r="B58" s="12" t="s">
        <v>28</v>
      </c>
      <c r="C58" s="13" t="s">
        <v>71</v>
      </c>
      <c r="D58" s="13"/>
      <c r="E58" s="16">
        <v>0</v>
      </c>
      <c r="F58" s="16" t="s">
        <v>40</v>
      </c>
      <c r="G58" s="14" t="e">
        <f>Tabela1[[#This Row],[Divid.]]*12/Tabela1[[#This Row],[Preço atual]]</f>
        <v>#VALUE!</v>
      </c>
      <c r="H58" s="16">
        <v>0</v>
      </c>
      <c r="I58" s="16">
        <v>0</v>
      </c>
      <c r="J58" s="15" t="e">
        <f>Tabela1[[#This Row],[Preço atual]]/Tabela1[[#This Row],[VP]]</f>
        <v>#DIV/0!</v>
      </c>
      <c r="K58" s="14"/>
      <c r="L58" s="14"/>
      <c r="M58" s="13" t="s">
        <v>40</v>
      </c>
      <c r="N58" s="13"/>
      <c r="O58" s="13"/>
      <c r="P58" s="13"/>
      <c r="Q58" s="30" t="str">
        <f>Tabela1[[#This Row],[Divid.]]</f>
        <v>-</v>
      </c>
      <c r="R58" s="31">
        <v>0</v>
      </c>
      <c r="S5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8" s="17" t="e">
        <f>Tabela1[[#This Row],[Preço Calculado]]/Tabela1[[#This Row],[Preço atual]]-1</f>
        <v>#VALUE!</v>
      </c>
      <c r="U58" s="29" t="str">
        <f>HYPERLINK("https://statusinvest.com.br/fundos-imobiliarios/"&amp;Tabela1[[#This Row],[Ticker]],"Link")</f>
        <v>Link</v>
      </c>
      <c r="V58" s="38" t="s">
        <v>29</v>
      </c>
    </row>
    <row r="59" spans="1:22" x14ac:dyDescent="0.25">
      <c r="A59" s="12" t="s">
        <v>150</v>
      </c>
      <c r="B59" s="12" t="s">
        <v>28</v>
      </c>
      <c r="C59" s="13" t="s">
        <v>59</v>
      </c>
      <c r="D59" s="13" t="s">
        <v>85</v>
      </c>
      <c r="E59" s="16">
        <v>91.75</v>
      </c>
      <c r="F59" s="16">
        <v>0.73</v>
      </c>
      <c r="G59" s="14">
        <f>Tabela1[[#This Row],[Divid.]]*12/Tabela1[[#This Row],[Preço atual]]</f>
        <v>9.5476839237057215E-2</v>
      </c>
      <c r="H59" s="16">
        <v>9.76</v>
      </c>
      <c r="I59" s="16">
        <v>104.68</v>
      </c>
      <c r="J59" s="15">
        <f>Tabela1[[#This Row],[Preço atual]]/Tabela1[[#This Row],[VP]]</f>
        <v>0.87648070309514703</v>
      </c>
      <c r="K59" s="14">
        <v>0</v>
      </c>
      <c r="L59" s="14">
        <v>0</v>
      </c>
      <c r="M59" s="13">
        <v>2.75</v>
      </c>
      <c r="N59" s="13">
        <v>44827</v>
      </c>
      <c r="O59" s="13">
        <v>1629</v>
      </c>
      <c r="P59" s="13">
        <v>160</v>
      </c>
      <c r="Q59" s="30">
        <f>Tabela1[[#This Row],[Divid.]]</f>
        <v>0.73</v>
      </c>
      <c r="R59" s="31">
        <v>0</v>
      </c>
      <c r="S59" s="16">
        <f>IF(ISERR(SEARCH("TIJOLO",Tabela1[[#This Row],[Setor]])),Tabela1[[#This Row],[Divid.
Considerado]]*12/($X$1+$AD$1+Tabela1[[#This Row],[Ônus]]),Tabela1[[#This Row],[Divid.
Considerado]]*12*(1-$AF$1)/($X$1+Tabela1[[#This Row],[Ônus]]))</f>
        <v>64.649446494464939</v>
      </c>
      <c r="T59" s="17">
        <f>Tabela1[[#This Row],[Preço Calculado]]/Tabela1[[#This Row],[Preço atual]]-1</f>
        <v>-0.29537388016931942</v>
      </c>
      <c r="U59" s="29" t="str">
        <f>HYPERLINK("https://statusinvest.com.br/fundos-imobiliarios/"&amp;Tabela1[[#This Row],[Ticker]],"Link")</f>
        <v>Link</v>
      </c>
      <c r="V59" s="38" t="s">
        <v>151</v>
      </c>
    </row>
    <row r="60" spans="1:22" x14ac:dyDescent="0.25">
      <c r="A60" s="12" t="s">
        <v>152</v>
      </c>
      <c r="B60" s="12" t="s">
        <v>28</v>
      </c>
      <c r="C60" s="13" t="s">
        <v>39</v>
      </c>
      <c r="D60" s="13" t="s">
        <v>85</v>
      </c>
      <c r="E60" s="16">
        <v>88</v>
      </c>
      <c r="F60" s="16">
        <v>0.9</v>
      </c>
      <c r="G60" s="14">
        <f>Tabela1[[#This Row],[Divid.]]*12/Tabela1[[#This Row],[Preço atual]]</f>
        <v>0.12272727272727274</v>
      </c>
      <c r="H60" s="16">
        <v>3.85</v>
      </c>
      <c r="I60" s="16">
        <v>95.27</v>
      </c>
      <c r="J60" s="15">
        <f>Tabela1[[#This Row],[Preço atual]]/Tabela1[[#This Row],[VP]]</f>
        <v>0.92369056366117352</v>
      </c>
      <c r="K60" s="14"/>
      <c r="L60" s="14"/>
      <c r="M60" s="13">
        <v>8</v>
      </c>
      <c r="N60" s="13">
        <v>16934</v>
      </c>
      <c r="O60" s="13"/>
      <c r="P60" s="13"/>
      <c r="Q60" s="30">
        <f>Tabela1[[#This Row],[Divid.]]</f>
        <v>0.9</v>
      </c>
      <c r="R60" s="31">
        <v>0</v>
      </c>
      <c r="S60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60" s="17">
        <f>Tabela1[[#This Row],[Preço Calculado]]/Tabela1[[#This Row],[Preço atual]]-1</f>
        <v>-9.4263669909426473E-2</v>
      </c>
      <c r="U60" s="29" t="str">
        <f>HYPERLINK("https://statusinvest.com.br/fundos-imobiliarios/"&amp;Tabela1[[#This Row],[Ticker]],"Link")</f>
        <v>Link</v>
      </c>
      <c r="V60" s="38" t="s">
        <v>153</v>
      </c>
    </row>
    <row r="61" spans="1:22" x14ac:dyDescent="0.25">
      <c r="A61" s="12" t="s">
        <v>154</v>
      </c>
      <c r="B61" s="12" t="s">
        <v>28</v>
      </c>
      <c r="C61" s="13" t="s">
        <v>59</v>
      </c>
      <c r="D61" s="13" t="s">
        <v>85</v>
      </c>
      <c r="E61" s="16">
        <v>107.48</v>
      </c>
      <c r="F61" s="16">
        <v>0.76</v>
      </c>
      <c r="G61" s="14">
        <f>Tabela1[[#This Row],[Divid.]]*12/Tabela1[[#This Row],[Preço atual]]</f>
        <v>8.4852995906215117E-2</v>
      </c>
      <c r="H61" s="16">
        <v>8.9</v>
      </c>
      <c r="I61" s="16">
        <v>98.22</v>
      </c>
      <c r="J61" s="15">
        <f>Tabela1[[#This Row],[Preço atual]]/Tabela1[[#This Row],[VP]]</f>
        <v>1.0942781510893913</v>
      </c>
      <c r="K61" s="14">
        <v>8.0000000000000002E-3</v>
      </c>
      <c r="L61" s="14">
        <v>0</v>
      </c>
      <c r="M61" s="13">
        <v>4.24</v>
      </c>
      <c r="N61" s="13">
        <v>221702</v>
      </c>
      <c r="O61" s="13">
        <v>4532</v>
      </c>
      <c r="P61" s="13">
        <v>217</v>
      </c>
      <c r="Q61" s="30">
        <f>Tabela1[[#This Row],[Divid.]]</f>
        <v>0.76</v>
      </c>
      <c r="R61" s="31">
        <v>0</v>
      </c>
      <c r="S61" s="16">
        <f>IF(ISERR(SEARCH("TIJOLO",Tabela1[[#This Row],[Setor]])),Tabela1[[#This Row],[Divid.
Considerado]]*12/($X$1+$AD$1+Tabela1[[#This Row],[Ônus]]),Tabela1[[#This Row],[Divid.
Considerado]]*12*(1-$AF$1)/($X$1+Tabela1[[#This Row],[Ônus]]))</f>
        <v>67.306273062730625</v>
      </c>
      <c r="T61" s="17">
        <f>Tabela1[[#This Row],[Preço Calculado]]/Tabela1[[#This Row],[Preço atual]]-1</f>
        <v>-0.37377862799841255</v>
      </c>
      <c r="U61" s="29" t="str">
        <f>HYPERLINK("https://statusinvest.com.br/fundos-imobiliarios/"&amp;Tabela1[[#This Row],[Ticker]],"Link")</f>
        <v>Link</v>
      </c>
      <c r="V61" s="38" t="s">
        <v>155</v>
      </c>
    </row>
    <row r="62" spans="1:22" x14ac:dyDescent="0.25">
      <c r="A62" s="12" t="s">
        <v>156</v>
      </c>
      <c r="B62" s="12" t="s">
        <v>28</v>
      </c>
      <c r="C62" s="13" t="s">
        <v>71</v>
      </c>
      <c r="D62" s="13" t="s">
        <v>85</v>
      </c>
      <c r="E62" s="16">
        <v>74.67</v>
      </c>
      <c r="F62" s="16">
        <v>0.8</v>
      </c>
      <c r="G62" s="14">
        <f>Tabela1[[#This Row],[Divid.]]*12/Tabela1[[#This Row],[Preço atual]]</f>
        <v>0.12856568903173968</v>
      </c>
      <c r="H62" s="16">
        <v>9.6850000000000005</v>
      </c>
      <c r="I62" s="16">
        <v>118.69</v>
      </c>
      <c r="J62" s="15">
        <f>Tabela1[[#This Row],[Preço atual]]/Tabela1[[#This Row],[VP]]</f>
        <v>0.62911787008172548</v>
      </c>
      <c r="K62" s="14">
        <v>0</v>
      </c>
      <c r="L62" s="14">
        <v>0</v>
      </c>
      <c r="M62" s="13">
        <v>6.17</v>
      </c>
      <c r="N62" s="13">
        <v>21260</v>
      </c>
      <c r="O62" s="13">
        <v>3</v>
      </c>
      <c r="P62" s="13">
        <v>0</v>
      </c>
      <c r="Q62" s="30">
        <f>Tabela1[[#This Row],[Divid.]]</f>
        <v>0.8</v>
      </c>
      <c r="R62" s="31">
        <v>0</v>
      </c>
      <c r="S62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62" s="17">
        <f>Tabela1[[#This Row],[Preço Calculado]]/Tabela1[[#This Row],[Preço atual]]-1</f>
        <v>-5.1175726703028279E-2</v>
      </c>
      <c r="U62" s="29" t="str">
        <f>HYPERLINK("https://statusinvest.com.br/fundos-imobiliarios/"&amp;Tabela1[[#This Row],[Ticker]],"Link")</f>
        <v>Link</v>
      </c>
      <c r="V62" s="38" t="s">
        <v>157</v>
      </c>
    </row>
    <row r="63" spans="1:22" x14ac:dyDescent="0.25">
      <c r="A63" s="12" t="s">
        <v>158</v>
      </c>
      <c r="B63" s="12" t="s">
        <v>28</v>
      </c>
      <c r="C63" s="13" t="s">
        <v>59</v>
      </c>
      <c r="D63" s="13" t="s">
        <v>40</v>
      </c>
      <c r="E63" s="16">
        <v>140</v>
      </c>
      <c r="F63" s="16">
        <v>0.88</v>
      </c>
      <c r="G63" s="14">
        <f>Tabela1[[#This Row],[Divid.]]*12/Tabela1[[#This Row],[Preço atual]]</f>
        <v>7.5428571428571428E-2</v>
      </c>
      <c r="H63" s="16">
        <v>9.56</v>
      </c>
      <c r="I63" s="16">
        <v>137.74</v>
      </c>
      <c r="J63" s="15">
        <f>Tabela1[[#This Row],[Preço atual]]/Tabela1[[#This Row],[VP]]</f>
        <v>1.0164077246987075</v>
      </c>
      <c r="K63" s="14">
        <v>0</v>
      </c>
      <c r="L63" s="14">
        <v>0</v>
      </c>
      <c r="M63" s="13">
        <v>0.78</v>
      </c>
      <c r="N63" s="13">
        <v>61</v>
      </c>
      <c r="O63" s="13">
        <v>5751</v>
      </c>
      <c r="P63" s="13">
        <v>681</v>
      </c>
      <c r="Q63" s="30">
        <f>Tabela1[[#This Row],[Divid.]]</f>
        <v>0.88</v>
      </c>
      <c r="R63" s="31">
        <v>0</v>
      </c>
      <c r="S63" s="16">
        <f>IF(ISERR(SEARCH("TIJOLO",Tabela1[[#This Row],[Setor]])),Tabela1[[#This Row],[Divid.
Considerado]]*12/($X$1+$AD$1+Tabela1[[#This Row],[Ônus]]),Tabela1[[#This Row],[Divid.
Considerado]]*12*(1-$AF$1)/($X$1+Tabela1[[#This Row],[Ônus]]))</f>
        <v>77.933579335793354</v>
      </c>
      <c r="T63" s="17">
        <f>Tabela1[[#This Row],[Preço Calculado]]/Tabela1[[#This Row],[Preço atual]]-1</f>
        <v>-0.44333157617290464</v>
      </c>
      <c r="U63" s="29" t="str">
        <f>HYPERLINK("https://statusinvest.com.br/fundos-imobiliarios/"&amp;Tabela1[[#This Row],[Ticker]],"Link")</f>
        <v>Link</v>
      </c>
      <c r="V63" s="38" t="s">
        <v>159</v>
      </c>
    </row>
    <row r="64" spans="1:22" x14ac:dyDescent="0.25">
      <c r="A64" s="12" t="s">
        <v>160</v>
      </c>
      <c r="B64" s="12" t="s">
        <v>28</v>
      </c>
      <c r="C64" s="13" t="s">
        <v>43</v>
      </c>
      <c r="D64" s="13" t="s">
        <v>40</v>
      </c>
      <c r="E64" s="16">
        <v>95.29</v>
      </c>
      <c r="F64" s="16">
        <v>0.72</v>
      </c>
      <c r="G64" s="14">
        <f>Tabela1[[#This Row],[Divid.]]*12/Tabela1[[#This Row],[Preço atual]]</f>
        <v>9.067058453143037E-2</v>
      </c>
      <c r="H64" s="16">
        <v>5.73</v>
      </c>
      <c r="I64" s="16">
        <v>122.01</v>
      </c>
      <c r="J64" s="15">
        <f>Tabela1[[#This Row],[Preço atual]]/Tabela1[[#This Row],[VP]]</f>
        <v>0.78100155724940579</v>
      </c>
      <c r="K64" s="14">
        <v>6.5000000000000002E-2</v>
      </c>
      <c r="L64" s="14">
        <v>0</v>
      </c>
      <c r="M64" s="13">
        <v>0.06</v>
      </c>
      <c r="N64" s="13">
        <v>103</v>
      </c>
      <c r="O64" s="13">
        <v>1061</v>
      </c>
      <c r="P64" s="13">
        <v>15</v>
      </c>
      <c r="Q64" s="30">
        <f>Tabela1[[#This Row],[Divid.]]</f>
        <v>0.72</v>
      </c>
      <c r="R64" s="31">
        <v>0</v>
      </c>
      <c r="S64" s="16">
        <f>IF(ISERR(SEARCH("TIJOLO",Tabela1[[#This Row],[Setor]])),Tabela1[[#This Row],[Divid.
Considerado]]*12/($X$1+$AD$1+Tabela1[[#This Row],[Ônus]]),Tabela1[[#This Row],[Divid.
Considerado]]*12*(1-$AF$1)/($X$1+Tabela1[[#This Row],[Ônus]]))</f>
        <v>63.763837638376387</v>
      </c>
      <c r="T64" s="17">
        <f>Tabela1[[#This Row],[Preço Calculado]]/Tabela1[[#This Row],[Preço atual]]-1</f>
        <v>-0.33084439460198989</v>
      </c>
      <c r="U64" s="29" t="str">
        <f>HYPERLINK("https://statusinvest.com.br/fundos-imobiliarios/"&amp;Tabela1[[#This Row],[Ticker]],"Link")</f>
        <v>Link</v>
      </c>
      <c r="V64" s="38" t="s">
        <v>161</v>
      </c>
    </row>
    <row r="65" spans="1:22" x14ac:dyDescent="0.25">
      <c r="A65" s="12" t="s">
        <v>162</v>
      </c>
      <c r="B65" s="12" t="s">
        <v>28</v>
      </c>
      <c r="C65" s="13" t="s">
        <v>143</v>
      </c>
      <c r="D65" s="13" t="s">
        <v>40</v>
      </c>
      <c r="E65" s="16">
        <v>107</v>
      </c>
      <c r="F65" s="16">
        <v>0.65</v>
      </c>
      <c r="G65" s="14">
        <f>Tabela1[[#This Row],[Divid.]]*12/Tabela1[[#This Row],[Preço atual]]</f>
        <v>7.2897196261682243E-2</v>
      </c>
      <c r="H65" s="16">
        <v>6.0147000000000004</v>
      </c>
      <c r="I65" s="16">
        <v>112.58</v>
      </c>
      <c r="J65" s="15">
        <f>Tabela1[[#This Row],[Preço atual]]/Tabela1[[#This Row],[VP]]</f>
        <v>0.95043524604725527</v>
      </c>
      <c r="K65" s="14">
        <v>0</v>
      </c>
      <c r="L65" s="14">
        <v>0</v>
      </c>
      <c r="M65" s="13">
        <v>1.1100000000000001</v>
      </c>
      <c r="N65" s="13">
        <v>61</v>
      </c>
      <c r="O65" s="13">
        <v>4341</v>
      </c>
      <c r="P65" s="13">
        <v>281</v>
      </c>
      <c r="Q65" s="30">
        <f>Tabela1[[#This Row],[Divid.]]</f>
        <v>0.65</v>
      </c>
      <c r="R65" s="31">
        <v>0</v>
      </c>
      <c r="S65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65" s="17">
        <f>Tabela1[[#This Row],[Preço Calculado]]/Tabela1[[#This Row],[Preço atual]]-1</f>
        <v>-0.4620133117219023</v>
      </c>
      <c r="U65" s="29" t="str">
        <f>HYPERLINK("https://statusinvest.com.br/fundos-imobiliarios/"&amp;Tabela1[[#This Row],[Ticker]],"Link")</f>
        <v>Link</v>
      </c>
      <c r="V65" s="38" t="s">
        <v>163</v>
      </c>
    </row>
    <row r="66" spans="1:22" x14ac:dyDescent="0.25">
      <c r="A66" s="12" t="s">
        <v>164</v>
      </c>
      <c r="B66" s="12" t="s">
        <v>28</v>
      </c>
      <c r="C66" s="13" t="s">
        <v>165</v>
      </c>
      <c r="D66" s="13" t="s">
        <v>77</v>
      </c>
      <c r="E66" s="16">
        <v>0</v>
      </c>
      <c r="F66" s="16">
        <v>20.49</v>
      </c>
      <c r="G66" s="25" t="e">
        <f>Tabela1[[#This Row],[Divid.]]*12/Tabela1[[#This Row],[Preço atual]]</f>
        <v>#DIV/0!</v>
      </c>
      <c r="H66" s="16">
        <v>163</v>
      </c>
      <c r="I66" s="16">
        <v>1070.96</v>
      </c>
      <c r="J66" s="15">
        <f>Tabela1[[#This Row],[Preço atual]]/Tabela1[[#This Row],[VP]]</f>
        <v>0</v>
      </c>
      <c r="K66" s="14">
        <v>7.4999999999999997E-2</v>
      </c>
      <c r="L66" s="14">
        <v>0</v>
      </c>
      <c r="M66" s="13">
        <v>0.97</v>
      </c>
      <c r="N66" s="13">
        <v>69</v>
      </c>
      <c r="O66" s="13">
        <v>478</v>
      </c>
      <c r="P66" s="13">
        <v>391</v>
      </c>
      <c r="Q66" s="30">
        <f>Tabela1[[#This Row],[Divid.]]</f>
        <v>20.49</v>
      </c>
      <c r="R66" s="31">
        <v>0</v>
      </c>
      <c r="S66" s="16">
        <f>IF(ISERR(SEARCH("TIJOLO",Tabela1[[#This Row],[Setor]])),Tabela1[[#This Row],[Divid.
Considerado]]*12/($X$1+$AD$1+Tabela1[[#This Row],[Ônus]]),Tabela1[[#This Row],[Divid.
Considerado]]*12*(1-$AF$1)/($X$1+Tabela1[[#This Row],[Ônus]]))</f>
        <v>1814.612546125461</v>
      </c>
      <c r="T66" s="17" t="e">
        <f>Tabela1[[#This Row],[Preço Calculado]]/Tabela1[[#This Row],[Preço atual]]-1</f>
        <v>#DIV/0!</v>
      </c>
      <c r="U66" s="29" t="str">
        <f>HYPERLINK("https://statusinvest.com.br/fundos-imobiliarios/"&amp;Tabela1[[#This Row],[Ticker]],"Link")</f>
        <v>Link</v>
      </c>
      <c r="V66" s="38" t="s">
        <v>166</v>
      </c>
    </row>
    <row r="67" spans="1:22" x14ac:dyDescent="0.25">
      <c r="A67" s="12" t="s">
        <v>167</v>
      </c>
      <c r="B67" s="12" t="s">
        <v>28</v>
      </c>
      <c r="C67" s="13" t="s">
        <v>43</v>
      </c>
      <c r="D67" s="13"/>
      <c r="E67" s="16">
        <v>0</v>
      </c>
      <c r="F67" s="16">
        <v>5.0923999999999996</v>
      </c>
      <c r="G67" s="14" t="e">
        <f>Tabela1[[#This Row],[Divid.]]*12/Tabela1[[#This Row],[Preço atual]]</f>
        <v>#DIV/0!</v>
      </c>
      <c r="H67" s="16">
        <v>5.0923999999999996</v>
      </c>
      <c r="I67" s="16">
        <v>117.43</v>
      </c>
      <c r="J67" s="15">
        <f>Tabela1[[#This Row],[Preço atual]]/Tabela1[[#This Row],[VP]]</f>
        <v>0</v>
      </c>
      <c r="K67" s="14"/>
      <c r="L67" s="14"/>
      <c r="M67" s="13">
        <v>0.05</v>
      </c>
      <c r="N67" s="13">
        <v>3</v>
      </c>
      <c r="O67" s="13"/>
      <c r="P67" s="13"/>
      <c r="Q67" s="30">
        <f>Tabela1[[#This Row],[Divid.]]</f>
        <v>5.0923999999999996</v>
      </c>
      <c r="R67" s="31">
        <v>0</v>
      </c>
      <c r="S67" s="16">
        <f>IF(ISERR(SEARCH("TIJOLO",Tabela1[[#This Row],[Setor]])),Tabela1[[#This Row],[Divid.
Considerado]]*12/($X$1+$AD$1+Tabela1[[#This Row],[Ônus]]),Tabela1[[#This Row],[Divid.
Considerado]]*12*(1-$AF$1)/($X$1+Tabela1[[#This Row],[Ônus]]))</f>
        <v>450.98745387453869</v>
      </c>
      <c r="T67" s="17" t="e">
        <f>Tabela1[[#This Row],[Preço Calculado]]/Tabela1[[#This Row],[Preço atual]]-1</f>
        <v>#DIV/0!</v>
      </c>
      <c r="U67" s="29" t="str">
        <f>HYPERLINK("https://statusinvest.com.br/fundos-imobiliarios/"&amp;Tabela1[[#This Row],[Ticker]],"Link")</f>
        <v>Link</v>
      </c>
      <c r="V67" s="38" t="s">
        <v>29</v>
      </c>
    </row>
    <row r="68" spans="1:22" x14ac:dyDescent="0.25">
      <c r="A68" s="12" t="s">
        <v>168</v>
      </c>
      <c r="B68" s="12" t="s">
        <v>28</v>
      </c>
      <c r="C68" s="13" t="s">
        <v>43</v>
      </c>
      <c r="D68" s="13" t="s">
        <v>169</v>
      </c>
      <c r="E68" s="16">
        <v>17</v>
      </c>
      <c r="F68" s="16" t="s">
        <v>40</v>
      </c>
      <c r="G68" s="14" t="e">
        <f>Tabela1[[#This Row],[Divid.]]*12/Tabela1[[#This Row],[Preço atual]]</f>
        <v>#VALUE!</v>
      </c>
      <c r="H68" s="16">
        <v>0</v>
      </c>
      <c r="I68" s="16">
        <v>10.62</v>
      </c>
      <c r="J68" s="15">
        <f>Tabela1[[#This Row],[Preço atual]]/Tabela1[[#This Row],[VP]]</f>
        <v>1.60075329566855</v>
      </c>
      <c r="K68" s="14"/>
      <c r="L68" s="14"/>
      <c r="M68" s="13">
        <v>0.09</v>
      </c>
      <c r="N68" s="13">
        <v>19</v>
      </c>
      <c r="O68" s="13"/>
      <c r="P68" s="13"/>
      <c r="Q68" s="30" t="str">
        <f>Tabela1[[#This Row],[Divid.]]</f>
        <v>-</v>
      </c>
      <c r="R68" s="31">
        <v>0</v>
      </c>
      <c r="S6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68" s="17" t="e">
        <f>Tabela1[[#This Row],[Preço Calculado]]/Tabela1[[#This Row],[Preço atual]]-1</f>
        <v>#VALUE!</v>
      </c>
      <c r="U68" s="29" t="str">
        <f>HYPERLINK("https://statusinvest.com.br/fundos-imobiliarios/"&amp;Tabela1[[#This Row],[Ticker]],"Link")</f>
        <v>Link</v>
      </c>
      <c r="V68" s="38" t="s">
        <v>29</v>
      </c>
    </row>
    <row r="69" spans="1:22" x14ac:dyDescent="0.25">
      <c r="A69" s="12" t="s">
        <v>170</v>
      </c>
      <c r="B69" s="12" t="s">
        <v>28</v>
      </c>
      <c r="C69" s="13" t="s">
        <v>39</v>
      </c>
      <c r="D69" s="13" t="s">
        <v>171</v>
      </c>
      <c r="E69" s="16">
        <v>106.99</v>
      </c>
      <c r="F69" s="16">
        <v>1.61</v>
      </c>
      <c r="G69" s="14">
        <f>Tabela1[[#This Row],[Divid.]]*12/Tabela1[[#This Row],[Preço atual]]</f>
        <v>0.18057762407701655</v>
      </c>
      <c r="H69" s="16">
        <v>16.329999999999998</v>
      </c>
      <c r="I69" s="16">
        <v>103.96</v>
      </c>
      <c r="J69" s="15">
        <f>Tabela1[[#This Row],[Preço atual]]/Tabela1[[#This Row],[VP]]</f>
        <v>1.0291458253174297</v>
      </c>
      <c r="K69" s="14"/>
      <c r="L69" s="14"/>
      <c r="M69" s="13">
        <v>4.09</v>
      </c>
      <c r="N69" s="13">
        <v>10217</v>
      </c>
      <c r="O69" s="13"/>
      <c r="P69" s="13"/>
      <c r="Q69" s="30">
        <f>Tabela1[[#This Row],[Divid.]]</f>
        <v>1.61</v>
      </c>
      <c r="R69" s="31">
        <v>0</v>
      </c>
      <c r="S69" s="16">
        <f>IF(ISERR(SEARCH("TIJOLO",Tabela1[[#This Row],[Setor]])),Tabela1[[#This Row],[Divid.
Considerado]]*12/($X$1+$AD$1+Tabela1[[#This Row],[Ônus]]),Tabela1[[#This Row],[Divid.
Considerado]]*12*(1-$AF$1)/($X$1+Tabela1[[#This Row],[Ônus]]))</f>
        <v>142.58302583025829</v>
      </c>
      <c r="T69" s="17">
        <f>Tabela1[[#This Row],[Preço Calculado]]/Tabela1[[#This Row],[Preço atual]]-1</f>
        <v>0.33267619245030655</v>
      </c>
      <c r="U69" s="29" t="str">
        <f>HYPERLINK("https://statusinvest.com.br/fundos-imobiliarios/"&amp;Tabela1[[#This Row],[Ticker]],"Link")</f>
        <v>Link</v>
      </c>
      <c r="V69" s="38" t="s">
        <v>172</v>
      </c>
    </row>
    <row r="70" spans="1:22" x14ac:dyDescent="0.25">
      <c r="A70" s="12" t="s">
        <v>173</v>
      </c>
      <c r="B70" s="12" t="s">
        <v>28</v>
      </c>
      <c r="C70" s="13" t="s">
        <v>43</v>
      </c>
      <c r="D70" s="13" t="s">
        <v>174</v>
      </c>
      <c r="E70" s="16">
        <v>1.94</v>
      </c>
      <c r="F70" s="16">
        <v>8.3999999999999995E-3</v>
      </c>
      <c r="G70" s="14">
        <f>Tabela1[[#This Row],[Divid.]]*12/Tabela1[[#This Row],[Preço atual]]</f>
        <v>5.195876288659794E-2</v>
      </c>
      <c r="H70" s="16">
        <v>0</v>
      </c>
      <c r="I70" s="16">
        <v>8.33</v>
      </c>
      <c r="J70" s="15">
        <f>Tabela1[[#This Row],[Preço atual]]/Tabela1[[#This Row],[VP]]</f>
        <v>0.23289315726290516</v>
      </c>
      <c r="K70" s="14"/>
      <c r="L70" s="14"/>
      <c r="M70" s="13">
        <v>0.18</v>
      </c>
      <c r="N70" s="13">
        <v>11935</v>
      </c>
      <c r="O70" s="13"/>
      <c r="P70" s="13"/>
      <c r="Q70" s="30">
        <f>Tabela1[[#This Row],[Divid.]]</f>
        <v>8.3999999999999995E-3</v>
      </c>
      <c r="R70" s="31">
        <v>0</v>
      </c>
      <c r="S70" s="16">
        <f>IF(ISERR(SEARCH("TIJOLO",Tabela1[[#This Row],[Setor]])),Tabela1[[#This Row],[Divid.
Considerado]]*12/($X$1+$AD$1+Tabela1[[#This Row],[Ônus]]),Tabela1[[#This Row],[Divid.
Considerado]]*12*(1-$AF$1)/($X$1+Tabela1[[#This Row],[Ônus]]))</f>
        <v>0.74391143911439106</v>
      </c>
      <c r="T70" s="17">
        <f>Tabela1[[#This Row],[Preço Calculado]]/Tabela1[[#This Row],[Preço atual]]-1</f>
        <v>-0.61654049530186028</v>
      </c>
      <c r="U70" s="29" t="str">
        <f>HYPERLINK("https://statusinvest.com.br/fundos-imobiliarios/"&amp;Tabela1[[#This Row],[Ticker]],"Link")</f>
        <v>Link</v>
      </c>
      <c r="V70" s="38" t="s">
        <v>175</v>
      </c>
    </row>
    <row r="71" spans="1:22" x14ac:dyDescent="0.25">
      <c r="A71" s="12" t="s">
        <v>176</v>
      </c>
      <c r="B71" s="12" t="s">
        <v>28</v>
      </c>
      <c r="C71" s="13" t="s">
        <v>34</v>
      </c>
      <c r="D71" s="13" t="s">
        <v>177</v>
      </c>
      <c r="E71" s="16">
        <v>35.85</v>
      </c>
      <c r="F71" s="16">
        <v>0.12</v>
      </c>
      <c r="G71" s="14">
        <f>Tabela1[[#This Row],[Divid.]]*12/Tabela1[[#This Row],[Preço atual]]</f>
        <v>4.0167364016736401E-2</v>
      </c>
      <c r="H71" s="16">
        <v>3.8</v>
      </c>
      <c r="I71" s="16">
        <v>73.819999999999993</v>
      </c>
      <c r="J71" s="15">
        <f>Tabela1[[#This Row],[Preço atual]]/Tabela1[[#This Row],[VP]]</f>
        <v>0.48564074776483346</v>
      </c>
      <c r="K71" s="14">
        <v>0.39700000000000002</v>
      </c>
      <c r="L71" s="14">
        <v>0</v>
      </c>
      <c r="M71" s="13">
        <v>1.39</v>
      </c>
      <c r="N71" s="13">
        <v>3425</v>
      </c>
      <c r="O71" s="13">
        <v>3113</v>
      </c>
      <c r="P71" s="13">
        <v>268</v>
      </c>
      <c r="Q71" s="30">
        <f>Tabela1[[#This Row],[Divid.]]</f>
        <v>0.12</v>
      </c>
      <c r="R71" s="31">
        <v>0</v>
      </c>
      <c r="S71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71" s="17">
        <f>Tabela1[[#This Row],[Preço Calculado]]/Tabela1[[#This Row],[Preço atual]]-1</f>
        <v>-0.70356188917537721</v>
      </c>
      <c r="U71" s="29" t="str">
        <f>HYPERLINK("https://statusinvest.com.br/fundos-imobiliarios/"&amp;Tabela1[[#This Row],[Ticker]],"Link")</f>
        <v>Link</v>
      </c>
      <c r="V71" s="38" t="s">
        <v>178</v>
      </c>
    </row>
    <row r="72" spans="1:22" x14ac:dyDescent="0.25">
      <c r="A72" s="12" t="s">
        <v>179</v>
      </c>
      <c r="B72" s="12" t="s">
        <v>28</v>
      </c>
      <c r="C72" s="13" t="s">
        <v>71</v>
      </c>
      <c r="D72" s="13" t="s">
        <v>40</v>
      </c>
      <c r="E72" s="16">
        <v>101.72</v>
      </c>
      <c r="F72" s="16">
        <v>1.0933999999999999</v>
      </c>
      <c r="G72" s="14">
        <f>Tabela1[[#This Row],[Divid.]]*12/Tabela1[[#This Row],[Preço atual]]</f>
        <v>0.12898938261895398</v>
      </c>
      <c r="H72" s="16">
        <v>8.1334</v>
      </c>
      <c r="I72" s="16">
        <v>101.94</v>
      </c>
      <c r="J72" s="15">
        <f>Tabela1[[#This Row],[Preço atual]]/Tabela1[[#This Row],[VP]]</f>
        <v>0.99784186776535222</v>
      </c>
      <c r="K72" s="14">
        <v>0</v>
      </c>
      <c r="L72" s="14">
        <v>0</v>
      </c>
      <c r="M72" s="13">
        <v>41.73</v>
      </c>
      <c r="N72" s="13">
        <v>146</v>
      </c>
      <c r="O72" s="13">
        <v>20535</v>
      </c>
      <c r="P72" s="13">
        <v>35</v>
      </c>
      <c r="Q72" s="30">
        <f>Tabela1[[#This Row],[Divid.]]</f>
        <v>1.0933999999999999</v>
      </c>
      <c r="R72" s="31">
        <v>0</v>
      </c>
      <c r="S72" s="16">
        <f>IF(ISERR(SEARCH("TIJOLO",Tabela1[[#This Row],[Setor]])),Tabela1[[#This Row],[Divid.
Considerado]]*12/($X$1+$AD$1+Tabela1[[#This Row],[Ônus]]),Tabela1[[#This Row],[Divid.
Considerado]]*12*(1-$AF$1)/($X$1+Tabela1[[#This Row],[Ônus]]))</f>
        <v>96.832472324723227</v>
      </c>
      <c r="T72" s="17">
        <f>Tabela1[[#This Row],[Preço Calculado]]/Tabela1[[#This Row],[Preço atual]]-1</f>
        <v>-4.8048836760487323E-2</v>
      </c>
      <c r="U72" s="29" t="str">
        <f>HYPERLINK("https://statusinvest.com.br/fundos-imobiliarios/"&amp;Tabela1[[#This Row],[Ticker]],"Link")</f>
        <v>Link</v>
      </c>
      <c r="V72" s="38" t="s">
        <v>180</v>
      </c>
    </row>
    <row r="73" spans="1:22" x14ac:dyDescent="0.25">
      <c r="A73" s="12" t="s">
        <v>181</v>
      </c>
      <c r="B73" s="12" t="s">
        <v>28</v>
      </c>
      <c r="C73" s="13" t="s">
        <v>39</v>
      </c>
      <c r="D73" s="13" t="s">
        <v>40</v>
      </c>
      <c r="E73" s="16">
        <v>90.49</v>
      </c>
      <c r="F73" s="16">
        <v>1.65</v>
      </c>
      <c r="G73" s="14">
        <f>Tabela1[[#This Row],[Divid.]]*12/Tabela1[[#This Row],[Preço atual]]</f>
        <v>0.21880870814454634</v>
      </c>
      <c r="H73" s="16">
        <v>9.8209</v>
      </c>
      <c r="I73" s="16">
        <v>99.76</v>
      </c>
      <c r="J73" s="15">
        <f>Tabela1[[#This Row],[Preço atual]]/Tabela1[[#This Row],[VP]]</f>
        <v>0.90707698476343213</v>
      </c>
      <c r="K73" s="14"/>
      <c r="L73" s="14"/>
      <c r="M73" s="13">
        <v>1.97</v>
      </c>
      <c r="N73" s="13">
        <v>319</v>
      </c>
      <c r="O73" s="13"/>
      <c r="P73" s="13"/>
      <c r="Q73" s="30">
        <f>Tabela1[[#This Row],[Divid.]]</f>
        <v>1.65</v>
      </c>
      <c r="R73" s="31">
        <v>0</v>
      </c>
      <c r="S73" s="16">
        <f>IF(ISERR(SEARCH("TIJOLO",Tabela1[[#This Row],[Setor]])),Tabela1[[#This Row],[Divid.
Considerado]]*12/($X$1+$AD$1+Tabela1[[#This Row],[Ônus]]),Tabela1[[#This Row],[Divid.
Considerado]]*12*(1-$AF$1)/($X$1+Tabela1[[#This Row],[Ônus]]))</f>
        <v>146.1254612546125</v>
      </c>
      <c r="T73" s="17">
        <f>Tabela1[[#This Row],[Preço Calculado]]/Tabela1[[#This Row],[Preço atual]]-1</f>
        <v>0.61482441435089519</v>
      </c>
      <c r="U73" s="29" t="str">
        <f>HYPERLINK("https://statusinvest.com.br/fundos-imobiliarios/"&amp;Tabela1[[#This Row],[Ticker]],"Link")</f>
        <v>Link</v>
      </c>
      <c r="V73" s="38" t="s">
        <v>182</v>
      </c>
    </row>
    <row r="74" spans="1:22" x14ac:dyDescent="0.25">
      <c r="A74" s="12" t="s">
        <v>183</v>
      </c>
      <c r="B74" s="12" t="s">
        <v>28</v>
      </c>
      <c r="C74" s="13" t="s">
        <v>34</v>
      </c>
      <c r="D74" s="13" t="s">
        <v>85</v>
      </c>
      <c r="E74" s="16">
        <v>63.1</v>
      </c>
      <c r="F74" s="16">
        <v>0.63870000000000005</v>
      </c>
      <c r="G74" s="14">
        <f>Tabela1[[#This Row],[Divid.]]*12/Tabela1[[#This Row],[Preço atual]]</f>
        <v>0.12146434231378764</v>
      </c>
      <c r="H74" s="16">
        <v>6.9589999999999996</v>
      </c>
      <c r="I74" s="16">
        <v>78.39</v>
      </c>
      <c r="J74" s="15">
        <f>Tabela1[[#This Row],[Preço atual]]/Tabela1[[#This Row],[VP]]</f>
        <v>0.80494961091976014</v>
      </c>
      <c r="K74" s="14">
        <v>0</v>
      </c>
      <c r="L74" s="14">
        <v>0</v>
      </c>
      <c r="M74" s="13">
        <v>2.27</v>
      </c>
      <c r="N74" s="13">
        <v>4888</v>
      </c>
      <c r="O74" s="13">
        <v>6864</v>
      </c>
      <c r="P74" s="13">
        <v>822</v>
      </c>
      <c r="Q74" s="30">
        <f>Tabela1[[#This Row],[Divid.]]</f>
        <v>0.63870000000000005</v>
      </c>
      <c r="R74" s="31">
        <v>0</v>
      </c>
      <c r="S74" s="16">
        <f>IF(ISERR(SEARCH("TIJOLO",Tabela1[[#This Row],[Setor]])),Tabela1[[#This Row],[Divid.
Considerado]]*12/($X$1+$AD$1+Tabela1[[#This Row],[Ônus]]),Tabela1[[#This Row],[Divid.
Considerado]]*12*(1-$AF$1)/($X$1+Tabela1[[#This Row],[Ônus]]))</f>
        <v>56.563837638376384</v>
      </c>
      <c r="T74" s="17">
        <f>Tabela1[[#This Row],[Preço Calculado]]/Tabela1[[#This Row],[Preço atual]]-1</f>
        <v>-0.1035841895661429</v>
      </c>
      <c r="U74" s="29" t="str">
        <f>HYPERLINK("https://statusinvest.com.br/fundos-imobiliarios/"&amp;Tabela1[[#This Row],[Ticker]],"Link")</f>
        <v>Link</v>
      </c>
      <c r="V74" s="38" t="s">
        <v>184</v>
      </c>
    </row>
    <row r="75" spans="1:22" x14ac:dyDescent="0.25">
      <c r="A75" s="12" t="s">
        <v>185</v>
      </c>
      <c r="B75" s="12" t="s">
        <v>28</v>
      </c>
      <c r="C75" s="13" t="s">
        <v>143</v>
      </c>
      <c r="D75" s="13" t="s">
        <v>40</v>
      </c>
      <c r="E75" s="16">
        <v>0</v>
      </c>
      <c r="F75" s="16">
        <v>36.511400000000002</v>
      </c>
      <c r="G75" s="14" t="e">
        <f>Tabela1[[#This Row],[Divid.]]*12/Tabela1[[#This Row],[Preço atual]]</f>
        <v>#DIV/0!</v>
      </c>
      <c r="H75" s="16">
        <v>0</v>
      </c>
      <c r="I75" s="16">
        <v>640.9</v>
      </c>
      <c r="J75" s="15">
        <f>Tabela1[[#This Row],[Preço atual]]/Tabela1[[#This Row],[VP]]</f>
        <v>0</v>
      </c>
      <c r="K75" s="14"/>
      <c r="L75" s="14"/>
      <c r="M75" s="13">
        <v>1.54</v>
      </c>
      <c r="N75" s="13">
        <v>54</v>
      </c>
      <c r="O75" s="13">
        <v>6631</v>
      </c>
      <c r="P75" s="13">
        <v>0</v>
      </c>
      <c r="Q75" s="30">
        <f>Tabela1[[#This Row],[Divid.]]</f>
        <v>36.511400000000002</v>
      </c>
      <c r="R75" s="31">
        <v>0</v>
      </c>
      <c r="S75" s="16">
        <f>IF(ISERR(SEARCH("TIJOLO",Tabela1[[#This Row],[Setor]])),Tabela1[[#This Row],[Divid.
Considerado]]*12/($X$1+$AD$1+Tabela1[[#This Row],[Ônus]]),Tabela1[[#This Row],[Divid.
Considerado]]*12*(1-$AF$1)/($X$1+Tabela1[[#This Row],[Ônus]]))</f>
        <v>3233.4819188191877</v>
      </c>
      <c r="T75" s="17" t="e">
        <f>Tabela1[[#This Row],[Preço Calculado]]/Tabela1[[#This Row],[Preço atual]]-1</f>
        <v>#DIV/0!</v>
      </c>
      <c r="U75" s="29" t="str">
        <f>HYPERLINK("https://statusinvest.com.br/fundos-imobiliarios/"&amp;Tabela1[[#This Row],[Ticker]],"Link")</f>
        <v>Link</v>
      </c>
      <c r="V75" s="38" t="s">
        <v>29</v>
      </c>
    </row>
    <row r="76" spans="1:22" x14ac:dyDescent="0.25">
      <c r="A76" s="12" t="s">
        <v>186</v>
      </c>
      <c r="B76" s="12" t="s">
        <v>28</v>
      </c>
      <c r="C76" s="13" t="s">
        <v>71</v>
      </c>
      <c r="D76" s="13"/>
      <c r="E76" s="16">
        <v>0</v>
      </c>
      <c r="F76" s="16" t="s">
        <v>40</v>
      </c>
      <c r="G76" s="14" t="e">
        <f>Tabela1[[#This Row],[Divid.]]*12/Tabela1[[#This Row],[Preço atual]]</f>
        <v>#VALUE!</v>
      </c>
      <c r="H76" s="16">
        <v>0</v>
      </c>
      <c r="I76" s="16">
        <v>1033.56</v>
      </c>
      <c r="J76" s="15">
        <f>Tabela1[[#This Row],[Preço atual]]/Tabela1[[#This Row],[VP]]</f>
        <v>0</v>
      </c>
      <c r="K76" s="14"/>
      <c r="L76" s="14"/>
      <c r="M76" s="13">
        <v>39.53</v>
      </c>
      <c r="N76" s="13">
        <v>58</v>
      </c>
      <c r="O76" s="13"/>
      <c r="P76" s="13"/>
      <c r="Q76" s="30" t="str">
        <f>Tabela1[[#This Row],[Divid.]]</f>
        <v>-</v>
      </c>
      <c r="R76" s="31">
        <v>0</v>
      </c>
      <c r="S7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76" s="17" t="e">
        <f>Tabela1[[#This Row],[Preço Calculado]]/Tabela1[[#This Row],[Preço atual]]-1</f>
        <v>#VALUE!</v>
      </c>
      <c r="U76" s="29" t="str">
        <f>HYPERLINK("https://statusinvest.com.br/fundos-imobiliarios/"&amp;Tabela1[[#This Row],[Ticker]],"Link")</f>
        <v>Link</v>
      </c>
      <c r="V76" s="38" t="s">
        <v>29</v>
      </c>
    </row>
    <row r="77" spans="1:22" x14ac:dyDescent="0.25">
      <c r="A77" s="12" t="s">
        <v>187</v>
      </c>
      <c r="B77" s="12" t="s">
        <v>28</v>
      </c>
      <c r="C77" s="13" t="s">
        <v>34</v>
      </c>
      <c r="D77" s="13" t="s">
        <v>80</v>
      </c>
      <c r="E77" s="16">
        <v>64.510000000000005</v>
      </c>
      <c r="F77" s="16">
        <v>0.4</v>
      </c>
      <c r="G77" s="14">
        <f>Tabela1[[#This Row],[Divid.]]*12/Tabela1[[#This Row],[Preço atual]]</f>
        <v>7.4407068671523802E-2</v>
      </c>
      <c r="H77" s="16">
        <v>0.4</v>
      </c>
      <c r="I77" s="16">
        <v>66.17</v>
      </c>
      <c r="J77" s="15">
        <f>Tabela1[[#This Row],[Preço atual]]/Tabela1[[#This Row],[VP]]</f>
        <v>0.97491310261447794</v>
      </c>
      <c r="K77" s="14">
        <v>0.44700000000000001</v>
      </c>
      <c r="L77" s="14">
        <v>0</v>
      </c>
      <c r="M77" s="13">
        <v>2.68</v>
      </c>
      <c r="N77" s="13">
        <v>1162</v>
      </c>
      <c r="O77" s="13">
        <v>9852</v>
      </c>
      <c r="P77" s="13">
        <v>491</v>
      </c>
      <c r="Q77" s="30">
        <f>Tabela1[[#This Row],[Divid.]]</f>
        <v>0.4</v>
      </c>
      <c r="R77" s="31">
        <v>0</v>
      </c>
      <c r="S77" s="16">
        <f>IF(ISERR(SEARCH("TIJOLO",Tabela1[[#This Row],[Setor]])),Tabela1[[#This Row],[Divid.
Considerado]]*12/($X$1+$AD$1+Tabela1[[#This Row],[Ônus]]),Tabela1[[#This Row],[Divid.
Considerado]]*12*(1-$AF$1)/($X$1+Tabela1[[#This Row],[Ônus]]))</f>
        <v>35.424354243542439</v>
      </c>
      <c r="T77" s="17">
        <f>Tabela1[[#This Row],[Preço Calculado]]/Tabela1[[#This Row],[Preço atual]]-1</f>
        <v>-0.45087034190757347</v>
      </c>
      <c r="U77" s="29" t="str">
        <f>HYPERLINK("https://statusinvest.com.br/fundos-imobiliarios/"&amp;Tabela1[[#This Row],[Ticker]],"Link")</f>
        <v>Link</v>
      </c>
      <c r="V77" s="38" t="s">
        <v>188</v>
      </c>
    </row>
    <row r="78" spans="1:22" x14ac:dyDescent="0.25">
      <c r="A78" s="12" t="s">
        <v>189</v>
      </c>
      <c r="B78" s="12" t="s">
        <v>28</v>
      </c>
      <c r="C78" s="13" t="s">
        <v>43</v>
      </c>
      <c r="D78" s="13" t="s">
        <v>190</v>
      </c>
      <c r="E78" s="16">
        <v>0</v>
      </c>
      <c r="F78" s="16" t="s">
        <v>40</v>
      </c>
      <c r="G78" s="14" t="e">
        <f>Tabela1[[#This Row],[Divid.]]*12/Tabela1[[#This Row],[Preço atual]]</f>
        <v>#VALUE!</v>
      </c>
      <c r="H78" s="16">
        <v>0</v>
      </c>
      <c r="I78" s="16">
        <v>2.8</v>
      </c>
      <c r="J78" s="15">
        <f>Tabela1[[#This Row],[Preço atual]]/Tabela1[[#This Row],[VP]]</f>
        <v>0</v>
      </c>
      <c r="K78" s="14">
        <v>0</v>
      </c>
      <c r="L78" s="14">
        <v>0</v>
      </c>
      <c r="M78" s="13">
        <v>1.87</v>
      </c>
      <c r="N78" s="13">
        <v>1</v>
      </c>
      <c r="O78" s="13"/>
      <c r="P78" s="13"/>
      <c r="Q78" s="30" t="str">
        <f>Tabela1[[#This Row],[Divid.]]</f>
        <v>-</v>
      </c>
      <c r="R78" s="31">
        <v>0</v>
      </c>
      <c r="S7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78" s="17" t="e">
        <f>Tabela1[[#This Row],[Preço Calculado]]/Tabela1[[#This Row],[Preço atual]]-1</f>
        <v>#VALUE!</v>
      </c>
      <c r="U78" s="29" t="str">
        <f>HYPERLINK("https://statusinvest.com.br/fundos-imobiliarios/"&amp;Tabela1[[#This Row],[Ticker]],"Link")</f>
        <v>Link</v>
      </c>
      <c r="V78" s="38" t="s">
        <v>29</v>
      </c>
    </row>
    <row r="79" spans="1:22" x14ac:dyDescent="0.25">
      <c r="A79" s="12" t="s">
        <v>191</v>
      </c>
      <c r="B79" s="12" t="s">
        <v>28</v>
      </c>
      <c r="C79" s="13" t="s">
        <v>34</v>
      </c>
      <c r="D79" s="13" t="s">
        <v>85</v>
      </c>
      <c r="E79" s="16">
        <v>28.01</v>
      </c>
      <c r="F79" s="16">
        <v>8.6800000000000002E-2</v>
      </c>
      <c r="G79" s="25">
        <f>Tabela1[[#This Row],[Divid.]]*12/Tabela1[[#This Row],[Preço atual]]</f>
        <v>3.7186719028918243E-2</v>
      </c>
      <c r="H79" s="16">
        <v>1.2879</v>
      </c>
      <c r="I79" s="16">
        <v>90.78</v>
      </c>
      <c r="J79" s="15">
        <f>Tabela1[[#This Row],[Preço atual]]/Tabela1[[#This Row],[VP]]</f>
        <v>0.30854813835646622</v>
      </c>
      <c r="K79" s="14">
        <v>0.54600000000000004</v>
      </c>
      <c r="L79" s="14">
        <v>0</v>
      </c>
      <c r="M79" s="13">
        <v>5.17</v>
      </c>
      <c r="N79" s="13">
        <v>1755</v>
      </c>
      <c r="O79" s="13">
        <v>1189</v>
      </c>
      <c r="P79" s="13">
        <v>180</v>
      </c>
      <c r="Q79" s="30">
        <f>Tabela1[[#This Row],[Divid.]]</f>
        <v>8.6800000000000002E-2</v>
      </c>
      <c r="R79" s="31">
        <v>0</v>
      </c>
      <c r="S79" s="16">
        <f>IF(ISERR(SEARCH("TIJOLO",Tabela1[[#This Row],[Setor]])),Tabela1[[#This Row],[Divid.
Considerado]]*12/($X$1+$AD$1+Tabela1[[#This Row],[Ônus]]),Tabela1[[#This Row],[Divid.
Considerado]]*12*(1-$AF$1)/($X$1+Tabela1[[#This Row],[Ônus]]))</f>
        <v>7.6870848708487083</v>
      </c>
      <c r="T79" s="17">
        <f>Tabela1[[#This Row],[Preço Calculado]]/Tabela1[[#This Row],[Preço atual]]-1</f>
        <v>-0.72555926915927493</v>
      </c>
      <c r="U79" s="29" t="str">
        <f>HYPERLINK("https://statusinvest.com.br/fundos-imobiliarios/"&amp;Tabela1[[#This Row],[Ticker]],"Link")</f>
        <v>Link</v>
      </c>
      <c r="V79" s="38" t="s">
        <v>192</v>
      </c>
    </row>
    <row r="80" spans="1:22" x14ac:dyDescent="0.25">
      <c r="A80" s="12" t="s">
        <v>193</v>
      </c>
      <c r="B80" s="12" t="s">
        <v>28</v>
      </c>
      <c r="C80" s="13" t="s">
        <v>55</v>
      </c>
      <c r="D80" s="13" t="s">
        <v>194</v>
      </c>
      <c r="E80" s="16">
        <v>73.47</v>
      </c>
      <c r="F80" s="16">
        <v>0.75</v>
      </c>
      <c r="G80" s="14">
        <f>Tabela1[[#This Row],[Divid.]]*12/Tabela1[[#This Row],[Preço atual]]</f>
        <v>0.12249897917517354</v>
      </c>
      <c r="H80" s="16">
        <v>6.35</v>
      </c>
      <c r="I80" s="16">
        <v>82.7</v>
      </c>
      <c r="J80" s="15">
        <f>Tabela1[[#This Row],[Preço atual]]/Tabela1[[#This Row],[VP]]</f>
        <v>0.88839177750906884</v>
      </c>
      <c r="K80" s="14"/>
      <c r="L80" s="14"/>
      <c r="M80" s="13">
        <v>0.24</v>
      </c>
      <c r="N80" s="13">
        <v>10177</v>
      </c>
      <c r="O80" s="13"/>
      <c r="P80" s="13"/>
      <c r="Q80" s="30">
        <f>Tabela1[[#This Row],[Divid.]]</f>
        <v>0.75</v>
      </c>
      <c r="R80" s="31">
        <v>0</v>
      </c>
      <c r="S80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80" s="17">
        <f>Tabela1[[#This Row],[Preço Calculado]]/Tabela1[[#This Row],[Preço atual]]-1</f>
        <v>-9.5948493172151039E-2</v>
      </c>
      <c r="U80" s="29" t="str">
        <f>HYPERLINK("https://statusinvest.com.br/fundos-imobiliarios/"&amp;Tabela1[[#This Row],[Ticker]],"Link")</f>
        <v>Link</v>
      </c>
      <c r="V80" s="38" t="s">
        <v>195</v>
      </c>
    </row>
    <row r="81" spans="1:22" x14ac:dyDescent="0.25">
      <c r="A81" s="12" t="s">
        <v>196</v>
      </c>
      <c r="B81" s="12" t="s">
        <v>28</v>
      </c>
      <c r="C81" s="13" t="s">
        <v>39</v>
      </c>
      <c r="D81" s="13" t="s">
        <v>194</v>
      </c>
      <c r="E81" s="16">
        <v>85.18</v>
      </c>
      <c r="F81" s="16">
        <v>0.88</v>
      </c>
      <c r="G81" s="25">
        <f>Tabela1[[#This Row],[Divid.]]*12/Tabela1[[#This Row],[Preço atual]]</f>
        <v>0.12397276355952101</v>
      </c>
      <c r="H81" s="16">
        <v>9.81</v>
      </c>
      <c r="I81" s="16">
        <v>90.93</v>
      </c>
      <c r="J81" s="15">
        <f>Tabela1[[#This Row],[Preço atual]]/Tabela1[[#This Row],[VP]]</f>
        <v>0.93676454415484434</v>
      </c>
      <c r="K81" s="14"/>
      <c r="L81" s="14"/>
      <c r="M81" s="13">
        <v>0.14000000000000001</v>
      </c>
      <c r="N81" s="13">
        <v>224661</v>
      </c>
      <c r="O81" s="13"/>
      <c r="P81" s="13"/>
      <c r="Q81" s="30">
        <f>Tabela1[[#This Row],[Divid.]]</f>
        <v>0.88</v>
      </c>
      <c r="R81" s="31">
        <v>0</v>
      </c>
      <c r="S81" s="16">
        <f>IF(ISERR(SEARCH("TIJOLO",Tabela1[[#This Row],[Setor]])),Tabela1[[#This Row],[Divid.
Considerado]]*12/($X$1+$AD$1+Tabela1[[#This Row],[Ônus]]),Tabela1[[#This Row],[Divid.
Considerado]]*12*(1-$AF$1)/($X$1+Tabela1[[#This Row],[Ônus]]))</f>
        <v>77.933579335793354</v>
      </c>
      <c r="T81" s="17">
        <f>Tabela1[[#This Row],[Preço Calculado]]/Tabela1[[#This Row],[Preço atual]]-1</f>
        <v>-8.5071855649291539E-2</v>
      </c>
      <c r="U81" s="29" t="str">
        <f>HYPERLINK("https://statusinvest.com.br/fundos-imobiliarios/"&amp;Tabela1[[#This Row],[Ticker]],"Link")</f>
        <v>Link</v>
      </c>
      <c r="V81" s="38" t="s">
        <v>197</v>
      </c>
    </row>
    <row r="82" spans="1:22" x14ac:dyDescent="0.25">
      <c r="A82" s="12" t="s">
        <v>198</v>
      </c>
      <c r="B82" s="12" t="s">
        <v>28</v>
      </c>
      <c r="C82" s="13" t="s">
        <v>55</v>
      </c>
      <c r="D82" s="13" t="s">
        <v>77</v>
      </c>
      <c r="E82" s="16">
        <v>79.010000000000005</v>
      </c>
      <c r="F82" s="16">
        <v>0.63</v>
      </c>
      <c r="G82" s="14">
        <f>Tabela1[[#This Row],[Divid.]]*12/Tabela1[[#This Row],[Preço atual]]</f>
        <v>9.5684090621440329E-2</v>
      </c>
      <c r="H82" s="16">
        <v>7.4</v>
      </c>
      <c r="I82" s="16">
        <v>90.11</v>
      </c>
      <c r="J82" s="15">
        <f>Tabela1[[#This Row],[Preço atual]]/Tabela1[[#This Row],[VP]]</f>
        <v>0.87681722339363011</v>
      </c>
      <c r="K82" s="14"/>
      <c r="L82" s="14"/>
      <c r="M82" s="13">
        <v>6.71</v>
      </c>
      <c r="N82" s="13">
        <v>1570</v>
      </c>
      <c r="O82" s="13"/>
      <c r="P82" s="13"/>
      <c r="Q82" s="30">
        <f>Tabela1[[#This Row],[Divid.]]</f>
        <v>0.63</v>
      </c>
      <c r="R82" s="31">
        <v>0</v>
      </c>
      <c r="S82" s="16">
        <f>IF(ISERR(SEARCH("TIJOLO",Tabela1[[#This Row],[Setor]])),Tabela1[[#This Row],[Divid.
Considerado]]*12/($X$1+$AD$1+Tabela1[[#This Row],[Ônus]]),Tabela1[[#This Row],[Divid.
Considerado]]*12*(1-$AF$1)/($X$1+Tabela1[[#This Row],[Ônus]]))</f>
        <v>55.793357933579337</v>
      </c>
      <c r="T82" s="17">
        <f>Tabela1[[#This Row],[Preço Calculado]]/Tabela1[[#This Row],[Preço atual]]-1</f>
        <v>-0.29384434965726702</v>
      </c>
      <c r="U82" s="29" t="str">
        <f>HYPERLINK("https://statusinvest.com.br/fundos-imobiliarios/"&amp;Tabela1[[#This Row],[Ticker]],"Link")</f>
        <v>Link</v>
      </c>
      <c r="V82" s="38" t="s">
        <v>199</v>
      </c>
    </row>
    <row r="83" spans="1:22" x14ac:dyDescent="0.25">
      <c r="A83" s="12" t="s">
        <v>200</v>
      </c>
      <c r="B83" s="12" t="s">
        <v>28</v>
      </c>
      <c r="C83" s="13" t="s">
        <v>39</v>
      </c>
      <c r="D83" s="13"/>
      <c r="E83" s="16">
        <v>0</v>
      </c>
      <c r="F83" s="16" t="s">
        <v>40</v>
      </c>
      <c r="G83" s="14" t="e">
        <f>Tabela1[[#This Row],[Divid.]]*12/Tabela1[[#This Row],[Preço atual]]</f>
        <v>#VALUE!</v>
      </c>
      <c r="H83" s="16">
        <v>0</v>
      </c>
      <c r="I83" s="16">
        <v>0</v>
      </c>
      <c r="J83" s="15" t="e">
        <f>Tabela1[[#This Row],[Preço atual]]/Tabela1[[#This Row],[VP]]</f>
        <v>#DIV/0!</v>
      </c>
      <c r="K83" s="14"/>
      <c r="L83" s="14"/>
      <c r="M83" s="13" t="s">
        <v>40</v>
      </c>
      <c r="N83" s="13"/>
      <c r="O83" s="13"/>
      <c r="P83" s="13"/>
      <c r="Q83" s="30" t="str">
        <f>Tabela1[[#This Row],[Divid.]]</f>
        <v>-</v>
      </c>
      <c r="R83" s="31">
        <v>0</v>
      </c>
      <c r="S8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83" s="17" t="e">
        <f>Tabela1[[#This Row],[Preço Calculado]]/Tabela1[[#This Row],[Preço atual]]-1</f>
        <v>#VALUE!</v>
      </c>
      <c r="U83" s="29" t="str">
        <f>HYPERLINK("https://statusinvest.com.br/fundos-imobiliarios/"&amp;Tabela1[[#This Row],[Ticker]],"Link")</f>
        <v>Link</v>
      </c>
      <c r="V83" s="38" t="s">
        <v>29</v>
      </c>
    </row>
    <row r="84" spans="1:22" x14ac:dyDescent="0.25">
      <c r="A84" s="12" t="s">
        <v>201</v>
      </c>
      <c r="B84" s="12" t="s">
        <v>28</v>
      </c>
      <c r="C84" s="13" t="s">
        <v>34</v>
      </c>
      <c r="D84" s="13" t="s">
        <v>77</v>
      </c>
      <c r="E84" s="16">
        <v>13.39</v>
      </c>
      <c r="F84" s="16">
        <v>0.01</v>
      </c>
      <c r="G84" s="25">
        <f>Tabela1[[#This Row],[Divid.]]*12/Tabela1[[#This Row],[Preço atual]]</f>
        <v>8.9619118745332335E-3</v>
      </c>
      <c r="H84" s="16">
        <v>0</v>
      </c>
      <c r="I84" s="16">
        <v>31.82</v>
      </c>
      <c r="J84" s="15">
        <f>Tabela1[[#This Row],[Preço atual]]/Tabela1[[#This Row],[VP]]</f>
        <v>0.42080452545568825</v>
      </c>
      <c r="K84" s="14">
        <v>0.97</v>
      </c>
      <c r="L84" s="14">
        <v>0</v>
      </c>
      <c r="M84" s="13">
        <v>3.29</v>
      </c>
      <c r="N84" s="13">
        <v>2964</v>
      </c>
      <c r="O84" s="13">
        <v>962</v>
      </c>
      <c r="P84" s="13">
        <v>6</v>
      </c>
      <c r="Q84" s="30">
        <f>Tabela1[[#This Row],[Divid.]]</f>
        <v>0.01</v>
      </c>
      <c r="R84" s="31">
        <v>0</v>
      </c>
      <c r="S84" s="16">
        <f>IF(ISERR(SEARCH("TIJOLO",Tabela1[[#This Row],[Setor]])),Tabela1[[#This Row],[Divid.
Considerado]]*12/($X$1+$AD$1+Tabela1[[#This Row],[Ônus]]),Tabela1[[#This Row],[Divid.
Considerado]]*12*(1-$AF$1)/($X$1+Tabela1[[#This Row],[Ônus]]))</f>
        <v>0.88560885608856077</v>
      </c>
      <c r="T84" s="17">
        <f>Tabela1[[#This Row],[Preço Calculado]]/Tabela1[[#This Row],[Preço atual]]-1</f>
        <v>-0.93386042897023447</v>
      </c>
      <c r="U84" s="29" t="str">
        <f>HYPERLINK("https://statusinvest.com.br/fundos-imobiliarios/"&amp;Tabela1[[#This Row],[Ticker]],"Link")</f>
        <v>Link</v>
      </c>
      <c r="V84" s="38" t="s">
        <v>202</v>
      </c>
    </row>
    <row r="85" spans="1:22" x14ac:dyDescent="0.25">
      <c r="A85" s="12" t="s">
        <v>203</v>
      </c>
      <c r="B85" s="12" t="s">
        <v>28</v>
      </c>
      <c r="C85" s="13" t="s">
        <v>39</v>
      </c>
      <c r="D85" s="13" t="s">
        <v>204</v>
      </c>
      <c r="E85" s="16">
        <v>92.19</v>
      </c>
      <c r="F85" s="16">
        <v>1.05</v>
      </c>
      <c r="G85" s="14">
        <f>Tabela1[[#This Row],[Divid.]]*12/Tabela1[[#This Row],[Preço atual]]</f>
        <v>0.13667425968109342</v>
      </c>
      <c r="H85" s="16">
        <v>11.26</v>
      </c>
      <c r="I85" s="16">
        <v>96.23</v>
      </c>
      <c r="J85" s="15">
        <f>Tabela1[[#This Row],[Preço atual]]/Tabela1[[#This Row],[VP]]</f>
        <v>0.95801725033773244</v>
      </c>
      <c r="K85" s="14"/>
      <c r="L85" s="14"/>
      <c r="M85" s="13">
        <v>2.0099999999999998</v>
      </c>
      <c r="N85" s="13">
        <v>78026</v>
      </c>
      <c r="O85" s="13"/>
      <c r="P85" s="13"/>
      <c r="Q85" s="30">
        <f>Tabela1[[#This Row],[Divid.]]</f>
        <v>1.05</v>
      </c>
      <c r="R85" s="31">
        <v>0</v>
      </c>
      <c r="S85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85" s="17">
        <f>Tabela1[[#This Row],[Preço Calculado]]/Tabela1[[#This Row],[Preço atual]]-1</f>
        <v>8.6661231077005407E-3</v>
      </c>
      <c r="U85" s="29" t="str">
        <f>HYPERLINK("https://statusinvest.com.br/fundos-imobiliarios/"&amp;Tabela1[[#This Row],[Ticker]],"Link")</f>
        <v>Link</v>
      </c>
      <c r="V85" s="38" t="s">
        <v>205</v>
      </c>
    </row>
    <row r="86" spans="1:22" x14ac:dyDescent="0.25">
      <c r="A86" s="12" t="s">
        <v>206</v>
      </c>
      <c r="B86" s="12" t="s">
        <v>28</v>
      </c>
      <c r="C86" s="13" t="s">
        <v>71</v>
      </c>
      <c r="D86" s="13" t="s">
        <v>40</v>
      </c>
      <c r="E86" s="16">
        <v>0</v>
      </c>
      <c r="F86" s="16">
        <v>1.05</v>
      </c>
      <c r="G86" s="14" t="e">
        <f>Tabela1[[#This Row],[Divid.]]*12/Tabela1[[#This Row],[Preço atual]]</f>
        <v>#DIV/0!</v>
      </c>
      <c r="H86" s="16">
        <v>15.95</v>
      </c>
      <c r="I86" s="16">
        <v>97.73</v>
      </c>
      <c r="J86" s="15">
        <f>Tabela1[[#This Row],[Preço atual]]/Tabela1[[#This Row],[VP]]</f>
        <v>0</v>
      </c>
      <c r="K86" s="14"/>
      <c r="L86" s="14"/>
      <c r="M86" s="13">
        <v>5.73</v>
      </c>
      <c r="N86" s="13">
        <v>2</v>
      </c>
      <c r="O86" s="13"/>
      <c r="P86" s="13"/>
      <c r="Q86" s="30">
        <f>Tabela1[[#This Row],[Divid.]]</f>
        <v>1.05</v>
      </c>
      <c r="R86" s="31">
        <v>0</v>
      </c>
      <c r="S86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86" s="17" t="e">
        <f>Tabela1[[#This Row],[Preço Calculado]]/Tabela1[[#This Row],[Preço atual]]-1</f>
        <v>#DIV/0!</v>
      </c>
      <c r="U86" s="29" t="str">
        <f>HYPERLINK("https://statusinvest.com.br/fundos-imobiliarios/"&amp;Tabela1[[#This Row],[Ticker]],"Link")</f>
        <v>Link</v>
      </c>
      <c r="V86" s="38" t="s">
        <v>29</v>
      </c>
    </row>
    <row r="87" spans="1:22" x14ac:dyDescent="0.25">
      <c r="A87" s="12" t="s">
        <v>207</v>
      </c>
      <c r="B87" s="12" t="s">
        <v>28</v>
      </c>
      <c r="C87" s="13" t="s">
        <v>79</v>
      </c>
      <c r="D87" s="13" t="s">
        <v>40</v>
      </c>
      <c r="E87" s="16">
        <v>88.02</v>
      </c>
      <c r="F87" s="16">
        <v>0.82</v>
      </c>
      <c r="G87" s="14">
        <f>Tabela1[[#This Row],[Divid.]]*12/Tabela1[[#This Row],[Preço atual]]</f>
        <v>0.11179277436946149</v>
      </c>
      <c r="H87" s="16">
        <v>8.52</v>
      </c>
      <c r="I87" s="16">
        <v>115.51</v>
      </c>
      <c r="J87" s="15">
        <f>Tabela1[[#This Row],[Preço atual]]/Tabela1[[#This Row],[VP]]</f>
        <v>0.76201194701757413</v>
      </c>
      <c r="K87" s="14">
        <v>0</v>
      </c>
      <c r="L87" s="14">
        <v>0</v>
      </c>
      <c r="M87" s="13">
        <v>0.5</v>
      </c>
      <c r="N87" s="13">
        <v>11488</v>
      </c>
      <c r="O87" s="13">
        <v>3202</v>
      </c>
      <c r="P87" s="13">
        <v>356</v>
      </c>
      <c r="Q87" s="30">
        <f>Tabela1[[#This Row],[Divid.]]</f>
        <v>0.82</v>
      </c>
      <c r="R87" s="31">
        <v>0</v>
      </c>
      <c r="S87" s="16">
        <f>IF(ISERR(SEARCH("TIJOLO",Tabela1[[#This Row],[Setor]])),Tabela1[[#This Row],[Divid.
Considerado]]*12/($X$1+$AD$1+Tabela1[[#This Row],[Ônus]]),Tabela1[[#This Row],[Divid.
Considerado]]*12*(1-$AF$1)/($X$1+Tabela1[[#This Row],[Ônus]]))</f>
        <v>72.619926199261982</v>
      </c>
      <c r="T87" s="17">
        <f>Tabela1[[#This Row],[Preço Calculado]]/Tabela1[[#This Row],[Preço atual]]-1</f>
        <v>-0.17496107476412193</v>
      </c>
      <c r="U87" s="29" t="str">
        <f>HYPERLINK("https://statusinvest.com.br/fundos-imobiliarios/"&amp;Tabela1[[#This Row],[Ticker]],"Link")</f>
        <v>Link</v>
      </c>
      <c r="V87" s="38" t="s">
        <v>208</v>
      </c>
    </row>
    <row r="88" spans="1:22" x14ac:dyDescent="0.25">
      <c r="A88" s="12" t="s">
        <v>209</v>
      </c>
      <c r="B88" s="12" t="s">
        <v>28</v>
      </c>
      <c r="C88" s="13" t="s">
        <v>34</v>
      </c>
      <c r="D88" s="13" t="s">
        <v>210</v>
      </c>
      <c r="E88" s="16">
        <v>43.7</v>
      </c>
      <c r="F88" s="16">
        <v>0.4128</v>
      </c>
      <c r="G88" s="14">
        <f>Tabela1[[#This Row],[Divid.]]*12/Tabela1[[#This Row],[Preço atual]]</f>
        <v>0.11335469107551487</v>
      </c>
      <c r="H88" s="16">
        <v>4.4932999999999996</v>
      </c>
      <c r="I88" s="16">
        <v>65.17</v>
      </c>
      <c r="J88" s="15">
        <f>Tabela1[[#This Row],[Preço atual]]/Tabela1[[#This Row],[VP]]</f>
        <v>0.67055393586005829</v>
      </c>
      <c r="K88" s="14">
        <v>0</v>
      </c>
      <c r="L88" s="14">
        <v>0</v>
      </c>
      <c r="M88" s="13">
        <v>6.49</v>
      </c>
      <c r="N88" s="13">
        <v>3845</v>
      </c>
      <c r="O88" s="13">
        <v>3565</v>
      </c>
      <c r="P88" s="13">
        <v>434</v>
      </c>
      <c r="Q88" s="30">
        <f>Tabela1[[#This Row],[Divid.]]</f>
        <v>0.4128</v>
      </c>
      <c r="R88" s="31">
        <v>0</v>
      </c>
      <c r="S88" s="16">
        <f>IF(ISERR(SEARCH("TIJOLO",Tabela1[[#This Row],[Setor]])),Tabela1[[#This Row],[Divid.
Considerado]]*12/($X$1+$AD$1+Tabela1[[#This Row],[Ônus]]),Tabela1[[#This Row],[Divid.
Considerado]]*12*(1-$AF$1)/($X$1+Tabela1[[#This Row],[Ônus]]))</f>
        <v>36.557933579335788</v>
      </c>
      <c r="T88" s="17">
        <f>Tabela1[[#This Row],[Preço Calculado]]/Tabela1[[#This Row],[Preço atual]]-1</f>
        <v>-0.16343401420284243</v>
      </c>
      <c r="U88" s="29" t="str">
        <f>HYPERLINK("https://statusinvest.com.br/fundos-imobiliarios/"&amp;Tabela1[[#This Row],[Ticker]],"Link")</f>
        <v>Link</v>
      </c>
      <c r="V88" s="38" t="s">
        <v>211</v>
      </c>
    </row>
    <row r="89" spans="1:22" x14ac:dyDescent="0.25">
      <c r="A89" s="12" t="s">
        <v>212</v>
      </c>
      <c r="B89" s="12" t="s">
        <v>28</v>
      </c>
      <c r="C89" s="13" t="s">
        <v>71</v>
      </c>
      <c r="D89" s="13" t="s">
        <v>40</v>
      </c>
      <c r="E89" s="16">
        <v>86.43</v>
      </c>
      <c r="F89" s="16">
        <v>0.84</v>
      </c>
      <c r="G89" s="14">
        <f>Tabela1[[#This Row],[Divid.]]*12/Tabela1[[#This Row],[Preço atual]]</f>
        <v>0.11662617146824018</v>
      </c>
      <c r="H89" s="16">
        <v>9.16</v>
      </c>
      <c r="I89" s="16">
        <v>96.53</v>
      </c>
      <c r="J89" s="15">
        <f>Tabela1[[#This Row],[Preço atual]]/Tabela1[[#This Row],[VP]]</f>
        <v>0.89536931523878593</v>
      </c>
      <c r="K89" s="14"/>
      <c r="L89" s="14"/>
      <c r="M89" s="13">
        <v>0.48</v>
      </c>
      <c r="N89" s="13">
        <v>5371</v>
      </c>
      <c r="O89" s="13"/>
      <c r="P89" s="13"/>
      <c r="Q89" s="30">
        <f>Tabela1[[#This Row],[Divid.]]</f>
        <v>0.84</v>
      </c>
      <c r="R89" s="31">
        <v>0</v>
      </c>
      <c r="S89" s="16">
        <f>IF(ISERR(SEARCH("TIJOLO",Tabela1[[#This Row],[Setor]])),Tabela1[[#This Row],[Divid.
Considerado]]*12/($X$1+$AD$1+Tabela1[[#This Row],[Ônus]]),Tabela1[[#This Row],[Divid.
Considerado]]*12*(1-$AF$1)/($X$1+Tabela1[[#This Row],[Ônus]]))</f>
        <v>74.391143911439116</v>
      </c>
      <c r="T89" s="17">
        <f>Tabela1[[#This Row],[Preço Calculado]]/Tabela1[[#This Row],[Preço atual]]-1</f>
        <v>-0.13929024746686214</v>
      </c>
      <c r="U89" s="29" t="str">
        <f>HYPERLINK("https://statusinvest.com.br/fundos-imobiliarios/"&amp;Tabela1[[#This Row],[Ticker]],"Link")</f>
        <v>Link</v>
      </c>
      <c r="V89" s="38" t="s">
        <v>213</v>
      </c>
    </row>
    <row r="90" spans="1:22" x14ac:dyDescent="0.25">
      <c r="A90" s="12" t="s">
        <v>214</v>
      </c>
      <c r="B90" s="12" t="s">
        <v>28</v>
      </c>
      <c r="C90" s="13" t="s">
        <v>34</v>
      </c>
      <c r="D90" s="13" t="s">
        <v>215</v>
      </c>
      <c r="E90" s="16">
        <v>85.6</v>
      </c>
      <c r="F90" s="16">
        <v>1.3106</v>
      </c>
      <c r="G90" s="14">
        <f>Tabela1[[#This Row],[Divid.]]*12/Tabela1[[#This Row],[Preço atual]]</f>
        <v>0.18372897196261684</v>
      </c>
      <c r="H90" s="16">
        <v>8.5786999999999995</v>
      </c>
      <c r="I90" s="16">
        <v>99.06</v>
      </c>
      <c r="J90" s="15">
        <f>Tabela1[[#This Row],[Preço atual]]/Tabela1[[#This Row],[VP]]</f>
        <v>0.86412275388653337</v>
      </c>
      <c r="K90" s="14">
        <v>0</v>
      </c>
      <c r="L90" s="14">
        <v>0</v>
      </c>
      <c r="M90" s="13">
        <v>1.6</v>
      </c>
      <c r="N90" s="13">
        <v>13585</v>
      </c>
      <c r="O90" s="13">
        <v>3621</v>
      </c>
      <c r="P90" s="13">
        <v>402</v>
      </c>
      <c r="Q90" s="30">
        <f>Tabela1[[#This Row],[Divid.]]</f>
        <v>1.3106</v>
      </c>
      <c r="R90" s="31">
        <v>0</v>
      </c>
      <c r="S90" s="16">
        <f>IF(ISERR(SEARCH("TIJOLO",Tabela1[[#This Row],[Setor]])),Tabela1[[#This Row],[Divid.
Considerado]]*12/($X$1+$AD$1+Tabela1[[#This Row],[Ônus]]),Tabela1[[#This Row],[Divid.
Considerado]]*12*(1-$AF$1)/($X$1+Tabela1[[#This Row],[Ônus]]))</f>
        <v>116.06789667896678</v>
      </c>
      <c r="T90" s="17">
        <f>Tabela1[[#This Row],[Preço Calculado]]/Tabela1[[#This Row],[Preço atual]]-1</f>
        <v>0.35593337241783618</v>
      </c>
      <c r="U90" s="29" t="str">
        <f>HYPERLINK("https://statusinvest.com.br/fundos-imobiliarios/"&amp;Tabela1[[#This Row],[Ticker]],"Link")</f>
        <v>Link</v>
      </c>
      <c r="V90" s="38" t="s">
        <v>29</v>
      </c>
    </row>
    <row r="91" spans="1:22" x14ac:dyDescent="0.25">
      <c r="A91" s="12" t="s">
        <v>216</v>
      </c>
      <c r="B91" s="12" t="s">
        <v>28</v>
      </c>
      <c r="C91" s="13" t="s">
        <v>55</v>
      </c>
      <c r="D91" s="13" t="s">
        <v>77</v>
      </c>
      <c r="E91" s="16">
        <v>78.5</v>
      </c>
      <c r="F91" s="16">
        <v>0.6</v>
      </c>
      <c r="G91" s="14">
        <f>Tabela1[[#This Row],[Divid.]]*12/Tabela1[[#This Row],[Preço atual]]</f>
        <v>9.171974522292993E-2</v>
      </c>
      <c r="H91" s="16">
        <v>6.71</v>
      </c>
      <c r="I91" s="16">
        <v>90.84</v>
      </c>
      <c r="J91" s="15">
        <f>Tabela1[[#This Row],[Preço atual]]/Tabela1[[#This Row],[VP]]</f>
        <v>0.86415675913694401</v>
      </c>
      <c r="K91" s="14"/>
      <c r="L91" s="14"/>
      <c r="M91" s="13">
        <v>4.03</v>
      </c>
      <c r="N91" s="13">
        <v>2318</v>
      </c>
      <c r="O91" s="13"/>
      <c r="P91" s="13"/>
      <c r="Q91" s="30">
        <f>Tabela1[[#This Row],[Divid.]]</f>
        <v>0.6</v>
      </c>
      <c r="R91" s="31">
        <v>0</v>
      </c>
      <c r="S91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91" s="17">
        <f>Tabela1[[#This Row],[Preço Calculado]]/Tabela1[[#This Row],[Preço atual]]-1</f>
        <v>-0.32310151126988984</v>
      </c>
      <c r="U91" s="29" t="str">
        <f>HYPERLINK("https://statusinvest.com.br/fundos-imobiliarios/"&amp;Tabela1[[#This Row],[Ticker]],"Link")</f>
        <v>Link</v>
      </c>
      <c r="V91" s="38" t="s">
        <v>217</v>
      </c>
    </row>
    <row r="92" spans="1:22" x14ac:dyDescent="0.25">
      <c r="A92" s="12" t="s">
        <v>218</v>
      </c>
      <c r="B92" s="12" t="s">
        <v>28</v>
      </c>
      <c r="C92" s="13" t="s">
        <v>59</v>
      </c>
      <c r="D92" s="13" t="s">
        <v>210</v>
      </c>
      <c r="E92" s="16">
        <v>314.8</v>
      </c>
      <c r="F92" s="16">
        <v>1.8521000000000001</v>
      </c>
      <c r="G92" s="14">
        <f>Tabela1[[#This Row],[Divid.]]*12/Tabela1[[#This Row],[Preço atual]]</f>
        <v>7.0601016518424403E-2</v>
      </c>
      <c r="H92" s="16">
        <v>14.430099999999999</v>
      </c>
      <c r="I92" s="16">
        <v>414.59</v>
      </c>
      <c r="J92" s="15">
        <f>Tabela1[[#This Row],[Preço atual]]/Tabela1[[#This Row],[VP]]</f>
        <v>0.75930437299500719</v>
      </c>
      <c r="K92" s="14">
        <v>0</v>
      </c>
      <c r="L92" s="14">
        <v>0</v>
      </c>
      <c r="M92" s="13">
        <v>5.18</v>
      </c>
      <c r="N92" s="13">
        <v>720</v>
      </c>
      <c r="O92" s="13">
        <v>2263</v>
      </c>
      <c r="P92" s="13">
        <v>316</v>
      </c>
      <c r="Q92" s="30">
        <f>Tabela1[[#This Row],[Divid.]]</f>
        <v>1.8521000000000001</v>
      </c>
      <c r="R92" s="31">
        <v>0</v>
      </c>
      <c r="S92" s="16">
        <f>IF(ISERR(SEARCH("TIJOLO",Tabela1[[#This Row],[Setor]])),Tabela1[[#This Row],[Divid.
Considerado]]*12/($X$1+$AD$1+Tabela1[[#This Row],[Ônus]]),Tabela1[[#This Row],[Divid.
Considerado]]*12*(1-$AF$1)/($X$1+Tabela1[[#This Row],[Ônus]]))</f>
        <v>164.02361623616235</v>
      </c>
      <c r="T92" s="17">
        <f>Tabela1[[#This Row],[Preço Calculado]]/Tabela1[[#This Row],[Preço atual]]-1</f>
        <v>-0.47895928768690488</v>
      </c>
      <c r="U92" s="29" t="str">
        <f>HYPERLINK("https://statusinvest.com.br/fundos-imobiliarios/"&amp;Tabela1[[#This Row],[Ticker]],"Link")</f>
        <v>Link</v>
      </c>
      <c r="V92" s="38" t="s">
        <v>219</v>
      </c>
    </row>
    <row r="93" spans="1:22" x14ac:dyDescent="0.25">
      <c r="A93" s="12" t="s">
        <v>220</v>
      </c>
      <c r="B93" s="12" t="s">
        <v>28</v>
      </c>
      <c r="C93" s="13" t="s">
        <v>71</v>
      </c>
      <c r="D93" s="13" t="s">
        <v>40</v>
      </c>
      <c r="E93" s="16">
        <v>9.15</v>
      </c>
      <c r="F93" s="16">
        <v>0.11</v>
      </c>
      <c r="G93" s="14">
        <f>Tabela1[[#This Row],[Divid.]]*12/Tabela1[[#This Row],[Preço atual]]</f>
        <v>0.14426229508196722</v>
      </c>
      <c r="H93" s="16">
        <v>1.1268</v>
      </c>
      <c r="I93" s="16">
        <v>9.82</v>
      </c>
      <c r="J93" s="15">
        <f>Tabela1[[#This Row],[Preço atual]]/Tabela1[[#This Row],[VP]]</f>
        <v>0.93177189409368633</v>
      </c>
      <c r="K93" s="14"/>
      <c r="L93" s="14"/>
      <c r="M93" s="13">
        <v>15.07</v>
      </c>
      <c r="N93" s="13">
        <v>11165</v>
      </c>
      <c r="O93" s="13"/>
      <c r="P93" s="13"/>
      <c r="Q93" s="30">
        <f>Tabela1[[#This Row],[Divid.]]</f>
        <v>0.11</v>
      </c>
      <c r="R93" s="31">
        <v>0</v>
      </c>
      <c r="S93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93" s="17">
        <f>Tabela1[[#This Row],[Preço Calculado]]/Tabela1[[#This Row],[Preço atual]]-1</f>
        <v>6.4666384368761598E-2</v>
      </c>
      <c r="U93" s="29" t="str">
        <f>HYPERLINK("https://statusinvest.com.br/fundos-imobiliarios/"&amp;Tabela1[[#This Row],[Ticker]],"Link")</f>
        <v>Link</v>
      </c>
      <c r="V93" s="38" t="s">
        <v>29</v>
      </c>
    </row>
    <row r="94" spans="1:22" x14ac:dyDescent="0.25">
      <c r="A94" s="12" t="s">
        <v>221</v>
      </c>
      <c r="B94" s="12" t="s">
        <v>28</v>
      </c>
      <c r="C94" s="13" t="s">
        <v>59</v>
      </c>
      <c r="D94" s="13"/>
      <c r="E94" s="16">
        <v>0</v>
      </c>
      <c r="F94" s="16" t="s">
        <v>40</v>
      </c>
      <c r="G94" s="25" t="e">
        <f>Tabela1[[#This Row],[Divid.]]*12/Tabela1[[#This Row],[Preço atual]]</f>
        <v>#VALUE!</v>
      </c>
      <c r="H94" s="16">
        <v>0</v>
      </c>
      <c r="I94" s="16">
        <v>100.76</v>
      </c>
      <c r="J94" s="15">
        <f>Tabela1[[#This Row],[Preço atual]]/Tabela1[[#This Row],[VP]]</f>
        <v>0</v>
      </c>
      <c r="K94" s="14"/>
      <c r="L94" s="14"/>
      <c r="M94" s="13">
        <v>33.21</v>
      </c>
      <c r="N94" s="13">
        <v>46</v>
      </c>
      <c r="O94" s="13"/>
      <c r="P94" s="13"/>
      <c r="Q94" s="30" t="str">
        <f>Tabela1[[#This Row],[Divid.]]</f>
        <v>-</v>
      </c>
      <c r="R94" s="31">
        <v>0</v>
      </c>
      <c r="S9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94" s="17" t="e">
        <f>Tabela1[[#This Row],[Preço Calculado]]/Tabela1[[#This Row],[Preço atual]]-1</f>
        <v>#VALUE!</v>
      </c>
      <c r="U94" s="29" t="str">
        <f>HYPERLINK("https://statusinvest.com.br/fundos-imobiliarios/"&amp;Tabela1[[#This Row],[Ticker]],"Link")</f>
        <v>Link</v>
      </c>
      <c r="V94" s="38" t="s">
        <v>29</v>
      </c>
    </row>
    <row r="95" spans="1:22" x14ac:dyDescent="0.25">
      <c r="A95" s="12" t="s">
        <v>222</v>
      </c>
      <c r="B95" s="12" t="s">
        <v>28</v>
      </c>
      <c r="C95" s="13" t="s">
        <v>47</v>
      </c>
      <c r="D95" s="13" t="s">
        <v>223</v>
      </c>
      <c r="E95" s="16">
        <v>19.89</v>
      </c>
      <c r="F95" s="16">
        <v>8.1900000000000001E-2</v>
      </c>
      <c r="G95" s="25">
        <f>Tabela1[[#This Row],[Divid.]]*12/Tabela1[[#This Row],[Preço atual]]</f>
        <v>4.9411764705882349E-2</v>
      </c>
      <c r="H95" s="16">
        <v>0.75580000000000003</v>
      </c>
      <c r="I95" s="16">
        <v>13.2</v>
      </c>
      <c r="J95" s="15">
        <f>Tabela1[[#This Row],[Preço atual]]/Tabela1[[#This Row],[VP]]</f>
        <v>1.5068181818181818</v>
      </c>
      <c r="K95" s="14">
        <v>0.14499999999999999</v>
      </c>
      <c r="L95" s="14">
        <v>5.8999999999999997E-2</v>
      </c>
      <c r="M95" s="13">
        <v>1.02</v>
      </c>
      <c r="N95" s="13">
        <v>578</v>
      </c>
      <c r="O95" s="13">
        <v>2262</v>
      </c>
      <c r="P95" s="13">
        <v>97</v>
      </c>
      <c r="Q95" s="30">
        <f>Tabela1[[#This Row],[Divid.]]</f>
        <v>8.1900000000000001E-2</v>
      </c>
      <c r="R95" s="31">
        <v>0</v>
      </c>
      <c r="S95" s="16">
        <f>IF(ISERR(SEARCH("TIJOLO",Tabela1[[#This Row],[Setor]])),Tabela1[[#This Row],[Divid.
Considerado]]*12/($X$1+$AD$1+Tabela1[[#This Row],[Ônus]]),Tabela1[[#This Row],[Divid.
Considerado]]*12*(1-$AF$1)/($X$1+Tabela1[[#This Row],[Ônus]]))</f>
        <v>7.2531365313653131</v>
      </c>
      <c r="T95" s="17">
        <f>Tabela1[[#This Row],[Preço Calculado]]/Tabela1[[#This Row],[Preço atual]]-1</f>
        <v>-0.63533752984588676</v>
      </c>
      <c r="U95" s="29" t="str">
        <f>HYPERLINK("https://statusinvest.com.br/fundos-imobiliarios/"&amp;Tabela1[[#This Row],[Ticker]],"Link")</f>
        <v>Link</v>
      </c>
      <c r="V95" s="38" t="s">
        <v>29</v>
      </c>
    </row>
    <row r="96" spans="1:22" x14ac:dyDescent="0.25">
      <c r="A96" s="12" t="s">
        <v>224</v>
      </c>
      <c r="B96" s="12" t="s">
        <v>28</v>
      </c>
      <c r="C96" s="13" t="s">
        <v>39</v>
      </c>
      <c r="D96" s="13" t="s">
        <v>225</v>
      </c>
      <c r="E96" s="16">
        <v>54.92</v>
      </c>
      <c r="F96" s="16">
        <v>0.6</v>
      </c>
      <c r="G96" s="14">
        <f>Tabela1[[#This Row],[Divid.]]*12/Tabela1[[#This Row],[Preço atual]]</f>
        <v>0.13109978150036414</v>
      </c>
      <c r="H96" s="16">
        <v>10.11</v>
      </c>
      <c r="I96" s="16">
        <v>94.9</v>
      </c>
      <c r="J96" s="15">
        <f>Tabela1[[#This Row],[Preço atual]]/Tabela1[[#This Row],[VP]]</f>
        <v>0.5787144362486828</v>
      </c>
      <c r="K96" s="14"/>
      <c r="L96" s="14"/>
      <c r="M96" s="13">
        <v>3.45</v>
      </c>
      <c r="N96" s="13">
        <v>137009</v>
      </c>
      <c r="O96" s="13"/>
      <c r="P96" s="13"/>
      <c r="Q96" s="30">
        <f>Tabela1[[#This Row],[Divid.]]</f>
        <v>0.6</v>
      </c>
      <c r="R96" s="31">
        <v>0</v>
      </c>
      <c r="S96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96" s="17">
        <f>Tabela1[[#This Row],[Preço Calculado]]/Tabela1[[#This Row],[Preço atual]]-1</f>
        <v>-3.2473937266685349E-2</v>
      </c>
      <c r="U96" s="29" t="str">
        <f>HYPERLINK("https://statusinvest.com.br/fundos-imobiliarios/"&amp;Tabela1[[#This Row],[Ticker]],"Link")</f>
        <v>Link</v>
      </c>
      <c r="V96" s="38" t="s">
        <v>226</v>
      </c>
    </row>
    <row r="97" spans="1:22" x14ac:dyDescent="0.25">
      <c r="A97" s="12" t="s">
        <v>227</v>
      </c>
      <c r="B97" s="12" t="s">
        <v>28</v>
      </c>
      <c r="C97" s="13" t="s">
        <v>165</v>
      </c>
      <c r="D97" s="13" t="s">
        <v>228</v>
      </c>
      <c r="E97" s="16">
        <v>0</v>
      </c>
      <c r="F97" s="16">
        <v>5.1999999999999998E-3</v>
      </c>
      <c r="G97" s="14" t="e">
        <f>Tabela1[[#This Row],[Divid.]]*12/Tabela1[[#This Row],[Preço atual]]</f>
        <v>#DIV/0!</v>
      </c>
      <c r="H97" s="16">
        <v>0.1082</v>
      </c>
      <c r="I97" s="16">
        <v>0.67</v>
      </c>
      <c r="J97" s="15">
        <f>Tabela1[[#This Row],[Preço atual]]/Tabela1[[#This Row],[VP]]</f>
        <v>0</v>
      </c>
      <c r="K97" s="14">
        <v>0</v>
      </c>
      <c r="L97" s="14">
        <v>0</v>
      </c>
      <c r="M97" s="13">
        <v>2</v>
      </c>
      <c r="N97" s="13">
        <v>9</v>
      </c>
      <c r="O97" s="13"/>
      <c r="P97" s="13"/>
      <c r="Q97" s="30">
        <f>Tabela1[[#This Row],[Divid.]]</f>
        <v>5.1999999999999998E-3</v>
      </c>
      <c r="R97" s="31">
        <v>0</v>
      </c>
      <c r="S97" s="16">
        <f>IF(ISERR(SEARCH("TIJOLO",Tabela1[[#This Row],[Setor]])),Tabela1[[#This Row],[Divid.
Considerado]]*12/($X$1+$AD$1+Tabela1[[#This Row],[Ônus]]),Tabela1[[#This Row],[Divid.
Considerado]]*12*(1-$AF$1)/($X$1+Tabela1[[#This Row],[Ônus]]))</f>
        <v>0.46051660516605158</v>
      </c>
      <c r="T97" s="17" t="e">
        <f>Tabela1[[#This Row],[Preço Calculado]]/Tabela1[[#This Row],[Preço atual]]-1</f>
        <v>#DIV/0!</v>
      </c>
      <c r="U97" s="29" t="str">
        <f>HYPERLINK("https://statusinvest.com.br/fundos-imobiliarios/"&amp;Tabela1[[#This Row],[Ticker]],"Link")</f>
        <v>Link</v>
      </c>
      <c r="V97" s="38" t="s">
        <v>29</v>
      </c>
    </row>
    <row r="98" spans="1:22" x14ac:dyDescent="0.25">
      <c r="A98" s="12" t="s">
        <v>229</v>
      </c>
      <c r="B98" s="12" t="s">
        <v>28</v>
      </c>
      <c r="C98" s="13" t="s">
        <v>143</v>
      </c>
      <c r="D98" s="13" t="s">
        <v>122</v>
      </c>
      <c r="E98" s="16">
        <v>13</v>
      </c>
      <c r="F98" s="16">
        <v>4.8945999999999996</v>
      </c>
      <c r="G98" s="14">
        <f>Tabela1[[#This Row],[Divid.]]*12/Tabela1[[#This Row],[Preço atual]]</f>
        <v>4.5180923076923074</v>
      </c>
      <c r="H98" s="16">
        <v>0</v>
      </c>
      <c r="I98" s="16">
        <v>4.99</v>
      </c>
      <c r="J98" s="15">
        <f>Tabela1[[#This Row],[Preço atual]]/Tabela1[[#This Row],[VP]]</f>
        <v>2.6052104208416833</v>
      </c>
      <c r="K98" s="14"/>
      <c r="L98" s="14"/>
      <c r="M98" s="13">
        <v>105.14</v>
      </c>
      <c r="N98" s="13">
        <v>2352</v>
      </c>
      <c r="O98" s="13"/>
      <c r="P98" s="13"/>
      <c r="Q98" s="30">
        <f>Tabela1[[#This Row],[Divid.]]</f>
        <v>4.8945999999999996</v>
      </c>
      <c r="R98" s="31">
        <v>0</v>
      </c>
      <c r="S98" s="16">
        <f>IF(ISERR(SEARCH("TIJOLO",Tabela1[[#This Row],[Setor]])),Tabela1[[#This Row],[Divid.
Considerado]]*12/($X$1+$AD$1+Tabela1[[#This Row],[Ônus]]),Tabela1[[#This Row],[Divid.
Considerado]]*12*(1-$AF$1)/($X$1+Tabela1[[#This Row],[Ônus]]))</f>
        <v>433.47011070110693</v>
      </c>
      <c r="T98" s="17">
        <f>Tabela1[[#This Row],[Preço Calculado]]/Tabela1[[#This Row],[Preço atual]]-1</f>
        <v>32.343854669315917</v>
      </c>
      <c r="U98" s="29" t="str">
        <f>HYPERLINK("https://statusinvest.com.br/fundos-imobiliarios/"&amp;Tabela1[[#This Row],[Ticker]],"Link")</f>
        <v>Link</v>
      </c>
      <c r="V98" s="38" t="s">
        <v>230</v>
      </c>
    </row>
    <row r="99" spans="1:22" x14ac:dyDescent="0.25">
      <c r="A99" s="12" t="s">
        <v>231</v>
      </c>
      <c r="B99" s="12" t="s">
        <v>28</v>
      </c>
      <c r="C99" s="13" t="s">
        <v>34</v>
      </c>
      <c r="D99" s="13" t="s">
        <v>232</v>
      </c>
      <c r="E99" s="16">
        <v>439</v>
      </c>
      <c r="F99" s="16" t="s">
        <v>40</v>
      </c>
      <c r="G99" s="14" t="e">
        <f>Tabela1[[#This Row],[Divid.]]*12/Tabela1[[#This Row],[Preço atual]]</f>
        <v>#VALUE!</v>
      </c>
      <c r="H99" s="16">
        <v>0</v>
      </c>
      <c r="I99" s="16">
        <v>99.21</v>
      </c>
      <c r="J99" s="15">
        <f>Tabela1[[#This Row],[Preço atual]]/Tabela1[[#This Row],[VP]]</f>
        <v>4.4249571615764545</v>
      </c>
      <c r="K99" s="14">
        <v>0.38200000000000001</v>
      </c>
      <c r="L99" s="14">
        <v>0</v>
      </c>
      <c r="M99" s="13">
        <v>0.59</v>
      </c>
      <c r="N99" s="13">
        <v>1185</v>
      </c>
      <c r="O99" s="13">
        <v>25672</v>
      </c>
      <c r="P99" s="13">
        <v>160</v>
      </c>
      <c r="Q99" s="30" t="str">
        <f>Tabela1[[#This Row],[Divid.]]</f>
        <v>-</v>
      </c>
      <c r="R99" s="31">
        <v>0</v>
      </c>
      <c r="S9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99" s="17" t="e">
        <f>Tabela1[[#This Row],[Preço Calculado]]/Tabela1[[#This Row],[Preço atual]]-1</f>
        <v>#VALUE!</v>
      </c>
      <c r="U99" s="29" t="str">
        <f>HYPERLINK("https://statusinvest.com.br/fundos-imobiliarios/"&amp;Tabela1[[#This Row],[Ticker]],"Link")</f>
        <v>Link</v>
      </c>
      <c r="V99" s="38" t="s">
        <v>233</v>
      </c>
    </row>
    <row r="100" spans="1:22" x14ac:dyDescent="0.25">
      <c r="A100" s="12" t="s">
        <v>234</v>
      </c>
      <c r="B100" s="12" t="s">
        <v>28</v>
      </c>
      <c r="C100" s="13" t="s">
        <v>34</v>
      </c>
      <c r="D100" s="13" t="s">
        <v>235</v>
      </c>
      <c r="E100" s="16">
        <v>1200.69</v>
      </c>
      <c r="F100" s="16">
        <v>10.1286</v>
      </c>
      <c r="G100" s="14">
        <f>Tabela1[[#This Row],[Divid.]]*12/Tabela1[[#This Row],[Preço atual]]</f>
        <v>0.1012277940184394</v>
      </c>
      <c r="H100" s="16">
        <v>64.695899999999995</v>
      </c>
      <c r="I100" s="16">
        <v>1201.1400000000001</v>
      </c>
      <c r="J100" s="15">
        <f>Tabela1[[#This Row],[Preço atual]]/Tabela1[[#This Row],[VP]]</f>
        <v>0.99962535591188362</v>
      </c>
      <c r="K100" s="14">
        <v>0.29499999999999998</v>
      </c>
      <c r="L100" s="14">
        <v>0</v>
      </c>
      <c r="M100" s="13">
        <v>4.26</v>
      </c>
      <c r="N100" s="13">
        <v>60</v>
      </c>
      <c r="O100" s="13">
        <v>4560</v>
      </c>
      <c r="P100" s="13">
        <v>612</v>
      </c>
      <c r="Q100" s="30">
        <f>Tabela1[[#This Row],[Divid.]]</f>
        <v>10.1286</v>
      </c>
      <c r="R100" s="31">
        <v>0</v>
      </c>
      <c r="S100" s="16">
        <f>IF(ISERR(SEARCH("TIJOLO",Tabela1[[#This Row],[Setor]])),Tabela1[[#This Row],[Divid.
Considerado]]*12/($X$1+$AD$1+Tabela1[[#This Row],[Ônus]]),Tabela1[[#This Row],[Divid.
Considerado]]*12*(1-$AF$1)/($X$1+Tabela1[[#This Row],[Ônus]]))</f>
        <v>896.99778597785985</v>
      </c>
      <c r="T100" s="17">
        <f>Tabela1[[#This Row],[Preço Calculado]]/Tabela1[[#This Row],[Preço atual]]-1</f>
        <v>-0.25293140945801185</v>
      </c>
      <c r="U100" s="29" t="str">
        <f>HYPERLINK("https://statusinvest.com.br/fundos-imobiliarios/"&amp;Tabela1[[#This Row],[Ticker]],"Link")</f>
        <v>Link</v>
      </c>
      <c r="V100" s="38" t="s">
        <v>29</v>
      </c>
    </row>
    <row r="101" spans="1:22" x14ac:dyDescent="0.25">
      <c r="A101" s="12" t="s">
        <v>236</v>
      </c>
      <c r="B101" s="12" t="s">
        <v>28</v>
      </c>
      <c r="C101" s="13" t="s">
        <v>71</v>
      </c>
      <c r="D101" s="13" t="s">
        <v>40</v>
      </c>
      <c r="E101" s="16">
        <v>96.14</v>
      </c>
      <c r="F101" s="16">
        <v>0.83</v>
      </c>
      <c r="G101" s="14">
        <f>Tabela1[[#This Row],[Divid.]]*12/Tabela1[[#This Row],[Preço atual]]</f>
        <v>0.10359891824422716</v>
      </c>
      <c r="H101" s="16">
        <v>11.03</v>
      </c>
      <c r="I101" s="16">
        <v>96.88</v>
      </c>
      <c r="J101" s="15">
        <f>Tabela1[[#This Row],[Preço atual]]/Tabela1[[#This Row],[VP]]</f>
        <v>0.99236168455821638</v>
      </c>
      <c r="K101" s="14">
        <v>0</v>
      </c>
      <c r="L101" s="14">
        <v>0</v>
      </c>
      <c r="M101" s="13">
        <v>1.82</v>
      </c>
      <c r="N101" s="13">
        <v>144</v>
      </c>
      <c r="O101" s="13">
        <v>2722</v>
      </c>
      <c r="P101" s="13">
        <v>212</v>
      </c>
      <c r="Q101" s="30">
        <f>Tabela1[[#This Row],[Divid.]]</f>
        <v>0.83</v>
      </c>
      <c r="R101" s="31">
        <v>0</v>
      </c>
      <c r="S101" s="16">
        <f>IF(ISERR(SEARCH("TIJOLO",Tabela1[[#This Row],[Setor]])),Tabela1[[#This Row],[Divid.
Considerado]]*12/($X$1+$AD$1+Tabela1[[#This Row],[Ônus]]),Tabela1[[#This Row],[Divid.
Considerado]]*12*(1-$AF$1)/($X$1+Tabela1[[#This Row],[Ônus]]))</f>
        <v>73.505535055350535</v>
      </c>
      <c r="T101" s="17">
        <f>Tabela1[[#This Row],[Preço Calculado]]/Tabela1[[#This Row],[Preço atual]]-1</f>
        <v>-0.23543233768098049</v>
      </c>
      <c r="U101" s="29" t="str">
        <f>HYPERLINK("https://statusinvest.com.br/fundos-imobiliarios/"&amp;Tabela1[[#This Row],[Ticker]],"Link")</f>
        <v>Link</v>
      </c>
      <c r="V101" s="38" t="s">
        <v>237</v>
      </c>
    </row>
    <row r="102" spans="1:22" x14ac:dyDescent="0.25">
      <c r="A102" s="12" t="s">
        <v>238</v>
      </c>
      <c r="B102" s="12" t="s">
        <v>28</v>
      </c>
      <c r="C102" s="13" t="s">
        <v>34</v>
      </c>
      <c r="D102" s="13" t="s">
        <v>77</v>
      </c>
      <c r="E102" s="16">
        <v>95.03</v>
      </c>
      <c r="F102" s="16">
        <v>0.8</v>
      </c>
      <c r="G102" s="14">
        <f>Tabela1[[#This Row],[Divid.]]*12/Tabela1[[#This Row],[Preço atual]]</f>
        <v>0.10102073029569611</v>
      </c>
      <c r="H102" s="16">
        <v>7.9</v>
      </c>
      <c r="I102" s="16">
        <v>132.76</v>
      </c>
      <c r="J102" s="15">
        <f>Tabela1[[#This Row],[Preço atual]]/Tabela1[[#This Row],[VP]]</f>
        <v>0.71580295269659544</v>
      </c>
      <c r="K102" s="14">
        <v>7.8E-2</v>
      </c>
      <c r="L102" s="14">
        <v>0</v>
      </c>
      <c r="M102" s="13">
        <v>18.16</v>
      </c>
      <c r="N102" s="13">
        <v>353</v>
      </c>
      <c r="O102" s="13">
        <v>7167</v>
      </c>
      <c r="P102" s="13">
        <v>894</v>
      </c>
      <c r="Q102" s="30">
        <f>Tabela1[[#This Row],[Divid.]]</f>
        <v>0.8</v>
      </c>
      <c r="R102" s="31">
        <v>0</v>
      </c>
      <c r="S102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102" s="17">
        <f>Tabela1[[#This Row],[Preço Calculado]]/Tabela1[[#This Row],[Preço atual]]-1</f>
        <v>-0.25445955501331285</v>
      </c>
      <c r="U102" s="29" t="str">
        <f>HYPERLINK("https://statusinvest.com.br/fundos-imobiliarios/"&amp;Tabela1[[#This Row],[Ticker]],"Link")</f>
        <v>Link</v>
      </c>
      <c r="V102" s="38" t="s">
        <v>239</v>
      </c>
    </row>
    <row r="103" spans="1:22" x14ac:dyDescent="0.25">
      <c r="A103" s="12" t="s">
        <v>240</v>
      </c>
      <c r="B103" s="12" t="s">
        <v>28</v>
      </c>
      <c r="C103" s="13" t="s">
        <v>55</v>
      </c>
      <c r="D103" s="13" t="s">
        <v>225</v>
      </c>
      <c r="E103" s="16">
        <v>84.99</v>
      </c>
      <c r="F103" s="16">
        <v>0.7</v>
      </c>
      <c r="G103" s="14">
        <f>Tabela1[[#This Row],[Divid.]]*12/Tabela1[[#This Row],[Preço atual]]</f>
        <v>9.8835157077303198E-2</v>
      </c>
      <c r="H103" s="16">
        <v>8.85</v>
      </c>
      <c r="I103" s="16">
        <v>95.41</v>
      </c>
      <c r="J103" s="15">
        <f>Tabela1[[#This Row],[Preço atual]]/Tabela1[[#This Row],[VP]]</f>
        <v>0.89078712923173664</v>
      </c>
      <c r="K103" s="14"/>
      <c r="L103" s="14"/>
      <c r="M103" s="13">
        <v>6.84</v>
      </c>
      <c r="N103" s="13">
        <v>711</v>
      </c>
      <c r="O103" s="13"/>
      <c r="P103" s="13"/>
      <c r="Q103" s="30">
        <f>Tabela1[[#This Row],[Divid.]]</f>
        <v>0.7</v>
      </c>
      <c r="R103" s="31">
        <v>0</v>
      </c>
      <c r="S103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103" s="17">
        <f>Tabela1[[#This Row],[Preço Calculado]]/Tabela1[[#This Row],[Preço atual]]-1</f>
        <v>-0.27058924666196904</v>
      </c>
      <c r="U103" s="29" t="str">
        <f>HYPERLINK("https://statusinvest.com.br/fundos-imobiliarios/"&amp;Tabela1[[#This Row],[Ticker]],"Link")</f>
        <v>Link</v>
      </c>
      <c r="V103" s="38" t="s">
        <v>241</v>
      </c>
    </row>
    <row r="104" spans="1:22" x14ac:dyDescent="0.25">
      <c r="A104" s="12" t="s">
        <v>242</v>
      </c>
      <c r="B104" s="12" t="s">
        <v>28</v>
      </c>
      <c r="C104" s="13" t="s">
        <v>34</v>
      </c>
      <c r="D104" s="13" t="s">
        <v>122</v>
      </c>
      <c r="E104" s="16">
        <v>192.07</v>
      </c>
      <c r="F104" s="16">
        <v>1.7453000000000001</v>
      </c>
      <c r="G104" s="14">
        <f>Tabela1[[#This Row],[Divid.]]*12/Tabela1[[#This Row],[Preço atual]]</f>
        <v>0.10904149528817619</v>
      </c>
      <c r="H104" s="16">
        <v>18.9344</v>
      </c>
      <c r="I104" s="16">
        <v>180.72</v>
      </c>
      <c r="J104" s="15">
        <f>Tabela1[[#This Row],[Preço atual]]/Tabela1[[#This Row],[VP]]</f>
        <v>1.0628043382027446</v>
      </c>
      <c r="K104" s="14">
        <v>7.0000000000000007E-2</v>
      </c>
      <c r="L104" s="14">
        <v>0</v>
      </c>
      <c r="M104" s="13">
        <v>1.77</v>
      </c>
      <c r="N104" s="13">
        <v>541</v>
      </c>
      <c r="O104" s="13">
        <v>127145</v>
      </c>
      <c r="P104" s="13">
        <v>14455</v>
      </c>
      <c r="Q104" s="30">
        <f>Tabela1[[#This Row],[Divid.]]</f>
        <v>1.7453000000000001</v>
      </c>
      <c r="R104" s="31">
        <v>0</v>
      </c>
      <c r="S104" s="16">
        <f>IF(ISERR(SEARCH("TIJOLO",Tabela1[[#This Row],[Setor]])),Tabela1[[#This Row],[Divid.
Considerado]]*12/($X$1+$AD$1+Tabela1[[#This Row],[Ônus]]),Tabela1[[#This Row],[Divid.
Considerado]]*12*(1-$AF$1)/($X$1+Tabela1[[#This Row],[Ônus]]))</f>
        <v>154.56531365313651</v>
      </c>
      <c r="T104" s="17">
        <f>Tabela1[[#This Row],[Preço Calculado]]/Tabela1[[#This Row],[Preço atual]]-1</f>
        <v>-0.19526571743043408</v>
      </c>
      <c r="U104" s="29" t="str">
        <f>HYPERLINK("https://statusinvest.com.br/fundos-imobiliarios/"&amp;Tabela1[[#This Row],[Ticker]],"Link")</f>
        <v>Link</v>
      </c>
      <c r="V104" s="38" t="s">
        <v>243</v>
      </c>
    </row>
    <row r="105" spans="1:22" x14ac:dyDescent="0.25">
      <c r="A105" s="12" t="s">
        <v>244</v>
      </c>
      <c r="B105" s="12" t="s">
        <v>28</v>
      </c>
      <c r="C105" s="13" t="s">
        <v>34</v>
      </c>
      <c r="D105" s="13" t="s">
        <v>85</v>
      </c>
      <c r="E105" s="16">
        <v>21</v>
      </c>
      <c r="F105" s="16">
        <v>0.08</v>
      </c>
      <c r="G105" s="25">
        <f>Tabela1[[#This Row],[Divid.]]*12/Tabela1[[#This Row],[Preço atual]]</f>
        <v>4.5714285714285714E-2</v>
      </c>
      <c r="H105" s="16">
        <v>1.3793</v>
      </c>
      <c r="I105" s="16">
        <v>61.25</v>
      </c>
      <c r="J105" s="15">
        <f>Tabela1[[#This Row],[Preço atual]]/Tabela1[[#This Row],[VP]]</f>
        <v>0.34285714285714286</v>
      </c>
      <c r="K105" s="14">
        <v>0.41199999999999998</v>
      </c>
      <c r="L105" s="14">
        <v>0.73799999999999999</v>
      </c>
      <c r="M105" s="13">
        <v>1.01</v>
      </c>
      <c r="N105" s="13">
        <v>5672</v>
      </c>
      <c r="O105" s="13">
        <v>3183</v>
      </c>
      <c r="P105" s="13">
        <v>354</v>
      </c>
      <c r="Q105" s="30">
        <f>Tabela1[[#This Row],[Divid.]]</f>
        <v>0.08</v>
      </c>
      <c r="R105" s="31">
        <v>0</v>
      </c>
      <c r="S105" s="16">
        <f>IF(ISERR(SEARCH("TIJOLO",Tabela1[[#This Row],[Setor]])),Tabela1[[#This Row],[Divid.
Considerado]]*12/($X$1+$AD$1+Tabela1[[#This Row],[Ônus]]),Tabela1[[#This Row],[Divid.
Considerado]]*12*(1-$AF$1)/($X$1+Tabela1[[#This Row],[Ônus]]))</f>
        <v>7.0848708487084862</v>
      </c>
      <c r="T105" s="17">
        <f>Tabela1[[#This Row],[Preço Calculado]]/Tabela1[[#This Row],[Preço atual]]-1</f>
        <v>-0.66262519768054828</v>
      </c>
      <c r="U105" s="29" t="str">
        <f>HYPERLINK("https://statusinvest.com.br/fundos-imobiliarios/"&amp;Tabela1[[#This Row],[Ticker]],"Link")</f>
        <v>Link</v>
      </c>
      <c r="V105" s="38" t="s">
        <v>245</v>
      </c>
    </row>
    <row r="106" spans="1:22" x14ac:dyDescent="0.25">
      <c r="A106" s="12" t="s">
        <v>246</v>
      </c>
      <c r="B106" s="12" t="s">
        <v>28</v>
      </c>
      <c r="C106" s="13" t="s">
        <v>143</v>
      </c>
      <c r="D106" s="13"/>
      <c r="E106" s="16">
        <v>1.1599999999999999</v>
      </c>
      <c r="F106" s="16" t="s">
        <v>40</v>
      </c>
      <c r="G106" s="14" t="e">
        <f>Tabela1[[#This Row],[Divid.]]*12/Tabela1[[#This Row],[Preço atual]]</f>
        <v>#VALUE!</v>
      </c>
      <c r="H106" s="16">
        <v>0</v>
      </c>
      <c r="I106" s="16">
        <v>123.59</v>
      </c>
      <c r="J106" s="15">
        <f>Tabela1[[#This Row],[Preço atual]]/Tabela1[[#This Row],[VP]]</f>
        <v>9.3858726434177513E-3</v>
      </c>
      <c r="K106" s="14"/>
      <c r="L106" s="14"/>
      <c r="M106" s="13">
        <v>0</v>
      </c>
      <c r="N106" s="13">
        <v>25</v>
      </c>
      <c r="O106" s="13"/>
      <c r="P106" s="13"/>
      <c r="Q106" s="30" t="str">
        <f>Tabela1[[#This Row],[Divid.]]</f>
        <v>-</v>
      </c>
      <c r="R106" s="31">
        <v>0</v>
      </c>
      <c r="S10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06" s="17" t="e">
        <f>Tabela1[[#This Row],[Preço Calculado]]/Tabela1[[#This Row],[Preço atual]]-1</f>
        <v>#VALUE!</v>
      </c>
      <c r="U106" s="29" t="str">
        <f>HYPERLINK("https://statusinvest.com.br/fundos-imobiliarios/"&amp;Tabela1[[#This Row],[Ticker]],"Link")</f>
        <v>Link</v>
      </c>
      <c r="V106" s="38" t="s">
        <v>29</v>
      </c>
    </row>
    <row r="107" spans="1:22" x14ac:dyDescent="0.25">
      <c r="A107" s="12" t="s">
        <v>247</v>
      </c>
      <c r="B107" s="12" t="s">
        <v>28</v>
      </c>
      <c r="C107" s="13" t="s">
        <v>47</v>
      </c>
      <c r="D107" s="13" t="s">
        <v>77</v>
      </c>
      <c r="E107" s="16">
        <v>762.38</v>
      </c>
      <c r="F107" s="16">
        <v>7.71</v>
      </c>
      <c r="G107" s="14">
        <f>Tabela1[[#This Row],[Divid.]]*12/Tabela1[[#This Row],[Preço atual]]</f>
        <v>0.12135680369369606</v>
      </c>
      <c r="H107" s="16">
        <v>106.58</v>
      </c>
      <c r="I107" s="16">
        <v>1439.34</v>
      </c>
      <c r="J107" s="15">
        <f>Tabela1[[#This Row],[Preço atual]]/Tabela1[[#This Row],[VP]]</f>
        <v>0.52967332249503252</v>
      </c>
      <c r="K107" s="14">
        <v>9.0000000000000011E-3</v>
      </c>
      <c r="L107" s="14">
        <v>9.4E-2</v>
      </c>
      <c r="M107" s="13">
        <v>0.22</v>
      </c>
      <c r="N107" s="13">
        <v>60</v>
      </c>
      <c r="O107" s="13">
        <v>11432</v>
      </c>
      <c r="P107" s="13">
        <v>1275</v>
      </c>
      <c r="Q107" s="30">
        <f>Tabela1[[#This Row],[Divid.]]</f>
        <v>7.71</v>
      </c>
      <c r="R107" s="31">
        <v>0</v>
      </c>
      <c r="S107" s="16">
        <f>IF(ISERR(SEARCH("TIJOLO",Tabela1[[#This Row],[Setor]])),Tabela1[[#This Row],[Divid.
Considerado]]*12/($X$1+$AD$1+Tabela1[[#This Row],[Ônus]]),Tabela1[[#This Row],[Divid.
Considerado]]*12*(1-$AF$1)/($X$1+Tabela1[[#This Row],[Ônus]]))</f>
        <v>682.80442804428037</v>
      </c>
      <c r="T107" s="17">
        <f>Tabela1[[#This Row],[Preço Calculado]]/Tabela1[[#This Row],[Preço atual]]-1</f>
        <v>-0.10437783251884836</v>
      </c>
      <c r="U107" s="29" t="str">
        <f>HYPERLINK("https://statusinvest.com.br/fundos-imobiliarios/"&amp;Tabela1[[#This Row],[Ticker]],"Link")</f>
        <v>Link</v>
      </c>
      <c r="V107" s="38" t="s">
        <v>248</v>
      </c>
    </row>
    <row r="108" spans="1:22" x14ac:dyDescent="0.25">
      <c r="A108" s="12" t="s">
        <v>249</v>
      </c>
      <c r="B108" s="12" t="s">
        <v>28</v>
      </c>
      <c r="C108" s="13" t="s">
        <v>71</v>
      </c>
      <c r="D108" s="13" t="s">
        <v>40</v>
      </c>
      <c r="E108" s="16">
        <v>8.84</v>
      </c>
      <c r="F108" s="16">
        <v>0.11</v>
      </c>
      <c r="G108" s="14">
        <f>Tabela1[[#This Row],[Divid.]]*12/Tabela1[[#This Row],[Preço atual]]</f>
        <v>0.14932126696832579</v>
      </c>
      <c r="H108" s="16">
        <v>3.3</v>
      </c>
      <c r="I108" s="16">
        <v>10.09</v>
      </c>
      <c r="J108" s="15">
        <f>Tabela1[[#This Row],[Preço atual]]/Tabela1[[#This Row],[VP]]</f>
        <v>0.87611496531219024</v>
      </c>
      <c r="K108" s="14"/>
      <c r="L108" s="14"/>
      <c r="M108" s="13">
        <v>3.76</v>
      </c>
      <c r="N108" s="13">
        <v>4502</v>
      </c>
      <c r="O108" s="13"/>
      <c r="P108" s="13"/>
      <c r="Q108" s="30">
        <f>Tabela1[[#This Row],[Divid.]]</f>
        <v>0.11</v>
      </c>
      <c r="R108" s="31">
        <v>0</v>
      </c>
      <c r="S108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108" s="17">
        <f>Tabela1[[#This Row],[Preço Calculado]]/Tabela1[[#This Row],[Preço atual]]-1</f>
        <v>0.1020019702459467</v>
      </c>
      <c r="U108" s="29" t="str">
        <f>HYPERLINK("https://statusinvest.com.br/fundos-imobiliarios/"&amp;Tabela1[[#This Row],[Ticker]],"Link")</f>
        <v>Link</v>
      </c>
      <c r="V108" s="38" t="s">
        <v>250</v>
      </c>
    </row>
    <row r="109" spans="1:22" x14ac:dyDescent="0.25">
      <c r="A109" s="12" t="s">
        <v>251</v>
      </c>
      <c r="B109" s="12" t="s">
        <v>28</v>
      </c>
      <c r="C109" s="13" t="s">
        <v>165</v>
      </c>
      <c r="D109" s="13" t="s">
        <v>40</v>
      </c>
      <c r="E109" s="16">
        <v>76000</v>
      </c>
      <c r="F109" s="16">
        <v>139.44970000000001</v>
      </c>
      <c r="G109" s="14">
        <f>Tabela1[[#This Row],[Divid.]]*12/Tabela1[[#This Row],[Preço atual]]</f>
        <v>2.2018373684210526E-2</v>
      </c>
      <c r="H109" s="16">
        <v>923.40840000000003</v>
      </c>
      <c r="I109" s="16">
        <v>58304.44</v>
      </c>
      <c r="J109" s="15">
        <f>Tabela1[[#This Row],[Preço atual]]/Tabela1[[#This Row],[VP]]</f>
        <v>1.3035027864087194</v>
      </c>
      <c r="K109" s="14"/>
      <c r="L109" s="14"/>
      <c r="M109" s="13">
        <v>0.22</v>
      </c>
      <c r="N109" s="13">
        <v>10</v>
      </c>
      <c r="O109" s="13"/>
      <c r="P109" s="13"/>
      <c r="Q109" s="30">
        <f>Tabela1[[#This Row],[Divid.]]</f>
        <v>139.44970000000001</v>
      </c>
      <c r="R109" s="31">
        <v>0</v>
      </c>
      <c r="S109" s="16">
        <f>IF(ISERR(SEARCH("TIJOLO",Tabela1[[#This Row],[Setor]])),Tabela1[[#This Row],[Divid.
Considerado]]*12/($X$1+$AD$1+Tabela1[[#This Row],[Ônus]]),Tabela1[[#This Row],[Divid.
Considerado]]*12*(1-$AF$1)/($X$1+Tabela1[[#This Row],[Ônus]]))</f>
        <v>12349.788929889299</v>
      </c>
      <c r="T109" s="17">
        <f>Tabela1[[#This Row],[Preço Calculado]]/Tabela1[[#This Row],[Preço atual]]-1</f>
        <v>-0.83750277723829869</v>
      </c>
      <c r="U109" s="29" t="str">
        <f>HYPERLINK("https://statusinvest.com.br/fundos-imobiliarios/"&amp;Tabela1[[#This Row],[Ticker]],"Link")</f>
        <v>Link</v>
      </c>
      <c r="V109" s="38" t="s">
        <v>252</v>
      </c>
    </row>
    <row r="110" spans="1:22" x14ac:dyDescent="0.25">
      <c r="A110" s="12" t="s">
        <v>253</v>
      </c>
      <c r="B110" s="12" t="s">
        <v>28</v>
      </c>
      <c r="C110" s="13" t="s">
        <v>34</v>
      </c>
      <c r="D110" s="13" t="s">
        <v>122</v>
      </c>
      <c r="E110" s="16">
        <v>119</v>
      </c>
      <c r="F110" s="16">
        <v>0.72509999999999997</v>
      </c>
      <c r="G110" s="14">
        <f>Tabela1[[#This Row],[Divid.]]*12/Tabela1[[#This Row],[Preço atual]]</f>
        <v>7.3119327731092434E-2</v>
      </c>
      <c r="H110" s="16">
        <v>8.3481000000000005</v>
      </c>
      <c r="I110" s="16">
        <v>137.16999999999999</v>
      </c>
      <c r="J110" s="15">
        <f>Tabela1[[#This Row],[Preço atual]]/Tabela1[[#This Row],[VP]]</f>
        <v>0.86753663337464471</v>
      </c>
      <c r="K110" s="14">
        <v>0</v>
      </c>
      <c r="L110" s="14">
        <v>0</v>
      </c>
      <c r="M110" s="13">
        <v>1.05</v>
      </c>
      <c r="N110" s="13">
        <v>360</v>
      </c>
      <c r="O110" s="13">
        <v>17640</v>
      </c>
      <c r="P110" s="13">
        <v>1383</v>
      </c>
      <c r="Q110" s="30">
        <f>Tabela1[[#This Row],[Divid.]]</f>
        <v>0.72509999999999997</v>
      </c>
      <c r="R110" s="31">
        <v>0</v>
      </c>
      <c r="S110" s="16">
        <f>IF(ISERR(SEARCH("TIJOLO",Tabela1[[#This Row],[Setor]])),Tabela1[[#This Row],[Divid.
Considerado]]*12/($X$1+$AD$1+Tabela1[[#This Row],[Ônus]]),Tabela1[[#This Row],[Divid.
Considerado]]*12*(1-$AF$1)/($X$1+Tabela1[[#This Row],[Ônus]]))</f>
        <v>64.215498154981546</v>
      </c>
      <c r="T110" s="17">
        <f>Tabela1[[#This Row],[Preço Calculado]]/Tabela1[[#This Row],[Preço atual]]-1</f>
        <v>-0.46037396508418871</v>
      </c>
      <c r="U110" s="29" t="str">
        <f>HYPERLINK("https://statusinvest.com.br/fundos-imobiliarios/"&amp;Tabela1[[#This Row],[Ticker]],"Link")</f>
        <v>Link</v>
      </c>
      <c r="V110" s="38" t="s">
        <v>29</v>
      </c>
    </row>
    <row r="111" spans="1:22" x14ac:dyDescent="0.25">
      <c r="A111" s="12" t="s">
        <v>254</v>
      </c>
      <c r="B111" s="12" t="s">
        <v>28</v>
      </c>
      <c r="C111" s="13" t="s">
        <v>43</v>
      </c>
      <c r="D111" s="13" t="s">
        <v>255</v>
      </c>
      <c r="E111" s="16">
        <v>0</v>
      </c>
      <c r="F111" s="16" t="s">
        <v>40</v>
      </c>
      <c r="G111" s="25" t="e">
        <f>Tabela1[[#This Row],[Divid.]]*12/Tabela1[[#This Row],[Preço atual]]</f>
        <v>#VALUE!</v>
      </c>
      <c r="H111" s="16">
        <v>0</v>
      </c>
      <c r="I111" s="16">
        <v>0.05</v>
      </c>
      <c r="J111" s="15">
        <f>Tabela1[[#This Row],[Preço atual]]/Tabela1[[#This Row],[VP]]</f>
        <v>0</v>
      </c>
      <c r="K111" s="14"/>
      <c r="L111" s="14"/>
      <c r="M111" s="13">
        <v>70.290000000000006</v>
      </c>
      <c r="N111" s="13">
        <v>5</v>
      </c>
      <c r="O111" s="13"/>
      <c r="P111" s="13"/>
      <c r="Q111" s="30" t="str">
        <f>Tabela1[[#This Row],[Divid.]]</f>
        <v>-</v>
      </c>
      <c r="R111" s="31">
        <v>0</v>
      </c>
      <c r="S11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11" s="17" t="e">
        <f>Tabela1[[#This Row],[Preço Calculado]]/Tabela1[[#This Row],[Preço atual]]-1</f>
        <v>#VALUE!</v>
      </c>
      <c r="U111" s="29" t="str">
        <f>HYPERLINK("https://statusinvest.com.br/fundos-imobiliarios/"&amp;Tabela1[[#This Row],[Ticker]],"Link")</f>
        <v>Link</v>
      </c>
      <c r="V111" s="38" t="s">
        <v>29</v>
      </c>
    </row>
    <row r="112" spans="1:22" x14ac:dyDescent="0.25">
      <c r="A112" s="12" t="s">
        <v>256</v>
      </c>
      <c r="B112" s="12" t="s">
        <v>28</v>
      </c>
      <c r="C112" s="13" t="s">
        <v>59</v>
      </c>
      <c r="D112" s="13" t="s">
        <v>257</v>
      </c>
      <c r="E112" s="16">
        <v>244.98</v>
      </c>
      <c r="F112" s="16">
        <v>1.9</v>
      </c>
      <c r="G112" s="14">
        <f>Tabela1[[#This Row],[Divid.]]*12/Tabela1[[#This Row],[Preço atual]]</f>
        <v>9.3068821944648536E-2</v>
      </c>
      <c r="H112" s="16">
        <v>20.36</v>
      </c>
      <c r="I112" s="16">
        <v>325.13</v>
      </c>
      <c r="J112" s="15">
        <f>Tabela1[[#This Row],[Preço atual]]/Tabela1[[#This Row],[VP]]</f>
        <v>0.75348322209577701</v>
      </c>
      <c r="K112" s="14">
        <v>0</v>
      </c>
      <c r="L112" s="14">
        <v>0</v>
      </c>
      <c r="M112" s="13">
        <v>1.52</v>
      </c>
      <c r="N112" s="13">
        <v>2455</v>
      </c>
      <c r="O112" s="13">
        <v>795</v>
      </c>
      <c r="P112" s="13">
        <v>82</v>
      </c>
      <c r="Q112" s="30">
        <f>Tabela1[[#This Row],[Divid.]]</f>
        <v>1.9</v>
      </c>
      <c r="R112" s="31">
        <v>0</v>
      </c>
      <c r="S112" s="16">
        <f>IF(ISERR(SEARCH("TIJOLO",Tabela1[[#This Row],[Setor]])),Tabela1[[#This Row],[Divid.
Considerado]]*12/($X$1+$AD$1+Tabela1[[#This Row],[Ônus]]),Tabela1[[#This Row],[Divid.
Considerado]]*12*(1-$AF$1)/($X$1+Tabela1[[#This Row],[Ônus]]))</f>
        <v>168.26568265682653</v>
      </c>
      <c r="T112" s="17">
        <f>Tabela1[[#This Row],[Preço Calculado]]/Tabela1[[#This Row],[Preço atual]]-1</f>
        <v>-0.31314522550074886</v>
      </c>
      <c r="U112" s="29" t="str">
        <f>HYPERLINK("https://statusinvest.com.br/fundos-imobiliarios/"&amp;Tabela1[[#This Row],[Ticker]],"Link")</f>
        <v>Link</v>
      </c>
      <c r="V112" s="38" t="s">
        <v>258</v>
      </c>
    </row>
    <row r="113" spans="1:22" x14ac:dyDescent="0.25">
      <c r="A113" s="12" t="s">
        <v>259</v>
      </c>
      <c r="B113" s="12" t="s">
        <v>28</v>
      </c>
      <c r="C113" s="13" t="s">
        <v>43</v>
      </c>
      <c r="D113" s="13" t="s">
        <v>40</v>
      </c>
      <c r="E113" s="16">
        <v>97</v>
      </c>
      <c r="F113" s="16">
        <v>0.75</v>
      </c>
      <c r="G113" s="25">
        <f>Tabela1[[#This Row],[Divid.]]*12/Tabela1[[#This Row],[Preço atual]]</f>
        <v>9.2783505154639179E-2</v>
      </c>
      <c r="H113" s="16">
        <v>8.25</v>
      </c>
      <c r="I113" s="16">
        <v>98.58</v>
      </c>
      <c r="J113" s="15">
        <f>Tabela1[[#This Row],[Preço atual]]/Tabela1[[#This Row],[VP]]</f>
        <v>0.98397240819638876</v>
      </c>
      <c r="K113" s="14">
        <v>6.0000000000000001E-3</v>
      </c>
      <c r="L113" s="14">
        <v>0</v>
      </c>
      <c r="M113" s="13">
        <v>7.3</v>
      </c>
      <c r="N113" s="13">
        <v>1039</v>
      </c>
      <c r="O113" s="13">
        <v>5601</v>
      </c>
      <c r="P113" s="13">
        <v>383</v>
      </c>
      <c r="Q113" s="30">
        <f>Tabela1[[#This Row],[Divid.]]</f>
        <v>0.75</v>
      </c>
      <c r="R113" s="31">
        <v>0</v>
      </c>
      <c r="S113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113" s="17">
        <f>Tabela1[[#This Row],[Preço Calculado]]/Tabela1[[#This Row],[Preço atual]]-1</f>
        <v>-0.31525088446760763</v>
      </c>
      <c r="U113" s="29" t="str">
        <f>HYPERLINK("https://statusinvest.com.br/fundos-imobiliarios/"&amp;Tabela1[[#This Row],[Ticker]],"Link")</f>
        <v>Link</v>
      </c>
      <c r="V113" s="38" t="s">
        <v>260</v>
      </c>
    </row>
    <row r="114" spans="1:22" x14ac:dyDescent="0.25">
      <c r="A114" s="12" t="s">
        <v>261</v>
      </c>
      <c r="B114" s="12" t="s">
        <v>28</v>
      </c>
      <c r="C114" s="13" t="s">
        <v>71</v>
      </c>
      <c r="D114" s="13" t="s">
        <v>40</v>
      </c>
      <c r="E114" s="16">
        <v>88</v>
      </c>
      <c r="F114" s="16">
        <v>1.04</v>
      </c>
      <c r="G114" s="25">
        <f>Tabela1[[#This Row],[Divid.]]*12/Tabela1[[#This Row],[Preço atual]]</f>
        <v>0.14181818181818182</v>
      </c>
      <c r="H114" s="16">
        <v>8.5399999999999991</v>
      </c>
      <c r="I114" s="16">
        <v>93.35</v>
      </c>
      <c r="J114" s="15">
        <f>Tabela1[[#This Row],[Preço atual]]/Tabela1[[#This Row],[VP]]</f>
        <v>0.94268880557043389</v>
      </c>
      <c r="K114" s="14"/>
      <c r="L114" s="14"/>
      <c r="M114" s="13">
        <v>40.6</v>
      </c>
      <c r="N114" s="13">
        <v>53</v>
      </c>
      <c r="O114" s="13"/>
      <c r="P114" s="13"/>
      <c r="Q114" s="30">
        <f>Tabela1[[#This Row],[Divid.]]</f>
        <v>1.04</v>
      </c>
      <c r="R114" s="31">
        <v>0</v>
      </c>
      <c r="S114" s="16">
        <f>IF(ISERR(SEARCH("TIJOLO",Tabela1[[#This Row],[Setor]])),Tabela1[[#This Row],[Divid.
Considerado]]*12/($X$1+$AD$1+Tabela1[[#This Row],[Ônus]]),Tabela1[[#This Row],[Divid.
Considerado]]*12*(1-$AF$1)/($X$1+Tabela1[[#This Row],[Ônus]]))</f>
        <v>92.103321033210335</v>
      </c>
      <c r="T114" s="17">
        <f>Tabela1[[#This Row],[Preço Calculado]]/Tabela1[[#This Row],[Preço atual]]-1</f>
        <v>4.662864810466294E-2</v>
      </c>
      <c r="U114" s="29" t="str">
        <f>HYPERLINK("https://statusinvest.com.br/fundos-imobiliarios/"&amp;Tabela1[[#This Row],[Ticker]],"Link")</f>
        <v>Link</v>
      </c>
      <c r="V114" s="38" t="s">
        <v>262</v>
      </c>
    </row>
    <row r="115" spans="1:22" x14ac:dyDescent="0.25">
      <c r="A115" s="12" t="s">
        <v>263</v>
      </c>
      <c r="B115" s="12" t="s">
        <v>28</v>
      </c>
      <c r="C115" s="13" t="s">
        <v>264</v>
      </c>
      <c r="D115" s="13" t="s">
        <v>85</v>
      </c>
      <c r="E115" s="16">
        <v>177.88</v>
      </c>
      <c r="F115" s="16">
        <v>1.4813000000000001</v>
      </c>
      <c r="G115" s="14">
        <f>Tabela1[[#This Row],[Divid.]]*12/Tabela1[[#This Row],[Preço atual]]</f>
        <v>9.9930290083202172E-2</v>
      </c>
      <c r="H115" s="16">
        <v>18.733599999999999</v>
      </c>
      <c r="I115" s="16">
        <v>217.64</v>
      </c>
      <c r="J115" s="15">
        <f>Tabela1[[#This Row],[Preço atual]]/Tabela1[[#This Row],[VP]]</f>
        <v>0.8173129939349385</v>
      </c>
      <c r="K115" s="14">
        <v>0</v>
      </c>
      <c r="L115" s="14">
        <v>0</v>
      </c>
      <c r="M115" s="13">
        <v>1.72</v>
      </c>
      <c r="N115" s="13">
        <v>4804</v>
      </c>
      <c r="O115" s="13">
        <v>3005</v>
      </c>
      <c r="P115" s="13">
        <v>335</v>
      </c>
      <c r="Q115" s="30">
        <f>Tabela1[[#This Row],[Divid.]]</f>
        <v>1.4813000000000001</v>
      </c>
      <c r="R115" s="31">
        <v>0</v>
      </c>
      <c r="S115" s="16">
        <f>IF(ISERR(SEARCH("TIJOLO",Tabela1[[#This Row],[Setor]])),Tabela1[[#This Row],[Divid.
Considerado]]*12/($X$1+$AD$1+Tabela1[[#This Row],[Ônus]]),Tabela1[[#This Row],[Divid.
Considerado]]*12*(1-$AF$1)/($X$1+Tabela1[[#This Row],[Ônus]]))</f>
        <v>131.18523985239852</v>
      </c>
      <c r="T115" s="17">
        <f>Tabela1[[#This Row],[Preço Calculado]]/Tabela1[[#This Row],[Preço atual]]-1</f>
        <v>-0.26250708425681057</v>
      </c>
      <c r="U115" s="29" t="str">
        <f>HYPERLINK("https://statusinvest.com.br/fundos-imobiliarios/"&amp;Tabela1[[#This Row],[Ticker]],"Link")</f>
        <v>Link</v>
      </c>
      <c r="V115" s="38" t="s">
        <v>265</v>
      </c>
    </row>
    <row r="116" spans="1:22" x14ac:dyDescent="0.25">
      <c r="A116" s="12" t="s">
        <v>266</v>
      </c>
      <c r="B116" s="12" t="s">
        <v>28</v>
      </c>
      <c r="C116" s="13" t="s">
        <v>59</v>
      </c>
      <c r="D116" s="13"/>
      <c r="E116" s="16">
        <v>0</v>
      </c>
      <c r="F116" s="16" t="s">
        <v>40</v>
      </c>
      <c r="G116" s="14" t="e">
        <f>Tabela1[[#This Row],[Divid.]]*12/Tabela1[[#This Row],[Preço atual]]</f>
        <v>#VALUE!</v>
      </c>
      <c r="H116" s="16">
        <v>0</v>
      </c>
      <c r="I116" s="16">
        <v>0</v>
      </c>
      <c r="J116" s="15" t="e">
        <f>Tabela1[[#This Row],[Preço atual]]/Tabela1[[#This Row],[VP]]</f>
        <v>#DIV/0!</v>
      </c>
      <c r="K116" s="14"/>
      <c r="L116" s="14"/>
      <c r="M116" s="13" t="s">
        <v>40</v>
      </c>
      <c r="N116" s="13"/>
      <c r="O116" s="13"/>
      <c r="P116" s="13"/>
      <c r="Q116" s="30" t="str">
        <f>Tabela1[[#This Row],[Divid.]]</f>
        <v>-</v>
      </c>
      <c r="R116" s="31">
        <v>0</v>
      </c>
      <c r="S11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16" s="17" t="e">
        <f>Tabela1[[#This Row],[Preço Calculado]]/Tabela1[[#This Row],[Preço atual]]-1</f>
        <v>#VALUE!</v>
      </c>
      <c r="U116" s="29" t="str">
        <f>HYPERLINK("https://statusinvest.com.br/fundos-imobiliarios/"&amp;Tabela1[[#This Row],[Ticker]],"Link")</f>
        <v>Link</v>
      </c>
      <c r="V116" s="38" t="s">
        <v>29</v>
      </c>
    </row>
    <row r="117" spans="1:22" x14ac:dyDescent="0.25">
      <c r="A117" s="12" t="s">
        <v>267</v>
      </c>
      <c r="B117" s="12" t="s">
        <v>28</v>
      </c>
      <c r="C117" s="13" t="s">
        <v>34</v>
      </c>
      <c r="D117" s="13" t="s">
        <v>85</v>
      </c>
      <c r="E117" s="16">
        <v>990</v>
      </c>
      <c r="F117" s="16">
        <v>9.16</v>
      </c>
      <c r="G117" s="14">
        <f>Tabela1[[#This Row],[Divid.]]*12/Tabela1[[#This Row],[Preço atual]]</f>
        <v>0.11103030303030303</v>
      </c>
      <c r="H117" s="16">
        <v>0</v>
      </c>
      <c r="I117" s="16">
        <v>2943.16</v>
      </c>
      <c r="J117" s="15">
        <f>Tabela1[[#This Row],[Preço atual]]/Tabela1[[#This Row],[VP]]</f>
        <v>0.33637314994767531</v>
      </c>
      <c r="K117" s="14">
        <v>0.89300000000000002</v>
      </c>
      <c r="L117" s="14">
        <v>0</v>
      </c>
      <c r="M117" s="13">
        <v>0.17</v>
      </c>
      <c r="N117" s="13">
        <v>2650</v>
      </c>
      <c r="O117" s="13">
        <v>1739</v>
      </c>
      <c r="P117" s="13">
        <v>4</v>
      </c>
      <c r="Q117" s="30">
        <f>Tabela1[[#This Row],[Divid.]]</f>
        <v>9.16</v>
      </c>
      <c r="R117" s="31">
        <v>0</v>
      </c>
      <c r="S117" s="16">
        <f>IF(ISERR(SEARCH("TIJOLO",Tabela1[[#This Row],[Setor]])),Tabela1[[#This Row],[Divid.
Considerado]]*12/($X$1+$AD$1+Tabela1[[#This Row],[Ônus]]),Tabela1[[#This Row],[Divid.
Considerado]]*12*(1-$AF$1)/($X$1+Tabela1[[#This Row],[Ônus]]))</f>
        <v>811.21771217712171</v>
      </c>
      <c r="T117" s="17">
        <f>Tabela1[[#This Row],[Preço Calculado]]/Tabela1[[#This Row],[Preço atual]]-1</f>
        <v>-0.18058816951805889</v>
      </c>
      <c r="U117" s="29" t="str">
        <f>HYPERLINK("https://statusinvest.com.br/fundos-imobiliarios/"&amp;Tabela1[[#This Row],[Ticker]],"Link")</f>
        <v>Link</v>
      </c>
      <c r="V117" s="38" t="s">
        <v>268</v>
      </c>
    </row>
    <row r="118" spans="1:22" x14ac:dyDescent="0.25">
      <c r="A118" s="12" t="s">
        <v>269</v>
      </c>
      <c r="B118" s="12" t="s">
        <v>28</v>
      </c>
      <c r="C118" s="13" t="s">
        <v>34</v>
      </c>
      <c r="D118" s="13" t="s">
        <v>137</v>
      </c>
      <c r="E118" s="16">
        <v>97</v>
      </c>
      <c r="F118" s="16">
        <v>0.84</v>
      </c>
      <c r="G118" s="14">
        <f>Tabela1[[#This Row],[Divid.]]*12/Tabela1[[#This Row],[Preço atual]]</f>
        <v>0.10391752577319588</v>
      </c>
      <c r="H118" s="16">
        <v>10.19</v>
      </c>
      <c r="I118" s="16">
        <v>99.45</v>
      </c>
      <c r="J118" s="15">
        <f>Tabela1[[#This Row],[Preço atual]]/Tabela1[[#This Row],[VP]]</f>
        <v>0.97536450477626946</v>
      </c>
      <c r="K118" s="14">
        <v>0.02</v>
      </c>
      <c r="L118" s="14">
        <v>0</v>
      </c>
      <c r="M118" s="13">
        <v>1.65</v>
      </c>
      <c r="N118" s="13">
        <v>1591</v>
      </c>
      <c r="O118" s="13">
        <v>25120</v>
      </c>
      <c r="P118" s="13">
        <v>2031</v>
      </c>
      <c r="Q118" s="30">
        <f>Tabela1[[#This Row],[Divid.]]</f>
        <v>0.84</v>
      </c>
      <c r="R118" s="31">
        <v>0</v>
      </c>
      <c r="S118" s="16">
        <f>IF(ISERR(SEARCH("TIJOLO",Tabela1[[#This Row],[Setor]])),Tabela1[[#This Row],[Divid.
Considerado]]*12/($X$1+$AD$1+Tabela1[[#This Row],[Ônus]]),Tabela1[[#This Row],[Divid.
Considerado]]*12*(1-$AF$1)/($X$1+Tabela1[[#This Row],[Ônus]]))</f>
        <v>74.391143911439116</v>
      </c>
      <c r="T118" s="17">
        <f>Tabela1[[#This Row],[Preço Calculado]]/Tabela1[[#This Row],[Preço atual]]-1</f>
        <v>-0.23308099060372045</v>
      </c>
      <c r="U118" s="29" t="str">
        <f>HYPERLINK("https://statusinvest.com.br/fundos-imobiliarios/"&amp;Tabela1[[#This Row],[Ticker]],"Link")</f>
        <v>Link</v>
      </c>
      <c r="V118" s="38" t="s">
        <v>270</v>
      </c>
    </row>
    <row r="119" spans="1:22" x14ac:dyDescent="0.25">
      <c r="A119" s="12" t="s">
        <v>271</v>
      </c>
      <c r="B119" s="12" t="s">
        <v>28</v>
      </c>
      <c r="C119" s="13" t="s">
        <v>34</v>
      </c>
      <c r="D119" s="13" t="s">
        <v>85</v>
      </c>
      <c r="E119" s="16">
        <v>0</v>
      </c>
      <c r="F119" s="16">
        <v>0.12189999999999999</v>
      </c>
      <c r="G119" s="25" t="e">
        <f>Tabela1[[#This Row],[Divid.]]*12/Tabela1[[#This Row],[Preço atual]]</f>
        <v>#DIV/0!</v>
      </c>
      <c r="H119" s="16">
        <v>0</v>
      </c>
      <c r="I119" s="16">
        <v>60.79</v>
      </c>
      <c r="J119" s="15">
        <f>Tabela1[[#This Row],[Preço atual]]/Tabela1[[#This Row],[VP]]</f>
        <v>0</v>
      </c>
      <c r="K119" s="14">
        <v>0.23799999999999999</v>
      </c>
      <c r="L119" s="14">
        <v>0</v>
      </c>
      <c r="M119" s="13">
        <v>186.17</v>
      </c>
      <c r="N119" s="13">
        <v>2</v>
      </c>
      <c r="O119" s="13"/>
      <c r="P119" s="13"/>
      <c r="Q119" s="30">
        <f>Tabela1[[#This Row],[Divid.]]</f>
        <v>0.12189999999999999</v>
      </c>
      <c r="R119" s="31">
        <v>0</v>
      </c>
      <c r="S119" s="16">
        <f>IF(ISERR(SEARCH("TIJOLO",Tabela1[[#This Row],[Setor]])),Tabela1[[#This Row],[Divid.
Considerado]]*12/($X$1+$AD$1+Tabela1[[#This Row],[Ônus]]),Tabela1[[#This Row],[Divid.
Considerado]]*12*(1-$AF$1)/($X$1+Tabela1[[#This Row],[Ônus]]))</f>
        <v>10.795571955719556</v>
      </c>
      <c r="T119" s="17" t="e">
        <f>Tabela1[[#This Row],[Preço Calculado]]/Tabela1[[#This Row],[Preço atual]]-1</f>
        <v>#DIV/0!</v>
      </c>
      <c r="U119" s="29" t="str">
        <f>HYPERLINK("https://statusinvest.com.br/fundos-imobiliarios/"&amp;Tabela1[[#This Row],[Ticker]],"Link")</f>
        <v>Link</v>
      </c>
      <c r="V119" s="38" t="s">
        <v>29</v>
      </c>
    </row>
    <row r="120" spans="1:22" x14ac:dyDescent="0.25">
      <c r="A120" s="12" t="s">
        <v>272</v>
      </c>
      <c r="B120" s="12" t="s">
        <v>28</v>
      </c>
      <c r="C120" s="13" t="s">
        <v>264</v>
      </c>
      <c r="D120" s="13" t="s">
        <v>85</v>
      </c>
      <c r="E120" s="16">
        <v>114.75</v>
      </c>
      <c r="F120" s="16">
        <v>0.79</v>
      </c>
      <c r="G120" s="14">
        <f>Tabela1[[#This Row],[Divid.]]*12/Tabela1[[#This Row],[Preço atual]]</f>
        <v>8.2614379084967327E-2</v>
      </c>
      <c r="H120" s="16">
        <v>9.6433</v>
      </c>
      <c r="I120" s="16">
        <v>116.22</v>
      </c>
      <c r="J120" s="15">
        <f>Tabela1[[#This Row],[Preço atual]]/Tabela1[[#This Row],[VP]]</f>
        <v>0.98735157459989675</v>
      </c>
      <c r="K120" s="14">
        <v>0</v>
      </c>
      <c r="L120" s="14">
        <v>0.442</v>
      </c>
      <c r="M120" s="13">
        <v>0.66</v>
      </c>
      <c r="N120" s="13">
        <v>3663</v>
      </c>
      <c r="O120" s="13">
        <v>12841</v>
      </c>
      <c r="P120" s="13">
        <v>1168</v>
      </c>
      <c r="Q120" s="30">
        <f>Tabela1[[#This Row],[Divid.]]</f>
        <v>0.79</v>
      </c>
      <c r="R120" s="31">
        <v>0</v>
      </c>
      <c r="S120" s="16">
        <f>IF(ISERR(SEARCH("TIJOLO",Tabela1[[#This Row],[Setor]])),Tabela1[[#This Row],[Divid.
Considerado]]*12/($X$1+$AD$1+Tabela1[[#This Row],[Ônus]]),Tabela1[[#This Row],[Divid.
Considerado]]*12*(1-$AF$1)/($X$1+Tabela1[[#This Row],[Ônus]]))</f>
        <v>69.963099630996311</v>
      </c>
      <c r="T120" s="17">
        <f>Tabela1[[#This Row],[Preço Calculado]]/Tabela1[[#This Row],[Preço atual]]-1</f>
        <v>-0.39029978535079468</v>
      </c>
      <c r="U120" s="29" t="str">
        <f>HYPERLINK("https://statusinvest.com.br/fundos-imobiliarios/"&amp;Tabela1[[#This Row],[Ticker]],"Link")</f>
        <v>Link</v>
      </c>
      <c r="V120" s="38" t="s">
        <v>273</v>
      </c>
    </row>
    <row r="121" spans="1:22" x14ac:dyDescent="0.25">
      <c r="A121" s="12" t="s">
        <v>274</v>
      </c>
      <c r="B121" s="12" t="s">
        <v>28</v>
      </c>
      <c r="C121" s="13"/>
      <c r="D121" s="13"/>
      <c r="E121" s="16"/>
      <c r="F121" s="16"/>
      <c r="G121" s="14" t="e">
        <f>Tabela1[[#This Row],[Divid.]]*12/Tabela1[[#This Row],[Preço atual]]</f>
        <v>#DIV/0!</v>
      </c>
      <c r="H121" s="16"/>
      <c r="I121" s="16"/>
      <c r="J121" s="15" t="e">
        <f>Tabela1[[#This Row],[Preço atual]]/Tabela1[[#This Row],[VP]]</f>
        <v>#DIV/0!</v>
      </c>
      <c r="K121" s="14"/>
      <c r="L121" s="14"/>
      <c r="M121" s="13"/>
      <c r="N121" s="13"/>
      <c r="O121" s="13"/>
      <c r="P121" s="13"/>
      <c r="Q121" s="30">
        <f>Tabela1[[#This Row],[Divid.]]</f>
        <v>0</v>
      </c>
      <c r="R121" s="31">
        <v>0</v>
      </c>
      <c r="S121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121" s="17" t="e">
        <f>Tabela1[[#This Row],[Preço Calculado]]/Tabela1[[#This Row],[Preço atual]]-1</f>
        <v>#DIV/0!</v>
      </c>
      <c r="U121" s="29" t="str">
        <f>HYPERLINK("https://statusinvest.com.br/fundos-imobiliarios/"&amp;Tabela1[[#This Row],[Ticker]],"Link")</f>
        <v>Link</v>
      </c>
      <c r="V121" s="38" t="s">
        <v>29</v>
      </c>
    </row>
    <row r="122" spans="1:22" x14ac:dyDescent="0.25">
      <c r="A122" s="12" t="s">
        <v>275</v>
      </c>
      <c r="B122" s="12" t="s">
        <v>28</v>
      </c>
      <c r="C122" s="13" t="s">
        <v>47</v>
      </c>
      <c r="D122" s="13"/>
      <c r="E122" s="16">
        <v>0</v>
      </c>
      <c r="F122" s="16" t="s">
        <v>40</v>
      </c>
      <c r="G122" s="14" t="e">
        <f>Tabela1[[#This Row],[Divid.]]*12/Tabela1[[#This Row],[Preço atual]]</f>
        <v>#VALUE!</v>
      </c>
      <c r="H122" s="16">
        <v>0</v>
      </c>
      <c r="I122" s="16">
        <v>0</v>
      </c>
      <c r="J122" s="15" t="e">
        <f>Tabela1[[#This Row],[Preço atual]]/Tabela1[[#This Row],[VP]]</f>
        <v>#DIV/0!</v>
      </c>
      <c r="K122" s="14"/>
      <c r="L122" s="14"/>
      <c r="M122" s="13" t="s">
        <v>40</v>
      </c>
      <c r="N122" s="13"/>
      <c r="O122" s="13"/>
      <c r="P122" s="13"/>
      <c r="Q122" s="30" t="str">
        <f>Tabela1[[#This Row],[Divid.]]</f>
        <v>-</v>
      </c>
      <c r="R122" s="31">
        <v>0</v>
      </c>
      <c r="S12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22" s="17" t="e">
        <f>Tabela1[[#This Row],[Preço Calculado]]/Tabela1[[#This Row],[Preço atual]]-1</f>
        <v>#VALUE!</v>
      </c>
      <c r="U122" s="29" t="str">
        <f>HYPERLINK("https://statusinvest.com.br/fundos-imobiliarios/"&amp;Tabela1[[#This Row],[Ticker]],"Link")</f>
        <v>Link</v>
      </c>
      <c r="V122" s="38" t="s">
        <v>29</v>
      </c>
    </row>
    <row r="123" spans="1:22" x14ac:dyDescent="0.25">
      <c r="A123" s="12" t="s">
        <v>276</v>
      </c>
      <c r="B123" s="12" t="s">
        <v>28</v>
      </c>
      <c r="C123" s="13" t="s">
        <v>47</v>
      </c>
      <c r="D123" s="13" t="s">
        <v>68</v>
      </c>
      <c r="E123" s="16">
        <v>62.9</v>
      </c>
      <c r="F123" s="16">
        <v>0.71</v>
      </c>
      <c r="G123" s="14">
        <f>Tabela1[[#This Row],[Divid.]]*12/Tabela1[[#This Row],[Preço atual]]</f>
        <v>0.13545310015898251</v>
      </c>
      <c r="H123" s="16">
        <v>4.6399999999999997</v>
      </c>
      <c r="I123" s="16">
        <v>75.89</v>
      </c>
      <c r="J123" s="15">
        <f>Tabela1[[#This Row],[Preço atual]]/Tabela1[[#This Row],[VP]]</f>
        <v>0.82883120305705626</v>
      </c>
      <c r="K123" s="14">
        <v>9.8000000000000004E-2</v>
      </c>
      <c r="L123" s="14">
        <v>3.7000000000000012E-2</v>
      </c>
      <c r="M123" s="13">
        <v>1.28</v>
      </c>
      <c r="N123" s="13">
        <v>15021</v>
      </c>
      <c r="O123" s="13">
        <v>2767</v>
      </c>
      <c r="P123" s="13">
        <v>234</v>
      </c>
      <c r="Q123" s="30">
        <f>Tabela1[[#This Row],[Divid.]]</f>
        <v>0.71</v>
      </c>
      <c r="R123" s="31">
        <v>0</v>
      </c>
      <c r="S123" s="16">
        <f>IF(ISERR(SEARCH("TIJOLO",Tabela1[[#This Row],[Setor]])),Tabela1[[#This Row],[Divid.
Considerado]]*12/($X$1+$AD$1+Tabela1[[#This Row],[Ônus]]),Tabela1[[#This Row],[Divid.
Considerado]]*12*(1-$AF$1)/($X$1+Tabela1[[#This Row],[Ônus]]))</f>
        <v>62.878228782287813</v>
      </c>
      <c r="T123" s="17">
        <f>Tabela1[[#This Row],[Preço Calculado]]/Tabela1[[#This Row],[Preço atual]]-1</f>
        <v>-3.4612428795210981E-4</v>
      </c>
      <c r="U123" s="29" t="str">
        <f>HYPERLINK("https://statusinvest.com.br/fundos-imobiliarios/"&amp;Tabela1[[#This Row],[Ticker]],"Link")</f>
        <v>Link</v>
      </c>
      <c r="V123" s="38" t="s">
        <v>277</v>
      </c>
    </row>
    <row r="124" spans="1:22" x14ac:dyDescent="0.25">
      <c r="A124" s="12" t="s">
        <v>278</v>
      </c>
      <c r="B124" s="12" t="s">
        <v>28</v>
      </c>
      <c r="C124" s="13" t="s">
        <v>59</v>
      </c>
      <c r="D124" s="13" t="s">
        <v>257</v>
      </c>
      <c r="E124" s="16">
        <v>505.51</v>
      </c>
      <c r="F124" s="16">
        <v>3.25</v>
      </c>
      <c r="G124" s="14">
        <f>Tabela1[[#This Row],[Divid.]]*12/Tabela1[[#This Row],[Preço atual]]</f>
        <v>7.7149809103677469E-2</v>
      </c>
      <c r="H124" s="16">
        <v>38.299999999999997</v>
      </c>
      <c r="I124" s="16">
        <v>461.63</v>
      </c>
      <c r="J124" s="15">
        <f>Tabela1[[#This Row],[Preço atual]]/Tabela1[[#This Row],[VP]]</f>
        <v>1.0950544808612959</v>
      </c>
      <c r="K124" s="14">
        <v>0.06</v>
      </c>
      <c r="L124" s="14">
        <v>0</v>
      </c>
      <c r="M124" s="13">
        <v>0.94</v>
      </c>
      <c r="N124" s="13">
        <v>16838</v>
      </c>
      <c r="O124" s="13">
        <v>623</v>
      </c>
      <c r="P124" s="13">
        <v>61</v>
      </c>
      <c r="Q124" s="30">
        <f>Tabela1[[#This Row],[Divid.]]</f>
        <v>3.25</v>
      </c>
      <c r="R124" s="31">
        <v>0</v>
      </c>
      <c r="S124" s="16">
        <f>IF(ISERR(SEARCH("TIJOLO",Tabela1[[#This Row],[Setor]])),Tabela1[[#This Row],[Divid.
Considerado]]*12/($X$1+$AD$1+Tabela1[[#This Row],[Ônus]]),Tabela1[[#This Row],[Divid.
Considerado]]*12*(1-$AF$1)/($X$1+Tabela1[[#This Row],[Ônus]]))</f>
        <v>287.82287822878226</v>
      </c>
      <c r="T124" s="17">
        <f>Tabela1[[#This Row],[Preço Calculado]]/Tabela1[[#This Row],[Preço atual]]-1</f>
        <v>-0.43062871510201128</v>
      </c>
      <c r="U124" s="29" t="str">
        <f>HYPERLINK("https://statusinvest.com.br/fundos-imobiliarios/"&amp;Tabela1[[#This Row],[Ticker]],"Link")</f>
        <v>Link</v>
      </c>
      <c r="V124" s="38" t="s">
        <v>279</v>
      </c>
    </row>
    <row r="125" spans="1:22" x14ac:dyDescent="0.25">
      <c r="A125" s="12" t="s">
        <v>280</v>
      </c>
      <c r="B125" s="12" t="s">
        <v>28</v>
      </c>
      <c r="C125" s="13" t="s">
        <v>59</v>
      </c>
      <c r="D125" s="13" t="s">
        <v>122</v>
      </c>
      <c r="E125" s="16">
        <v>175.49</v>
      </c>
      <c r="F125" s="16">
        <v>1.44</v>
      </c>
      <c r="G125" s="14">
        <f>Tabela1[[#This Row],[Divid.]]*12/Tabela1[[#This Row],[Preço atual]]</f>
        <v>9.8467149125306283E-2</v>
      </c>
      <c r="H125" s="16">
        <v>14.94</v>
      </c>
      <c r="I125" s="16">
        <v>203.2</v>
      </c>
      <c r="J125" s="15">
        <f>Tabela1[[#This Row],[Preço atual]]/Tabela1[[#This Row],[VP]]</f>
        <v>0.86363188976377958</v>
      </c>
      <c r="K125" s="14">
        <v>0</v>
      </c>
      <c r="L125" s="14">
        <v>0</v>
      </c>
      <c r="M125" s="13">
        <v>1.17</v>
      </c>
      <c r="N125" s="13">
        <v>7941</v>
      </c>
      <c r="O125" s="13">
        <v>2318</v>
      </c>
      <c r="P125" s="13">
        <v>254</v>
      </c>
      <c r="Q125" s="30">
        <f>Tabela1[[#This Row],[Divid.]]</f>
        <v>1.44</v>
      </c>
      <c r="R125" s="31">
        <v>0</v>
      </c>
      <c r="S125" s="16">
        <f>IF(ISERR(SEARCH("TIJOLO",Tabela1[[#This Row],[Setor]])),Tabela1[[#This Row],[Divid.
Considerado]]*12/($X$1+$AD$1+Tabela1[[#This Row],[Ônus]]),Tabela1[[#This Row],[Divid.
Considerado]]*12*(1-$AF$1)/($X$1+Tabela1[[#This Row],[Ônus]]))</f>
        <v>127.52767527675277</v>
      </c>
      <c r="T125" s="17">
        <f>Tabela1[[#This Row],[Preço Calculado]]/Tabela1[[#This Row],[Preço atual]]-1</f>
        <v>-0.27330517250696473</v>
      </c>
      <c r="U125" s="29" t="str">
        <f>HYPERLINK("https://statusinvest.com.br/fundos-imobiliarios/"&amp;Tabela1[[#This Row],[Ticker]],"Link")</f>
        <v>Link</v>
      </c>
      <c r="V125" s="38" t="s">
        <v>281</v>
      </c>
    </row>
    <row r="126" spans="1:22" x14ac:dyDescent="0.25">
      <c r="A126" s="12" t="s">
        <v>282</v>
      </c>
      <c r="B126" s="12" t="s">
        <v>28</v>
      </c>
      <c r="C126" s="13" t="s">
        <v>59</v>
      </c>
      <c r="D126" s="13" t="s">
        <v>283</v>
      </c>
      <c r="E126" s="16">
        <v>0</v>
      </c>
      <c r="F126" s="16">
        <v>0.2838</v>
      </c>
      <c r="G126" s="14" t="e">
        <f>Tabela1[[#This Row],[Divid.]]*12/Tabela1[[#This Row],[Preço atual]]</f>
        <v>#DIV/0!</v>
      </c>
      <c r="H126" s="16">
        <v>3.6652999999999998</v>
      </c>
      <c r="I126" s="16">
        <v>40.96</v>
      </c>
      <c r="J126" s="15">
        <f>Tabela1[[#This Row],[Preço atual]]/Tabela1[[#This Row],[VP]]</f>
        <v>0</v>
      </c>
      <c r="K126" s="14"/>
      <c r="L126" s="14"/>
      <c r="M126" s="13">
        <v>2.41</v>
      </c>
      <c r="N126" s="13">
        <v>4</v>
      </c>
      <c r="O126" s="13"/>
      <c r="P126" s="13"/>
      <c r="Q126" s="30">
        <f>Tabela1[[#This Row],[Divid.]]</f>
        <v>0.2838</v>
      </c>
      <c r="R126" s="31">
        <v>0</v>
      </c>
      <c r="S126" s="16">
        <f>IF(ISERR(SEARCH("TIJOLO",Tabela1[[#This Row],[Setor]])),Tabela1[[#This Row],[Divid.
Considerado]]*12/($X$1+$AD$1+Tabela1[[#This Row],[Ônus]]),Tabela1[[#This Row],[Divid.
Considerado]]*12*(1-$AF$1)/($X$1+Tabela1[[#This Row],[Ônus]]))</f>
        <v>25.133579335793353</v>
      </c>
      <c r="T126" s="17" t="e">
        <f>Tabela1[[#This Row],[Preço Calculado]]/Tabela1[[#This Row],[Preço atual]]-1</f>
        <v>#DIV/0!</v>
      </c>
      <c r="U126" s="29" t="str">
        <f>HYPERLINK("https://statusinvest.com.br/fundos-imobiliarios/"&amp;Tabela1[[#This Row],[Ticker]],"Link")</f>
        <v>Link</v>
      </c>
      <c r="V126" s="38" t="s">
        <v>29</v>
      </c>
    </row>
    <row r="127" spans="1:22" x14ac:dyDescent="0.25">
      <c r="A127" s="12" t="s">
        <v>284</v>
      </c>
      <c r="B127" s="12" t="s">
        <v>28</v>
      </c>
      <c r="C127" s="13" t="s">
        <v>34</v>
      </c>
      <c r="D127" s="13" t="s">
        <v>285</v>
      </c>
      <c r="E127" s="16">
        <v>165</v>
      </c>
      <c r="F127" s="16">
        <v>0.45</v>
      </c>
      <c r="G127" s="14">
        <f>Tabela1[[#This Row],[Divid.]]*12/Tabela1[[#This Row],[Preço atual]]</f>
        <v>3.272727272727273E-2</v>
      </c>
      <c r="H127" s="16">
        <v>3.45</v>
      </c>
      <c r="I127" s="16">
        <v>115.19</v>
      </c>
      <c r="J127" s="15">
        <f>Tabela1[[#This Row],[Preço atual]]/Tabela1[[#This Row],[VP]]</f>
        <v>1.4324160083340569</v>
      </c>
      <c r="K127" s="14">
        <v>0.10199999999999999</v>
      </c>
      <c r="L127" s="14">
        <v>0</v>
      </c>
      <c r="M127" s="13">
        <v>1.01</v>
      </c>
      <c r="N127" s="13">
        <v>62</v>
      </c>
      <c r="O127" s="13">
        <v>20819</v>
      </c>
      <c r="P127" s="13">
        <v>676</v>
      </c>
      <c r="Q127" s="30">
        <f>Tabela1[[#This Row],[Divid.]]</f>
        <v>0.45</v>
      </c>
      <c r="R127" s="31">
        <v>0</v>
      </c>
      <c r="S127" s="16">
        <f>IF(ISERR(SEARCH("TIJOLO",Tabela1[[#This Row],[Setor]])),Tabela1[[#This Row],[Divid.
Considerado]]*12/($X$1+$AD$1+Tabela1[[#This Row],[Ônus]]),Tabela1[[#This Row],[Divid.
Considerado]]*12*(1-$AF$1)/($X$1+Tabela1[[#This Row],[Ônus]]))</f>
        <v>39.852398523985237</v>
      </c>
      <c r="T127" s="17">
        <f>Tabela1[[#This Row],[Preço Calculado]]/Tabela1[[#This Row],[Preço atual]]-1</f>
        <v>-0.75847031197584702</v>
      </c>
      <c r="U127" s="29" t="str">
        <f>HYPERLINK("https://statusinvest.com.br/fundos-imobiliarios/"&amp;Tabela1[[#This Row],[Ticker]],"Link")</f>
        <v>Link</v>
      </c>
      <c r="V127" s="38" t="s">
        <v>286</v>
      </c>
    </row>
    <row r="128" spans="1:22" x14ac:dyDescent="0.25">
      <c r="A128" s="12" t="s">
        <v>287</v>
      </c>
      <c r="B128" s="12" t="s">
        <v>28</v>
      </c>
      <c r="C128" s="13" t="s">
        <v>39</v>
      </c>
      <c r="D128" s="13" t="s">
        <v>169</v>
      </c>
      <c r="E128" s="16">
        <v>0</v>
      </c>
      <c r="F128" s="16">
        <v>6.5263</v>
      </c>
      <c r="G128" s="25" t="e">
        <f>Tabela1[[#This Row],[Divid.]]*12/Tabela1[[#This Row],[Preço atual]]</f>
        <v>#DIV/0!</v>
      </c>
      <c r="H128" s="16">
        <v>0</v>
      </c>
      <c r="I128" s="16">
        <v>66.72</v>
      </c>
      <c r="J128" s="15">
        <f>Tabela1[[#This Row],[Preço atual]]/Tabela1[[#This Row],[VP]]</f>
        <v>0</v>
      </c>
      <c r="K128" s="14"/>
      <c r="L128" s="14"/>
      <c r="M128" s="13">
        <v>10.54</v>
      </c>
      <c r="N128" s="13">
        <v>24</v>
      </c>
      <c r="O128" s="13"/>
      <c r="P128" s="13"/>
      <c r="Q128" s="30">
        <f>Tabela1[[#This Row],[Divid.]]</f>
        <v>6.5263</v>
      </c>
      <c r="R128" s="31">
        <v>0</v>
      </c>
      <c r="S128" s="16">
        <f>IF(ISERR(SEARCH("TIJOLO",Tabela1[[#This Row],[Setor]])),Tabela1[[#This Row],[Divid.
Considerado]]*12/($X$1+$AD$1+Tabela1[[#This Row],[Ônus]]),Tabela1[[#This Row],[Divid.
Considerado]]*12*(1-$AF$1)/($X$1+Tabela1[[#This Row],[Ônus]]))</f>
        <v>577.97490774907749</v>
      </c>
      <c r="T128" s="17" t="e">
        <f>Tabela1[[#This Row],[Preço Calculado]]/Tabela1[[#This Row],[Preço atual]]-1</f>
        <v>#DIV/0!</v>
      </c>
      <c r="U128" s="29" t="str">
        <f>HYPERLINK("https://statusinvest.com.br/fundos-imobiliarios/"&amp;Tabela1[[#This Row],[Ticker]],"Link")</f>
        <v>Link</v>
      </c>
      <c r="V128" s="38" t="s">
        <v>29</v>
      </c>
    </row>
    <row r="129" spans="1:22" x14ac:dyDescent="0.25">
      <c r="A129" s="12" t="s">
        <v>288</v>
      </c>
      <c r="B129" s="12" t="s">
        <v>28</v>
      </c>
      <c r="C129" s="13" t="s">
        <v>47</v>
      </c>
      <c r="D129" s="13" t="s">
        <v>122</v>
      </c>
      <c r="E129" s="16">
        <v>4.04</v>
      </c>
      <c r="F129" s="16" t="s">
        <v>40</v>
      </c>
      <c r="G129" s="25" t="e">
        <f>Tabela1[[#This Row],[Divid.]]*12/Tabela1[[#This Row],[Preço atual]]</f>
        <v>#VALUE!</v>
      </c>
      <c r="H129" s="16">
        <v>0</v>
      </c>
      <c r="I129" s="16">
        <v>7.68</v>
      </c>
      <c r="J129" s="15">
        <f>Tabela1[[#This Row],[Preço atual]]/Tabela1[[#This Row],[VP]]</f>
        <v>0.52604166666666674</v>
      </c>
      <c r="K129" s="14">
        <v>0.56000000000000005</v>
      </c>
      <c r="L129" s="14">
        <v>0.72</v>
      </c>
      <c r="M129" s="13">
        <v>0</v>
      </c>
      <c r="N129" s="13">
        <v>3900</v>
      </c>
      <c r="O129" s="13"/>
      <c r="P129" s="13"/>
      <c r="Q129" s="30" t="str">
        <f>Tabela1[[#This Row],[Divid.]]</f>
        <v>-</v>
      </c>
      <c r="R129" s="31">
        <v>0</v>
      </c>
      <c r="S12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29" s="17" t="e">
        <f>Tabela1[[#This Row],[Preço Calculado]]/Tabela1[[#This Row],[Preço atual]]-1</f>
        <v>#VALUE!</v>
      </c>
      <c r="U129" s="29" t="str">
        <f>HYPERLINK("https://statusinvest.com.br/fundos-imobiliarios/"&amp;Tabela1[[#This Row],[Ticker]],"Link")</f>
        <v>Link</v>
      </c>
      <c r="V129" s="38" t="s">
        <v>29</v>
      </c>
    </row>
    <row r="130" spans="1:22" x14ac:dyDescent="0.25">
      <c r="A130" s="12" t="s">
        <v>289</v>
      </c>
      <c r="B130" s="12" t="s">
        <v>28</v>
      </c>
      <c r="C130" s="13" t="s">
        <v>39</v>
      </c>
      <c r="D130" s="13" t="s">
        <v>290</v>
      </c>
      <c r="E130" s="16">
        <v>93.49</v>
      </c>
      <c r="F130" s="16">
        <v>1.3049999999999999</v>
      </c>
      <c r="G130" s="14">
        <f>Tabela1[[#This Row],[Divid.]]*12/Tabela1[[#This Row],[Preço atual]]</f>
        <v>0.16750454594074235</v>
      </c>
      <c r="H130" s="16">
        <v>13.067</v>
      </c>
      <c r="I130" s="16">
        <v>99.17</v>
      </c>
      <c r="J130" s="15">
        <f>Tabela1[[#This Row],[Preço atual]]/Tabela1[[#This Row],[VP]]</f>
        <v>0.94272461429867893</v>
      </c>
      <c r="K130" s="14"/>
      <c r="L130" s="14"/>
      <c r="M130" s="13">
        <v>6.13</v>
      </c>
      <c r="N130" s="13">
        <v>2699</v>
      </c>
      <c r="O130" s="13"/>
      <c r="P130" s="13"/>
      <c r="Q130" s="30">
        <f>Tabela1[[#This Row],[Divid.]]</f>
        <v>1.3049999999999999</v>
      </c>
      <c r="R130" s="31">
        <v>0</v>
      </c>
      <c r="S130" s="16">
        <f>IF(ISERR(SEARCH("TIJOLO",Tabela1[[#This Row],[Setor]])),Tabela1[[#This Row],[Divid.
Considerado]]*12/($X$1+$AD$1+Tabela1[[#This Row],[Ônus]]),Tabela1[[#This Row],[Divid.
Considerado]]*12*(1-$AF$1)/($X$1+Tabela1[[#This Row],[Ônus]]))</f>
        <v>115.5719557195572</v>
      </c>
      <c r="T130" s="17">
        <f>Tabela1[[#This Row],[Preço Calculado]]/Tabela1[[#This Row],[Preço atual]]-1</f>
        <v>0.23619591100178838</v>
      </c>
      <c r="U130" s="29" t="str">
        <f>HYPERLINK("https://statusinvest.com.br/fundos-imobiliarios/"&amp;Tabela1[[#This Row],[Ticker]],"Link")</f>
        <v>Link</v>
      </c>
      <c r="V130" s="38" t="s">
        <v>291</v>
      </c>
    </row>
    <row r="131" spans="1:22" x14ac:dyDescent="0.25">
      <c r="A131" s="12" t="s">
        <v>292</v>
      </c>
      <c r="B131" s="12" t="s">
        <v>28</v>
      </c>
      <c r="C131" s="13" t="s">
        <v>34</v>
      </c>
      <c r="D131" s="13" t="s">
        <v>137</v>
      </c>
      <c r="E131" s="16">
        <v>142</v>
      </c>
      <c r="F131" s="16">
        <v>0.97</v>
      </c>
      <c r="G131" s="14">
        <f>Tabela1[[#This Row],[Divid.]]*12/Tabela1[[#This Row],[Preço atual]]</f>
        <v>8.1971830985915498E-2</v>
      </c>
      <c r="H131" s="16">
        <v>10.84</v>
      </c>
      <c r="I131" s="16">
        <v>159.83000000000001</v>
      </c>
      <c r="J131" s="15">
        <f>Tabela1[[#This Row],[Preço atual]]/Tabela1[[#This Row],[VP]]</f>
        <v>0.88844397171995237</v>
      </c>
      <c r="K131" s="14">
        <v>1.7999999999999999E-2</v>
      </c>
      <c r="L131" s="14">
        <v>0</v>
      </c>
      <c r="M131" s="13">
        <v>1.43</v>
      </c>
      <c r="N131" s="13">
        <v>15807</v>
      </c>
      <c r="O131" s="13">
        <v>11250</v>
      </c>
      <c r="P131" s="13">
        <v>952</v>
      </c>
      <c r="Q131" s="30">
        <f>Tabela1[[#This Row],[Divid.]]</f>
        <v>0.97</v>
      </c>
      <c r="R131" s="31">
        <v>0</v>
      </c>
      <c r="S131" s="16">
        <f>IF(ISERR(SEARCH("TIJOLO",Tabela1[[#This Row],[Setor]])),Tabela1[[#This Row],[Divid.
Considerado]]*12/($X$1+$AD$1+Tabela1[[#This Row],[Ônus]]),Tabela1[[#This Row],[Divid.
Considerado]]*12*(1-$AF$1)/($X$1+Tabela1[[#This Row],[Ônus]]))</f>
        <v>85.904059040590411</v>
      </c>
      <c r="T131" s="17">
        <f>Tabela1[[#This Row],[Preço Calculado]]/Tabela1[[#This Row],[Preço atual]]-1</f>
        <v>-0.39504183774232104</v>
      </c>
      <c r="U131" s="29" t="str">
        <f>HYPERLINK("https://statusinvest.com.br/fundos-imobiliarios/"&amp;Tabela1[[#This Row],[Ticker]],"Link")</f>
        <v>Link</v>
      </c>
      <c r="V131" s="38" t="s">
        <v>293</v>
      </c>
    </row>
    <row r="132" spans="1:22" x14ac:dyDescent="0.25">
      <c r="A132" s="12" t="s">
        <v>294</v>
      </c>
      <c r="B132" s="12" t="s">
        <v>28</v>
      </c>
      <c r="C132" s="13" t="s">
        <v>47</v>
      </c>
      <c r="D132" s="13" t="s">
        <v>85</v>
      </c>
      <c r="E132" s="16">
        <v>1910</v>
      </c>
      <c r="F132" s="16">
        <v>18</v>
      </c>
      <c r="G132" s="25">
        <f>Tabela1[[#This Row],[Divid.]]*12/Tabela1[[#This Row],[Preço atual]]</f>
        <v>0.1130890052356021</v>
      </c>
      <c r="H132" s="16">
        <v>143.27610000000001</v>
      </c>
      <c r="I132" s="16">
        <v>1824.3</v>
      </c>
      <c r="J132" s="15">
        <f>Tabela1[[#This Row],[Preço atual]]/Tabela1[[#This Row],[VP]]</f>
        <v>1.046976922655265</v>
      </c>
      <c r="K132" s="14">
        <v>2.9000000000000001E-2</v>
      </c>
      <c r="L132" s="14">
        <v>1.0999999999999999E-2</v>
      </c>
      <c r="M132" s="13">
        <v>2.16</v>
      </c>
      <c r="N132" s="13">
        <v>779</v>
      </c>
      <c r="O132" s="13">
        <v>2547</v>
      </c>
      <c r="P132" s="13">
        <v>198</v>
      </c>
      <c r="Q132" s="30">
        <f>Tabela1[[#This Row],[Divid.]]</f>
        <v>18</v>
      </c>
      <c r="R132" s="31">
        <v>0</v>
      </c>
      <c r="S132" s="16">
        <f>IF(ISERR(SEARCH("TIJOLO",Tabela1[[#This Row],[Setor]])),Tabela1[[#This Row],[Divid.
Considerado]]*12/($X$1+$AD$1+Tabela1[[#This Row],[Ônus]]),Tabela1[[#This Row],[Divid.
Considerado]]*12*(1-$AF$1)/($X$1+Tabela1[[#This Row],[Ônus]]))</f>
        <v>1594.0959409594095</v>
      </c>
      <c r="T132" s="17">
        <f>Tabela1[[#This Row],[Preço Calculado]]/Tabela1[[#This Row],[Preço atual]]-1</f>
        <v>-0.16539479530920964</v>
      </c>
      <c r="U132" s="29" t="str">
        <f>HYPERLINK("https://statusinvest.com.br/fundos-imobiliarios/"&amp;Tabela1[[#This Row],[Ticker]],"Link")</f>
        <v>Link</v>
      </c>
      <c r="V132" s="38" t="s">
        <v>295</v>
      </c>
    </row>
    <row r="133" spans="1:22" x14ac:dyDescent="0.25">
      <c r="A133" s="12" t="s">
        <v>296</v>
      </c>
      <c r="B133" s="12" t="s">
        <v>28</v>
      </c>
      <c r="C133" s="13" t="s">
        <v>34</v>
      </c>
      <c r="D133" s="13" t="s">
        <v>257</v>
      </c>
      <c r="E133" s="16">
        <v>57</v>
      </c>
      <c r="F133" s="16">
        <v>0.15</v>
      </c>
      <c r="G133" s="14">
        <f>Tabela1[[#This Row],[Divid.]]*12/Tabela1[[#This Row],[Preço atual]]</f>
        <v>3.1578947368421047E-2</v>
      </c>
      <c r="H133" s="16">
        <v>0.46</v>
      </c>
      <c r="I133" s="16">
        <v>118.65</v>
      </c>
      <c r="J133" s="15">
        <f>Tabela1[[#This Row],[Preço atual]]/Tabela1[[#This Row],[VP]]</f>
        <v>0.48040455120101133</v>
      </c>
      <c r="K133" s="14">
        <v>0.46899999999999997</v>
      </c>
      <c r="L133" s="14">
        <v>0</v>
      </c>
      <c r="M133" s="13">
        <v>1.42</v>
      </c>
      <c r="N133" s="13">
        <v>280</v>
      </c>
      <c r="O133" s="13">
        <v>1716</v>
      </c>
      <c r="P133" s="13">
        <v>154</v>
      </c>
      <c r="Q133" s="30">
        <f>Tabela1[[#This Row],[Divid.]]</f>
        <v>0.15</v>
      </c>
      <c r="R133" s="31">
        <v>0</v>
      </c>
      <c r="S133" s="16">
        <f>IF(ISERR(SEARCH("TIJOLO",Tabela1[[#This Row],[Setor]])),Tabela1[[#This Row],[Divid.
Considerado]]*12/($X$1+$AD$1+Tabela1[[#This Row],[Ônus]]),Tabela1[[#This Row],[Divid.
Considerado]]*12*(1-$AF$1)/($X$1+Tabela1[[#This Row],[Ônus]]))</f>
        <v>13.284132841328411</v>
      </c>
      <c r="T133" s="17">
        <f>Tabela1[[#This Row],[Preço Calculado]]/Tabela1[[#This Row],[Preço atual]]-1</f>
        <v>-0.76694503787143142</v>
      </c>
      <c r="U133" s="29" t="str">
        <f>HYPERLINK("https://statusinvest.com.br/fundos-imobiliarios/"&amp;Tabela1[[#This Row],[Ticker]],"Link")</f>
        <v>Link</v>
      </c>
      <c r="V133" s="38" t="s">
        <v>297</v>
      </c>
    </row>
    <row r="134" spans="1:22" x14ac:dyDescent="0.25">
      <c r="A134" s="12" t="s">
        <v>298</v>
      </c>
      <c r="B134" s="12" t="s">
        <v>28</v>
      </c>
      <c r="C134" s="13" t="s">
        <v>55</v>
      </c>
      <c r="D134" s="13" t="s">
        <v>68</v>
      </c>
      <c r="E134" s="16">
        <v>123</v>
      </c>
      <c r="F134" s="16">
        <v>1.9</v>
      </c>
      <c r="G134" s="14">
        <f>Tabela1[[#This Row],[Divid.]]*12/Tabela1[[#This Row],[Preço atual]]</f>
        <v>0.18536585365853656</v>
      </c>
      <c r="H134" s="16">
        <v>0</v>
      </c>
      <c r="I134" s="16">
        <v>110.21</v>
      </c>
      <c r="J134" s="15">
        <f>Tabela1[[#This Row],[Preço atual]]/Tabela1[[#This Row],[VP]]</f>
        <v>1.1160511750294893</v>
      </c>
      <c r="K134" s="14"/>
      <c r="L134" s="14"/>
      <c r="M134" s="13">
        <v>5.0999999999999996</v>
      </c>
      <c r="N134" s="13">
        <v>3846</v>
      </c>
      <c r="O134" s="13"/>
      <c r="P134" s="13"/>
      <c r="Q134" s="30">
        <f>Tabela1[[#This Row],[Divid.]]</f>
        <v>1.9</v>
      </c>
      <c r="R134" s="31">
        <v>0</v>
      </c>
      <c r="S134" s="16">
        <f>IF(ISERR(SEARCH("TIJOLO",Tabela1[[#This Row],[Setor]])),Tabela1[[#This Row],[Divid.
Considerado]]*12/($X$1+$AD$1+Tabela1[[#This Row],[Ônus]]),Tabela1[[#This Row],[Divid.
Considerado]]*12*(1-$AF$1)/($X$1+Tabela1[[#This Row],[Ônus]]))</f>
        <v>168.26568265682653</v>
      </c>
      <c r="T134" s="17">
        <f>Tabela1[[#This Row],[Preço Calculado]]/Tabela1[[#This Row],[Preço atual]]-1</f>
        <v>0.36801368013680102</v>
      </c>
      <c r="U134" s="29" t="str">
        <f>HYPERLINK("https://statusinvest.com.br/fundos-imobiliarios/"&amp;Tabela1[[#This Row],[Ticker]],"Link")</f>
        <v>Link</v>
      </c>
      <c r="V134" s="38" t="s">
        <v>29</v>
      </c>
    </row>
    <row r="135" spans="1:22" x14ac:dyDescent="0.25">
      <c r="A135" s="12" t="s">
        <v>299</v>
      </c>
      <c r="B135" s="12" t="s">
        <v>28</v>
      </c>
      <c r="C135" s="13" t="s">
        <v>34</v>
      </c>
      <c r="D135" s="13" t="s">
        <v>257</v>
      </c>
      <c r="E135" s="16">
        <v>175</v>
      </c>
      <c r="F135" s="16">
        <v>1</v>
      </c>
      <c r="G135" s="25">
        <f>Tabela1[[#This Row],[Divid.]]*12/Tabela1[[#This Row],[Preço atual]]</f>
        <v>6.8571428571428575E-2</v>
      </c>
      <c r="H135" s="16">
        <v>16.100000000000001</v>
      </c>
      <c r="I135" s="16">
        <v>374.24</v>
      </c>
      <c r="J135" s="15">
        <f>Tabela1[[#This Row],[Preço atual]]/Tabela1[[#This Row],[VP]]</f>
        <v>0.46761436511329629</v>
      </c>
      <c r="K135" s="14">
        <v>0.63900000000000001</v>
      </c>
      <c r="L135" s="14">
        <v>0</v>
      </c>
      <c r="M135" s="13">
        <v>5.95</v>
      </c>
      <c r="N135" s="13">
        <v>964</v>
      </c>
      <c r="O135" s="13">
        <v>2863</v>
      </c>
      <c r="P135" s="13">
        <v>465</v>
      </c>
      <c r="Q135" s="30">
        <f>Tabela1[[#This Row],[Divid.]]</f>
        <v>1</v>
      </c>
      <c r="R135" s="31">
        <v>0</v>
      </c>
      <c r="S135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135" s="17">
        <f>Tabela1[[#This Row],[Preço Calculado]]/Tabela1[[#This Row],[Preço atual]]-1</f>
        <v>-0.49393779652082237</v>
      </c>
      <c r="U135" s="29" t="str">
        <f>HYPERLINK("https://statusinvest.com.br/fundos-imobiliarios/"&amp;Tabela1[[#This Row],[Ticker]],"Link")</f>
        <v>Link</v>
      </c>
      <c r="V135" s="38" t="s">
        <v>300</v>
      </c>
    </row>
    <row r="136" spans="1:22" x14ac:dyDescent="0.25">
      <c r="A136" s="12" t="s">
        <v>301</v>
      </c>
      <c r="B136" s="12" t="s">
        <v>28</v>
      </c>
      <c r="C136" s="13" t="s">
        <v>34</v>
      </c>
      <c r="D136" s="13" t="s">
        <v>137</v>
      </c>
      <c r="E136" s="16">
        <v>69.5</v>
      </c>
      <c r="F136" s="16">
        <v>0.69</v>
      </c>
      <c r="G136" s="14">
        <f>Tabela1[[#This Row],[Divid.]]*12/Tabela1[[#This Row],[Preço atual]]</f>
        <v>0.119136690647482</v>
      </c>
      <c r="H136" s="16">
        <v>8.5399999999999991</v>
      </c>
      <c r="I136" s="16">
        <v>163.99</v>
      </c>
      <c r="J136" s="15">
        <f>Tabela1[[#This Row],[Preço atual]]/Tabela1[[#This Row],[VP]]</f>
        <v>0.42380632965424719</v>
      </c>
      <c r="K136" s="14">
        <v>0.13700000000000001</v>
      </c>
      <c r="L136" s="14">
        <v>0</v>
      </c>
      <c r="M136" s="13">
        <v>2.0499999999999998</v>
      </c>
      <c r="N136" s="13">
        <v>68</v>
      </c>
      <c r="O136" s="13">
        <v>17575</v>
      </c>
      <c r="P136" s="13">
        <v>1196</v>
      </c>
      <c r="Q136" s="30">
        <f>Tabela1[[#This Row],[Divid.]]</f>
        <v>0.69</v>
      </c>
      <c r="R136" s="31">
        <v>0</v>
      </c>
      <c r="S136" s="16">
        <f>IF(ISERR(SEARCH("TIJOLO",Tabela1[[#This Row],[Setor]])),Tabela1[[#This Row],[Divid.
Considerado]]*12/($X$1+$AD$1+Tabela1[[#This Row],[Ônus]]),Tabela1[[#This Row],[Divid.
Considerado]]*12*(1-$AF$1)/($X$1+Tabela1[[#This Row],[Ônus]]))</f>
        <v>61.107011070110694</v>
      </c>
      <c r="T136" s="17">
        <f>Tabela1[[#This Row],[Preço Calculado]]/Tabela1[[#This Row],[Preço atual]]-1</f>
        <v>-0.12076243064588932</v>
      </c>
      <c r="U136" s="29" t="str">
        <f>HYPERLINK("https://statusinvest.com.br/fundos-imobiliarios/"&amp;Tabela1[[#This Row],[Ticker]],"Link")</f>
        <v>Link</v>
      </c>
      <c r="V136" s="38" t="s">
        <v>302</v>
      </c>
    </row>
    <row r="137" spans="1:22" x14ac:dyDescent="0.25">
      <c r="A137" s="12" t="s">
        <v>303</v>
      </c>
      <c r="B137" s="12" t="s">
        <v>28</v>
      </c>
      <c r="C137" s="13" t="s">
        <v>71</v>
      </c>
      <c r="D137" s="13" t="s">
        <v>40</v>
      </c>
      <c r="E137" s="16">
        <v>0</v>
      </c>
      <c r="F137" s="16">
        <v>1.03</v>
      </c>
      <c r="G137" s="14" t="e">
        <f>Tabela1[[#This Row],[Divid.]]*12/Tabela1[[#This Row],[Preço atual]]</f>
        <v>#DIV/0!</v>
      </c>
      <c r="H137" s="16">
        <v>5.93</v>
      </c>
      <c r="I137" s="16">
        <v>73.099999999999994</v>
      </c>
      <c r="J137" s="15">
        <f>Tabela1[[#This Row],[Preço atual]]/Tabela1[[#This Row],[VP]]</f>
        <v>0</v>
      </c>
      <c r="K137" s="14"/>
      <c r="L137" s="14"/>
      <c r="M137" s="13">
        <v>9.5299999999999994</v>
      </c>
      <c r="N137" s="13">
        <v>7</v>
      </c>
      <c r="O137" s="13"/>
      <c r="P137" s="13"/>
      <c r="Q137" s="30">
        <f>Tabela1[[#This Row],[Divid.]]</f>
        <v>1.03</v>
      </c>
      <c r="R137" s="31">
        <v>0</v>
      </c>
      <c r="S137" s="16">
        <f>IF(ISERR(SEARCH("TIJOLO",Tabela1[[#This Row],[Setor]])),Tabela1[[#This Row],[Divid.
Considerado]]*12/($X$1+$AD$1+Tabela1[[#This Row],[Ônus]]),Tabela1[[#This Row],[Divid.
Considerado]]*12*(1-$AF$1)/($X$1+Tabela1[[#This Row],[Ônus]]))</f>
        <v>91.217712177121754</v>
      </c>
      <c r="T137" s="17" t="e">
        <f>Tabela1[[#This Row],[Preço Calculado]]/Tabela1[[#This Row],[Preço atual]]-1</f>
        <v>#DIV/0!</v>
      </c>
      <c r="U137" s="29" t="str">
        <f>HYPERLINK("https://statusinvest.com.br/fundos-imobiliarios/"&amp;Tabela1[[#This Row],[Ticker]],"Link")</f>
        <v>Link</v>
      </c>
      <c r="V137" s="38" t="s">
        <v>29</v>
      </c>
    </row>
    <row r="138" spans="1:22" x14ac:dyDescent="0.25">
      <c r="A138" s="12" t="s">
        <v>304</v>
      </c>
      <c r="B138" s="12" t="s">
        <v>28</v>
      </c>
      <c r="C138" s="13" t="s">
        <v>43</v>
      </c>
      <c r="D138" s="13" t="s">
        <v>235</v>
      </c>
      <c r="E138" s="16">
        <v>2900.89</v>
      </c>
      <c r="F138" s="16">
        <v>86.123199999999997</v>
      </c>
      <c r="G138" s="14">
        <f>Tabela1[[#This Row],[Divid.]]*12/Tabela1[[#This Row],[Preço atual]]</f>
        <v>0.35626252632812688</v>
      </c>
      <c r="H138" s="16">
        <v>123.7521</v>
      </c>
      <c r="I138" s="16">
        <v>2832.5</v>
      </c>
      <c r="J138" s="15">
        <f>Tabela1[[#This Row],[Preço atual]]/Tabela1[[#This Row],[VP]]</f>
        <v>1.024144748455428</v>
      </c>
      <c r="K138" s="14">
        <v>0.36599999999999999</v>
      </c>
      <c r="L138" s="14">
        <v>0.11700000000000001</v>
      </c>
      <c r="M138" s="13">
        <v>5.23</v>
      </c>
      <c r="N138" s="13">
        <v>57</v>
      </c>
      <c r="O138" s="13">
        <v>2214</v>
      </c>
      <c r="P138" s="13">
        <v>48</v>
      </c>
      <c r="Q138" s="30">
        <f>Tabela1[[#This Row],[Divid.]]</f>
        <v>86.123199999999997</v>
      </c>
      <c r="R138" s="31">
        <v>0</v>
      </c>
      <c r="S138" s="16">
        <f>IF(ISERR(SEARCH("TIJOLO",Tabela1[[#This Row],[Setor]])),Tabela1[[#This Row],[Divid.
Considerado]]*12/($X$1+$AD$1+Tabela1[[#This Row],[Ônus]]),Tabela1[[#This Row],[Divid.
Considerado]]*12*(1-$AF$1)/($X$1+Tabela1[[#This Row],[Ônus]]))</f>
        <v>7627.1468634686335</v>
      </c>
      <c r="T138" s="17">
        <f>Tabela1[[#This Row],[Preço Calculado]]/Tabela1[[#This Row],[Preço atual]]-1</f>
        <v>1.6292437367389434</v>
      </c>
      <c r="U138" s="29" t="str">
        <f>HYPERLINK("https://statusinvest.com.br/fundos-imobiliarios/"&amp;Tabela1[[#This Row],[Ticker]],"Link")</f>
        <v>Link</v>
      </c>
      <c r="V138" s="38" t="s">
        <v>29</v>
      </c>
    </row>
    <row r="139" spans="1:22" x14ac:dyDescent="0.25">
      <c r="A139" s="12" t="s">
        <v>305</v>
      </c>
      <c r="B139" s="12" t="s">
        <v>28</v>
      </c>
      <c r="C139" s="13" t="s">
        <v>34</v>
      </c>
      <c r="D139" s="13" t="s">
        <v>85</v>
      </c>
      <c r="E139" s="16">
        <v>94.97</v>
      </c>
      <c r="F139" s="16">
        <v>0.36959999999999998</v>
      </c>
      <c r="G139" s="25">
        <f>Tabela1[[#This Row],[Divid.]]*12/Tabela1[[#This Row],[Preço atual]]</f>
        <v>4.6701063493734866E-2</v>
      </c>
      <c r="H139" s="16">
        <v>0</v>
      </c>
      <c r="I139" s="16">
        <v>0</v>
      </c>
      <c r="J139" s="15" t="e">
        <f>Tabela1[[#This Row],[Preço atual]]/Tabela1[[#This Row],[VP]]</f>
        <v>#DIV/0!</v>
      </c>
      <c r="K139" s="14">
        <v>0</v>
      </c>
      <c r="L139" s="14">
        <v>0</v>
      </c>
      <c r="M139" s="13" t="s">
        <v>40</v>
      </c>
      <c r="N139" s="13">
        <v>0</v>
      </c>
      <c r="O139" s="13">
        <v>0</v>
      </c>
      <c r="P139" s="13">
        <v>637</v>
      </c>
      <c r="Q139" s="30">
        <f>Tabela1[[#This Row],[Divid.]]</f>
        <v>0.36959999999999998</v>
      </c>
      <c r="R139" s="31">
        <v>0</v>
      </c>
      <c r="S139" s="16">
        <f>IF(ISERR(SEARCH("TIJOLO",Tabela1[[#This Row],[Setor]])),Tabela1[[#This Row],[Divid.
Considerado]]*12/($X$1+$AD$1+Tabela1[[#This Row],[Ônus]]),Tabela1[[#This Row],[Divid.
Considerado]]*12*(1-$AF$1)/($X$1+Tabela1[[#This Row],[Ônus]]))</f>
        <v>32.732103321033208</v>
      </c>
      <c r="T139" s="17">
        <f>Tabela1[[#This Row],[Preço Calculado]]/Tabela1[[#This Row],[Preço atual]]-1</f>
        <v>-0.65534270484328516</v>
      </c>
      <c r="U139" s="29" t="str">
        <f>HYPERLINK("https://statusinvest.com.br/fundos-imobiliarios/"&amp;Tabela1[[#This Row],[Ticker]],"Link")</f>
        <v>Link</v>
      </c>
      <c r="V139" s="38" t="s">
        <v>306</v>
      </c>
    </row>
    <row r="140" spans="1:22" x14ac:dyDescent="0.25">
      <c r="A140" s="12" t="s">
        <v>307</v>
      </c>
      <c r="B140" s="12" t="s">
        <v>28</v>
      </c>
      <c r="C140" s="13" t="s">
        <v>47</v>
      </c>
      <c r="D140" s="13" t="s">
        <v>77</v>
      </c>
      <c r="E140" s="16">
        <v>116.99</v>
      </c>
      <c r="F140" s="16">
        <v>1.8</v>
      </c>
      <c r="G140" s="14">
        <f>Tabela1[[#This Row],[Divid.]]*12/Tabela1[[#This Row],[Preço atual]]</f>
        <v>0.18463116505684249</v>
      </c>
      <c r="H140" s="16">
        <v>10.045</v>
      </c>
      <c r="I140" s="16">
        <v>192.59</v>
      </c>
      <c r="J140" s="15">
        <f>Tabela1[[#This Row],[Preço atual]]/Tabela1[[#This Row],[VP]]</f>
        <v>0.60745625421880678</v>
      </c>
      <c r="K140" s="14">
        <v>0.05</v>
      </c>
      <c r="L140" s="14">
        <v>9.8000000000000004E-2</v>
      </c>
      <c r="M140" s="13">
        <v>2.75</v>
      </c>
      <c r="N140" s="13">
        <v>3885</v>
      </c>
      <c r="O140" s="13">
        <v>5595</v>
      </c>
      <c r="P140" s="13">
        <v>878</v>
      </c>
      <c r="Q140" s="30">
        <f>Tabela1[[#This Row],[Divid.]]</f>
        <v>1.8</v>
      </c>
      <c r="R140" s="31">
        <v>0</v>
      </c>
      <c r="S140" s="16">
        <f>IF(ISERR(SEARCH("TIJOLO",Tabela1[[#This Row],[Setor]])),Tabela1[[#This Row],[Divid.
Considerado]]*12/($X$1+$AD$1+Tabela1[[#This Row],[Ônus]]),Tabela1[[#This Row],[Divid.
Considerado]]*12*(1-$AF$1)/($X$1+Tabela1[[#This Row],[Ônus]]))</f>
        <v>159.40959409594095</v>
      </c>
      <c r="T140" s="17">
        <f>Tabela1[[#This Row],[Preço Calculado]]/Tabela1[[#This Row],[Preço atual]]-1</f>
        <v>0.36259162403573764</v>
      </c>
      <c r="U140" s="29" t="str">
        <f>HYPERLINK("https://statusinvest.com.br/fundos-imobiliarios/"&amp;Tabela1[[#This Row],[Ticker]],"Link")</f>
        <v>Link</v>
      </c>
      <c r="V140" s="38" t="s">
        <v>308</v>
      </c>
    </row>
    <row r="141" spans="1:22" x14ac:dyDescent="0.25">
      <c r="A141" s="12" t="s">
        <v>309</v>
      </c>
      <c r="B141" s="12" t="s">
        <v>28</v>
      </c>
      <c r="C141" s="13" t="s">
        <v>59</v>
      </c>
      <c r="D141" s="13" t="s">
        <v>310</v>
      </c>
      <c r="E141" s="16">
        <v>9.1300000000000008</v>
      </c>
      <c r="F141" s="16">
        <v>8.2000000000000003E-2</v>
      </c>
      <c r="G141" s="14">
        <f>Tabela1[[#This Row],[Divid.]]*12/Tabela1[[#This Row],[Preço atual]]</f>
        <v>0.10777656078860898</v>
      </c>
      <c r="H141" s="16">
        <v>0.90100000000000002</v>
      </c>
      <c r="I141" s="16">
        <v>9.16</v>
      </c>
      <c r="J141" s="15">
        <f>Tabela1[[#This Row],[Preço atual]]/Tabela1[[#This Row],[VP]]</f>
        <v>0.9967248908296944</v>
      </c>
      <c r="K141" s="14">
        <v>0</v>
      </c>
      <c r="L141" s="14">
        <v>0</v>
      </c>
      <c r="M141" s="13">
        <v>0.25</v>
      </c>
      <c r="N141" s="13">
        <v>58638</v>
      </c>
      <c r="O141" s="13">
        <v>5108</v>
      </c>
      <c r="P141" s="13">
        <v>490</v>
      </c>
      <c r="Q141" s="30">
        <f>Tabela1[[#This Row],[Divid.]]</f>
        <v>8.2000000000000003E-2</v>
      </c>
      <c r="R141" s="31">
        <v>0</v>
      </c>
      <c r="S141" s="16">
        <f>IF(ISERR(SEARCH("TIJOLO",Tabela1[[#This Row],[Setor]])),Tabela1[[#This Row],[Divid.
Considerado]]*12/($X$1+$AD$1+Tabela1[[#This Row],[Ônus]]),Tabela1[[#This Row],[Divid.
Considerado]]*12*(1-$AF$1)/($X$1+Tabela1[[#This Row],[Ônus]]))</f>
        <v>7.2619926199261986</v>
      </c>
      <c r="T141" s="17">
        <f>Tabela1[[#This Row],[Preço Calculado]]/Tabela1[[#This Row],[Preço atual]]-1</f>
        <v>-0.20460102739033981</v>
      </c>
      <c r="U141" s="29" t="str">
        <f>HYPERLINK("https://statusinvest.com.br/fundos-imobiliarios/"&amp;Tabela1[[#This Row],[Ticker]],"Link")</f>
        <v>Link</v>
      </c>
      <c r="V141" s="38" t="s">
        <v>311</v>
      </c>
    </row>
    <row r="142" spans="1:22" x14ac:dyDescent="0.25">
      <c r="A142" s="12" t="s">
        <v>312</v>
      </c>
      <c r="B142" s="12" t="s">
        <v>28</v>
      </c>
      <c r="C142" s="13" t="s">
        <v>71</v>
      </c>
      <c r="D142" s="13" t="s">
        <v>313</v>
      </c>
      <c r="E142" s="16">
        <v>9.24</v>
      </c>
      <c r="F142" s="16">
        <v>0.1</v>
      </c>
      <c r="G142" s="14">
        <f>Tabela1[[#This Row],[Divid.]]*12/Tabela1[[#This Row],[Preço atual]]</f>
        <v>0.12987012987012989</v>
      </c>
      <c r="H142" s="16">
        <v>1.23</v>
      </c>
      <c r="I142" s="16">
        <v>10.16</v>
      </c>
      <c r="J142" s="15">
        <f>Tabela1[[#This Row],[Preço atual]]/Tabela1[[#This Row],[VP]]</f>
        <v>0.90944881889763785</v>
      </c>
      <c r="K142" s="14"/>
      <c r="L142" s="14"/>
      <c r="M142" s="13">
        <v>0.53</v>
      </c>
      <c r="N142" s="13">
        <v>22625</v>
      </c>
      <c r="O142" s="13"/>
      <c r="P142" s="13"/>
      <c r="Q142" s="30">
        <f>Tabela1[[#This Row],[Divid.]]</f>
        <v>0.1</v>
      </c>
      <c r="R142" s="31">
        <v>0</v>
      </c>
      <c r="S142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142" s="17">
        <f>Tabela1[[#This Row],[Preço Calculado]]/Tabela1[[#This Row],[Preço atual]]-1</f>
        <v>-4.1548857047011944E-2</v>
      </c>
      <c r="U142" s="29" t="str">
        <f>HYPERLINK("https://statusinvest.com.br/fundos-imobiliarios/"&amp;Tabela1[[#This Row],[Ticker]],"Link")</f>
        <v>Link</v>
      </c>
      <c r="V142" s="38" t="s">
        <v>314</v>
      </c>
    </row>
    <row r="143" spans="1:22" x14ac:dyDescent="0.25">
      <c r="A143" s="12" t="s">
        <v>315</v>
      </c>
      <c r="B143" s="12" t="s">
        <v>28</v>
      </c>
      <c r="C143" s="13" t="s">
        <v>55</v>
      </c>
      <c r="D143" s="13" t="s">
        <v>316</v>
      </c>
      <c r="E143" s="16">
        <v>69.3</v>
      </c>
      <c r="F143" s="16">
        <v>0.75</v>
      </c>
      <c r="G143" s="14">
        <f>Tabela1[[#This Row],[Divid.]]*12/Tabela1[[#This Row],[Preço atual]]</f>
        <v>0.12987012987012989</v>
      </c>
      <c r="H143" s="16">
        <v>6.64</v>
      </c>
      <c r="I143" s="16">
        <v>77.510000000000005</v>
      </c>
      <c r="J143" s="15">
        <f>Tabela1[[#This Row],[Preço atual]]/Tabela1[[#This Row],[VP]]</f>
        <v>0.89407818346019863</v>
      </c>
      <c r="K143" s="14"/>
      <c r="L143" s="14"/>
      <c r="M143" s="13">
        <v>4.26</v>
      </c>
      <c r="N143" s="13">
        <v>1759</v>
      </c>
      <c r="O143" s="13"/>
      <c r="P143" s="13"/>
      <c r="Q143" s="30">
        <f>Tabela1[[#This Row],[Divid.]]</f>
        <v>0.75</v>
      </c>
      <c r="R143" s="31">
        <v>0</v>
      </c>
      <c r="S143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143" s="17">
        <f>Tabela1[[#This Row],[Preço Calculado]]/Tabela1[[#This Row],[Preço atual]]-1</f>
        <v>-4.1548857047012056E-2</v>
      </c>
      <c r="U143" s="29" t="str">
        <f>HYPERLINK("https://statusinvest.com.br/fundos-imobiliarios/"&amp;Tabela1[[#This Row],[Ticker]],"Link")</f>
        <v>Link</v>
      </c>
      <c r="V143" s="38" t="s">
        <v>317</v>
      </c>
    </row>
    <row r="144" spans="1:22" x14ac:dyDescent="0.25">
      <c r="A144" s="12" t="s">
        <v>318</v>
      </c>
      <c r="B144" s="12" t="s">
        <v>28</v>
      </c>
      <c r="C144" s="13" t="s">
        <v>39</v>
      </c>
      <c r="D144" s="13" t="s">
        <v>316</v>
      </c>
      <c r="E144" s="16">
        <v>91.14</v>
      </c>
      <c r="F144" s="16">
        <v>1</v>
      </c>
      <c r="G144" s="25">
        <f>Tabela1[[#This Row],[Divid.]]*12/Tabela1[[#This Row],[Preço atual]]</f>
        <v>0.1316655694535879</v>
      </c>
      <c r="H144" s="16">
        <v>13.32</v>
      </c>
      <c r="I144" s="16">
        <v>95.74</v>
      </c>
      <c r="J144" s="15">
        <f>Tabela1[[#This Row],[Preço atual]]/Tabela1[[#This Row],[VP]]</f>
        <v>0.95195320660121163</v>
      </c>
      <c r="K144" s="14"/>
      <c r="L144" s="14"/>
      <c r="M144" s="13">
        <v>7.79</v>
      </c>
      <c r="N144" s="13">
        <v>3811</v>
      </c>
      <c r="O144" s="13"/>
      <c r="P144" s="13"/>
      <c r="Q144" s="30">
        <f>Tabela1[[#This Row],[Divid.]]</f>
        <v>1</v>
      </c>
      <c r="R144" s="31">
        <v>0</v>
      </c>
      <c r="S144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144" s="17">
        <f>Tabela1[[#This Row],[Preço Calculado]]/Tabela1[[#This Row],[Preço atual]]-1</f>
        <v>-2.8298380416325597E-2</v>
      </c>
      <c r="U144" s="29" t="str">
        <f>HYPERLINK("https://statusinvest.com.br/fundos-imobiliarios/"&amp;Tabela1[[#This Row],[Ticker]],"Link")</f>
        <v>Link</v>
      </c>
      <c r="V144" s="38" t="s">
        <v>319</v>
      </c>
    </row>
    <row r="145" spans="1:22" x14ac:dyDescent="0.25">
      <c r="A145" s="12" t="s">
        <v>320</v>
      </c>
      <c r="B145" s="12" t="s">
        <v>28</v>
      </c>
      <c r="C145" s="13" t="s">
        <v>264</v>
      </c>
      <c r="D145" s="13" t="s">
        <v>122</v>
      </c>
      <c r="E145" s="16">
        <v>1520</v>
      </c>
      <c r="F145" s="16">
        <v>14.635400000000001</v>
      </c>
      <c r="G145" s="14">
        <f>Tabela1[[#This Row],[Divid.]]*12/Tabela1[[#This Row],[Preço atual]]</f>
        <v>0.11554263157894737</v>
      </c>
      <c r="H145" s="16">
        <v>153.04599999999999</v>
      </c>
      <c r="I145" s="16">
        <v>1761.28</v>
      </c>
      <c r="J145" s="15">
        <f>Tabela1[[#This Row],[Preço atual]]/Tabela1[[#This Row],[VP]]</f>
        <v>0.86300872093023262</v>
      </c>
      <c r="K145" s="14">
        <v>0</v>
      </c>
      <c r="L145" s="14">
        <v>0</v>
      </c>
      <c r="M145" s="13">
        <v>1.42</v>
      </c>
      <c r="N145" s="13">
        <v>55</v>
      </c>
      <c r="O145" s="13">
        <v>6173</v>
      </c>
      <c r="P145" s="13">
        <v>706</v>
      </c>
      <c r="Q145" s="30">
        <f>Tabela1[[#This Row],[Divid.]]</f>
        <v>14.635400000000001</v>
      </c>
      <c r="R145" s="31">
        <v>0</v>
      </c>
      <c r="S145" s="16">
        <f>IF(ISERR(SEARCH("TIJOLO",Tabela1[[#This Row],[Setor]])),Tabela1[[#This Row],[Divid.
Considerado]]*12/($X$1+$AD$1+Tabela1[[#This Row],[Ônus]]),Tabela1[[#This Row],[Divid.
Considerado]]*12*(1-$AF$1)/($X$1+Tabela1[[#This Row],[Ônus]]))</f>
        <v>1296.1239852398523</v>
      </c>
      <c r="T145" s="17">
        <f>Tabela1[[#This Row],[Preço Calculado]]/Tabela1[[#This Row],[Preço atual]]-1</f>
        <v>-0.14728685181588663</v>
      </c>
      <c r="U145" s="29" t="str">
        <f>HYPERLINK("https://statusinvest.com.br/fundos-imobiliarios/"&amp;Tabela1[[#This Row],[Ticker]],"Link")</f>
        <v>Link</v>
      </c>
      <c r="V145" s="38" t="s">
        <v>321</v>
      </c>
    </row>
    <row r="146" spans="1:22" x14ac:dyDescent="0.25">
      <c r="A146" s="12" t="s">
        <v>322</v>
      </c>
      <c r="B146" s="12" t="s">
        <v>28</v>
      </c>
      <c r="C146" s="13" t="s">
        <v>59</v>
      </c>
      <c r="D146" s="13" t="s">
        <v>323</v>
      </c>
      <c r="E146" s="16">
        <v>121</v>
      </c>
      <c r="F146" s="16">
        <v>1.05</v>
      </c>
      <c r="G146" s="25">
        <f>Tabela1[[#This Row],[Divid.]]*12/Tabela1[[#This Row],[Preço atual]]</f>
        <v>0.10413223140495868</v>
      </c>
      <c r="H146" s="16">
        <v>11.85</v>
      </c>
      <c r="I146" s="16">
        <v>113.86</v>
      </c>
      <c r="J146" s="15">
        <f>Tabela1[[#This Row],[Preço atual]]/Tabela1[[#This Row],[VP]]</f>
        <v>1.0627085894958721</v>
      </c>
      <c r="K146" s="14">
        <v>0</v>
      </c>
      <c r="L146" s="14">
        <v>0</v>
      </c>
      <c r="M146" s="13">
        <v>3.78</v>
      </c>
      <c r="N146" s="13">
        <v>104914</v>
      </c>
      <c r="O146" s="13">
        <v>1262</v>
      </c>
      <c r="P146" s="13">
        <v>114</v>
      </c>
      <c r="Q146" s="30">
        <f>Tabela1[[#This Row],[Divid.]]</f>
        <v>1.05</v>
      </c>
      <c r="R146" s="31">
        <v>0</v>
      </c>
      <c r="S146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146" s="17">
        <f>Tabela1[[#This Row],[Preço Calculado]]/Tabela1[[#This Row],[Preço atual]]-1</f>
        <v>-0.23149644719587681</v>
      </c>
      <c r="U146" s="29" t="str">
        <f>HYPERLINK("https://statusinvest.com.br/fundos-imobiliarios/"&amp;Tabela1[[#This Row],[Ticker]],"Link")</f>
        <v>Link</v>
      </c>
      <c r="V146" s="38" t="s">
        <v>324</v>
      </c>
    </row>
    <row r="147" spans="1:22" x14ac:dyDescent="0.25">
      <c r="A147" s="12" t="s">
        <v>325</v>
      </c>
      <c r="B147" s="12" t="s">
        <v>28</v>
      </c>
      <c r="C147" s="13" t="s">
        <v>71</v>
      </c>
      <c r="D147" s="13"/>
      <c r="E147" s="16">
        <v>0</v>
      </c>
      <c r="F147" s="16" t="s">
        <v>40</v>
      </c>
      <c r="G147" s="14" t="e">
        <f>Tabela1[[#This Row],[Divid.]]*12/Tabela1[[#This Row],[Preço atual]]</f>
        <v>#VALUE!</v>
      </c>
      <c r="H147" s="16">
        <v>0</v>
      </c>
      <c r="I147" s="16">
        <v>0</v>
      </c>
      <c r="J147" s="15" t="e">
        <f>Tabela1[[#This Row],[Preço atual]]/Tabela1[[#This Row],[VP]]</f>
        <v>#DIV/0!</v>
      </c>
      <c r="K147" s="14"/>
      <c r="L147" s="14"/>
      <c r="M147" s="13" t="s">
        <v>40</v>
      </c>
      <c r="N147" s="13"/>
      <c r="O147" s="13"/>
      <c r="P147" s="13"/>
      <c r="Q147" s="30" t="str">
        <f>Tabela1[[#This Row],[Divid.]]</f>
        <v>-</v>
      </c>
      <c r="R147" s="31">
        <v>0</v>
      </c>
      <c r="S14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47" s="17" t="e">
        <f>Tabela1[[#This Row],[Preço Calculado]]/Tabela1[[#This Row],[Preço atual]]-1</f>
        <v>#VALUE!</v>
      </c>
      <c r="U147" s="29" t="str">
        <f>HYPERLINK("https://statusinvest.com.br/fundos-imobiliarios/"&amp;Tabela1[[#This Row],[Ticker]],"Link")</f>
        <v>Link</v>
      </c>
      <c r="V147" s="38" t="s">
        <v>29</v>
      </c>
    </row>
    <row r="148" spans="1:22" x14ac:dyDescent="0.25">
      <c r="A148" s="12" t="s">
        <v>326</v>
      </c>
      <c r="B148" s="12" t="s">
        <v>28</v>
      </c>
      <c r="C148" s="13" t="s">
        <v>59</v>
      </c>
      <c r="D148" s="13" t="s">
        <v>177</v>
      </c>
      <c r="E148" s="16">
        <v>104.51</v>
      </c>
      <c r="F148" s="16">
        <v>0.17</v>
      </c>
      <c r="G148" s="14">
        <f>Tabela1[[#This Row],[Divid.]]*12/Tabela1[[#This Row],[Preço atual]]</f>
        <v>1.9519663190125346E-2</v>
      </c>
      <c r="H148" s="16">
        <v>0</v>
      </c>
      <c r="I148" s="16">
        <v>5.97</v>
      </c>
      <c r="J148" s="15">
        <f>Tabela1[[#This Row],[Preço atual]]/Tabela1[[#This Row],[VP]]</f>
        <v>17.505862646566165</v>
      </c>
      <c r="K148" s="14">
        <v>3.7000000000000012E-2</v>
      </c>
      <c r="L148" s="14">
        <v>0</v>
      </c>
      <c r="M148" s="13">
        <v>2489.44</v>
      </c>
      <c r="N148" s="13">
        <v>2604</v>
      </c>
      <c r="O148" s="13">
        <v>0</v>
      </c>
      <c r="P148" s="13">
        <v>183</v>
      </c>
      <c r="Q148" s="30">
        <f>Tabela1[[#This Row],[Divid.]]</f>
        <v>0.17</v>
      </c>
      <c r="R148" s="31">
        <v>0</v>
      </c>
      <c r="S148" s="16">
        <f>IF(ISERR(SEARCH("TIJOLO",Tabela1[[#This Row],[Setor]])),Tabela1[[#This Row],[Divid.
Considerado]]*12/($X$1+$AD$1+Tabela1[[#This Row],[Ônus]]),Tabela1[[#This Row],[Divid.
Considerado]]*12*(1-$AF$1)/($X$1+Tabela1[[#This Row],[Ônus]]))</f>
        <v>15.055350553505534</v>
      </c>
      <c r="T148" s="17">
        <f>Tabela1[[#This Row],[Preço Calculado]]/Tabela1[[#This Row],[Preço atual]]-1</f>
        <v>-0.85594344509132592</v>
      </c>
      <c r="U148" s="29" t="str">
        <f>HYPERLINK("https://statusinvest.com.br/fundos-imobiliarios/"&amp;Tabela1[[#This Row],[Ticker]],"Link")</f>
        <v>Link</v>
      </c>
      <c r="V148" s="38" t="s">
        <v>327</v>
      </c>
    </row>
    <row r="149" spans="1:22" x14ac:dyDescent="0.25">
      <c r="A149" s="12" t="s">
        <v>328</v>
      </c>
      <c r="B149" s="12" t="s">
        <v>28</v>
      </c>
      <c r="C149" s="13" t="s">
        <v>47</v>
      </c>
      <c r="D149" s="13" t="s">
        <v>228</v>
      </c>
      <c r="E149" s="16">
        <v>7.29</v>
      </c>
      <c r="F149" s="16" t="s">
        <v>40</v>
      </c>
      <c r="G149" s="25" t="e">
        <f>Tabela1[[#This Row],[Divid.]]*12/Tabela1[[#This Row],[Preço atual]]</f>
        <v>#VALUE!</v>
      </c>
      <c r="H149" s="16">
        <v>0</v>
      </c>
      <c r="I149" s="16">
        <v>14.19</v>
      </c>
      <c r="J149" s="15">
        <f>Tabela1[[#This Row],[Preço atual]]/Tabela1[[#This Row],[VP]]</f>
        <v>0.51374207188160681</v>
      </c>
      <c r="K149" s="14">
        <v>9.5000000000000001E-2</v>
      </c>
      <c r="L149" s="14">
        <v>8.199999999999999E-2</v>
      </c>
      <c r="M149" s="13">
        <v>2.15</v>
      </c>
      <c r="N149" s="13">
        <v>6808</v>
      </c>
      <c r="O149" s="13"/>
      <c r="P149" s="13"/>
      <c r="Q149" s="30" t="str">
        <f>Tabela1[[#This Row],[Divid.]]</f>
        <v>-</v>
      </c>
      <c r="R149" s="31">
        <v>0</v>
      </c>
      <c r="S14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49" s="17" t="e">
        <f>Tabela1[[#This Row],[Preço Calculado]]/Tabela1[[#This Row],[Preço atual]]-1</f>
        <v>#VALUE!</v>
      </c>
      <c r="U149" s="29" t="str">
        <f>HYPERLINK("https://statusinvest.com.br/fundos-imobiliarios/"&amp;Tabela1[[#This Row],[Ticker]],"Link")</f>
        <v>Link</v>
      </c>
      <c r="V149" s="38" t="s">
        <v>329</v>
      </c>
    </row>
    <row r="150" spans="1:22" x14ac:dyDescent="0.25">
      <c r="A150" s="12" t="s">
        <v>330</v>
      </c>
      <c r="B150" s="12" t="s">
        <v>28</v>
      </c>
      <c r="C150" s="13" t="s">
        <v>59</v>
      </c>
      <c r="D150" s="13" t="s">
        <v>40</v>
      </c>
      <c r="E150" s="16">
        <v>64</v>
      </c>
      <c r="F150" s="16">
        <v>0.84</v>
      </c>
      <c r="G150" s="14">
        <f>Tabela1[[#This Row],[Divid.]]*12/Tabela1[[#This Row],[Preço atual]]</f>
        <v>0.1575</v>
      </c>
      <c r="H150" s="16">
        <v>8.5399999999999991</v>
      </c>
      <c r="I150" s="16">
        <v>90.77</v>
      </c>
      <c r="J150" s="15">
        <f>Tabela1[[#This Row],[Preço atual]]/Tabela1[[#This Row],[VP]]</f>
        <v>0.70507877051889389</v>
      </c>
      <c r="K150" s="14">
        <v>1.7999999999999999E-2</v>
      </c>
      <c r="L150" s="14">
        <v>0</v>
      </c>
      <c r="M150" s="13">
        <v>4.42</v>
      </c>
      <c r="N150" s="13">
        <v>191</v>
      </c>
      <c r="O150" s="13">
        <v>2737</v>
      </c>
      <c r="P150" s="13">
        <v>318</v>
      </c>
      <c r="Q150" s="30">
        <f>Tabela1[[#This Row],[Divid.]]</f>
        <v>0.84</v>
      </c>
      <c r="R150" s="31">
        <v>0</v>
      </c>
      <c r="S150" s="16">
        <f>IF(ISERR(SEARCH("TIJOLO",Tabela1[[#This Row],[Setor]])),Tabela1[[#This Row],[Divid.
Considerado]]*12/($X$1+$AD$1+Tabela1[[#This Row],[Ônus]]),Tabela1[[#This Row],[Divid.
Considerado]]*12*(1-$AF$1)/($X$1+Tabela1[[#This Row],[Ônus]]))</f>
        <v>74.391143911439116</v>
      </c>
      <c r="T150" s="17">
        <f>Tabela1[[#This Row],[Preço Calculado]]/Tabela1[[#This Row],[Preço atual]]-1</f>
        <v>0.16236162361623618</v>
      </c>
      <c r="U150" s="29" t="str">
        <f>HYPERLINK("https://statusinvest.com.br/fundos-imobiliarios/"&amp;Tabela1[[#This Row],[Ticker]],"Link")</f>
        <v>Link</v>
      </c>
      <c r="V150" s="38" t="s">
        <v>331</v>
      </c>
    </row>
    <row r="151" spans="1:22" x14ac:dyDescent="0.25">
      <c r="A151" s="12" t="s">
        <v>332</v>
      </c>
      <c r="B151" s="12" t="s">
        <v>28</v>
      </c>
      <c r="C151" s="13" t="s">
        <v>34</v>
      </c>
      <c r="D151" s="13" t="s">
        <v>80</v>
      </c>
      <c r="E151" s="16">
        <v>83.99</v>
      </c>
      <c r="F151" s="16">
        <v>0.79</v>
      </c>
      <c r="G151" s="14">
        <f>Tabela1[[#This Row],[Divid.]]*12/Tabela1[[#This Row],[Preço atual]]</f>
        <v>0.11287057983093227</v>
      </c>
      <c r="H151" s="16">
        <v>8.49</v>
      </c>
      <c r="I151" s="16">
        <v>95.02</v>
      </c>
      <c r="J151" s="15">
        <f>Tabela1[[#This Row],[Preço atual]]/Tabela1[[#This Row],[VP]]</f>
        <v>0.88391917491054517</v>
      </c>
      <c r="K151" s="14">
        <v>0</v>
      </c>
      <c r="L151" s="14">
        <v>0</v>
      </c>
      <c r="M151" s="13">
        <v>1.18</v>
      </c>
      <c r="N151" s="13">
        <v>28212</v>
      </c>
      <c r="O151" s="13">
        <v>11168</v>
      </c>
      <c r="P151" s="13">
        <v>1332</v>
      </c>
      <c r="Q151" s="30">
        <f>Tabela1[[#This Row],[Divid.]]</f>
        <v>0.79</v>
      </c>
      <c r="R151" s="31">
        <v>0</v>
      </c>
      <c r="S151" s="16">
        <f>IF(ISERR(SEARCH("TIJOLO",Tabela1[[#This Row],[Setor]])),Tabela1[[#This Row],[Divid.
Considerado]]*12/($X$1+$AD$1+Tabela1[[#This Row],[Ônus]]),Tabela1[[#This Row],[Divid.
Considerado]]*12*(1-$AF$1)/($X$1+Tabela1[[#This Row],[Ônus]]))</f>
        <v>69.963099630996311</v>
      </c>
      <c r="T151" s="17">
        <f>Tabela1[[#This Row],[Preço Calculado]]/Tabela1[[#This Row],[Preço atual]]-1</f>
        <v>-0.16700679091562909</v>
      </c>
      <c r="U151" s="29" t="str">
        <f>HYPERLINK("https://statusinvest.com.br/fundos-imobiliarios/"&amp;Tabela1[[#This Row],[Ticker]],"Link")</f>
        <v>Link</v>
      </c>
      <c r="V151" s="38" t="s">
        <v>333</v>
      </c>
    </row>
    <row r="152" spans="1:22" x14ac:dyDescent="0.25">
      <c r="A152" s="12" t="s">
        <v>334</v>
      </c>
      <c r="B152" s="12" t="s">
        <v>28</v>
      </c>
      <c r="C152" s="13" t="s">
        <v>71</v>
      </c>
      <c r="D152" s="13"/>
      <c r="E152" s="16">
        <v>104</v>
      </c>
      <c r="F152" s="16">
        <v>0.7</v>
      </c>
      <c r="G152" s="25">
        <f>Tabela1[[#This Row],[Divid.]]*12/Tabela1[[#This Row],[Preço atual]]</f>
        <v>8.076923076923076E-2</v>
      </c>
      <c r="H152" s="16">
        <v>1.55</v>
      </c>
      <c r="I152" s="16">
        <v>111.12</v>
      </c>
      <c r="J152" s="15">
        <f>Tabela1[[#This Row],[Preço atual]]/Tabela1[[#This Row],[VP]]</f>
        <v>0.93592512598992073</v>
      </c>
      <c r="K152" s="14"/>
      <c r="L152" s="14"/>
      <c r="M152" s="13">
        <v>5.32</v>
      </c>
      <c r="N152" s="13">
        <v>20</v>
      </c>
      <c r="O152" s="13">
        <v>20528</v>
      </c>
      <c r="P152" s="13">
        <v>3028</v>
      </c>
      <c r="Q152" s="30">
        <f>Tabela1[[#This Row],[Divid.]]</f>
        <v>0.7</v>
      </c>
      <c r="R152" s="31">
        <v>0</v>
      </c>
      <c r="S152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152" s="17">
        <f>Tabela1[[#This Row],[Preço Calculado]]/Tabela1[[#This Row],[Preço atual]]-1</f>
        <v>-0.40391711609423797</v>
      </c>
      <c r="U152" s="29" t="str">
        <f>HYPERLINK("https://statusinvest.com.br/fundos-imobiliarios/"&amp;Tabela1[[#This Row],[Ticker]],"Link")</f>
        <v>Link</v>
      </c>
      <c r="V152" s="38" t="s">
        <v>335</v>
      </c>
    </row>
    <row r="153" spans="1:22" x14ac:dyDescent="0.25">
      <c r="A153" s="12" t="s">
        <v>336</v>
      </c>
      <c r="B153" s="12" t="s">
        <v>28</v>
      </c>
      <c r="C153" s="13" t="s">
        <v>47</v>
      </c>
      <c r="D153" s="13" t="s">
        <v>68</v>
      </c>
      <c r="E153" s="16">
        <v>175.99</v>
      </c>
      <c r="F153" s="16" t="s">
        <v>40</v>
      </c>
      <c r="G153" s="25" t="e">
        <f>Tabela1[[#This Row],[Divid.]]*12/Tabela1[[#This Row],[Preço atual]]</f>
        <v>#VALUE!</v>
      </c>
      <c r="H153" s="16">
        <v>0</v>
      </c>
      <c r="I153" s="16">
        <v>238.79</v>
      </c>
      <c r="J153" s="15">
        <f>Tabela1[[#This Row],[Preço atual]]/Tabela1[[#This Row],[VP]]</f>
        <v>0.73700741237070233</v>
      </c>
      <c r="K153" s="14">
        <v>1.9E-2</v>
      </c>
      <c r="L153" s="14">
        <v>4.9000000000000002E-2</v>
      </c>
      <c r="M153" s="13">
        <v>0.67</v>
      </c>
      <c r="N153" s="13">
        <v>209</v>
      </c>
      <c r="O153" s="13"/>
      <c r="P153" s="13"/>
      <c r="Q153" s="30" t="str">
        <f>Tabela1[[#This Row],[Divid.]]</f>
        <v>-</v>
      </c>
      <c r="R153" s="31">
        <v>0</v>
      </c>
      <c r="S15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53" s="17" t="e">
        <f>Tabela1[[#This Row],[Preço Calculado]]/Tabela1[[#This Row],[Preço atual]]-1</f>
        <v>#VALUE!</v>
      </c>
      <c r="U153" s="29" t="str">
        <f>HYPERLINK("https://statusinvest.com.br/fundos-imobiliarios/"&amp;Tabela1[[#This Row],[Ticker]],"Link")</f>
        <v>Link</v>
      </c>
      <c r="V153" s="38" t="s">
        <v>337</v>
      </c>
    </row>
    <row r="154" spans="1:22" x14ac:dyDescent="0.25">
      <c r="A154" s="12" t="s">
        <v>338</v>
      </c>
      <c r="B154" s="12" t="s">
        <v>28</v>
      </c>
      <c r="C154" s="13" t="s">
        <v>71</v>
      </c>
      <c r="D154" s="13"/>
      <c r="E154" s="16">
        <v>0</v>
      </c>
      <c r="F154" s="16" t="s">
        <v>40</v>
      </c>
      <c r="G154" s="14" t="e">
        <f>Tabela1[[#This Row],[Divid.]]*12/Tabela1[[#This Row],[Preço atual]]</f>
        <v>#VALUE!</v>
      </c>
      <c r="H154" s="16">
        <v>0</v>
      </c>
      <c r="I154" s="16">
        <v>83.56</v>
      </c>
      <c r="J154" s="15">
        <f>Tabela1[[#This Row],[Preço atual]]/Tabela1[[#This Row],[VP]]</f>
        <v>0</v>
      </c>
      <c r="K154" s="14"/>
      <c r="L154" s="14"/>
      <c r="M154" s="13">
        <v>5</v>
      </c>
      <c r="N154" s="13">
        <v>1</v>
      </c>
      <c r="O154" s="13"/>
      <c r="P154" s="13"/>
      <c r="Q154" s="30" t="str">
        <f>Tabela1[[#This Row],[Divid.]]</f>
        <v>-</v>
      </c>
      <c r="R154" s="31">
        <v>0</v>
      </c>
      <c r="S15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54" s="17" t="e">
        <f>Tabela1[[#This Row],[Preço Calculado]]/Tabela1[[#This Row],[Preço atual]]-1</f>
        <v>#VALUE!</v>
      </c>
      <c r="U154" s="29" t="str">
        <f>HYPERLINK("https://statusinvest.com.br/fundos-imobiliarios/"&amp;Tabela1[[#This Row],[Ticker]],"Link")</f>
        <v>Link</v>
      </c>
      <c r="V154" s="38" t="s">
        <v>29</v>
      </c>
    </row>
    <row r="155" spans="1:22" x14ac:dyDescent="0.25">
      <c r="A155" s="12" t="s">
        <v>339</v>
      </c>
      <c r="B155" s="12" t="s">
        <v>28</v>
      </c>
      <c r="C155" s="13" t="s">
        <v>34</v>
      </c>
      <c r="D155" s="13" t="s">
        <v>68</v>
      </c>
      <c r="E155" s="16">
        <v>64</v>
      </c>
      <c r="F155" s="16">
        <v>0.44</v>
      </c>
      <c r="G155" s="14">
        <f>Tabela1[[#This Row],[Divid.]]*12/Tabela1[[#This Row],[Preço atual]]</f>
        <v>8.2500000000000004E-2</v>
      </c>
      <c r="H155" s="16">
        <v>5.4</v>
      </c>
      <c r="I155" s="16">
        <v>80.72</v>
      </c>
      <c r="J155" s="15">
        <f>Tabela1[[#This Row],[Preço atual]]/Tabela1[[#This Row],[VP]]</f>
        <v>0.79286422200198214</v>
      </c>
      <c r="K155" s="14">
        <v>0.152</v>
      </c>
      <c r="L155" s="14">
        <v>0</v>
      </c>
      <c r="M155" s="13">
        <v>0.21</v>
      </c>
      <c r="N155" s="13">
        <v>308</v>
      </c>
      <c r="O155" s="13">
        <v>15967</v>
      </c>
      <c r="P155" s="13">
        <v>1443</v>
      </c>
      <c r="Q155" s="30">
        <f>Tabela1[[#This Row],[Divid.]]</f>
        <v>0.44</v>
      </c>
      <c r="R155" s="31">
        <v>0</v>
      </c>
      <c r="S155" s="16">
        <f>IF(ISERR(SEARCH("TIJOLO",Tabela1[[#This Row],[Setor]])),Tabela1[[#This Row],[Divid.
Considerado]]*12/($X$1+$AD$1+Tabela1[[#This Row],[Ônus]]),Tabela1[[#This Row],[Divid.
Considerado]]*12*(1-$AF$1)/($X$1+Tabela1[[#This Row],[Ônus]]))</f>
        <v>38.966789667896677</v>
      </c>
      <c r="T155" s="17">
        <f>Tabela1[[#This Row],[Preço Calculado]]/Tabela1[[#This Row],[Preço atual]]-1</f>
        <v>-0.39114391143911442</v>
      </c>
      <c r="U155" s="29" t="str">
        <f>HYPERLINK("https://statusinvest.com.br/fundos-imobiliarios/"&amp;Tabela1[[#This Row],[Ticker]],"Link")</f>
        <v>Link</v>
      </c>
      <c r="V155" s="38" t="s">
        <v>340</v>
      </c>
    </row>
    <row r="156" spans="1:22" x14ac:dyDescent="0.25">
      <c r="A156" s="12" t="s">
        <v>341</v>
      </c>
      <c r="B156" s="12" t="s">
        <v>28</v>
      </c>
      <c r="C156" s="13" t="s">
        <v>39</v>
      </c>
      <c r="D156" s="13" t="s">
        <v>342</v>
      </c>
      <c r="E156" s="16">
        <v>96</v>
      </c>
      <c r="F156" s="16">
        <v>1.2</v>
      </c>
      <c r="G156" s="14">
        <f>Tabela1[[#This Row],[Divid.]]*12/Tabela1[[#This Row],[Preço atual]]</f>
        <v>0.15</v>
      </c>
      <c r="H156" s="16">
        <v>12.42</v>
      </c>
      <c r="I156" s="16">
        <v>99.69</v>
      </c>
      <c r="J156" s="15">
        <f>Tabela1[[#This Row],[Preço atual]]/Tabela1[[#This Row],[VP]]</f>
        <v>0.96298525428829373</v>
      </c>
      <c r="K156" s="14"/>
      <c r="L156" s="14"/>
      <c r="M156" s="13">
        <v>8.31</v>
      </c>
      <c r="N156" s="13">
        <v>72236</v>
      </c>
      <c r="O156" s="13"/>
      <c r="P156" s="13"/>
      <c r="Q156" s="30">
        <f>Tabela1[[#This Row],[Divid.]]</f>
        <v>1.2</v>
      </c>
      <c r="R156" s="31">
        <v>0</v>
      </c>
      <c r="S156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156" s="17">
        <f>Tabela1[[#This Row],[Preço Calculado]]/Tabela1[[#This Row],[Preço atual]]-1</f>
        <v>0.10701107011070099</v>
      </c>
      <c r="U156" s="29" t="str">
        <f>HYPERLINK("https://statusinvest.com.br/fundos-imobiliarios/"&amp;Tabela1[[#This Row],[Ticker]],"Link")</f>
        <v>Link</v>
      </c>
      <c r="V156" s="38" t="s">
        <v>343</v>
      </c>
    </row>
    <row r="157" spans="1:22" x14ac:dyDescent="0.25">
      <c r="A157" s="12" t="s">
        <v>344</v>
      </c>
      <c r="B157" s="12" t="s">
        <v>28</v>
      </c>
      <c r="C157" s="13" t="s">
        <v>71</v>
      </c>
      <c r="D157" s="13" t="s">
        <v>40</v>
      </c>
      <c r="E157" s="16">
        <v>120.62</v>
      </c>
      <c r="F157" s="16">
        <v>0.63890000000000002</v>
      </c>
      <c r="G157" s="25">
        <f>Tabela1[[#This Row],[Divid.]]*12/Tabela1[[#This Row],[Preço atual]]</f>
        <v>6.3561598408224174E-2</v>
      </c>
      <c r="H157" s="16">
        <v>4.7266000000000004</v>
      </c>
      <c r="I157" s="16">
        <v>103.16</v>
      </c>
      <c r="J157" s="15">
        <f>Tabela1[[#This Row],[Preço atual]]/Tabela1[[#This Row],[VP]]</f>
        <v>1.1692516479255526</v>
      </c>
      <c r="K157" s="14">
        <v>0</v>
      </c>
      <c r="L157" s="14">
        <v>0</v>
      </c>
      <c r="M157" s="13">
        <v>2.09</v>
      </c>
      <c r="N157" s="13">
        <v>38</v>
      </c>
      <c r="O157" s="13">
        <v>8264</v>
      </c>
      <c r="P157" s="13">
        <v>655</v>
      </c>
      <c r="Q157" s="30">
        <f>Tabela1[[#This Row],[Divid.]]</f>
        <v>0.63890000000000002</v>
      </c>
      <c r="R157" s="31">
        <v>0</v>
      </c>
      <c r="S157" s="16">
        <f>IF(ISERR(SEARCH("TIJOLO",Tabela1[[#This Row],[Setor]])),Tabela1[[#This Row],[Divid.
Considerado]]*12/($X$1+$AD$1+Tabela1[[#This Row],[Ônus]]),Tabela1[[#This Row],[Divid.
Considerado]]*12*(1-$AF$1)/($X$1+Tabela1[[#This Row],[Ônus]]))</f>
        <v>56.58154981549815</v>
      </c>
      <c r="T157" s="17">
        <f>Tabela1[[#This Row],[Preço Calculado]]/Tabela1[[#This Row],[Preço atual]]-1</f>
        <v>-0.53091071285443414</v>
      </c>
      <c r="U157" s="29" t="str">
        <f>HYPERLINK("https://statusinvest.com.br/fundos-imobiliarios/"&amp;Tabela1[[#This Row],[Ticker]],"Link")</f>
        <v>Link</v>
      </c>
      <c r="V157" s="38" t="s">
        <v>345</v>
      </c>
    </row>
    <row r="158" spans="1:22" x14ac:dyDescent="0.25">
      <c r="A158" s="12" t="s">
        <v>346</v>
      </c>
      <c r="B158" s="12" t="s">
        <v>28</v>
      </c>
      <c r="C158" s="13" t="s">
        <v>34</v>
      </c>
      <c r="D158" s="13" t="s">
        <v>347</v>
      </c>
      <c r="E158" s="16">
        <v>94.25</v>
      </c>
      <c r="F158" s="16">
        <v>0.58679999999999999</v>
      </c>
      <c r="G158" s="14">
        <f>Tabela1[[#This Row],[Divid.]]*12/Tabela1[[#This Row],[Preço atual]]</f>
        <v>7.4711936339522542E-2</v>
      </c>
      <c r="H158" s="16">
        <v>6.8231000000000002</v>
      </c>
      <c r="I158" s="16">
        <v>112.34</v>
      </c>
      <c r="J158" s="15">
        <f>Tabela1[[#This Row],[Preço atual]]/Tabela1[[#This Row],[VP]]</f>
        <v>0.83897098095068534</v>
      </c>
      <c r="K158" s="14">
        <v>2.8000000000000001E-2</v>
      </c>
      <c r="L158" s="14">
        <v>0</v>
      </c>
      <c r="M158" s="13">
        <v>0.7</v>
      </c>
      <c r="N158" s="13">
        <v>1072</v>
      </c>
      <c r="O158" s="13">
        <v>8656</v>
      </c>
      <c r="P158" s="13">
        <v>839</v>
      </c>
      <c r="Q158" s="30">
        <f>Tabela1[[#This Row],[Divid.]]</f>
        <v>0.58679999999999999</v>
      </c>
      <c r="R158" s="31">
        <v>0</v>
      </c>
      <c r="S158" s="16">
        <f>IF(ISERR(SEARCH("TIJOLO",Tabela1[[#This Row],[Setor]])),Tabela1[[#This Row],[Divid.
Considerado]]*12/($X$1+$AD$1+Tabela1[[#This Row],[Ônus]]),Tabela1[[#This Row],[Divid.
Considerado]]*12*(1-$AF$1)/($X$1+Tabela1[[#This Row],[Ônus]]))</f>
        <v>51.967527675276749</v>
      </c>
      <c r="T158" s="17">
        <f>Tabela1[[#This Row],[Preço Calculado]]/Tabela1[[#This Row],[Preço atual]]-1</f>
        <v>-0.44862039601828385</v>
      </c>
      <c r="U158" s="29" t="str">
        <f>HYPERLINK("https://statusinvest.com.br/fundos-imobiliarios/"&amp;Tabela1[[#This Row],[Ticker]],"Link")</f>
        <v>Link</v>
      </c>
      <c r="V158" s="38" t="s">
        <v>348</v>
      </c>
    </row>
    <row r="159" spans="1:22" x14ac:dyDescent="0.25">
      <c r="A159" s="12" t="s">
        <v>349</v>
      </c>
      <c r="B159" s="12" t="s">
        <v>28</v>
      </c>
      <c r="C159" s="13" t="s">
        <v>39</v>
      </c>
      <c r="D159" s="13" t="s">
        <v>342</v>
      </c>
      <c r="E159" s="16">
        <v>1055</v>
      </c>
      <c r="F159" s="16">
        <v>16.579999999999998</v>
      </c>
      <c r="G159" s="14">
        <f>Tabela1[[#This Row],[Divid.]]*12/Tabela1[[#This Row],[Preço atual]]</f>
        <v>0.18858767772511847</v>
      </c>
      <c r="H159" s="16">
        <v>0</v>
      </c>
      <c r="I159" s="16">
        <v>0</v>
      </c>
      <c r="J159" s="15" t="e">
        <f>Tabela1[[#This Row],[Preço atual]]/Tabela1[[#This Row],[VP]]</f>
        <v>#DIV/0!</v>
      </c>
      <c r="K159" s="14"/>
      <c r="L159" s="14"/>
      <c r="M159" s="13" t="s">
        <v>40</v>
      </c>
      <c r="N159" s="13">
        <v>0</v>
      </c>
      <c r="O159" s="13"/>
      <c r="P159" s="13"/>
      <c r="Q159" s="30">
        <f>Tabela1[[#This Row],[Divid.]]</f>
        <v>16.579999999999998</v>
      </c>
      <c r="R159" s="31">
        <v>0</v>
      </c>
      <c r="S159" s="16">
        <f>IF(ISERR(SEARCH("TIJOLO",Tabela1[[#This Row],[Setor]])),Tabela1[[#This Row],[Divid.
Considerado]]*12/($X$1+$AD$1+Tabela1[[#This Row],[Ônus]]),Tabela1[[#This Row],[Divid.
Considerado]]*12*(1-$AF$1)/($X$1+Tabela1[[#This Row],[Ônus]]))</f>
        <v>1468.3394833948337</v>
      </c>
      <c r="T159" s="17">
        <f>Tabela1[[#This Row],[Preço Calculado]]/Tabela1[[#This Row],[Preço atual]]-1</f>
        <v>0.39179097952116937</v>
      </c>
      <c r="U159" s="29" t="str">
        <f>HYPERLINK("https://statusinvest.com.br/fundos-imobiliarios/"&amp;Tabela1[[#This Row],[Ticker]],"Link")</f>
        <v>Link</v>
      </c>
      <c r="V159" s="38" t="s">
        <v>350</v>
      </c>
    </row>
    <row r="160" spans="1:22" x14ac:dyDescent="0.25">
      <c r="A160" s="12" t="s">
        <v>351</v>
      </c>
      <c r="B160" s="12" t="s">
        <v>28</v>
      </c>
      <c r="C160" s="13" t="s">
        <v>39</v>
      </c>
      <c r="D160" s="13" t="s">
        <v>40</v>
      </c>
      <c r="E160" s="16">
        <v>80.959999999999994</v>
      </c>
      <c r="F160" s="16">
        <v>1.05</v>
      </c>
      <c r="G160" s="14">
        <f>Tabela1[[#This Row],[Divid.]]*12/Tabela1[[#This Row],[Preço atual]]</f>
        <v>0.15563241106719369</v>
      </c>
      <c r="H160" s="16">
        <v>11.05</v>
      </c>
      <c r="I160" s="16">
        <v>97.62</v>
      </c>
      <c r="J160" s="15">
        <f>Tabela1[[#This Row],[Preço atual]]/Tabela1[[#This Row],[VP]]</f>
        <v>0.82933825035853304</v>
      </c>
      <c r="K160" s="14"/>
      <c r="L160" s="14"/>
      <c r="M160" s="13">
        <v>4.8600000000000003</v>
      </c>
      <c r="N160" s="13">
        <v>813</v>
      </c>
      <c r="O160" s="13"/>
      <c r="P160" s="13"/>
      <c r="Q160" s="30">
        <f>Tabela1[[#This Row],[Divid.]]</f>
        <v>1.05</v>
      </c>
      <c r="R160" s="31">
        <v>0</v>
      </c>
      <c r="S160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160" s="17">
        <f>Tabela1[[#This Row],[Preço Calculado]]/Tabela1[[#This Row],[Preço atual]]-1</f>
        <v>0.14857867946268422</v>
      </c>
      <c r="U160" s="29" t="str">
        <f>HYPERLINK("https://statusinvest.com.br/fundos-imobiliarios/"&amp;Tabela1[[#This Row],[Ticker]],"Link")</f>
        <v>Link</v>
      </c>
      <c r="V160" s="38" t="s">
        <v>352</v>
      </c>
    </row>
    <row r="161" spans="1:22" x14ac:dyDescent="0.25">
      <c r="A161" s="12" t="s">
        <v>353</v>
      </c>
      <c r="B161" s="12" t="s">
        <v>28</v>
      </c>
      <c r="C161" s="13" t="s">
        <v>71</v>
      </c>
      <c r="D161" s="13"/>
      <c r="E161" s="16">
        <v>0</v>
      </c>
      <c r="F161" s="16" t="s">
        <v>40</v>
      </c>
      <c r="G161" s="14" t="e">
        <f>Tabela1[[#This Row],[Divid.]]*12/Tabela1[[#This Row],[Preço atual]]</f>
        <v>#VALUE!</v>
      </c>
      <c r="H161" s="16">
        <v>0</v>
      </c>
      <c r="I161" s="16">
        <v>0</v>
      </c>
      <c r="J161" s="15" t="e">
        <f>Tabela1[[#This Row],[Preço atual]]/Tabela1[[#This Row],[VP]]</f>
        <v>#DIV/0!</v>
      </c>
      <c r="K161" s="14"/>
      <c r="L161" s="14"/>
      <c r="M161" s="13" t="s">
        <v>40</v>
      </c>
      <c r="N161" s="13"/>
      <c r="O161" s="13"/>
      <c r="P161" s="13"/>
      <c r="Q161" s="30" t="str">
        <f>Tabela1[[#This Row],[Divid.]]</f>
        <v>-</v>
      </c>
      <c r="R161" s="31">
        <v>0</v>
      </c>
      <c r="S16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1" s="17" t="e">
        <f>Tabela1[[#This Row],[Preço Calculado]]/Tabela1[[#This Row],[Preço atual]]-1</f>
        <v>#VALUE!</v>
      </c>
      <c r="U161" s="29" t="str">
        <f>HYPERLINK("https://statusinvest.com.br/fundos-imobiliarios/"&amp;Tabela1[[#This Row],[Ticker]],"Link")</f>
        <v>Link</v>
      </c>
      <c r="V161" s="38" t="s">
        <v>29</v>
      </c>
    </row>
    <row r="162" spans="1:22" x14ac:dyDescent="0.25">
      <c r="A162" s="12" t="s">
        <v>354</v>
      </c>
      <c r="B162" s="12" t="s">
        <v>28</v>
      </c>
      <c r="C162" s="13" t="s">
        <v>355</v>
      </c>
      <c r="D162" s="13" t="s">
        <v>85</v>
      </c>
      <c r="E162" s="16">
        <v>284.76</v>
      </c>
      <c r="F162" s="16">
        <v>2.6838000000000002</v>
      </c>
      <c r="G162" s="14">
        <f>Tabela1[[#This Row],[Divid.]]*12/Tabela1[[#This Row],[Preço atual]]</f>
        <v>0.11309734513274337</v>
      </c>
      <c r="H162" s="16">
        <v>25.729099999999999</v>
      </c>
      <c r="I162" s="16">
        <v>308.20999999999998</v>
      </c>
      <c r="J162" s="15">
        <f>Tabela1[[#This Row],[Preço atual]]/Tabela1[[#This Row],[VP]]</f>
        <v>0.92391551215080625</v>
      </c>
      <c r="K162" s="14">
        <v>0</v>
      </c>
      <c r="L162" s="14">
        <v>0</v>
      </c>
      <c r="M162" s="13">
        <v>1.75</v>
      </c>
      <c r="N162" s="13">
        <v>3145</v>
      </c>
      <c r="O162" s="13">
        <v>10323</v>
      </c>
      <c r="P162" s="13">
        <v>1188</v>
      </c>
      <c r="Q162" s="30">
        <f>Tabela1[[#This Row],[Divid.]]</f>
        <v>2.6838000000000002</v>
      </c>
      <c r="R162" s="31">
        <v>0</v>
      </c>
      <c r="S162" s="16">
        <f>IF(ISERR(SEARCH("TIJOLO",Tabela1[[#This Row],[Setor]])),Tabela1[[#This Row],[Divid.
Considerado]]*12/($X$1+$AD$1+Tabela1[[#This Row],[Ônus]]),Tabela1[[#This Row],[Divid.
Considerado]]*12*(1-$AF$1)/($X$1+Tabela1[[#This Row],[Ônus]]))</f>
        <v>237.67970479704798</v>
      </c>
      <c r="T162" s="17">
        <f>Tabela1[[#This Row],[Preço Calculado]]/Tabela1[[#This Row],[Preço atual]]-1</f>
        <v>-0.16533324625281642</v>
      </c>
      <c r="U162" s="29" t="str">
        <f>HYPERLINK("https://statusinvest.com.br/fundos-imobiliarios/"&amp;Tabela1[[#This Row],[Ticker]],"Link")</f>
        <v>Link</v>
      </c>
      <c r="V162" s="38" t="s">
        <v>356</v>
      </c>
    </row>
    <row r="163" spans="1:22" x14ac:dyDescent="0.25">
      <c r="A163" s="12" t="s">
        <v>357</v>
      </c>
      <c r="B163" s="12" t="s">
        <v>28</v>
      </c>
      <c r="C163" s="13" t="s">
        <v>143</v>
      </c>
      <c r="D163" s="13" t="s">
        <v>358</v>
      </c>
      <c r="E163" s="16">
        <v>52.62</v>
      </c>
      <c r="F163" s="16" t="s">
        <v>40</v>
      </c>
      <c r="G163" s="25" t="e">
        <f>Tabela1[[#This Row],[Divid.]]*12/Tabela1[[#This Row],[Preço atual]]</f>
        <v>#VALUE!</v>
      </c>
      <c r="H163" s="16">
        <v>0</v>
      </c>
      <c r="I163" s="16">
        <v>102.28</v>
      </c>
      <c r="J163" s="15">
        <f>Tabela1[[#This Row],[Preço atual]]/Tabela1[[#This Row],[VP]]</f>
        <v>0.51447008212749312</v>
      </c>
      <c r="K163" s="14"/>
      <c r="L163" s="14"/>
      <c r="M163" s="13">
        <v>1.24</v>
      </c>
      <c r="N163" s="13">
        <v>81</v>
      </c>
      <c r="O163" s="13"/>
      <c r="P163" s="13"/>
      <c r="Q163" s="30" t="str">
        <f>Tabela1[[#This Row],[Divid.]]</f>
        <v>-</v>
      </c>
      <c r="R163" s="31">
        <v>0</v>
      </c>
      <c r="S16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3" s="17" t="e">
        <f>Tabela1[[#This Row],[Preço Calculado]]/Tabela1[[#This Row],[Preço atual]]-1</f>
        <v>#VALUE!</v>
      </c>
      <c r="U163" s="29" t="str">
        <f>HYPERLINK("https://statusinvest.com.br/fundos-imobiliarios/"&amp;Tabela1[[#This Row],[Ticker]],"Link")</f>
        <v>Link</v>
      </c>
      <c r="V163" s="38" t="s">
        <v>29</v>
      </c>
    </row>
    <row r="164" spans="1:22" x14ac:dyDescent="0.25">
      <c r="A164" s="12" t="s">
        <v>359</v>
      </c>
      <c r="B164" s="12" t="s">
        <v>28</v>
      </c>
      <c r="C164" s="13" t="s">
        <v>39</v>
      </c>
      <c r="D164" s="13" t="s">
        <v>358</v>
      </c>
      <c r="E164" s="16">
        <v>54.5</v>
      </c>
      <c r="F164" s="16">
        <v>0.5</v>
      </c>
      <c r="G164" s="25">
        <f>Tabela1[[#This Row],[Divid.]]*12/Tabela1[[#This Row],[Preço atual]]</f>
        <v>0.11009174311926606</v>
      </c>
      <c r="H164" s="16">
        <v>10.45</v>
      </c>
      <c r="I164" s="16">
        <v>110.53</v>
      </c>
      <c r="J164" s="15">
        <f>Tabela1[[#This Row],[Preço atual]]/Tabela1[[#This Row],[VP]]</f>
        <v>0.49307880213516692</v>
      </c>
      <c r="K164" s="14"/>
      <c r="L164" s="14"/>
      <c r="M164" s="13">
        <v>0.56999999999999995</v>
      </c>
      <c r="N164" s="13">
        <v>209088</v>
      </c>
      <c r="O164" s="13"/>
      <c r="P164" s="13"/>
      <c r="Q164" s="30">
        <f>Tabela1[[#This Row],[Divid.]]</f>
        <v>0.5</v>
      </c>
      <c r="R164" s="31">
        <v>0</v>
      </c>
      <c r="S164" s="16">
        <f>IF(ISERR(SEARCH("TIJOLO",Tabela1[[#This Row],[Setor]])),Tabela1[[#This Row],[Divid.
Considerado]]*12/($X$1+$AD$1+Tabela1[[#This Row],[Ônus]]),Tabela1[[#This Row],[Divid.
Considerado]]*12*(1-$AF$1)/($X$1+Tabela1[[#This Row],[Ônus]]))</f>
        <v>44.280442804428041</v>
      </c>
      <c r="T164" s="17">
        <f>Tabela1[[#This Row],[Preço Calculado]]/Tabela1[[#This Row],[Preço atual]]-1</f>
        <v>-0.18751481092792588</v>
      </c>
      <c r="U164" s="29" t="str">
        <f>HYPERLINK("https://statusinvest.com.br/fundos-imobiliarios/"&amp;Tabela1[[#This Row],[Ticker]],"Link")</f>
        <v>Link</v>
      </c>
      <c r="V164" s="38" t="s">
        <v>360</v>
      </c>
    </row>
    <row r="165" spans="1:22" x14ac:dyDescent="0.25">
      <c r="A165" s="12" t="s">
        <v>361</v>
      </c>
      <c r="B165" s="12" t="s">
        <v>28</v>
      </c>
      <c r="C165" s="13" t="s">
        <v>59</v>
      </c>
      <c r="D165" s="13" t="s">
        <v>40</v>
      </c>
      <c r="E165" s="16">
        <v>106.09</v>
      </c>
      <c r="F165" s="16">
        <v>1.87</v>
      </c>
      <c r="G165" s="25">
        <f>Tabela1[[#This Row],[Divid.]]*12/Tabela1[[#This Row],[Preço atual]]</f>
        <v>0.21151852200961449</v>
      </c>
      <c r="H165" s="16">
        <v>5.73</v>
      </c>
      <c r="I165" s="16">
        <v>78.489999999999995</v>
      </c>
      <c r="J165" s="15">
        <f>Tabela1[[#This Row],[Preço atual]]/Tabela1[[#This Row],[VP]]</f>
        <v>1.351637151229456</v>
      </c>
      <c r="K165" s="14"/>
      <c r="L165" s="14"/>
      <c r="M165" s="13">
        <v>64.599999999999994</v>
      </c>
      <c r="N165" s="13">
        <v>58</v>
      </c>
      <c r="O165" s="13"/>
      <c r="P165" s="13"/>
      <c r="Q165" s="30">
        <f>Tabela1[[#This Row],[Divid.]]</f>
        <v>1.87</v>
      </c>
      <c r="R165" s="31">
        <v>0</v>
      </c>
      <c r="S165" s="16">
        <f>IF(ISERR(SEARCH("TIJOLO",Tabela1[[#This Row],[Setor]])),Tabela1[[#This Row],[Divid.
Considerado]]*12/($X$1+$AD$1+Tabela1[[#This Row],[Ônus]]),Tabela1[[#This Row],[Divid.
Considerado]]*12*(1-$AF$1)/($X$1+Tabela1[[#This Row],[Ônus]]))</f>
        <v>165.60885608856088</v>
      </c>
      <c r="T165" s="17">
        <f>Tabela1[[#This Row],[Preço Calculado]]/Tabela1[[#This Row],[Preço atual]]-1</f>
        <v>0.56102230265398134</v>
      </c>
      <c r="U165" s="29" t="str">
        <f>HYPERLINK("https://statusinvest.com.br/fundos-imobiliarios/"&amp;Tabela1[[#This Row],[Ticker]],"Link")</f>
        <v>Link</v>
      </c>
      <c r="V165" s="38" t="s">
        <v>362</v>
      </c>
    </row>
    <row r="166" spans="1:22" x14ac:dyDescent="0.25">
      <c r="A166" s="12" t="s">
        <v>363</v>
      </c>
      <c r="B166" s="12" t="s">
        <v>28</v>
      </c>
      <c r="C166" s="13" t="s">
        <v>143</v>
      </c>
      <c r="D166" s="13"/>
      <c r="E166" s="16">
        <v>115</v>
      </c>
      <c r="F166" s="16" t="s">
        <v>40</v>
      </c>
      <c r="G166" s="25" t="e">
        <f>Tabela1[[#This Row],[Divid.]]*12/Tabela1[[#This Row],[Preço atual]]</f>
        <v>#VALUE!</v>
      </c>
      <c r="H166" s="16">
        <v>0</v>
      </c>
      <c r="I166" s="16">
        <v>97.83</v>
      </c>
      <c r="J166" s="15">
        <f>Tabela1[[#This Row],[Preço atual]]/Tabela1[[#This Row],[VP]]</f>
        <v>1.175508535214147</v>
      </c>
      <c r="K166" s="14"/>
      <c r="L166" s="14"/>
      <c r="M166" s="13">
        <v>8.4</v>
      </c>
      <c r="N166" s="13">
        <v>109</v>
      </c>
      <c r="O166" s="13"/>
      <c r="P166" s="13"/>
      <c r="Q166" s="30" t="str">
        <f>Tabela1[[#This Row],[Divid.]]</f>
        <v>-</v>
      </c>
      <c r="R166" s="31">
        <v>0</v>
      </c>
      <c r="S16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6" s="17" t="e">
        <f>Tabela1[[#This Row],[Preço Calculado]]/Tabela1[[#This Row],[Preço atual]]-1</f>
        <v>#VALUE!</v>
      </c>
      <c r="U166" s="29" t="str">
        <f>HYPERLINK("https://statusinvest.com.br/fundos-imobiliarios/"&amp;Tabela1[[#This Row],[Ticker]],"Link")</f>
        <v>Link</v>
      </c>
      <c r="V166" s="38" t="s">
        <v>29</v>
      </c>
    </row>
    <row r="167" spans="1:22" x14ac:dyDescent="0.25">
      <c r="A167" s="12" t="s">
        <v>364</v>
      </c>
      <c r="B167" s="12" t="s">
        <v>28</v>
      </c>
      <c r="C167" s="13" t="s">
        <v>55</v>
      </c>
      <c r="D167" s="13" t="s">
        <v>68</v>
      </c>
      <c r="E167" s="16">
        <v>79.25</v>
      </c>
      <c r="F167" s="16">
        <v>0.63</v>
      </c>
      <c r="G167" s="25">
        <f>Tabela1[[#This Row],[Divid.]]*12/Tabela1[[#This Row],[Preço atual]]</f>
        <v>9.5394321766561527E-2</v>
      </c>
      <c r="H167" s="16">
        <v>6.88</v>
      </c>
      <c r="I167" s="16">
        <v>82.66</v>
      </c>
      <c r="J167" s="15">
        <f>Tabela1[[#This Row],[Preço atual]]/Tabela1[[#This Row],[VP]]</f>
        <v>0.95874667311879991</v>
      </c>
      <c r="K167" s="14"/>
      <c r="L167" s="14"/>
      <c r="M167" s="13">
        <v>1.55</v>
      </c>
      <c r="N167" s="13">
        <v>74745</v>
      </c>
      <c r="O167" s="13"/>
      <c r="P167" s="13"/>
      <c r="Q167" s="30">
        <f>Tabela1[[#This Row],[Divid.]]</f>
        <v>0.63</v>
      </c>
      <c r="R167" s="31">
        <v>0</v>
      </c>
      <c r="S167" s="16">
        <f>IF(ISERR(SEARCH("TIJOLO",Tabela1[[#This Row],[Setor]])),Tabela1[[#This Row],[Divid.
Considerado]]*12/($X$1+$AD$1+Tabela1[[#This Row],[Ônus]]),Tabela1[[#This Row],[Divid.
Considerado]]*12*(1-$AF$1)/($X$1+Tabela1[[#This Row],[Ônus]]))</f>
        <v>55.793357933579337</v>
      </c>
      <c r="T167" s="17">
        <f>Tabela1[[#This Row],[Preço Calculado]]/Tabela1[[#This Row],[Preço atual]]-1</f>
        <v>-0.29598286519142791</v>
      </c>
      <c r="U167" s="29" t="str">
        <f>HYPERLINK("https://statusinvest.com.br/fundos-imobiliarios/"&amp;Tabela1[[#This Row],[Ticker]],"Link")</f>
        <v>Link</v>
      </c>
      <c r="V167" s="38" t="s">
        <v>365</v>
      </c>
    </row>
    <row r="168" spans="1:22" x14ac:dyDescent="0.25">
      <c r="A168" s="12" t="s">
        <v>366</v>
      </c>
      <c r="B168" s="12" t="s">
        <v>28</v>
      </c>
      <c r="C168" s="13" t="s">
        <v>47</v>
      </c>
      <c r="D168" s="13" t="s">
        <v>68</v>
      </c>
      <c r="E168" s="16">
        <v>224.2</v>
      </c>
      <c r="F168" s="16">
        <v>1.45</v>
      </c>
      <c r="G168" s="25">
        <f>Tabela1[[#This Row],[Divid.]]*12/Tabela1[[#This Row],[Preço atual]]</f>
        <v>7.7609277430865292E-2</v>
      </c>
      <c r="H168" s="16">
        <v>15.35</v>
      </c>
      <c r="I168" s="16">
        <v>222.34</v>
      </c>
      <c r="J168" s="15">
        <f>Tabela1[[#This Row],[Preço atual]]/Tabela1[[#This Row],[VP]]</f>
        <v>1.0083655662498876</v>
      </c>
      <c r="K168" s="14">
        <v>6.8000000000000005E-2</v>
      </c>
      <c r="L168" s="14">
        <v>3.3000000000000002E-2</v>
      </c>
      <c r="M168" s="13">
        <v>0.12</v>
      </c>
      <c r="N168" s="13">
        <v>91001</v>
      </c>
      <c r="O168" s="13">
        <v>4389</v>
      </c>
      <c r="P168" s="13">
        <v>327</v>
      </c>
      <c r="Q168" s="30">
        <f>Tabela1[[#This Row],[Divid.]]</f>
        <v>1.45</v>
      </c>
      <c r="R168" s="31">
        <v>0</v>
      </c>
      <c r="S168" s="16">
        <f>IF(ISERR(SEARCH("TIJOLO",Tabela1[[#This Row],[Setor]])),Tabela1[[#This Row],[Divid.
Considerado]]*12/($X$1+$AD$1+Tabela1[[#This Row],[Ônus]]),Tabela1[[#This Row],[Divid.
Considerado]]*12*(1-$AF$1)/($X$1+Tabela1[[#This Row],[Ônus]]))</f>
        <v>128.41328413284131</v>
      </c>
      <c r="T168" s="17">
        <f>Tabela1[[#This Row],[Preço Calculado]]/Tabela1[[#This Row],[Preço atual]]-1</f>
        <v>-0.42723780493826347</v>
      </c>
      <c r="U168" s="29" t="str">
        <f>HYPERLINK("https://statusinvest.com.br/fundos-imobiliarios/"&amp;Tabela1[[#This Row],[Ticker]],"Link")</f>
        <v>Link</v>
      </c>
      <c r="V168" s="38" t="s">
        <v>367</v>
      </c>
    </row>
    <row r="169" spans="1:22" x14ac:dyDescent="0.25">
      <c r="A169" s="12" t="s">
        <v>368</v>
      </c>
      <c r="B169" s="12" t="s">
        <v>28</v>
      </c>
      <c r="C169" s="13" t="s">
        <v>39</v>
      </c>
      <c r="D169" s="13" t="s">
        <v>177</v>
      </c>
      <c r="E169" s="16">
        <v>106.78</v>
      </c>
      <c r="F169" s="16">
        <v>1.2</v>
      </c>
      <c r="G169" s="25">
        <f>Tabela1[[#This Row],[Divid.]]*12/Tabela1[[#This Row],[Preço atual]]</f>
        <v>0.13485671474058811</v>
      </c>
      <c r="H169" s="16">
        <v>13.2</v>
      </c>
      <c r="I169" s="16">
        <v>103.53</v>
      </c>
      <c r="J169" s="15">
        <f>Tabela1[[#This Row],[Preço atual]]/Tabela1[[#This Row],[VP]]</f>
        <v>1.0313918670916642</v>
      </c>
      <c r="K169" s="14"/>
      <c r="L169" s="14"/>
      <c r="M169" s="13">
        <v>4.17</v>
      </c>
      <c r="N169" s="13">
        <v>95641</v>
      </c>
      <c r="O169" s="13"/>
      <c r="P169" s="13"/>
      <c r="Q169" s="30">
        <f>Tabela1[[#This Row],[Divid.]]</f>
        <v>1.2</v>
      </c>
      <c r="R169" s="31">
        <v>0</v>
      </c>
      <c r="S169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169" s="17">
        <f>Tabela1[[#This Row],[Preço Calculado]]/Tabela1[[#This Row],[Preço atual]]-1</f>
        <v>-4.7474926893866787E-3</v>
      </c>
      <c r="U169" s="29" t="str">
        <f>HYPERLINK("https://statusinvest.com.br/fundos-imobiliarios/"&amp;Tabela1[[#This Row],[Ticker]],"Link")</f>
        <v>Link</v>
      </c>
      <c r="V169" s="38" t="s">
        <v>369</v>
      </c>
    </row>
    <row r="170" spans="1:22" x14ac:dyDescent="0.25">
      <c r="A170" s="12" t="s">
        <v>370</v>
      </c>
      <c r="B170" s="12" t="s">
        <v>28</v>
      </c>
      <c r="C170" s="13" t="s">
        <v>55</v>
      </c>
      <c r="D170" s="13" t="s">
        <v>177</v>
      </c>
      <c r="E170" s="16">
        <v>87.5</v>
      </c>
      <c r="F170" s="16">
        <v>0.65</v>
      </c>
      <c r="G170" s="25">
        <f>Tabela1[[#This Row],[Divid.]]*12/Tabela1[[#This Row],[Preço atual]]</f>
        <v>8.9142857142857149E-2</v>
      </c>
      <c r="H170" s="16">
        <v>7.15</v>
      </c>
      <c r="I170" s="16">
        <v>93</v>
      </c>
      <c r="J170" s="15">
        <f>Tabela1[[#This Row],[Preço atual]]/Tabela1[[#This Row],[VP]]</f>
        <v>0.94086021505376349</v>
      </c>
      <c r="K170" s="14"/>
      <c r="L170" s="14"/>
      <c r="M170" s="13">
        <v>4.1500000000000004</v>
      </c>
      <c r="N170" s="13">
        <v>13150</v>
      </c>
      <c r="O170" s="13"/>
      <c r="P170" s="13"/>
      <c r="Q170" s="30">
        <f>Tabela1[[#This Row],[Divid.]]</f>
        <v>0.65</v>
      </c>
      <c r="R170" s="31">
        <v>0</v>
      </c>
      <c r="S170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170" s="17">
        <f>Tabela1[[#This Row],[Preço Calculado]]/Tabela1[[#This Row],[Preço atual]]-1</f>
        <v>-0.34211913547706907</v>
      </c>
      <c r="U170" s="29" t="str">
        <f>HYPERLINK("https://statusinvest.com.br/fundos-imobiliarios/"&amp;Tabela1[[#This Row],[Ticker]],"Link")</f>
        <v>Link</v>
      </c>
      <c r="V170" s="38" t="s">
        <v>371</v>
      </c>
    </row>
    <row r="171" spans="1:22" x14ac:dyDescent="0.25">
      <c r="A171" s="12" t="s">
        <v>372</v>
      </c>
      <c r="B171" s="12" t="s">
        <v>28</v>
      </c>
      <c r="C171" s="13" t="s">
        <v>39</v>
      </c>
      <c r="D171" s="13" t="s">
        <v>40</v>
      </c>
      <c r="E171" s="16">
        <v>106.52</v>
      </c>
      <c r="F171" s="16">
        <v>1.28</v>
      </c>
      <c r="G171" s="14">
        <f>Tabela1[[#This Row],[Divid.]]*12/Tabela1[[#This Row],[Preço atual]]</f>
        <v>0.14419827262485918</v>
      </c>
      <c r="H171" s="16">
        <v>11.306699999999999</v>
      </c>
      <c r="I171" s="16">
        <v>116.83</v>
      </c>
      <c r="J171" s="15">
        <f>Tabela1[[#This Row],[Preço atual]]/Tabela1[[#This Row],[VP]]</f>
        <v>0.91175211846272364</v>
      </c>
      <c r="K171" s="14"/>
      <c r="L171" s="14"/>
      <c r="M171" s="13">
        <v>16.27</v>
      </c>
      <c r="N171" s="13">
        <v>364</v>
      </c>
      <c r="O171" s="13"/>
      <c r="P171" s="13"/>
      <c r="Q171" s="30">
        <f>Tabela1[[#This Row],[Divid.]]</f>
        <v>1.28</v>
      </c>
      <c r="R171" s="31">
        <v>0</v>
      </c>
      <c r="S171" s="16">
        <f>IF(ISERR(SEARCH("TIJOLO",Tabela1[[#This Row],[Setor]])),Tabela1[[#This Row],[Divid.
Considerado]]*12/($X$1+$AD$1+Tabela1[[#This Row],[Ônus]]),Tabela1[[#This Row],[Divid.
Considerado]]*12*(1-$AF$1)/($X$1+Tabela1[[#This Row],[Ônus]]))</f>
        <v>113.35793357933578</v>
      </c>
      <c r="T171" s="17">
        <f>Tabela1[[#This Row],[Preço Calculado]]/Tabela1[[#This Row],[Preço atual]]-1</f>
        <v>6.4193893910399868E-2</v>
      </c>
      <c r="U171" s="29" t="str">
        <f>HYPERLINK("https://statusinvest.com.br/fundos-imobiliarios/"&amp;Tabela1[[#This Row],[Ticker]],"Link")</f>
        <v>Link</v>
      </c>
      <c r="V171" s="38" t="s">
        <v>373</v>
      </c>
    </row>
    <row r="172" spans="1:22" x14ac:dyDescent="0.25">
      <c r="A172" s="12" t="s">
        <v>374</v>
      </c>
      <c r="B172" s="12" t="s">
        <v>28</v>
      </c>
      <c r="C172" s="13" t="s">
        <v>34</v>
      </c>
      <c r="D172" s="13"/>
      <c r="E172" s="16">
        <v>191.29</v>
      </c>
      <c r="F172" s="16">
        <v>0.8</v>
      </c>
      <c r="G172" s="14">
        <f>Tabela1[[#This Row],[Divid.]]*12/Tabela1[[#This Row],[Preço atual]]</f>
        <v>5.0185582100475724E-2</v>
      </c>
      <c r="H172" s="16">
        <v>0</v>
      </c>
      <c r="I172" s="16">
        <v>299.13</v>
      </c>
      <c r="J172" s="15">
        <f>Tabela1[[#This Row],[Preço atual]]/Tabela1[[#This Row],[VP]]</f>
        <v>0.63948784809280246</v>
      </c>
      <c r="K172" s="14"/>
      <c r="L172" s="14"/>
      <c r="M172" s="13">
        <v>0.64</v>
      </c>
      <c r="N172" s="13">
        <v>13895</v>
      </c>
      <c r="O172" s="13">
        <v>26496</v>
      </c>
      <c r="P172" s="13">
        <v>2683</v>
      </c>
      <c r="Q172" s="30">
        <f>Tabela1[[#This Row],[Divid.]]</f>
        <v>0.8</v>
      </c>
      <c r="R172" s="31">
        <v>0</v>
      </c>
      <c r="S172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172" s="17">
        <f>Tabela1[[#This Row],[Preço Calculado]]/Tabela1[[#This Row],[Preço atual]]-1</f>
        <v>-0.62962670036549273</v>
      </c>
      <c r="U172" s="29" t="str">
        <f>HYPERLINK("https://statusinvest.com.br/fundos-imobiliarios/"&amp;Tabela1[[#This Row],[Ticker]],"Link")</f>
        <v>Link</v>
      </c>
      <c r="V172" s="38" t="s">
        <v>375</v>
      </c>
    </row>
    <row r="173" spans="1:22" x14ac:dyDescent="0.25">
      <c r="A173" s="12" t="s">
        <v>376</v>
      </c>
      <c r="B173" s="12" t="s">
        <v>28</v>
      </c>
      <c r="C173" s="13" t="s">
        <v>59</v>
      </c>
      <c r="D173" s="13" t="s">
        <v>177</v>
      </c>
      <c r="E173" s="16">
        <v>163.69</v>
      </c>
      <c r="F173" s="16">
        <v>1.5</v>
      </c>
      <c r="G173" s="14">
        <f>Tabela1[[#This Row],[Divid.]]*12/Tabela1[[#This Row],[Preço atual]]</f>
        <v>0.10996395625878184</v>
      </c>
      <c r="H173" s="16">
        <v>13.6</v>
      </c>
      <c r="I173" s="16">
        <v>153.84</v>
      </c>
      <c r="J173" s="15">
        <f>Tabela1[[#This Row],[Preço atual]]/Tabela1[[#This Row],[VP]]</f>
        <v>1.0640275611024441</v>
      </c>
      <c r="K173" s="14">
        <v>0.13700000000000001</v>
      </c>
      <c r="L173" s="14">
        <v>0</v>
      </c>
      <c r="M173" s="13">
        <v>35.67</v>
      </c>
      <c r="N173" s="13">
        <v>365414</v>
      </c>
      <c r="O173" s="13">
        <v>3427</v>
      </c>
      <c r="P173" s="13">
        <v>232</v>
      </c>
      <c r="Q173" s="30">
        <f>Tabela1[[#This Row],[Divid.]]</f>
        <v>1.5</v>
      </c>
      <c r="R173" s="31">
        <v>0</v>
      </c>
      <c r="S173" s="16">
        <f>IF(ISERR(SEARCH("TIJOLO",Tabela1[[#This Row],[Setor]])),Tabela1[[#This Row],[Divid.
Considerado]]*12/($X$1+$AD$1+Tabela1[[#This Row],[Ônus]]),Tabela1[[#This Row],[Divid.
Considerado]]*12*(1-$AF$1)/($X$1+Tabela1[[#This Row],[Ônus]]))</f>
        <v>132.84132841328412</v>
      </c>
      <c r="T173" s="17">
        <f>Tabela1[[#This Row],[Preço Calculado]]/Tabela1[[#This Row],[Preço atual]]-1</f>
        <v>-0.18845788738906399</v>
      </c>
      <c r="U173" s="29" t="str">
        <f>HYPERLINK("https://statusinvest.com.br/fundos-imobiliarios/"&amp;Tabela1[[#This Row],[Ticker]],"Link")</f>
        <v>Link</v>
      </c>
      <c r="V173" s="38" t="s">
        <v>377</v>
      </c>
    </row>
    <row r="174" spans="1:22" x14ac:dyDescent="0.25">
      <c r="A174" s="12" t="s">
        <v>378</v>
      </c>
      <c r="B174" s="12" t="s">
        <v>28</v>
      </c>
      <c r="C174" s="13" t="s">
        <v>34</v>
      </c>
      <c r="D174" s="13" t="s">
        <v>177</v>
      </c>
      <c r="E174" s="16">
        <v>288.13</v>
      </c>
      <c r="F174" s="16">
        <v>1.6</v>
      </c>
      <c r="G174" s="14">
        <f>Tabela1[[#This Row],[Divid.]]*12/Tabela1[[#This Row],[Preço atual]]</f>
        <v>6.6636587651407356E-2</v>
      </c>
      <c r="H174" s="16">
        <v>17.600000000000001</v>
      </c>
      <c r="I174" s="16">
        <v>299.13</v>
      </c>
      <c r="J174" s="15">
        <f>Tabela1[[#This Row],[Preço atual]]/Tabela1[[#This Row],[VP]]</f>
        <v>0.96322669073646905</v>
      </c>
      <c r="K174" s="14">
        <v>0</v>
      </c>
      <c r="L174" s="14">
        <v>0</v>
      </c>
      <c r="M174" s="13">
        <v>0.64</v>
      </c>
      <c r="N174" s="13">
        <v>13895</v>
      </c>
      <c r="O174" s="13">
        <v>39910</v>
      </c>
      <c r="P174" s="13">
        <v>2683</v>
      </c>
      <c r="Q174" s="30">
        <f>Tabela1[[#This Row],[Divid.]]</f>
        <v>1.6</v>
      </c>
      <c r="R174" s="31">
        <v>0</v>
      </c>
      <c r="S174" s="16">
        <f>IF(ISERR(SEARCH("TIJOLO",Tabela1[[#This Row],[Setor]])),Tabela1[[#This Row],[Divid.
Considerado]]*12/($X$1+$AD$1+Tabela1[[#This Row],[Ônus]]),Tabela1[[#This Row],[Divid.
Considerado]]*12*(1-$AF$1)/($X$1+Tabela1[[#This Row],[Ônus]]))</f>
        <v>141.69741697416976</v>
      </c>
      <c r="T174" s="17">
        <f>Tabela1[[#This Row],[Preço Calculado]]/Tabela1[[#This Row],[Preço atual]]-1</f>
        <v>-0.50821706530326671</v>
      </c>
      <c r="U174" s="29" t="str">
        <f>HYPERLINK("https://statusinvest.com.br/fundos-imobiliarios/"&amp;Tabela1[[#This Row],[Ticker]],"Link")</f>
        <v>Link</v>
      </c>
      <c r="V174" s="38" t="s">
        <v>375</v>
      </c>
    </row>
    <row r="175" spans="1:22" x14ac:dyDescent="0.25">
      <c r="A175" s="12" t="s">
        <v>379</v>
      </c>
      <c r="B175" s="12" t="s">
        <v>28</v>
      </c>
      <c r="C175" s="13" t="s">
        <v>34</v>
      </c>
      <c r="D175" s="13" t="s">
        <v>177</v>
      </c>
      <c r="E175" s="16">
        <v>142.16999999999999</v>
      </c>
      <c r="F175" s="16">
        <v>1.4</v>
      </c>
      <c r="G175" s="25">
        <f>Tabela1[[#This Row],[Divid.]]*12/Tabela1[[#This Row],[Preço atual]]</f>
        <v>0.11816838995568685</v>
      </c>
      <c r="H175" s="16">
        <v>9.52</v>
      </c>
      <c r="I175" s="16">
        <v>155.47999999999999</v>
      </c>
      <c r="J175" s="15">
        <f>Tabela1[[#This Row],[Preço atual]]/Tabela1[[#This Row],[VP]]</f>
        <v>0.91439413429379979</v>
      </c>
      <c r="K175" s="14">
        <v>0.29599999999999999</v>
      </c>
      <c r="L175" s="14">
        <v>0</v>
      </c>
      <c r="M175" s="13">
        <v>2.88</v>
      </c>
      <c r="N175" s="13">
        <v>142238</v>
      </c>
      <c r="O175" s="13">
        <v>7698</v>
      </c>
      <c r="P175" s="13">
        <v>523</v>
      </c>
      <c r="Q175" s="30">
        <f>Tabela1[[#This Row],[Divid.]]</f>
        <v>1.4</v>
      </c>
      <c r="R175" s="31">
        <v>0</v>
      </c>
      <c r="S175" s="16">
        <f>IF(ISERR(SEARCH("TIJOLO",Tabela1[[#This Row],[Setor]])),Tabela1[[#This Row],[Divid.
Considerado]]*12/($X$1+$AD$1+Tabela1[[#This Row],[Ônus]]),Tabela1[[#This Row],[Divid.
Considerado]]*12*(1-$AF$1)/($X$1+Tabela1[[#This Row],[Ônus]]))</f>
        <v>123.98523985239849</v>
      </c>
      <c r="T175" s="17">
        <f>Tabela1[[#This Row],[Preço Calculado]]/Tabela1[[#This Row],[Preço atual]]-1</f>
        <v>-0.12790856121264327</v>
      </c>
      <c r="U175" s="29" t="str">
        <f>HYPERLINK("https://statusinvest.com.br/fundos-imobiliarios/"&amp;Tabela1[[#This Row],[Ticker]],"Link")</f>
        <v>Link</v>
      </c>
      <c r="V175" s="38" t="s">
        <v>380</v>
      </c>
    </row>
    <row r="176" spans="1:22" x14ac:dyDescent="0.25">
      <c r="A176" s="12" t="s">
        <v>381</v>
      </c>
      <c r="B176" s="12" t="s">
        <v>28</v>
      </c>
      <c r="C176" s="13" t="s">
        <v>50</v>
      </c>
      <c r="D176" s="13" t="s">
        <v>40</v>
      </c>
      <c r="E176" s="16">
        <v>0</v>
      </c>
      <c r="F176" s="16" t="s">
        <v>40</v>
      </c>
      <c r="G176" s="14" t="e">
        <f>Tabela1[[#This Row],[Divid.]]*12/Tabela1[[#This Row],[Preço atual]]</f>
        <v>#VALUE!</v>
      </c>
      <c r="H176" s="16">
        <v>0</v>
      </c>
      <c r="I176" s="16">
        <v>100.43</v>
      </c>
      <c r="J176" s="15">
        <f>Tabela1[[#This Row],[Preço atual]]/Tabela1[[#This Row],[VP]]</f>
        <v>0</v>
      </c>
      <c r="K176" s="14">
        <v>0.76400000000000001</v>
      </c>
      <c r="L176" s="14">
        <v>0</v>
      </c>
      <c r="M176" s="13">
        <v>1.9</v>
      </c>
      <c r="N176" s="13">
        <v>6</v>
      </c>
      <c r="O176" s="13"/>
      <c r="P176" s="13"/>
      <c r="Q176" s="30" t="str">
        <f>Tabela1[[#This Row],[Divid.]]</f>
        <v>-</v>
      </c>
      <c r="R176" s="31">
        <v>0</v>
      </c>
      <c r="S17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76" s="17" t="e">
        <f>Tabela1[[#This Row],[Preço Calculado]]/Tabela1[[#This Row],[Preço atual]]-1</f>
        <v>#VALUE!</v>
      </c>
      <c r="U176" s="29" t="str">
        <f>HYPERLINK("https://statusinvest.com.br/fundos-imobiliarios/"&amp;Tabela1[[#This Row],[Ticker]],"Link")</f>
        <v>Link</v>
      </c>
      <c r="V176" s="38" t="s">
        <v>29</v>
      </c>
    </row>
    <row r="177" spans="1:22" x14ac:dyDescent="0.25">
      <c r="A177" s="12" t="s">
        <v>382</v>
      </c>
      <c r="B177" s="12" t="s">
        <v>28</v>
      </c>
      <c r="C177" s="13" t="s">
        <v>43</v>
      </c>
      <c r="D177" s="13" t="s">
        <v>177</v>
      </c>
      <c r="E177" s="16">
        <v>132.5</v>
      </c>
      <c r="F177" s="16">
        <v>1.4</v>
      </c>
      <c r="G177" s="14">
        <f>Tabela1[[#This Row],[Divid.]]*12/Tabela1[[#This Row],[Preço atual]]</f>
        <v>0.12679245283018867</v>
      </c>
      <c r="H177" s="16">
        <v>10.9</v>
      </c>
      <c r="I177" s="16">
        <v>123.51</v>
      </c>
      <c r="J177" s="15">
        <f>Tabela1[[#This Row],[Preço atual]]/Tabela1[[#This Row],[VP]]</f>
        <v>1.0727876285321025</v>
      </c>
      <c r="K177" s="14">
        <v>1.0999999999999999E-2</v>
      </c>
      <c r="L177" s="14">
        <v>0</v>
      </c>
      <c r="M177" s="13">
        <v>2.62</v>
      </c>
      <c r="N177" s="13">
        <v>200062</v>
      </c>
      <c r="O177" s="13">
        <v>4591</v>
      </c>
      <c r="P177" s="13">
        <v>383</v>
      </c>
      <c r="Q177" s="30">
        <f>Tabela1[[#This Row],[Divid.]]</f>
        <v>1.4</v>
      </c>
      <c r="R177" s="31">
        <v>0</v>
      </c>
      <c r="S177" s="16">
        <f>IF(ISERR(SEARCH("TIJOLO",Tabela1[[#This Row],[Setor]])),Tabela1[[#This Row],[Divid.
Considerado]]*12/($X$1+$AD$1+Tabela1[[#This Row],[Ônus]]),Tabela1[[#This Row],[Divid.
Considerado]]*12*(1-$AF$1)/($X$1+Tabela1[[#This Row],[Ônus]]))</f>
        <v>123.98523985239849</v>
      </c>
      <c r="T177" s="17">
        <f>Tabela1[[#This Row],[Preço Calculado]]/Tabela1[[#This Row],[Preço atual]]-1</f>
        <v>-6.4262340736615187E-2</v>
      </c>
      <c r="U177" s="29" t="str">
        <f>HYPERLINK("https://statusinvest.com.br/fundos-imobiliarios/"&amp;Tabela1[[#This Row],[Ticker]],"Link")</f>
        <v>Link</v>
      </c>
      <c r="V177" s="38" t="s">
        <v>383</v>
      </c>
    </row>
    <row r="178" spans="1:22" x14ac:dyDescent="0.25">
      <c r="A178" s="12" t="s">
        <v>384</v>
      </c>
      <c r="B178" s="12" t="s">
        <v>28</v>
      </c>
      <c r="C178" s="13" t="s">
        <v>59</v>
      </c>
      <c r="D178" s="13" t="s">
        <v>68</v>
      </c>
      <c r="E178" s="16">
        <v>95.89</v>
      </c>
      <c r="F178" s="16">
        <v>0.65</v>
      </c>
      <c r="G178" s="14">
        <f>Tabela1[[#This Row],[Divid.]]*12/Tabela1[[#This Row],[Preço atual]]</f>
        <v>8.1343205756596107E-2</v>
      </c>
      <c r="H178" s="16">
        <v>7.15</v>
      </c>
      <c r="I178" s="16">
        <v>114.95</v>
      </c>
      <c r="J178" s="15">
        <f>Tabela1[[#This Row],[Preço atual]]/Tabela1[[#This Row],[VP]]</f>
        <v>0.83418877772944755</v>
      </c>
      <c r="K178" s="14">
        <v>2.3E-2</v>
      </c>
      <c r="L178" s="14">
        <v>0</v>
      </c>
      <c r="M178" s="13">
        <v>0.3</v>
      </c>
      <c r="N178" s="13">
        <v>4310</v>
      </c>
      <c r="O178" s="13">
        <v>2032</v>
      </c>
      <c r="P178" s="13">
        <v>204</v>
      </c>
      <c r="Q178" s="30">
        <f>Tabela1[[#This Row],[Divid.]]</f>
        <v>0.65</v>
      </c>
      <c r="R178" s="31">
        <v>0</v>
      </c>
      <c r="S178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178" s="17">
        <f>Tabela1[[#This Row],[Preço Calculado]]/Tabela1[[#This Row],[Preço atual]]-1</f>
        <v>-0.39968113832770413</v>
      </c>
      <c r="U178" s="29" t="str">
        <f>HYPERLINK("https://statusinvest.com.br/fundos-imobiliarios/"&amp;Tabela1[[#This Row],[Ticker]],"Link")</f>
        <v>Link</v>
      </c>
      <c r="V178" s="38" t="s">
        <v>385</v>
      </c>
    </row>
    <row r="179" spans="1:22" x14ac:dyDescent="0.25">
      <c r="A179" s="12" t="s">
        <v>386</v>
      </c>
      <c r="B179" s="12" t="s">
        <v>28</v>
      </c>
      <c r="C179" s="13" t="s">
        <v>47</v>
      </c>
      <c r="D179" s="13" t="s">
        <v>68</v>
      </c>
      <c r="E179" s="16">
        <v>226.95</v>
      </c>
      <c r="F179" s="16">
        <v>23.8</v>
      </c>
      <c r="G179" s="25">
        <f>Tabela1[[#This Row],[Divid.]]*12/Tabela1[[#This Row],[Preço atual]]</f>
        <v>1.258426966292135</v>
      </c>
      <c r="H179" s="16">
        <v>0</v>
      </c>
      <c r="I179" s="16">
        <v>238.79</v>
      </c>
      <c r="J179" s="15">
        <f>Tabela1[[#This Row],[Preço atual]]/Tabela1[[#This Row],[VP]]</f>
        <v>0.9504166841157502</v>
      </c>
      <c r="K179" s="14">
        <v>1.9E-2</v>
      </c>
      <c r="L179" s="14">
        <v>4.9000000000000002E-2</v>
      </c>
      <c r="M179" s="13">
        <v>0.67</v>
      </c>
      <c r="N179" s="13">
        <v>209</v>
      </c>
      <c r="O179" s="13"/>
      <c r="P179" s="13"/>
      <c r="Q179" s="30">
        <f>Tabela1[[#This Row],[Divid.]]</f>
        <v>23.8</v>
      </c>
      <c r="R179" s="31">
        <v>0</v>
      </c>
      <c r="S179" s="16">
        <f>IF(ISERR(SEARCH("TIJOLO",Tabela1[[#This Row],[Setor]])),Tabela1[[#This Row],[Divid.
Considerado]]*12/($X$1+$AD$1+Tabela1[[#This Row],[Ônus]]),Tabela1[[#This Row],[Divid.
Considerado]]*12*(1-$AF$1)/($X$1+Tabela1[[#This Row],[Ônus]]))</f>
        <v>2107.7490774907751</v>
      </c>
      <c r="T179" s="17">
        <f>Tabela1[[#This Row],[Preço Calculado]]/Tabela1[[#This Row],[Preço atual]]-1</f>
        <v>8.2872838840747978</v>
      </c>
      <c r="U179" s="29" t="str">
        <f>HYPERLINK("https://statusinvest.com.br/fundos-imobiliarios/"&amp;Tabela1[[#This Row],[Ticker]],"Link")</f>
        <v>Link</v>
      </c>
      <c r="V179" s="38" t="s">
        <v>337</v>
      </c>
    </row>
    <row r="180" spans="1:22" x14ac:dyDescent="0.25">
      <c r="A180" s="12" t="s">
        <v>387</v>
      </c>
      <c r="B180" s="12" t="s">
        <v>28</v>
      </c>
      <c r="C180" s="13" t="s">
        <v>34</v>
      </c>
      <c r="D180" s="13"/>
      <c r="E180" s="16">
        <v>23.98</v>
      </c>
      <c r="F180" s="16">
        <v>0.5</v>
      </c>
      <c r="G180" s="25">
        <f>Tabela1[[#This Row],[Divid.]]*12/Tabela1[[#This Row],[Preço atual]]</f>
        <v>0.25020850708924103</v>
      </c>
      <c r="H180" s="16">
        <v>2.04</v>
      </c>
      <c r="I180" s="16">
        <v>89.33</v>
      </c>
      <c r="J180" s="15">
        <f>Tabela1[[#This Row],[Preço atual]]/Tabela1[[#This Row],[VP]]</f>
        <v>0.26844285234523679</v>
      </c>
      <c r="K180" s="14"/>
      <c r="L180" s="14"/>
      <c r="M180" s="13">
        <v>0.42</v>
      </c>
      <c r="N180" s="13">
        <v>7538</v>
      </c>
      <c r="O180" s="13">
        <v>2077</v>
      </c>
      <c r="P180" s="13">
        <v>496</v>
      </c>
      <c r="Q180" s="30">
        <f>Tabela1[[#This Row],[Divid.]]</f>
        <v>0.5</v>
      </c>
      <c r="R180" s="31">
        <v>0</v>
      </c>
      <c r="S180" s="16">
        <f>IF(ISERR(SEARCH("TIJOLO",Tabela1[[#This Row],[Setor]])),Tabela1[[#This Row],[Divid.
Considerado]]*12/($X$1+$AD$1+Tabela1[[#This Row],[Ônus]]),Tabela1[[#This Row],[Divid.
Considerado]]*12*(1-$AF$1)/($X$1+Tabela1[[#This Row],[Ônus]]))</f>
        <v>44.280442804428041</v>
      </c>
      <c r="T180" s="17">
        <f>Tabela1[[#This Row],[Preço Calculado]]/Tabela1[[#This Row],[Preço atual]]-1</f>
        <v>0.84655724789107767</v>
      </c>
      <c r="U180" s="29" t="str">
        <f>HYPERLINK("https://statusinvest.com.br/fundos-imobiliarios/"&amp;Tabela1[[#This Row],[Ticker]],"Link")</f>
        <v>Link</v>
      </c>
      <c r="V180" s="38" t="s">
        <v>388</v>
      </c>
    </row>
    <row r="181" spans="1:22" x14ac:dyDescent="0.25">
      <c r="A181" s="12" t="s">
        <v>389</v>
      </c>
      <c r="B181" s="12" t="s">
        <v>28</v>
      </c>
      <c r="C181" s="13" t="s">
        <v>50</v>
      </c>
      <c r="D181" s="13" t="s">
        <v>390</v>
      </c>
      <c r="E181" s="16">
        <v>69</v>
      </c>
      <c r="F181" s="16">
        <v>2.0044</v>
      </c>
      <c r="G181" s="25">
        <f>Tabela1[[#This Row],[Divid.]]*12/Tabela1[[#This Row],[Preço atual]]</f>
        <v>0.34859130434782604</v>
      </c>
      <c r="H181" s="16">
        <v>7.2632000000000003</v>
      </c>
      <c r="I181" s="16">
        <v>92.07</v>
      </c>
      <c r="J181" s="15">
        <f>Tabela1[[#This Row],[Preço atual]]/Tabela1[[#This Row],[VP]]</f>
        <v>0.74942978168784624</v>
      </c>
      <c r="K181" s="14"/>
      <c r="L181" s="14"/>
      <c r="M181" s="13">
        <v>3.79</v>
      </c>
      <c r="N181" s="13">
        <v>1668</v>
      </c>
      <c r="O181" s="13"/>
      <c r="P181" s="13"/>
      <c r="Q181" s="30">
        <f>Tabela1[[#This Row],[Divid.]]</f>
        <v>2.0044</v>
      </c>
      <c r="R181" s="31">
        <v>0</v>
      </c>
      <c r="S181" s="16">
        <f>IF(ISERR(SEARCH("TIJOLO",Tabela1[[#This Row],[Setor]])),Tabela1[[#This Row],[Divid.
Considerado]]*12/($X$1+$AD$1+Tabela1[[#This Row],[Ônus]]),Tabela1[[#This Row],[Divid.
Considerado]]*12*(1-$AF$1)/($X$1+Tabela1[[#This Row],[Ônus]]))</f>
        <v>177.51143911439112</v>
      </c>
      <c r="T181" s="17">
        <f>Tabela1[[#This Row],[Preço Calculado]]/Tabela1[[#This Row],[Preço atual]]-1</f>
        <v>1.5726295523824803</v>
      </c>
      <c r="U181" s="29" t="str">
        <f>HYPERLINK("https://statusinvest.com.br/fundos-imobiliarios/"&amp;Tabela1[[#This Row],[Ticker]],"Link")</f>
        <v>Link</v>
      </c>
      <c r="V181" s="38" t="s">
        <v>391</v>
      </c>
    </row>
    <row r="182" spans="1:22" x14ac:dyDescent="0.25">
      <c r="A182" s="12" t="s">
        <v>392</v>
      </c>
      <c r="B182" s="12" t="s">
        <v>28</v>
      </c>
      <c r="C182" s="13" t="s">
        <v>47</v>
      </c>
      <c r="D182" s="13" t="s">
        <v>68</v>
      </c>
      <c r="E182" s="16">
        <v>82.98</v>
      </c>
      <c r="F182" s="16">
        <v>1</v>
      </c>
      <c r="G182" s="14">
        <f>Tabela1[[#This Row],[Divid.]]*12/Tabela1[[#This Row],[Preço atual]]</f>
        <v>0.14461315979754158</v>
      </c>
      <c r="H182" s="16">
        <v>5.62</v>
      </c>
      <c r="I182" s="16">
        <v>89.49</v>
      </c>
      <c r="J182" s="15">
        <f>Tabela1[[#This Row],[Preço atual]]/Tabela1[[#This Row],[VP]]</f>
        <v>0.92725444183707684</v>
      </c>
      <c r="K182" s="14">
        <v>4.4999999999999998E-2</v>
      </c>
      <c r="L182" s="14">
        <v>-6.0000000000000001E-3</v>
      </c>
      <c r="M182" s="13">
        <v>0.51</v>
      </c>
      <c r="N182" s="13">
        <v>407</v>
      </c>
      <c r="O182" s="13">
        <v>1911</v>
      </c>
      <c r="P182" s="13">
        <v>154</v>
      </c>
      <c r="Q182" s="30">
        <f>Tabela1[[#This Row],[Divid.]]</f>
        <v>1</v>
      </c>
      <c r="R182" s="31">
        <v>0</v>
      </c>
      <c r="S182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182" s="17">
        <f>Tabela1[[#This Row],[Preço Calculado]]/Tabela1[[#This Row],[Preço atual]]-1</f>
        <v>6.7255791863775283E-2</v>
      </c>
      <c r="U182" s="29" t="str">
        <f>HYPERLINK("https://statusinvest.com.br/fundos-imobiliarios/"&amp;Tabela1[[#This Row],[Ticker]],"Link")</f>
        <v>Link</v>
      </c>
      <c r="V182" s="38" t="s">
        <v>393</v>
      </c>
    </row>
    <row r="183" spans="1:22" x14ac:dyDescent="0.25">
      <c r="A183" s="12" t="s">
        <v>394</v>
      </c>
      <c r="B183" s="12" t="s">
        <v>28</v>
      </c>
      <c r="C183" s="13" t="s">
        <v>143</v>
      </c>
      <c r="D183" s="13" t="s">
        <v>68</v>
      </c>
      <c r="E183" s="16">
        <v>4.84</v>
      </c>
      <c r="F183" s="16">
        <v>6.8</v>
      </c>
      <c r="G183" s="14">
        <f>Tabela1[[#This Row],[Divid.]]*12/Tabela1[[#This Row],[Preço atual]]</f>
        <v>16.859504132231404</v>
      </c>
      <c r="H183" s="16">
        <v>0</v>
      </c>
      <c r="I183" s="16">
        <v>6.11</v>
      </c>
      <c r="J183" s="15">
        <f>Tabela1[[#This Row],[Preço atual]]/Tabela1[[#This Row],[VP]]</f>
        <v>0.79214402618657931</v>
      </c>
      <c r="K183" s="14"/>
      <c r="L183" s="14"/>
      <c r="M183" s="13">
        <v>43.31</v>
      </c>
      <c r="N183" s="13">
        <v>1063</v>
      </c>
      <c r="O183" s="13"/>
      <c r="P183" s="13"/>
      <c r="Q183" s="30">
        <f>Tabela1[[#This Row],[Divid.]]</f>
        <v>6.8</v>
      </c>
      <c r="R183" s="31">
        <v>0</v>
      </c>
      <c r="S183" s="16">
        <f>IF(ISERR(SEARCH("TIJOLO",Tabela1[[#This Row],[Setor]])),Tabela1[[#This Row],[Divid.
Considerado]]*12/($X$1+$AD$1+Tabela1[[#This Row],[Ônus]]),Tabela1[[#This Row],[Divid.
Considerado]]*12*(1-$AF$1)/($X$1+Tabela1[[#This Row],[Ônus]]))</f>
        <v>602.21402214022135</v>
      </c>
      <c r="T183" s="17">
        <f>Tabela1[[#This Row],[Preço Calculado]]/Tabela1[[#This Row],[Preço atual]]-1</f>
        <v>123.42438473971515</v>
      </c>
      <c r="U183" s="29" t="str">
        <f>HYPERLINK("https://statusinvest.com.br/fundos-imobiliarios/"&amp;Tabela1[[#This Row],[Ticker]],"Link")</f>
        <v>Link</v>
      </c>
      <c r="V183" s="38" t="s">
        <v>395</v>
      </c>
    </row>
    <row r="184" spans="1:22" x14ac:dyDescent="0.25">
      <c r="A184" s="12" t="s">
        <v>396</v>
      </c>
      <c r="B184" s="12" t="s">
        <v>28</v>
      </c>
      <c r="C184" s="13" t="s">
        <v>39</v>
      </c>
      <c r="D184" s="13" t="s">
        <v>68</v>
      </c>
      <c r="E184" s="16">
        <v>83.71</v>
      </c>
      <c r="F184" s="16">
        <v>0.9</v>
      </c>
      <c r="G184" s="14">
        <f>Tabela1[[#This Row],[Divid.]]*12/Tabela1[[#This Row],[Preço atual]]</f>
        <v>0.12901684386572693</v>
      </c>
      <c r="H184" s="16">
        <v>9.8000000000000007</v>
      </c>
      <c r="I184" s="16">
        <v>93.66</v>
      </c>
      <c r="J184" s="15">
        <f>Tabela1[[#This Row],[Preço atual]]/Tabela1[[#This Row],[VP]]</f>
        <v>0.89376468076019644</v>
      </c>
      <c r="K184" s="14"/>
      <c r="L184" s="14"/>
      <c r="M184" s="13">
        <v>8.76</v>
      </c>
      <c r="N184" s="13">
        <v>1295</v>
      </c>
      <c r="O184" s="13"/>
      <c r="P184" s="13"/>
      <c r="Q184" s="30">
        <f>Tabela1[[#This Row],[Divid.]]</f>
        <v>0.9</v>
      </c>
      <c r="R184" s="31">
        <v>0</v>
      </c>
      <c r="S184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184" s="17">
        <f>Tabela1[[#This Row],[Preço Calculado]]/Tabela1[[#This Row],[Preço atual]]-1</f>
        <v>-4.7846170732642745E-2</v>
      </c>
      <c r="U184" s="29" t="str">
        <f>HYPERLINK("https://statusinvest.com.br/fundos-imobiliarios/"&amp;Tabela1[[#This Row],[Ticker]],"Link")</f>
        <v>Link</v>
      </c>
      <c r="V184" s="38" t="s">
        <v>397</v>
      </c>
    </row>
    <row r="185" spans="1:22" x14ac:dyDescent="0.25">
      <c r="A185" s="12" t="s">
        <v>398</v>
      </c>
      <c r="B185" s="12" t="s">
        <v>28</v>
      </c>
      <c r="C185" s="13" t="s">
        <v>39</v>
      </c>
      <c r="D185" s="13" t="s">
        <v>399</v>
      </c>
      <c r="E185" s="16">
        <v>88.05</v>
      </c>
      <c r="F185" s="16">
        <v>1.1000000000000001</v>
      </c>
      <c r="G185" s="25">
        <f>Tabela1[[#This Row],[Divid.]]*12/Tabela1[[#This Row],[Preço atual]]</f>
        <v>0.14991482112436116</v>
      </c>
      <c r="H185" s="16">
        <v>10.45</v>
      </c>
      <c r="I185" s="16">
        <v>93.6</v>
      </c>
      <c r="J185" s="15">
        <f>Tabela1[[#This Row],[Preço atual]]/Tabela1[[#This Row],[VP]]</f>
        <v>0.94070512820512819</v>
      </c>
      <c r="K185" s="14"/>
      <c r="L185" s="14"/>
      <c r="M185" s="13">
        <v>5.49</v>
      </c>
      <c r="N185" s="13">
        <v>9320</v>
      </c>
      <c r="O185" s="13"/>
      <c r="P185" s="13"/>
      <c r="Q185" s="30">
        <f>Tabela1[[#This Row],[Divid.]]</f>
        <v>1.1000000000000001</v>
      </c>
      <c r="R185" s="31">
        <v>0</v>
      </c>
      <c r="S185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185" s="17">
        <f>Tabela1[[#This Row],[Preço Calculado]]/Tabela1[[#This Row],[Preço atual]]-1</f>
        <v>0.1063824437222225</v>
      </c>
      <c r="U185" s="29" t="str">
        <f>HYPERLINK("https://statusinvest.com.br/fundos-imobiliarios/"&amp;Tabela1[[#This Row],[Ticker]],"Link")</f>
        <v>Link</v>
      </c>
      <c r="V185" s="38" t="s">
        <v>400</v>
      </c>
    </row>
    <row r="186" spans="1:22" x14ac:dyDescent="0.25">
      <c r="A186" s="12" t="s">
        <v>401</v>
      </c>
      <c r="B186" s="12" t="s">
        <v>28</v>
      </c>
      <c r="C186" s="13" t="s">
        <v>59</v>
      </c>
      <c r="D186" s="13" t="s">
        <v>399</v>
      </c>
      <c r="E186" s="16">
        <v>96</v>
      </c>
      <c r="F186" s="16">
        <v>0.73</v>
      </c>
      <c r="G186" s="25">
        <f>Tabela1[[#This Row],[Divid.]]*12/Tabela1[[#This Row],[Preço atual]]</f>
        <v>9.1249999999999998E-2</v>
      </c>
      <c r="H186" s="16">
        <v>7.82</v>
      </c>
      <c r="I186" s="16">
        <v>104.29</v>
      </c>
      <c r="J186" s="15">
        <f>Tabela1[[#This Row],[Preço atual]]/Tabela1[[#This Row],[VP]]</f>
        <v>0.92051011602262911</v>
      </c>
      <c r="K186" s="14">
        <v>0</v>
      </c>
      <c r="L186" s="14">
        <v>0</v>
      </c>
      <c r="M186" s="13">
        <v>3.69</v>
      </c>
      <c r="N186" s="13">
        <v>29612</v>
      </c>
      <c r="O186" s="13">
        <v>2761</v>
      </c>
      <c r="P186" s="13">
        <v>239</v>
      </c>
      <c r="Q186" s="30">
        <f>Tabela1[[#This Row],[Divid.]]</f>
        <v>0.73</v>
      </c>
      <c r="R186" s="31">
        <v>0</v>
      </c>
      <c r="S186" s="16">
        <f>IF(ISERR(SEARCH("TIJOLO",Tabela1[[#This Row],[Setor]])),Tabela1[[#This Row],[Divid.
Considerado]]*12/($X$1+$AD$1+Tabela1[[#This Row],[Ônus]]),Tabela1[[#This Row],[Divid.
Considerado]]*12*(1-$AF$1)/($X$1+Tabela1[[#This Row],[Ônus]]))</f>
        <v>64.649446494464939</v>
      </c>
      <c r="T186" s="17">
        <f>Tabela1[[#This Row],[Preço Calculado]]/Tabela1[[#This Row],[Preço atual]]-1</f>
        <v>-0.32656826568265684</v>
      </c>
      <c r="U186" s="29" t="str">
        <f>HYPERLINK("https://statusinvest.com.br/fundos-imobiliarios/"&amp;Tabela1[[#This Row],[Ticker]],"Link")</f>
        <v>Link</v>
      </c>
      <c r="V186" s="38" t="s">
        <v>402</v>
      </c>
    </row>
    <row r="187" spans="1:22" x14ac:dyDescent="0.25">
      <c r="A187" s="12" t="s">
        <v>403</v>
      </c>
      <c r="B187" s="12" t="s">
        <v>28</v>
      </c>
      <c r="C187" s="13" t="s">
        <v>47</v>
      </c>
      <c r="D187" s="13" t="s">
        <v>399</v>
      </c>
      <c r="E187" s="16">
        <v>94.46</v>
      </c>
      <c r="F187" s="16">
        <v>0.74</v>
      </c>
      <c r="G187" s="25">
        <f>Tabela1[[#This Row],[Divid.]]*12/Tabela1[[#This Row],[Preço atual]]</f>
        <v>9.4008045733643866E-2</v>
      </c>
      <c r="H187" s="16">
        <v>7.81</v>
      </c>
      <c r="I187" s="16">
        <v>95.1</v>
      </c>
      <c r="J187" s="15">
        <f>Tabela1[[#This Row],[Preço atual]]/Tabela1[[#This Row],[VP]]</f>
        <v>0.99327024185068347</v>
      </c>
      <c r="K187" s="14">
        <v>5.2999999999999999E-2</v>
      </c>
      <c r="L187" s="14">
        <v>4.2999999999999997E-2</v>
      </c>
      <c r="M187" s="13">
        <v>4.93</v>
      </c>
      <c r="N187" s="13">
        <v>157081</v>
      </c>
      <c r="O187" s="13">
        <v>9978</v>
      </c>
      <c r="P187" s="13">
        <v>782</v>
      </c>
      <c r="Q187" s="30">
        <f>Tabela1[[#This Row],[Divid.]]</f>
        <v>0.74</v>
      </c>
      <c r="R187" s="31">
        <v>0</v>
      </c>
      <c r="S187" s="16">
        <f>IF(ISERR(SEARCH("TIJOLO",Tabela1[[#This Row],[Setor]])),Tabela1[[#This Row],[Divid.
Considerado]]*12/($X$1+$AD$1+Tabela1[[#This Row],[Ônus]]),Tabela1[[#This Row],[Divid.
Considerado]]*12*(1-$AF$1)/($X$1+Tabela1[[#This Row],[Ônus]]))</f>
        <v>65.535055350553492</v>
      </c>
      <c r="T187" s="17">
        <f>Tabela1[[#This Row],[Preço Calculado]]/Tabela1[[#This Row],[Preço atual]]-1</f>
        <v>-0.3062136846225546</v>
      </c>
      <c r="U187" s="29" t="str">
        <f>HYPERLINK("https://statusinvest.com.br/fundos-imobiliarios/"&amp;Tabela1[[#This Row],[Ticker]],"Link")</f>
        <v>Link</v>
      </c>
      <c r="V187" s="38" t="s">
        <v>404</v>
      </c>
    </row>
    <row r="188" spans="1:22" x14ac:dyDescent="0.25">
      <c r="A188" s="12" t="s">
        <v>405</v>
      </c>
      <c r="B188" s="12" t="s">
        <v>28</v>
      </c>
      <c r="C188" s="13" t="s">
        <v>43</v>
      </c>
      <c r="D188" s="13"/>
      <c r="E188" s="16">
        <v>102.56</v>
      </c>
      <c r="F188" s="16">
        <v>0.63</v>
      </c>
      <c r="G188" s="25">
        <f>Tabela1[[#This Row],[Divid.]]*12/Tabela1[[#This Row],[Preço atual]]</f>
        <v>7.3712948517940718E-2</v>
      </c>
      <c r="H188" s="16">
        <v>6.93</v>
      </c>
      <c r="I188" s="16">
        <v>93.35</v>
      </c>
      <c r="J188" s="15">
        <f>Tabela1[[#This Row],[Preço atual]]/Tabela1[[#This Row],[VP]]</f>
        <v>1.0986609534011784</v>
      </c>
      <c r="K188" s="14"/>
      <c r="L188" s="14"/>
      <c r="M188" s="13">
        <v>1.69</v>
      </c>
      <c r="N188" s="13">
        <v>201</v>
      </c>
      <c r="O188" s="13">
        <v>8520</v>
      </c>
      <c r="P188" s="13">
        <v>707</v>
      </c>
      <c r="Q188" s="30">
        <f>Tabela1[[#This Row],[Divid.]]</f>
        <v>0.63</v>
      </c>
      <c r="R188" s="31">
        <v>0</v>
      </c>
      <c r="S188" s="16">
        <f>IF(ISERR(SEARCH("TIJOLO",Tabela1[[#This Row],[Setor]])),Tabela1[[#This Row],[Divid.
Considerado]]*12/($X$1+$AD$1+Tabela1[[#This Row],[Ônus]]),Tabela1[[#This Row],[Divid.
Considerado]]*12*(1-$AF$1)/($X$1+Tabela1[[#This Row],[Ônus]]))</f>
        <v>55.793357933579337</v>
      </c>
      <c r="T188" s="17">
        <f>Tabela1[[#This Row],[Preço Calculado]]/Tabela1[[#This Row],[Preço atual]]-1</f>
        <v>-0.45599299986759623</v>
      </c>
      <c r="U188" s="29" t="str">
        <f>HYPERLINK("https://statusinvest.com.br/fundos-imobiliarios/"&amp;Tabela1[[#This Row],[Ticker]],"Link")</f>
        <v>Link</v>
      </c>
      <c r="V188" s="38" t="s">
        <v>406</v>
      </c>
    </row>
    <row r="189" spans="1:22" x14ac:dyDescent="0.25">
      <c r="A189" s="12" t="s">
        <v>407</v>
      </c>
      <c r="B189" s="12" t="s">
        <v>28</v>
      </c>
      <c r="C189" s="13" t="s">
        <v>140</v>
      </c>
      <c r="D189" s="13" t="s">
        <v>85</v>
      </c>
      <c r="E189" s="16">
        <v>126.52</v>
      </c>
      <c r="F189" s="16">
        <v>1.8849</v>
      </c>
      <c r="G189" s="14">
        <f>Tabela1[[#This Row],[Divid.]]*12/Tabela1[[#This Row],[Preço atual]]</f>
        <v>0.17877647802718938</v>
      </c>
      <c r="H189" s="16">
        <v>12.7255</v>
      </c>
      <c r="I189" s="16">
        <v>137.77000000000001</v>
      </c>
      <c r="J189" s="15">
        <f>Tabela1[[#This Row],[Preço atual]]/Tabela1[[#This Row],[VP]]</f>
        <v>0.91834216447702688</v>
      </c>
      <c r="K189" s="14">
        <v>0</v>
      </c>
      <c r="L189" s="14">
        <v>0</v>
      </c>
      <c r="M189" s="13">
        <v>4.91</v>
      </c>
      <c r="N189" s="13">
        <v>26181</v>
      </c>
      <c r="O189" s="13">
        <v>3445</v>
      </c>
      <c r="P189" s="13">
        <v>245</v>
      </c>
      <c r="Q189" s="30">
        <f>Tabela1[[#This Row],[Divid.]]</f>
        <v>1.8849</v>
      </c>
      <c r="R189" s="31">
        <v>0</v>
      </c>
      <c r="S189" s="16">
        <f>IF(ISERR(SEARCH("TIJOLO",Tabela1[[#This Row],[Setor]])),Tabela1[[#This Row],[Divid.
Considerado]]*12/($X$1+$AD$1+Tabela1[[#This Row],[Ônus]]),Tabela1[[#This Row],[Divid.
Considerado]]*12*(1-$AF$1)/($X$1+Tabela1[[#This Row],[Ônus]]))</f>
        <v>166.92841328413283</v>
      </c>
      <c r="T189" s="17">
        <f>Tabela1[[#This Row],[Preço Calculado]]/Tabela1[[#This Row],[Preço atual]]-1</f>
        <v>0.31938360167667423</v>
      </c>
      <c r="U189" s="29" t="str">
        <f>HYPERLINK("https://statusinvest.com.br/fundos-imobiliarios/"&amp;Tabela1[[#This Row],[Ticker]],"Link")</f>
        <v>Link</v>
      </c>
      <c r="V189" s="38" t="s">
        <v>408</v>
      </c>
    </row>
    <row r="190" spans="1:22" x14ac:dyDescent="0.25">
      <c r="A190" s="12" t="s">
        <v>409</v>
      </c>
      <c r="B190" s="12" t="s">
        <v>28</v>
      </c>
      <c r="C190" s="13" t="s">
        <v>355</v>
      </c>
      <c r="D190" s="13" t="s">
        <v>40</v>
      </c>
      <c r="E190" s="16">
        <v>88.99</v>
      </c>
      <c r="F190" s="16">
        <v>0.55000000000000004</v>
      </c>
      <c r="G190" s="25">
        <f>Tabela1[[#This Row],[Divid.]]*12/Tabela1[[#This Row],[Preço atual]]</f>
        <v>7.4165636588380726E-2</v>
      </c>
      <c r="H190" s="16">
        <v>5.97</v>
      </c>
      <c r="I190" s="16">
        <v>102.53</v>
      </c>
      <c r="J190" s="15">
        <f>Tabela1[[#This Row],[Preço atual]]/Tabela1[[#This Row],[VP]]</f>
        <v>0.86794109041256207</v>
      </c>
      <c r="K190" s="14"/>
      <c r="L190" s="14"/>
      <c r="M190" s="13">
        <v>45.09</v>
      </c>
      <c r="N190" s="13">
        <v>230</v>
      </c>
      <c r="O190" s="13">
        <v>2067</v>
      </c>
      <c r="P190" s="13">
        <v>0</v>
      </c>
      <c r="Q190" s="30">
        <f>Tabela1[[#This Row],[Divid.]]</f>
        <v>0.55000000000000004</v>
      </c>
      <c r="R190" s="31">
        <v>0</v>
      </c>
      <c r="S190" s="16">
        <f>IF(ISERR(SEARCH("TIJOLO",Tabela1[[#This Row],[Setor]])),Tabela1[[#This Row],[Divid.
Considerado]]*12/($X$1+$AD$1+Tabela1[[#This Row],[Ônus]]),Tabela1[[#This Row],[Divid.
Considerado]]*12*(1-$AF$1)/($X$1+Tabela1[[#This Row],[Ônus]]))</f>
        <v>48.708487084870846</v>
      </c>
      <c r="T190" s="17">
        <f>Tabela1[[#This Row],[Preço Calculado]]/Tabela1[[#This Row],[Preço atual]]-1</f>
        <v>-0.45265212849903524</v>
      </c>
      <c r="U190" s="29" t="str">
        <f>HYPERLINK("https://statusinvest.com.br/fundos-imobiliarios/"&amp;Tabela1[[#This Row],[Ticker]],"Link")</f>
        <v>Link</v>
      </c>
      <c r="V190" s="38" t="s">
        <v>410</v>
      </c>
    </row>
    <row r="191" spans="1:22" x14ac:dyDescent="0.25">
      <c r="A191" s="12" t="s">
        <v>411</v>
      </c>
      <c r="B191" s="12" t="s">
        <v>28</v>
      </c>
      <c r="C191" s="13" t="s">
        <v>355</v>
      </c>
      <c r="D191" s="13" t="s">
        <v>77</v>
      </c>
      <c r="E191" s="16">
        <v>105.53</v>
      </c>
      <c r="F191" s="16">
        <v>0.86</v>
      </c>
      <c r="G191" s="14">
        <f>Tabela1[[#This Row],[Divid.]]*12/Tabela1[[#This Row],[Preço atual]]</f>
        <v>9.7792097034018768E-2</v>
      </c>
      <c r="H191" s="16">
        <v>9.7200000000000006</v>
      </c>
      <c r="I191" s="16">
        <v>145.26</v>
      </c>
      <c r="J191" s="15">
        <f>Tabela1[[#This Row],[Preço atual]]/Tabela1[[#This Row],[VP]]</f>
        <v>0.72649043095139754</v>
      </c>
      <c r="K191" s="14">
        <v>0</v>
      </c>
      <c r="L191" s="14">
        <v>0</v>
      </c>
      <c r="M191" s="13">
        <v>1.75</v>
      </c>
      <c r="N191" s="13">
        <v>778</v>
      </c>
      <c r="O191" s="13">
        <v>1155</v>
      </c>
      <c r="P191" s="13">
        <v>142</v>
      </c>
      <c r="Q191" s="30">
        <f>Tabela1[[#This Row],[Divid.]]</f>
        <v>0.86</v>
      </c>
      <c r="R191" s="31">
        <v>0</v>
      </c>
      <c r="S191" s="16">
        <f>IF(ISERR(SEARCH("TIJOLO",Tabela1[[#This Row],[Setor]])),Tabela1[[#This Row],[Divid.
Considerado]]*12/($X$1+$AD$1+Tabela1[[#This Row],[Ônus]]),Tabela1[[#This Row],[Divid.
Considerado]]*12*(1-$AF$1)/($X$1+Tabela1[[#This Row],[Ônus]]))</f>
        <v>76.162361623616235</v>
      </c>
      <c r="T191" s="17">
        <f>Tabela1[[#This Row],[Preço Calculado]]/Tabela1[[#This Row],[Preço atual]]-1</f>
        <v>-0.27828710676000912</v>
      </c>
      <c r="U191" s="29" t="str">
        <f>HYPERLINK("https://statusinvest.com.br/fundos-imobiliarios/"&amp;Tabela1[[#This Row],[Ticker]],"Link")</f>
        <v>Link</v>
      </c>
      <c r="V191" s="38" t="s">
        <v>412</v>
      </c>
    </row>
    <row r="192" spans="1:22" x14ac:dyDescent="0.25">
      <c r="A192" s="12" t="s">
        <v>413</v>
      </c>
      <c r="B192" s="12" t="s">
        <v>28</v>
      </c>
      <c r="C192" s="13" t="s">
        <v>355</v>
      </c>
      <c r="D192" s="13" t="s">
        <v>228</v>
      </c>
      <c r="E192" s="16">
        <v>1136.8</v>
      </c>
      <c r="F192" s="16">
        <v>7.9629000000000003</v>
      </c>
      <c r="G192" s="25">
        <f>Tabela1[[#This Row],[Divid.]]*12/Tabela1[[#This Row],[Preço atual]]</f>
        <v>8.4055946516537652E-2</v>
      </c>
      <c r="H192" s="16">
        <v>97.514700000000005</v>
      </c>
      <c r="I192" s="16">
        <v>1107.8900000000001</v>
      </c>
      <c r="J192" s="15">
        <f>Tabela1[[#This Row],[Preço atual]]/Tabela1[[#This Row],[VP]]</f>
        <v>1.0260946483856699</v>
      </c>
      <c r="K192" s="14"/>
      <c r="L192" s="14"/>
      <c r="M192" s="13">
        <v>1.68</v>
      </c>
      <c r="N192" s="13">
        <v>89</v>
      </c>
      <c r="O192" s="13">
        <v>6639</v>
      </c>
      <c r="P192" s="13">
        <v>446</v>
      </c>
      <c r="Q192" s="30">
        <f>Tabela1[[#This Row],[Divid.]]</f>
        <v>7.9629000000000003</v>
      </c>
      <c r="R192" s="31">
        <v>0</v>
      </c>
      <c r="S192" s="16">
        <f>IF(ISERR(SEARCH("TIJOLO",Tabela1[[#This Row],[Setor]])),Tabela1[[#This Row],[Divid.
Considerado]]*12/($X$1+$AD$1+Tabela1[[#This Row],[Ônus]]),Tabela1[[#This Row],[Divid.
Considerado]]*12*(1-$AF$1)/($X$1+Tabela1[[#This Row],[Ônus]]))</f>
        <v>705.20147601476015</v>
      </c>
      <c r="T192" s="17">
        <f>Tabela1[[#This Row],[Preço Calculado]]/Tabela1[[#This Row],[Preço atual]]-1</f>
        <v>-0.37966091131706525</v>
      </c>
      <c r="U192" s="29" t="str">
        <f>HYPERLINK("https://statusinvest.com.br/fundos-imobiliarios/"&amp;Tabela1[[#This Row],[Ticker]],"Link")</f>
        <v>Link</v>
      </c>
      <c r="V192" s="38" t="s">
        <v>29</v>
      </c>
    </row>
    <row r="193" spans="1:22" x14ac:dyDescent="0.25">
      <c r="A193" s="12" t="s">
        <v>414</v>
      </c>
      <c r="B193" s="12" t="s">
        <v>28</v>
      </c>
      <c r="C193" s="13" t="s">
        <v>39</v>
      </c>
      <c r="D193" s="13" t="s">
        <v>40</v>
      </c>
      <c r="E193" s="16">
        <v>78.3</v>
      </c>
      <c r="F193" s="16">
        <v>0.88</v>
      </c>
      <c r="G193" s="25">
        <f>Tabela1[[#This Row],[Divid.]]*12/Tabela1[[#This Row],[Preço atual]]</f>
        <v>0.13486590038314178</v>
      </c>
      <c r="H193" s="16">
        <v>11.43</v>
      </c>
      <c r="I193" s="16">
        <v>96.65</v>
      </c>
      <c r="J193" s="15">
        <f>Tabela1[[#This Row],[Preço atual]]/Tabela1[[#This Row],[VP]]</f>
        <v>0.81013967925504393</v>
      </c>
      <c r="K193" s="14"/>
      <c r="L193" s="14"/>
      <c r="M193" s="13">
        <v>3.08</v>
      </c>
      <c r="N193" s="13">
        <v>4033</v>
      </c>
      <c r="O193" s="13"/>
      <c r="P193" s="13"/>
      <c r="Q193" s="30">
        <f>Tabela1[[#This Row],[Divid.]]</f>
        <v>0.88</v>
      </c>
      <c r="R193" s="31">
        <v>0</v>
      </c>
      <c r="S193" s="16">
        <f>IF(ISERR(SEARCH("TIJOLO",Tabela1[[#This Row],[Setor]])),Tabela1[[#This Row],[Divid.
Considerado]]*12/($X$1+$AD$1+Tabela1[[#This Row],[Ônus]]),Tabela1[[#This Row],[Divid.
Considerado]]*12*(1-$AF$1)/($X$1+Tabela1[[#This Row],[Ônus]]))</f>
        <v>77.933579335793354</v>
      </c>
      <c r="T193" s="17">
        <f>Tabela1[[#This Row],[Preço Calculado]]/Tabela1[[#This Row],[Preço atual]]-1</f>
        <v>-4.6797019694334585E-3</v>
      </c>
      <c r="U193" s="29" t="str">
        <f>HYPERLINK("https://statusinvest.com.br/fundos-imobiliarios/"&amp;Tabela1[[#This Row],[Ticker]],"Link")</f>
        <v>Link</v>
      </c>
      <c r="V193" s="38" t="s">
        <v>415</v>
      </c>
    </row>
    <row r="194" spans="1:22" x14ac:dyDescent="0.25">
      <c r="A194" s="12" t="s">
        <v>416</v>
      </c>
      <c r="B194" s="12" t="s">
        <v>28</v>
      </c>
      <c r="C194" s="13" t="s">
        <v>55</v>
      </c>
      <c r="D194" s="13" t="s">
        <v>417</v>
      </c>
      <c r="E194" s="16">
        <v>66.400000000000006</v>
      </c>
      <c r="F194" s="16">
        <v>0.29649999999999999</v>
      </c>
      <c r="G194" s="14">
        <f>Tabela1[[#This Row],[Divid.]]*12/Tabela1[[#This Row],[Preço atual]]</f>
        <v>5.3584337349397583E-2</v>
      </c>
      <c r="H194" s="16">
        <v>0.29649999999999999</v>
      </c>
      <c r="I194" s="16">
        <v>14.78</v>
      </c>
      <c r="J194" s="15">
        <f>Tabela1[[#This Row],[Preço atual]]/Tabela1[[#This Row],[VP]]</f>
        <v>4.49255751014885</v>
      </c>
      <c r="K194" s="14"/>
      <c r="L194" s="14"/>
      <c r="M194" s="13">
        <v>101.13</v>
      </c>
      <c r="N194" s="13">
        <v>3870</v>
      </c>
      <c r="O194" s="13"/>
      <c r="P194" s="13"/>
      <c r="Q194" s="30">
        <f>Tabela1[[#This Row],[Divid.]]</f>
        <v>0.29649999999999999</v>
      </c>
      <c r="R194" s="31">
        <v>0</v>
      </c>
      <c r="S194" s="16">
        <f>IF(ISERR(SEARCH("TIJOLO",Tabela1[[#This Row],[Setor]])),Tabela1[[#This Row],[Divid.
Considerado]]*12/($X$1+$AD$1+Tabela1[[#This Row],[Ônus]]),Tabela1[[#This Row],[Divid.
Considerado]]*12*(1-$AF$1)/($X$1+Tabela1[[#This Row],[Ônus]]))</f>
        <v>26.258302583025827</v>
      </c>
      <c r="T194" s="17">
        <f>Tabela1[[#This Row],[Preço Calculado]]/Tabela1[[#This Row],[Preço atual]]-1</f>
        <v>-0.60454363579780379</v>
      </c>
      <c r="U194" s="29" t="str">
        <f>HYPERLINK("https://statusinvest.com.br/fundos-imobiliarios/"&amp;Tabela1[[#This Row],[Ticker]],"Link")</f>
        <v>Link</v>
      </c>
      <c r="V194" s="38" t="s">
        <v>418</v>
      </c>
    </row>
    <row r="195" spans="1:22" x14ac:dyDescent="0.25">
      <c r="A195" s="12" t="s">
        <v>419</v>
      </c>
      <c r="B195" s="12" t="s">
        <v>28</v>
      </c>
      <c r="C195" s="13" t="s">
        <v>71</v>
      </c>
      <c r="D195" s="13" t="s">
        <v>40</v>
      </c>
      <c r="E195" s="16">
        <v>38.99</v>
      </c>
      <c r="F195" s="16">
        <v>0.42220000000000002</v>
      </c>
      <c r="G195" s="25">
        <f>Tabela1[[#This Row],[Divid.]]*12/Tabela1[[#This Row],[Preço atual]]</f>
        <v>0.12994101051551679</v>
      </c>
      <c r="H195" s="16">
        <v>4.8517999999999999</v>
      </c>
      <c r="I195" s="16">
        <v>40.04</v>
      </c>
      <c r="J195" s="15">
        <f>Tabela1[[#This Row],[Preço atual]]/Tabela1[[#This Row],[VP]]</f>
        <v>0.97377622377622386</v>
      </c>
      <c r="K195" s="14"/>
      <c r="L195" s="14"/>
      <c r="M195" s="13">
        <v>20.04</v>
      </c>
      <c r="N195" s="13">
        <v>356</v>
      </c>
      <c r="O195" s="13"/>
      <c r="P195" s="13"/>
      <c r="Q195" s="30">
        <f>Tabela1[[#This Row],[Divid.]]</f>
        <v>0.42220000000000002</v>
      </c>
      <c r="R195" s="31">
        <v>0</v>
      </c>
      <c r="S195" s="16">
        <f>IF(ISERR(SEARCH("TIJOLO",Tabela1[[#This Row],[Setor]])),Tabela1[[#This Row],[Divid.
Considerado]]*12/($X$1+$AD$1+Tabela1[[#This Row],[Ônus]]),Tabela1[[#This Row],[Divid.
Considerado]]*12*(1-$AF$1)/($X$1+Tabela1[[#This Row],[Ônus]]))</f>
        <v>37.390405904059037</v>
      </c>
      <c r="T195" s="17">
        <f>Tabela1[[#This Row],[Preço Calculado]]/Tabela1[[#This Row],[Preço atual]]-1</f>
        <v>-4.102575265301267E-2</v>
      </c>
      <c r="U195" s="29" t="str">
        <f>HYPERLINK("https://statusinvest.com.br/fundos-imobiliarios/"&amp;Tabela1[[#This Row],[Ticker]],"Link")</f>
        <v>Link</v>
      </c>
      <c r="V195" s="38" t="s">
        <v>29</v>
      </c>
    </row>
    <row r="196" spans="1:22" x14ac:dyDescent="0.25">
      <c r="A196" s="12" t="s">
        <v>420</v>
      </c>
      <c r="B196" s="12" t="s">
        <v>28</v>
      </c>
      <c r="C196" s="13" t="s">
        <v>39</v>
      </c>
      <c r="D196" s="13" t="s">
        <v>421</v>
      </c>
      <c r="E196" s="16">
        <v>85.88</v>
      </c>
      <c r="F196" s="16">
        <v>0.87490000000000001</v>
      </c>
      <c r="G196" s="14">
        <f>Tabela1[[#This Row],[Divid.]]*12/Tabela1[[#This Row],[Preço atual]]</f>
        <v>0.12224965067536096</v>
      </c>
      <c r="H196" s="16">
        <v>11.2704</v>
      </c>
      <c r="I196" s="16">
        <v>89.63</v>
      </c>
      <c r="J196" s="15">
        <f>Tabela1[[#This Row],[Preço atual]]/Tabela1[[#This Row],[VP]]</f>
        <v>0.95816132991185987</v>
      </c>
      <c r="K196" s="14"/>
      <c r="L196" s="14"/>
      <c r="M196" s="13">
        <v>5.48</v>
      </c>
      <c r="N196" s="13">
        <v>288674</v>
      </c>
      <c r="O196" s="13"/>
      <c r="P196" s="13"/>
      <c r="Q196" s="30">
        <f>Tabela1[[#This Row],[Divid.]]</f>
        <v>0.87490000000000001</v>
      </c>
      <c r="R196" s="31">
        <v>0</v>
      </c>
      <c r="S196" s="16">
        <f>IF(ISERR(SEARCH("TIJOLO",Tabela1[[#This Row],[Setor]])),Tabela1[[#This Row],[Divid.
Considerado]]*12/($X$1+$AD$1+Tabela1[[#This Row],[Ônus]]),Tabela1[[#This Row],[Divid.
Considerado]]*12*(1-$AF$1)/($X$1+Tabela1[[#This Row],[Ônus]]))</f>
        <v>77.481918819188181</v>
      </c>
      <c r="T196" s="17">
        <f>Tabela1[[#This Row],[Preço Calculado]]/Tabela1[[#This Row],[Preço atual]]-1</f>
        <v>-9.7788555901395124E-2</v>
      </c>
      <c r="U196" s="29" t="str">
        <f>HYPERLINK("https://statusinvest.com.br/fundos-imobiliarios/"&amp;Tabela1[[#This Row],[Ticker]],"Link")</f>
        <v>Link</v>
      </c>
      <c r="V196" s="38" t="s">
        <v>422</v>
      </c>
    </row>
    <row r="197" spans="1:22" x14ac:dyDescent="0.25">
      <c r="A197" s="12" t="s">
        <v>423</v>
      </c>
      <c r="B197" s="12" t="s">
        <v>28</v>
      </c>
      <c r="C197" s="13" t="s">
        <v>71</v>
      </c>
      <c r="D197" s="13" t="s">
        <v>421</v>
      </c>
      <c r="E197" s="16">
        <v>94.38</v>
      </c>
      <c r="F197" s="16">
        <v>1.0921000000000001</v>
      </c>
      <c r="G197" s="25">
        <f>Tabela1[[#This Row],[Divid.]]*12/Tabela1[[#This Row],[Preço atual]]</f>
        <v>0.13885568976478069</v>
      </c>
      <c r="H197" s="16">
        <v>12.4354</v>
      </c>
      <c r="I197" s="16">
        <v>95.95</v>
      </c>
      <c r="J197" s="15">
        <f>Tabela1[[#This Row],[Preço atual]]/Tabela1[[#This Row],[VP]]</f>
        <v>0.9836373110995309</v>
      </c>
      <c r="K197" s="14"/>
      <c r="L197" s="14"/>
      <c r="M197" s="13">
        <v>3.17</v>
      </c>
      <c r="N197" s="13">
        <v>2881</v>
      </c>
      <c r="O197" s="13"/>
      <c r="P197" s="13"/>
      <c r="Q197" s="30">
        <f>Tabela1[[#This Row],[Divid.]]</f>
        <v>1.0921000000000001</v>
      </c>
      <c r="R197" s="31">
        <v>0</v>
      </c>
      <c r="S197" s="16">
        <f>IF(ISERR(SEARCH("TIJOLO",Tabela1[[#This Row],[Setor]])),Tabela1[[#This Row],[Divid.
Considerado]]*12/($X$1+$AD$1+Tabela1[[#This Row],[Ônus]]),Tabela1[[#This Row],[Divid.
Considerado]]*12*(1-$AF$1)/($X$1+Tabela1[[#This Row],[Ônus]]))</f>
        <v>96.717343173431729</v>
      </c>
      <c r="T197" s="17">
        <f>Tabela1[[#This Row],[Preço Calculado]]/Tabela1[[#This Row],[Preço atual]]-1</f>
        <v>2.4765238116462474E-2</v>
      </c>
      <c r="U197" s="29" t="str">
        <f>HYPERLINK("https://statusinvest.com.br/fundos-imobiliarios/"&amp;Tabela1[[#This Row],[Ticker]],"Link")</f>
        <v>Link</v>
      </c>
      <c r="V197" s="38" t="s">
        <v>424</v>
      </c>
    </row>
    <row r="198" spans="1:22" x14ac:dyDescent="0.25">
      <c r="A198" s="12" t="s">
        <v>425</v>
      </c>
      <c r="B198" s="12" t="s">
        <v>28</v>
      </c>
      <c r="C198" s="13" t="s">
        <v>39</v>
      </c>
      <c r="D198" s="13" t="s">
        <v>95</v>
      </c>
      <c r="E198" s="16">
        <v>77.44</v>
      </c>
      <c r="F198" s="16">
        <v>0.85</v>
      </c>
      <c r="G198" s="25">
        <f>Tabela1[[#This Row],[Divid.]]*12/Tabela1[[#This Row],[Preço atual]]</f>
        <v>0.13171487603305784</v>
      </c>
      <c r="H198" s="16">
        <v>9.06</v>
      </c>
      <c r="I198" s="16">
        <v>78.27</v>
      </c>
      <c r="J198" s="15">
        <f>Tabela1[[#This Row],[Preço atual]]/Tabela1[[#This Row],[VP]]</f>
        <v>0.98939568161492275</v>
      </c>
      <c r="K198" s="14"/>
      <c r="L198" s="14"/>
      <c r="M198" s="13">
        <v>1.55</v>
      </c>
      <c r="N198" s="13">
        <v>2496</v>
      </c>
      <c r="O198" s="13"/>
      <c r="P198" s="13"/>
      <c r="Q198" s="30">
        <f>Tabela1[[#This Row],[Divid.]]</f>
        <v>0.85</v>
      </c>
      <c r="R198" s="31">
        <v>0</v>
      </c>
      <c r="S198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198" s="17">
        <f>Tabela1[[#This Row],[Preço Calculado]]/Tabela1[[#This Row],[Preço atual]]-1</f>
        <v>-2.7934494220975381E-2</v>
      </c>
      <c r="U198" s="29" t="str">
        <f>HYPERLINK("https://statusinvest.com.br/fundos-imobiliarios/"&amp;Tabela1[[#This Row],[Ticker]],"Link")</f>
        <v>Link</v>
      </c>
      <c r="V198" s="38" t="s">
        <v>426</v>
      </c>
    </row>
    <row r="199" spans="1:22" x14ac:dyDescent="0.25">
      <c r="A199" s="12" t="s">
        <v>427</v>
      </c>
      <c r="B199" s="12" t="s">
        <v>28</v>
      </c>
      <c r="C199" s="13" t="s">
        <v>55</v>
      </c>
      <c r="D199" s="13" t="s">
        <v>95</v>
      </c>
      <c r="E199" s="16">
        <v>77.489999999999995</v>
      </c>
      <c r="F199" s="16">
        <v>0.56999999999999995</v>
      </c>
      <c r="G199" s="14">
        <f>Tabela1[[#This Row],[Divid.]]*12/Tabela1[[#This Row],[Preço atual]]</f>
        <v>8.826945412311267E-2</v>
      </c>
      <c r="H199" s="16">
        <v>6.36</v>
      </c>
      <c r="I199" s="16">
        <v>86.58</v>
      </c>
      <c r="J199" s="15">
        <f>Tabela1[[#This Row],[Preço atual]]/Tabela1[[#This Row],[VP]]</f>
        <v>0.89501039501039492</v>
      </c>
      <c r="K199" s="14"/>
      <c r="L199" s="14"/>
      <c r="M199" s="13">
        <v>0.28000000000000003</v>
      </c>
      <c r="N199" s="13">
        <v>8295</v>
      </c>
      <c r="O199" s="13"/>
      <c r="P199" s="13"/>
      <c r="Q199" s="30">
        <f>Tabela1[[#This Row],[Divid.]]</f>
        <v>0.56999999999999995</v>
      </c>
      <c r="R199" s="31">
        <v>0</v>
      </c>
      <c r="S199" s="16">
        <f>IF(ISERR(SEARCH("TIJOLO",Tabela1[[#This Row],[Setor]])),Tabela1[[#This Row],[Divid.
Considerado]]*12/($X$1+$AD$1+Tabela1[[#This Row],[Ônus]]),Tabela1[[#This Row],[Divid.
Considerado]]*12*(1-$AF$1)/($X$1+Tabela1[[#This Row],[Ônus]]))</f>
        <v>50.479704797047965</v>
      </c>
      <c r="T199" s="17">
        <f>Tabela1[[#This Row],[Preço Calculado]]/Tabela1[[#This Row],[Preço atual]]-1</f>
        <v>-0.34856491422057079</v>
      </c>
      <c r="U199" s="29" t="str">
        <f>HYPERLINK("https://statusinvest.com.br/fundos-imobiliarios/"&amp;Tabela1[[#This Row],[Ticker]],"Link")</f>
        <v>Link</v>
      </c>
      <c r="V199" s="38" t="s">
        <v>428</v>
      </c>
    </row>
    <row r="200" spans="1:22" x14ac:dyDescent="0.25">
      <c r="A200" s="12" t="s">
        <v>429</v>
      </c>
      <c r="B200" s="12" t="s">
        <v>28</v>
      </c>
      <c r="C200" s="13" t="s">
        <v>430</v>
      </c>
      <c r="D200" s="13" t="s">
        <v>40</v>
      </c>
      <c r="E200" s="16">
        <v>100</v>
      </c>
      <c r="F200" s="16">
        <v>0.55000000000000004</v>
      </c>
      <c r="G200" s="25">
        <f>Tabela1[[#This Row],[Divid.]]*12/Tabela1[[#This Row],[Preço atual]]</f>
        <v>6.6000000000000003E-2</v>
      </c>
      <c r="H200" s="16">
        <v>5.0999999999999996</v>
      </c>
      <c r="I200" s="16">
        <v>102.78</v>
      </c>
      <c r="J200" s="15">
        <f>Tabela1[[#This Row],[Preço atual]]/Tabela1[[#This Row],[VP]]</f>
        <v>0.97295193617435294</v>
      </c>
      <c r="K200" s="14">
        <v>0</v>
      </c>
      <c r="L200" s="14">
        <v>0</v>
      </c>
      <c r="M200" s="13">
        <v>11.58</v>
      </c>
      <c r="N200" s="13">
        <v>73</v>
      </c>
      <c r="O200" s="13">
        <v>2791</v>
      </c>
      <c r="P200" s="13">
        <v>33</v>
      </c>
      <c r="Q200" s="30">
        <f>Tabela1[[#This Row],[Divid.]]</f>
        <v>0.55000000000000004</v>
      </c>
      <c r="R200" s="31">
        <v>0</v>
      </c>
      <c r="S200" s="16">
        <f>IF(ISERR(SEARCH("TIJOLO",Tabela1[[#This Row],[Setor]])),Tabela1[[#This Row],[Divid.
Considerado]]*12/($X$1+$AD$1+Tabela1[[#This Row],[Ônus]]),Tabela1[[#This Row],[Divid.
Considerado]]*12*(1-$AF$1)/($X$1+Tabela1[[#This Row],[Ônus]]))</f>
        <v>48.708487084870846</v>
      </c>
      <c r="T200" s="17">
        <f>Tabela1[[#This Row],[Preço Calculado]]/Tabela1[[#This Row],[Preço atual]]-1</f>
        <v>-0.51291512915129156</v>
      </c>
      <c r="U200" s="29" t="str">
        <f>HYPERLINK("https://statusinvest.com.br/fundos-imobiliarios/"&amp;Tabela1[[#This Row],[Ticker]],"Link")</f>
        <v>Link</v>
      </c>
      <c r="V200" s="38" t="s">
        <v>431</v>
      </c>
    </row>
    <row r="201" spans="1:22" x14ac:dyDescent="0.25">
      <c r="A201" s="12" t="s">
        <v>432</v>
      </c>
      <c r="B201" s="12" t="s">
        <v>28</v>
      </c>
      <c r="C201" s="13" t="s">
        <v>39</v>
      </c>
      <c r="D201" s="13" t="s">
        <v>40</v>
      </c>
      <c r="E201" s="16">
        <v>92.01</v>
      </c>
      <c r="F201" s="16">
        <v>0.53</v>
      </c>
      <c r="G201" s="25">
        <f>Tabela1[[#This Row],[Divid.]]*12/Tabela1[[#This Row],[Preço atual]]</f>
        <v>6.9122921421584604E-2</v>
      </c>
      <c r="H201" s="16">
        <v>6.18</v>
      </c>
      <c r="I201" s="16">
        <v>88.75</v>
      </c>
      <c r="J201" s="15">
        <f>Tabela1[[#This Row],[Preço atual]]/Tabela1[[#This Row],[VP]]</f>
        <v>1.0367323943661972</v>
      </c>
      <c r="K201" s="14"/>
      <c r="L201" s="14"/>
      <c r="M201" s="13">
        <v>0.91</v>
      </c>
      <c r="N201" s="13">
        <v>363</v>
      </c>
      <c r="O201" s="13"/>
      <c r="P201" s="13"/>
      <c r="Q201" s="30">
        <f>Tabela1[[#This Row],[Divid.]]</f>
        <v>0.53</v>
      </c>
      <c r="R201" s="31">
        <v>0</v>
      </c>
      <c r="S201" s="16">
        <f>IF(ISERR(SEARCH("TIJOLO",Tabela1[[#This Row],[Setor]])),Tabela1[[#This Row],[Divid.
Considerado]]*12/($X$1+$AD$1+Tabela1[[#This Row],[Ônus]]),Tabela1[[#This Row],[Divid.
Considerado]]*12*(1-$AF$1)/($X$1+Tabela1[[#This Row],[Ônus]]))</f>
        <v>46.937269372693727</v>
      </c>
      <c r="T201" s="17">
        <f>Tabela1[[#This Row],[Preço Calculado]]/Tabela1[[#This Row],[Preço atual]]-1</f>
        <v>-0.48986773858609145</v>
      </c>
      <c r="U201" s="29" t="str">
        <f>HYPERLINK("https://statusinvest.com.br/fundos-imobiliarios/"&amp;Tabela1[[#This Row],[Ticker]],"Link")</f>
        <v>Link</v>
      </c>
      <c r="V201" s="38" t="s">
        <v>29</v>
      </c>
    </row>
    <row r="202" spans="1:22" x14ac:dyDescent="0.25">
      <c r="A202" s="12" t="s">
        <v>433</v>
      </c>
      <c r="B202" s="12" t="s">
        <v>28</v>
      </c>
      <c r="C202" s="13" t="s">
        <v>43</v>
      </c>
      <c r="D202" s="13"/>
      <c r="E202" s="16">
        <v>0</v>
      </c>
      <c r="F202" s="16" t="s">
        <v>40</v>
      </c>
      <c r="G202" s="25" t="e">
        <f>Tabela1[[#This Row],[Divid.]]*12/Tabela1[[#This Row],[Preço atual]]</f>
        <v>#VALUE!</v>
      </c>
      <c r="H202" s="16">
        <v>0</v>
      </c>
      <c r="I202" s="16">
        <v>10.57</v>
      </c>
      <c r="J202" s="15">
        <f>Tabela1[[#This Row],[Preço atual]]/Tabela1[[#This Row],[VP]]</f>
        <v>0</v>
      </c>
      <c r="K202" s="14"/>
      <c r="L202" s="14"/>
      <c r="M202" s="13">
        <v>2.64</v>
      </c>
      <c r="N202" s="13">
        <v>51</v>
      </c>
      <c r="O202" s="13"/>
      <c r="P202" s="13"/>
      <c r="Q202" s="30" t="str">
        <f>Tabela1[[#This Row],[Divid.]]</f>
        <v>-</v>
      </c>
      <c r="R202" s="31">
        <v>0</v>
      </c>
      <c r="S20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02" s="17" t="e">
        <f>Tabela1[[#This Row],[Preço Calculado]]/Tabela1[[#This Row],[Preço atual]]-1</f>
        <v>#VALUE!</v>
      </c>
      <c r="U202" s="29" t="str">
        <f>HYPERLINK("https://statusinvest.com.br/fundos-imobiliarios/"&amp;Tabela1[[#This Row],[Ticker]],"Link")</f>
        <v>Link</v>
      </c>
      <c r="V202" s="38" t="s">
        <v>29</v>
      </c>
    </row>
    <row r="203" spans="1:22" x14ac:dyDescent="0.25">
      <c r="A203" s="12" t="s">
        <v>434</v>
      </c>
      <c r="B203" s="12" t="s">
        <v>28</v>
      </c>
      <c r="C203" s="13" t="s">
        <v>430</v>
      </c>
      <c r="D203" s="13"/>
      <c r="E203" s="16">
        <v>0</v>
      </c>
      <c r="F203" s="16" t="s">
        <v>40</v>
      </c>
      <c r="G203" s="25" t="e">
        <f>Tabela1[[#This Row],[Divid.]]*12/Tabela1[[#This Row],[Preço atual]]</f>
        <v>#VALUE!</v>
      </c>
      <c r="H203" s="16">
        <v>0</v>
      </c>
      <c r="I203" s="16">
        <v>136.87</v>
      </c>
      <c r="J203" s="15">
        <f>Tabela1[[#This Row],[Preço atual]]/Tabela1[[#This Row],[VP]]</f>
        <v>0</v>
      </c>
      <c r="K203" s="14"/>
      <c r="L203" s="14"/>
      <c r="M203" s="13">
        <v>3.83</v>
      </c>
      <c r="N203" s="13">
        <v>58</v>
      </c>
      <c r="O203" s="13"/>
      <c r="P203" s="13"/>
      <c r="Q203" s="30" t="str">
        <f>Tabela1[[#This Row],[Divid.]]</f>
        <v>-</v>
      </c>
      <c r="R203" s="31">
        <v>0</v>
      </c>
      <c r="S20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03" s="17" t="e">
        <f>Tabela1[[#This Row],[Preço Calculado]]/Tabela1[[#This Row],[Preço atual]]-1</f>
        <v>#VALUE!</v>
      </c>
      <c r="U203" s="29" t="str">
        <f>HYPERLINK("https://statusinvest.com.br/fundos-imobiliarios/"&amp;Tabela1[[#This Row],[Ticker]],"Link")</f>
        <v>Link</v>
      </c>
      <c r="V203" s="38" t="s">
        <v>29</v>
      </c>
    </row>
    <row r="204" spans="1:22" x14ac:dyDescent="0.25">
      <c r="A204" s="12" t="s">
        <v>435</v>
      </c>
      <c r="B204" s="12" t="s">
        <v>28</v>
      </c>
      <c r="C204" s="13" t="s">
        <v>50</v>
      </c>
      <c r="D204" s="13" t="s">
        <v>436</v>
      </c>
      <c r="E204" s="16">
        <v>73.5</v>
      </c>
      <c r="F204" s="16">
        <v>0.62</v>
      </c>
      <c r="G204" s="25">
        <f>Tabela1[[#This Row],[Divid.]]*12/Tabela1[[#This Row],[Preço atual]]</f>
        <v>0.10122448979591836</v>
      </c>
      <c r="H204" s="16">
        <v>6.88</v>
      </c>
      <c r="I204" s="16">
        <v>100.98</v>
      </c>
      <c r="J204" s="15">
        <f>Tabela1[[#This Row],[Preço atual]]/Tabela1[[#This Row],[VP]]</f>
        <v>0.72786690433749257</v>
      </c>
      <c r="K204" s="14">
        <v>0.39</v>
      </c>
      <c r="L204" s="14">
        <v>0</v>
      </c>
      <c r="M204" s="13">
        <v>2.38</v>
      </c>
      <c r="N204" s="13">
        <v>3926</v>
      </c>
      <c r="O204" s="13">
        <v>7433</v>
      </c>
      <c r="P204" s="13">
        <v>1267</v>
      </c>
      <c r="Q204" s="30">
        <f>Tabela1[[#This Row],[Divid.]]</f>
        <v>0.62</v>
      </c>
      <c r="R204" s="31">
        <v>0</v>
      </c>
      <c r="S204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204" s="17">
        <f>Tabela1[[#This Row],[Preço Calculado]]/Tabela1[[#This Row],[Preço atual]]-1</f>
        <v>-0.25295579486407116</v>
      </c>
      <c r="U204" s="29" t="str">
        <f>HYPERLINK("https://statusinvest.com.br/fundos-imobiliarios/"&amp;Tabela1[[#This Row],[Ticker]],"Link")</f>
        <v>Link</v>
      </c>
      <c r="V204" s="38" t="s">
        <v>437</v>
      </c>
    </row>
    <row r="205" spans="1:22" x14ac:dyDescent="0.25">
      <c r="A205" s="12" t="s">
        <v>438</v>
      </c>
      <c r="B205" s="12" t="s">
        <v>28</v>
      </c>
      <c r="C205" s="13" t="s">
        <v>39</v>
      </c>
      <c r="D205" s="13" t="s">
        <v>439</v>
      </c>
      <c r="E205" s="16">
        <v>99.57</v>
      </c>
      <c r="F205" s="16">
        <v>1.33</v>
      </c>
      <c r="G205" s="14">
        <f>Tabela1[[#This Row],[Divid.]]*12/Tabela1[[#This Row],[Preço atual]]</f>
        <v>0.16028924374811693</v>
      </c>
      <c r="H205" s="16">
        <v>15.79</v>
      </c>
      <c r="I205" s="16">
        <v>99.25</v>
      </c>
      <c r="J205" s="15">
        <f>Tabela1[[#This Row],[Preço atual]]/Tabela1[[#This Row],[VP]]</f>
        <v>1.0032241813602014</v>
      </c>
      <c r="K205" s="14"/>
      <c r="L205" s="14"/>
      <c r="M205" s="13">
        <v>11.37</v>
      </c>
      <c r="N205" s="13">
        <v>8967</v>
      </c>
      <c r="O205" s="13"/>
      <c r="P205" s="13"/>
      <c r="Q205" s="30">
        <f>Tabela1[[#This Row],[Divid.]]</f>
        <v>1.33</v>
      </c>
      <c r="R205" s="31">
        <v>0</v>
      </c>
      <c r="S205" s="16">
        <f>IF(ISERR(SEARCH("TIJOLO",Tabela1[[#This Row],[Setor]])),Tabela1[[#This Row],[Divid.
Considerado]]*12/($X$1+$AD$1+Tabela1[[#This Row],[Ônus]]),Tabela1[[#This Row],[Divid.
Considerado]]*12*(1-$AF$1)/($X$1+Tabela1[[#This Row],[Ônus]]))</f>
        <v>117.7859778597786</v>
      </c>
      <c r="T205" s="17">
        <f>Tabela1[[#This Row],[Preço Calculado]]/Tabela1[[#This Row],[Preço atual]]-1</f>
        <v>0.18294644832558604</v>
      </c>
      <c r="U205" s="29" t="str">
        <f>HYPERLINK("https://statusinvest.com.br/fundos-imobiliarios/"&amp;Tabela1[[#This Row],[Ticker]],"Link")</f>
        <v>Link</v>
      </c>
      <c r="V205" s="38" t="s">
        <v>440</v>
      </c>
    </row>
    <row r="206" spans="1:22" x14ac:dyDescent="0.25">
      <c r="A206" s="12" t="s">
        <v>441</v>
      </c>
      <c r="B206" s="12" t="s">
        <v>28</v>
      </c>
      <c r="C206" s="13" t="s">
        <v>143</v>
      </c>
      <c r="D206" s="13" t="s">
        <v>439</v>
      </c>
      <c r="E206" s="16">
        <v>192</v>
      </c>
      <c r="F206" s="16">
        <v>0.17</v>
      </c>
      <c r="G206" s="25">
        <f>Tabela1[[#This Row],[Divid.]]*12/Tabela1[[#This Row],[Preço atual]]</f>
        <v>1.0625000000000001E-2</v>
      </c>
      <c r="H206" s="16">
        <v>0</v>
      </c>
      <c r="I206" s="16">
        <v>405.27</v>
      </c>
      <c r="J206" s="15">
        <f>Tabela1[[#This Row],[Preço atual]]/Tabela1[[#This Row],[VP]]</f>
        <v>0.4737582352505737</v>
      </c>
      <c r="K206" s="14"/>
      <c r="L206" s="14"/>
      <c r="M206" s="13">
        <v>7.01</v>
      </c>
      <c r="N206" s="13">
        <v>88</v>
      </c>
      <c r="O206" s="13"/>
      <c r="P206" s="13"/>
      <c r="Q206" s="30">
        <f>Tabela1[[#This Row],[Divid.]]</f>
        <v>0.17</v>
      </c>
      <c r="R206" s="31">
        <v>0</v>
      </c>
      <c r="S206" s="16">
        <f>IF(ISERR(SEARCH("TIJOLO",Tabela1[[#This Row],[Setor]])),Tabela1[[#This Row],[Divid.
Considerado]]*12/($X$1+$AD$1+Tabela1[[#This Row],[Ônus]]),Tabela1[[#This Row],[Divid.
Considerado]]*12*(1-$AF$1)/($X$1+Tabela1[[#This Row],[Ônus]]))</f>
        <v>15.055350553505534</v>
      </c>
      <c r="T206" s="17">
        <f>Tabela1[[#This Row],[Preço Calculado]]/Tabela1[[#This Row],[Preço atual]]-1</f>
        <v>-0.92158671586715868</v>
      </c>
      <c r="U206" s="29" t="str">
        <f>HYPERLINK("https://statusinvest.com.br/fundos-imobiliarios/"&amp;Tabela1[[#This Row],[Ticker]],"Link")</f>
        <v>Link</v>
      </c>
      <c r="V206" s="38" t="s">
        <v>442</v>
      </c>
    </row>
    <row r="207" spans="1:22" x14ac:dyDescent="0.25">
      <c r="A207" s="12" t="s">
        <v>443</v>
      </c>
      <c r="B207" s="12" t="s">
        <v>28</v>
      </c>
      <c r="C207" s="13" t="s">
        <v>47</v>
      </c>
      <c r="D207" s="13" t="s">
        <v>85</v>
      </c>
      <c r="E207" s="16">
        <v>85.9</v>
      </c>
      <c r="F207" s="16">
        <v>0.4</v>
      </c>
      <c r="G207" s="25">
        <f>Tabela1[[#This Row],[Divid.]]*12/Tabela1[[#This Row],[Preço atual]]</f>
        <v>5.5878928987194418E-2</v>
      </c>
      <c r="H207" s="16">
        <v>7.5460000000000003</v>
      </c>
      <c r="I207" s="16">
        <v>88.84</v>
      </c>
      <c r="J207" s="15">
        <f>Tabela1[[#This Row],[Preço atual]]/Tabela1[[#This Row],[VP]]</f>
        <v>0.96690679873930663</v>
      </c>
      <c r="K207" s="14">
        <v>1.2E-2</v>
      </c>
      <c r="L207" s="14">
        <v>2.1000000000000001E-2</v>
      </c>
      <c r="M207" s="13">
        <v>0.41</v>
      </c>
      <c r="N207" s="13">
        <v>4001</v>
      </c>
      <c r="O207" s="13">
        <v>7395</v>
      </c>
      <c r="P207" s="13">
        <v>671</v>
      </c>
      <c r="Q207" s="30">
        <f>Tabela1[[#This Row],[Divid.]]</f>
        <v>0.4</v>
      </c>
      <c r="R207" s="31">
        <v>0</v>
      </c>
      <c r="S207" s="16">
        <f>IF(ISERR(SEARCH("TIJOLO",Tabela1[[#This Row],[Setor]])),Tabela1[[#This Row],[Divid.
Considerado]]*12/($X$1+$AD$1+Tabela1[[#This Row],[Ônus]]),Tabela1[[#This Row],[Divid.
Considerado]]*12*(1-$AF$1)/($X$1+Tabela1[[#This Row],[Ônus]]))</f>
        <v>35.424354243542439</v>
      </c>
      <c r="T207" s="17">
        <f>Tabela1[[#This Row],[Preço Calculado]]/Tabela1[[#This Row],[Preço atual]]-1</f>
        <v>-0.58760938016830688</v>
      </c>
      <c r="U207" s="29" t="str">
        <f>HYPERLINK("https://statusinvest.com.br/fundos-imobiliarios/"&amp;Tabela1[[#This Row],[Ticker]],"Link")</f>
        <v>Link</v>
      </c>
      <c r="V207" s="38" t="s">
        <v>444</v>
      </c>
    </row>
    <row r="208" spans="1:22" x14ac:dyDescent="0.25">
      <c r="A208" s="12" t="s">
        <v>445</v>
      </c>
      <c r="B208" s="12" t="s">
        <v>28</v>
      </c>
      <c r="C208" s="13" t="s">
        <v>55</v>
      </c>
      <c r="D208" s="13" t="s">
        <v>40</v>
      </c>
      <c r="E208" s="16">
        <v>97.6</v>
      </c>
      <c r="F208" s="16">
        <v>0.93</v>
      </c>
      <c r="G208" s="14">
        <f>Tabela1[[#This Row],[Divid.]]*12/Tabela1[[#This Row],[Preço atual]]</f>
        <v>0.11434426229508197</v>
      </c>
      <c r="H208" s="16">
        <v>10.23</v>
      </c>
      <c r="I208" s="16">
        <v>98.74</v>
      </c>
      <c r="J208" s="15">
        <f>Tabela1[[#This Row],[Preço atual]]/Tabela1[[#This Row],[VP]]</f>
        <v>0.98845452704071302</v>
      </c>
      <c r="K208" s="14"/>
      <c r="L208" s="14"/>
      <c r="M208" s="13">
        <v>3.51</v>
      </c>
      <c r="N208" s="13">
        <v>5016</v>
      </c>
      <c r="O208" s="13"/>
      <c r="P208" s="13"/>
      <c r="Q208" s="30">
        <f>Tabela1[[#This Row],[Divid.]]</f>
        <v>0.93</v>
      </c>
      <c r="R208" s="31">
        <v>0</v>
      </c>
      <c r="S208" s="16">
        <f>IF(ISERR(SEARCH("TIJOLO",Tabela1[[#This Row],[Setor]])),Tabela1[[#This Row],[Divid.
Considerado]]*12/($X$1+$AD$1+Tabela1[[#This Row],[Ônus]]),Tabela1[[#This Row],[Divid.
Considerado]]*12*(1-$AF$1)/($X$1+Tabela1[[#This Row],[Ônus]]))</f>
        <v>82.361623616236159</v>
      </c>
      <c r="T208" s="17">
        <f>Tabela1[[#This Row],[Preço Calculado]]/Tabela1[[#This Row],[Preço atual]]-1</f>
        <v>-0.15613090557135079</v>
      </c>
      <c r="U208" s="29" t="str">
        <f>HYPERLINK("https://statusinvest.com.br/fundos-imobiliarios/"&amp;Tabela1[[#This Row],[Ticker]],"Link")</f>
        <v>Link</v>
      </c>
      <c r="V208" s="38" t="s">
        <v>446</v>
      </c>
    </row>
    <row r="209" spans="1:22" x14ac:dyDescent="0.25">
      <c r="A209" s="12" t="s">
        <v>447</v>
      </c>
      <c r="B209" s="12" t="s">
        <v>28</v>
      </c>
      <c r="C209" s="13" t="s">
        <v>43</v>
      </c>
      <c r="D209" s="13" t="s">
        <v>448</v>
      </c>
      <c r="E209" s="16">
        <v>80.459999999999994</v>
      </c>
      <c r="F209" s="16">
        <v>0.46</v>
      </c>
      <c r="G209" s="25">
        <f>Tabela1[[#This Row],[Divid.]]*12/Tabela1[[#This Row],[Preço atual]]</f>
        <v>6.8605518269947804E-2</v>
      </c>
      <c r="H209" s="16">
        <v>5.24</v>
      </c>
      <c r="I209" s="16">
        <v>112.73</v>
      </c>
      <c r="J209" s="15">
        <f>Tabela1[[#This Row],[Preço atual]]/Tabela1[[#This Row],[VP]]</f>
        <v>0.71374079659363077</v>
      </c>
      <c r="K209" s="14">
        <v>8.199999999999999E-2</v>
      </c>
      <c r="L209" s="14">
        <v>0</v>
      </c>
      <c r="M209" s="13">
        <v>0.3</v>
      </c>
      <c r="N209" s="13">
        <v>97550</v>
      </c>
      <c r="O209" s="13">
        <v>14150</v>
      </c>
      <c r="P209" s="13">
        <v>1182</v>
      </c>
      <c r="Q209" s="30">
        <f>Tabela1[[#This Row],[Divid.]]</f>
        <v>0.46</v>
      </c>
      <c r="R209" s="31">
        <v>0</v>
      </c>
      <c r="S209" s="16">
        <f>IF(ISERR(SEARCH("TIJOLO",Tabela1[[#This Row],[Setor]])),Tabela1[[#This Row],[Divid.
Considerado]]*12/($X$1+$AD$1+Tabela1[[#This Row],[Ônus]]),Tabela1[[#This Row],[Divid.
Considerado]]*12*(1-$AF$1)/($X$1+Tabela1[[#This Row],[Ônus]]))</f>
        <v>40.738007380073803</v>
      </c>
      <c r="T209" s="17">
        <f>Tabela1[[#This Row],[Preço Calculado]]/Tabela1[[#This Row],[Preço atual]]-1</f>
        <v>-0.49368621202990548</v>
      </c>
      <c r="U209" s="29" t="str">
        <f>HYPERLINK("https://statusinvest.com.br/fundos-imobiliarios/"&amp;Tabela1[[#This Row],[Ticker]],"Link")</f>
        <v>Link</v>
      </c>
      <c r="V209" s="38" t="s">
        <v>449</v>
      </c>
    </row>
    <row r="210" spans="1:22" x14ac:dyDescent="0.25">
      <c r="A210" s="12" t="s">
        <v>450</v>
      </c>
      <c r="B210" s="12" t="s">
        <v>28</v>
      </c>
      <c r="C210" s="13" t="s">
        <v>143</v>
      </c>
      <c r="D210" s="13" t="s">
        <v>451</v>
      </c>
      <c r="E210" s="16">
        <v>2517</v>
      </c>
      <c r="F210" s="16">
        <v>1.6304000000000001</v>
      </c>
      <c r="G210" s="14">
        <f>Tabela1[[#This Row],[Divid.]]*12/Tabela1[[#This Row],[Preço atual]]</f>
        <v>7.7730631704410018E-3</v>
      </c>
      <c r="H210" s="16">
        <v>0</v>
      </c>
      <c r="I210" s="16">
        <v>81.260000000000005</v>
      </c>
      <c r="J210" s="15">
        <f>Tabela1[[#This Row],[Preço atual]]/Tabela1[[#This Row],[VP]]</f>
        <v>30.974649273935512</v>
      </c>
      <c r="K210" s="14"/>
      <c r="L210" s="14"/>
      <c r="M210" s="13">
        <v>7.13</v>
      </c>
      <c r="N210" s="13">
        <v>8</v>
      </c>
      <c r="O210" s="13"/>
      <c r="P210" s="13"/>
      <c r="Q210" s="30">
        <f>Tabela1[[#This Row],[Divid.]]</f>
        <v>1.6304000000000001</v>
      </c>
      <c r="R210" s="31">
        <v>0</v>
      </c>
      <c r="S210" s="16">
        <f>IF(ISERR(SEARCH("TIJOLO",Tabela1[[#This Row],[Setor]])),Tabela1[[#This Row],[Divid.
Considerado]]*12/($X$1+$AD$1+Tabela1[[#This Row],[Ônus]]),Tabela1[[#This Row],[Divid.
Considerado]]*12*(1-$AF$1)/($X$1+Tabela1[[#This Row],[Ônus]]))</f>
        <v>144.38966789667896</v>
      </c>
      <c r="T210" s="17">
        <f>Tabela1[[#This Row],[Preço Calculado]]/Tabela1[[#This Row],[Preço atual]]-1</f>
        <v>-0.94263422014434683</v>
      </c>
      <c r="U210" s="29" t="str">
        <f>HYPERLINK("https://statusinvest.com.br/fundos-imobiliarios/"&amp;Tabela1[[#This Row],[Ticker]],"Link")</f>
        <v>Link</v>
      </c>
      <c r="V210" s="38" t="s">
        <v>29</v>
      </c>
    </row>
    <row r="211" spans="1:22" x14ac:dyDescent="0.25">
      <c r="A211" s="12" t="s">
        <v>452</v>
      </c>
      <c r="B211" s="12" t="s">
        <v>28</v>
      </c>
      <c r="C211" s="13" t="s">
        <v>71</v>
      </c>
      <c r="D211" s="13" t="s">
        <v>453</v>
      </c>
      <c r="E211" s="16">
        <v>97.92</v>
      </c>
      <c r="F211" s="16">
        <v>1.1000000000000001</v>
      </c>
      <c r="G211" s="25">
        <f>Tabela1[[#This Row],[Divid.]]*12/Tabela1[[#This Row],[Preço atual]]</f>
        <v>0.13480392156862747</v>
      </c>
      <c r="H211" s="16">
        <v>9.7100000000000009</v>
      </c>
      <c r="I211" s="16">
        <v>104.45</v>
      </c>
      <c r="J211" s="15">
        <f>Tabela1[[#This Row],[Preço atual]]/Tabela1[[#This Row],[VP]]</f>
        <v>0.93748204882719</v>
      </c>
      <c r="K211" s="14"/>
      <c r="L211" s="14"/>
      <c r="M211" s="13">
        <v>4.26</v>
      </c>
      <c r="N211" s="13">
        <v>7807</v>
      </c>
      <c r="O211" s="13"/>
      <c r="P211" s="13"/>
      <c r="Q211" s="30">
        <f>Tabela1[[#This Row],[Divid.]]</f>
        <v>1.1000000000000001</v>
      </c>
      <c r="R211" s="31">
        <v>0</v>
      </c>
      <c r="S211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211" s="17">
        <f>Tabela1[[#This Row],[Preço Calculado]]/Tabela1[[#This Row],[Preço atual]]-1</f>
        <v>-5.1371101946314779E-3</v>
      </c>
      <c r="U211" s="29" t="str">
        <f>HYPERLINK("https://statusinvest.com.br/fundos-imobiliarios/"&amp;Tabela1[[#This Row],[Ticker]],"Link")</f>
        <v>Link</v>
      </c>
      <c r="V211" s="38" t="s">
        <v>454</v>
      </c>
    </row>
    <row r="212" spans="1:22" x14ac:dyDescent="0.25">
      <c r="A212" s="12" t="s">
        <v>455</v>
      </c>
      <c r="B212" s="12" t="s">
        <v>28</v>
      </c>
      <c r="C212" s="13" t="s">
        <v>143</v>
      </c>
      <c r="D212" s="13" t="s">
        <v>453</v>
      </c>
      <c r="E212" s="16">
        <v>1030</v>
      </c>
      <c r="F212" s="16">
        <v>0.74470000000000003</v>
      </c>
      <c r="G212" s="25">
        <f>Tabela1[[#This Row],[Divid.]]*12/Tabela1[[#This Row],[Preço atual]]</f>
        <v>8.6761165048543695E-3</v>
      </c>
      <c r="H212" s="16">
        <v>4.8883000000000001</v>
      </c>
      <c r="I212" s="16">
        <v>918.28</v>
      </c>
      <c r="J212" s="15">
        <f>Tabela1[[#This Row],[Preço atual]]/Tabela1[[#This Row],[VP]]</f>
        <v>1.1216622380973125</v>
      </c>
      <c r="K212" s="14"/>
      <c r="L212" s="14"/>
      <c r="M212" s="13">
        <v>2.61</v>
      </c>
      <c r="N212" s="13">
        <v>478</v>
      </c>
      <c r="O212" s="13"/>
      <c r="P212" s="13"/>
      <c r="Q212" s="30">
        <f>Tabela1[[#This Row],[Divid.]]</f>
        <v>0.74470000000000003</v>
      </c>
      <c r="R212" s="31">
        <v>0</v>
      </c>
      <c r="S212" s="16">
        <f>IF(ISERR(SEARCH("TIJOLO",Tabela1[[#This Row],[Setor]])),Tabela1[[#This Row],[Divid.
Considerado]]*12/($X$1+$AD$1+Tabela1[[#This Row],[Ônus]]),Tabela1[[#This Row],[Divid.
Considerado]]*12*(1-$AF$1)/($X$1+Tabela1[[#This Row],[Ônus]]))</f>
        <v>65.951291512915134</v>
      </c>
      <c r="T212" s="17">
        <f>Tabela1[[#This Row],[Preço Calculado]]/Tabela1[[#This Row],[Preço atual]]-1</f>
        <v>-0.93596961989037364</v>
      </c>
      <c r="U212" s="29" t="str">
        <f>HYPERLINK("https://statusinvest.com.br/fundos-imobiliarios/"&amp;Tabela1[[#This Row],[Ticker]],"Link")</f>
        <v>Link</v>
      </c>
      <c r="V212" s="38" t="s">
        <v>456</v>
      </c>
    </row>
    <row r="213" spans="1:22" x14ac:dyDescent="0.25">
      <c r="A213" s="12" t="s">
        <v>457</v>
      </c>
      <c r="B213" s="12" t="s">
        <v>28</v>
      </c>
      <c r="C213" s="13" t="s">
        <v>55</v>
      </c>
      <c r="D213" s="13" t="s">
        <v>453</v>
      </c>
      <c r="E213" s="16">
        <v>93.99</v>
      </c>
      <c r="F213" s="16">
        <v>1</v>
      </c>
      <c r="G213" s="14">
        <f>Tabela1[[#This Row],[Divid.]]*12/Tabela1[[#This Row],[Preço atual]]</f>
        <v>0.12767315671879989</v>
      </c>
      <c r="H213" s="16">
        <v>8.24</v>
      </c>
      <c r="I213" s="16">
        <v>97.57</v>
      </c>
      <c r="J213" s="15">
        <f>Tabela1[[#This Row],[Preço atual]]/Tabela1[[#This Row],[VP]]</f>
        <v>0.9633083939735575</v>
      </c>
      <c r="K213" s="14"/>
      <c r="L213" s="14"/>
      <c r="M213" s="13">
        <v>1.03</v>
      </c>
      <c r="N213" s="13">
        <v>16220</v>
      </c>
      <c r="O213" s="13"/>
      <c r="P213" s="13"/>
      <c r="Q213" s="30">
        <f>Tabela1[[#This Row],[Divid.]]</f>
        <v>1</v>
      </c>
      <c r="R213" s="31">
        <v>0</v>
      </c>
      <c r="S213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213" s="17">
        <f>Tabela1[[#This Row],[Preço Calculado]]/Tabela1[[#This Row],[Preço atual]]-1</f>
        <v>-5.7762681042067388E-2</v>
      </c>
      <c r="U213" s="29" t="str">
        <f>HYPERLINK("https://statusinvest.com.br/fundos-imobiliarios/"&amp;Tabela1[[#This Row],[Ticker]],"Link")</f>
        <v>Link</v>
      </c>
      <c r="V213" s="38" t="s">
        <v>458</v>
      </c>
    </row>
    <row r="214" spans="1:22" x14ac:dyDescent="0.25">
      <c r="A214" s="12" t="s">
        <v>459</v>
      </c>
      <c r="B214" s="12" t="s">
        <v>28</v>
      </c>
      <c r="C214" s="13" t="s">
        <v>143</v>
      </c>
      <c r="D214" s="13" t="s">
        <v>453</v>
      </c>
      <c r="E214" s="16">
        <v>9.82</v>
      </c>
      <c r="F214" s="16">
        <v>3.0535000000000001</v>
      </c>
      <c r="G214" s="14">
        <f>Tabela1[[#This Row],[Divid.]]*12/Tabela1[[#This Row],[Preço atual]]</f>
        <v>3.7313645621181264</v>
      </c>
      <c r="H214" s="16">
        <v>7.3135000000000003</v>
      </c>
      <c r="I214" s="16">
        <v>0</v>
      </c>
      <c r="J214" s="15" t="e">
        <f>Tabela1[[#This Row],[Preço atual]]/Tabela1[[#This Row],[VP]]</f>
        <v>#DIV/0!</v>
      </c>
      <c r="K214" s="14"/>
      <c r="L214" s="14"/>
      <c r="M214" s="13" t="s">
        <v>40</v>
      </c>
      <c r="N214" s="13">
        <v>0</v>
      </c>
      <c r="O214" s="13"/>
      <c r="P214" s="13"/>
      <c r="Q214" s="30">
        <f>Tabela1[[#This Row],[Divid.]]</f>
        <v>3.0535000000000001</v>
      </c>
      <c r="R214" s="31">
        <v>0</v>
      </c>
      <c r="S214" s="16">
        <f>IF(ISERR(SEARCH("TIJOLO",Tabela1[[#This Row],[Setor]])),Tabela1[[#This Row],[Divid.
Considerado]]*12/($X$1+$AD$1+Tabela1[[#This Row],[Ônus]]),Tabela1[[#This Row],[Divid.
Considerado]]*12*(1-$AF$1)/($X$1+Tabela1[[#This Row],[Ônus]]))</f>
        <v>270.42066420664207</v>
      </c>
      <c r="T214" s="17">
        <f>Tabela1[[#This Row],[Preço Calculado]]/Tabela1[[#This Row],[Preço atual]]-1</f>
        <v>26.537745845890232</v>
      </c>
      <c r="U214" s="29" t="str">
        <f>HYPERLINK("https://statusinvest.com.br/fundos-imobiliarios/"&amp;Tabela1[[#This Row],[Ticker]],"Link")</f>
        <v>Link</v>
      </c>
      <c r="V214" s="38" t="s">
        <v>460</v>
      </c>
    </row>
    <row r="215" spans="1:22" x14ac:dyDescent="0.25">
      <c r="A215" s="12" t="s">
        <v>461</v>
      </c>
      <c r="B215" s="12" t="s">
        <v>28</v>
      </c>
      <c r="C215" s="13" t="s">
        <v>55</v>
      </c>
      <c r="D215" s="13" t="s">
        <v>462</v>
      </c>
      <c r="E215" s="16">
        <v>8.74</v>
      </c>
      <c r="F215" s="16">
        <v>0.08</v>
      </c>
      <c r="G215" s="14">
        <f>Tabela1[[#This Row],[Divid.]]*12/Tabela1[[#This Row],[Preço atual]]</f>
        <v>0.10983981693363844</v>
      </c>
      <c r="H215" s="16">
        <v>0.82499999999999996</v>
      </c>
      <c r="I215" s="16">
        <v>9.1999999999999993</v>
      </c>
      <c r="J215" s="15">
        <f>Tabela1[[#This Row],[Preço atual]]/Tabela1[[#This Row],[VP]]</f>
        <v>0.95000000000000007</v>
      </c>
      <c r="K215" s="14"/>
      <c r="L215" s="14"/>
      <c r="M215" s="13">
        <v>2.0499999999999998</v>
      </c>
      <c r="N215" s="13">
        <v>122190</v>
      </c>
      <c r="O215" s="13"/>
      <c r="P215" s="13"/>
      <c r="Q215" s="30">
        <f>Tabela1[[#This Row],[Divid.]]</f>
        <v>0.08</v>
      </c>
      <c r="R215" s="31">
        <v>0</v>
      </c>
      <c r="S215" s="16">
        <f>IF(ISERR(SEARCH("TIJOLO",Tabela1[[#This Row],[Setor]])),Tabela1[[#This Row],[Divid.
Considerado]]*12/($X$1+$AD$1+Tabela1[[#This Row],[Ônus]]),Tabela1[[#This Row],[Divid.
Considerado]]*12*(1-$AF$1)/($X$1+Tabela1[[#This Row],[Ônus]]))</f>
        <v>7.0848708487084862</v>
      </c>
      <c r="T215" s="17">
        <f>Tabela1[[#This Row],[Preço Calculado]]/Tabela1[[#This Row],[Preço atual]]-1</f>
        <v>-0.18937404477019615</v>
      </c>
      <c r="U215" s="29" t="str">
        <f>HYPERLINK("https://statusinvest.com.br/fundos-imobiliarios/"&amp;Tabela1[[#This Row],[Ticker]],"Link")</f>
        <v>Link</v>
      </c>
      <c r="V215" s="38" t="s">
        <v>463</v>
      </c>
    </row>
    <row r="216" spans="1:22" x14ac:dyDescent="0.25">
      <c r="A216" s="12" t="s">
        <v>464</v>
      </c>
      <c r="B216" s="12" t="s">
        <v>28</v>
      </c>
      <c r="C216" s="13" t="s">
        <v>39</v>
      </c>
      <c r="D216" s="13" t="s">
        <v>465</v>
      </c>
      <c r="E216" s="16">
        <v>94.04</v>
      </c>
      <c r="F216" s="16">
        <v>1.5</v>
      </c>
      <c r="G216" s="25">
        <f>Tabela1[[#This Row],[Divid.]]*12/Tabela1[[#This Row],[Preço atual]]</f>
        <v>0.19140791152700978</v>
      </c>
      <c r="H216" s="16">
        <v>14.9</v>
      </c>
      <c r="I216" s="16">
        <v>94.39</v>
      </c>
      <c r="J216" s="15">
        <f>Tabela1[[#This Row],[Preço atual]]/Tabela1[[#This Row],[VP]]</f>
        <v>0.99629198008263598</v>
      </c>
      <c r="K216" s="14"/>
      <c r="L216" s="14"/>
      <c r="M216" s="13">
        <v>4.8899999999999997</v>
      </c>
      <c r="N216" s="13">
        <v>2288</v>
      </c>
      <c r="O216" s="13"/>
      <c r="P216" s="13"/>
      <c r="Q216" s="30">
        <f>Tabela1[[#This Row],[Divid.]]</f>
        <v>1.5</v>
      </c>
      <c r="R216" s="31">
        <v>0</v>
      </c>
      <c r="S216" s="16">
        <f>IF(ISERR(SEARCH("TIJOLO",Tabela1[[#This Row],[Setor]])),Tabela1[[#This Row],[Divid.
Considerado]]*12/($X$1+$AD$1+Tabela1[[#This Row],[Ônus]]),Tabela1[[#This Row],[Divid.
Considerado]]*12*(1-$AF$1)/($X$1+Tabela1[[#This Row],[Ônus]]))</f>
        <v>132.84132841328412</v>
      </c>
      <c r="T216" s="17">
        <f>Tabela1[[#This Row],[Preço Calculado]]/Tabela1[[#This Row],[Preço atual]]-1</f>
        <v>0.41260451311446311</v>
      </c>
      <c r="U216" s="29" t="str">
        <f>HYPERLINK("https://statusinvest.com.br/fundos-imobiliarios/"&amp;Tabela1[[#This Row],[Ticker]],"Link")</f>
        <v>Link</v>
      </c>
      <c r="V216" s="38" t="s">
        <v>466</v>
      </c>
    </row>
    <row r="217" spans="1:22" x14ac:dyDescent="0.25">
      <c r="A217" s="12" t="s">
        <v>467</v>
      </c>
      <c r="B217" s="12" t="s">
        <v>28</v>
      </c>
      <c r="C217" s="13" t="s">
        <v>39</v>
      </c>
      <c r="D217" s="13" t="s">
        <v>453</v>
      </c>
      <c r="E217" s="16">
        <v>98.5</v>
      </c>
      <c r="F217" s="16">
        <v>1.1499999999999999</v>
      </c>
      <c r="G217" s="14">
        <f>Tabela1[[#This Row],[Divid.]]*12/Tabela1[[#This Row],[Preço atual]]</f>
        <v>0.14010152284263958</v>
      </c>
      <c r="H217" s="16">
        <v>12.71</v>
      </c>
      <c r="I217" s="16">
        <v>100.87</v>
      </c>
      <c r="J217" s="15">
        <f>Tabela1[[#This Row],[Preço atual]]/Tabela1[[#This Row],[VP]]</f>
        <v>0.97650441161891544</v>
      </c>
      <c r="K217" s="14"/>
      <c r="L217" s="14"/>
      <c r="M217" s="13">
        <v>4.54</v>
      </c>
      <c r="N217" s="13">
        <v>245313</v>
      </c>
      <c r="O217" s="13"/>
      <c r="P217" s="13"/>
      <c r="Q217" s="30">
        <f>Tabela1[[#This Row],[Divid.]]</f>
        <v>1.1499999999999999</v>
      </c>
      <c r="R217" s="31">
        <v>0</v>
      </c>
      <c r="S217" s="16">
        <f>IF(ISERR(SEARCH("TIJOLO",Tabela1[[#This Row],[Setor]])),Tabela1[[#This Row],[Divid.
Considerado]]*12/($X$1+$AD$1+Tabela1[[#This Row],[Ônus]]),Tabela1[[#This Row],[Divid.
Considerado]]*12*(1-$AF$1)/($X$1+Tabela1[[#This Row],[Ônus]]))</f>
        <v>101.84501845018448</v>
      </c>
      <c r="T217" s="17">
        <f>Tabela1[[#This Row],[Preço Calculado]]/Tabela1[[#This Row],[Preço atual]]-1</f>
        <v>3.3959578174461713E-2</v>
      </c>
      <c r="U217" s="29" t="str">
        <f>HYPERLINK("https://statusinvest.com.br/fundos-imobiliarios/"&amp;Tabela1[[#This Row],[Ticker]],"Link")</f>
        <v>Link</v>
      </c>
      <c r="V217" s="38" t="s">
        <v>468</v>
      </c>
    </row>
    <row r="218" spans="1:22" x14ac:dyDescent="0.25">
      <c r="A218" s="12" t="s">
        <v>469</v>
      </c>
      <c r="B218" s="12" t="s">
        <v>28</v>
      </c>
      <c r="C218" s="13" t="s">
        <v>39</v>
      </c>
      <c r="D218" s="13" t="s">
        <v>453</v>
      </c>
      <c r="E218" s="16">
        <v>98.68</v>
      </c>
      <c r="F218" s="16">
        <v>1.05</v>
      </c>
      <c r="G218" s="25">
        <f>Tabela1[[#This Row],[Divid.]]*12/Tabela1[[#This Row],[Preço atual]]</f>
        <v>0.12768544791244427</v>
      </c>
      <c r="H218" s="16">
        <v>10.65</v>
      </c>
      <c r="I218" s="16">
        <v>102.48</v>
      </c>
      <c r="J218" s="15">
        <f>Tabela1[[#This Row],[Preço atual]]/Tabela1[[#This Row],[VP]]</f>
        <v>0.96291959406713512</v>
      </c>
      <c r="K218" s="14"/>
      <c r="L218" s="14"/>
      <c r="M218" s="13">
        <v>2.16</v>
      </c>
      <c r="N218" s="13">
        <v>14901</v>
      </c>
      <c r="O218" s="13"/>
      <c r="P218" s="13"/>
      <c r="Q218" s="30">
        <f>Tabela1[[#This Row],[Divid.]]</f>
        <v>1.05</v>
      </c>
      <c r="R218" s="31">
        <v>0</v>
      </c>
      <c r="S218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218" s="17">
        <f>Tabela1[[#This Row],[Preço Calculado]]/Tabela1[[#This Row],[Preço atual]]-1</f>
        <v>-5.7671971125872523E-2</v>
      </c>
      <c r="U218" s="29" t="str">
        <f>HYPERLINK("https://statusinvest.com.br/fundos-imobiliarios/"&amp;Tabela1[[#This Row],[Ticker]],"Link")</f>
        <v>Link</v>
      </c>
      <c r="V218" s="38" t="s">
        <v>470</v>
      </c>
    </row>
    <row r="219" spans="1:22" x14ac:dyDescent="0.25">
      <c r="A219" s="12" t="s">
        <v>471</v>
      </c>
      <c r="B219" s="12" t="s">
        <v>28</v>
      </c>
      <c r="C219" s="13" t="s">
        <v>39</v>
      </c>
      <c r="D219" s="13" t="s">
        <v>453</v>
      </c>
      <c r="E219" s="16">
        <v>91.86</v>
      </c>
      <c r="F219" s="16">
        <v>0.8</v>
      </c>
      <c r="G219" s="14">
        <f>Tabela1[[#This Row],[Divid.]]*12/Tabela1[[#This Row],[Preço atual]]</f>
        <v>0.1045068582625735</v>
      </c>
      <c r="H219" s="16">
        <v>8.43</v>
      </c>
      <c r="I219" s="16">
        <v>99.26</v>
      </c>
      <c r="J219" s="15">
        <f>Tabela1[[#This Row],[Preço atual]]/Tabela1[[#This Row],[VP]]</f>
        <v>0.925448317549869</v>
      </c>
      <c r="K219" s="14"/>
      <c r="L219" s="14"/>
      <c r="M219" s="13">
        <v>2.77</v>
      </c>
      <c r="N219" s="13">
        <v>69685</v>
      </c>
      <c r="O219" s="13"/>
      <c r="P219" s="13"/>
      <c r="Q219" s="30">
        <f>Tabela1[[#This Row],[Divid.]]</f>
        <v>0.8</v>
      </c>
      <c r="R219" s="31">
        <v>0</v>
      </c>
      <c r="S219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219" s="17">
        <f>Tabela1[[#This Row],[Preço Calculado]]/Tabela1[[#This Row],[Preço atual]]-1</f>
        <v>-0.22873167333894107</v>
      </c>
      <c r="U219" s="29" t="str">
        <f>HYPERLINK("https://statusinvest.com.br/fundos-imobiliarios/"&amp;Tabela1[[#This Row],[Ticker]],"Link")</f>
        <v>Link</v>
      </c>
      <c r="V219" s="38" t="s">
        <v>472</v>
      </c>
    </row>
    <row r="220" spans="1:22" x14ac:dyDescent="0.25">
      <c r="A220" s="12" t="s">
        <v>473</v>
      </c>
      <c r="B220" s="12" t="s">
        <v>28</v>
      </c>
      <c r="C220" s="13" t="s">
        <v>71</v>
      </c>
      <c r="D220" s="13" t="s">
        <v>40</v>
      </c>
      <c r="E220" s="16">
        <v>0</v>
      </c>
      <c r="F220" s="16">
        <v>3.88</v>
      </c>
      <c r="G220" s="14" t="e">
        <f>Tabela1[[#This Row],[Divid.]]*12/Tabela1[[#This Row],[Preço atual]]</f>
        <v>#DIV/0!</v>
      </c>
      <c r="H220" s="16">
        <v>6.38</v>
      </c>
      <c r="I220" s="16">
        <v>101.23</v>
      </c>
      <c r="J220" s="15">
        <f>Tabela1[[#This Row],[Preço atual]]/Tabela1[[#This Row],[VP]]</f>
        <v>0</v>
      </c>
      <c r="K220" s="14"/>
      <c r="L220" s="14"/>
      <c r="M220" s="13">
        <v>4.55</v>
      </c>
      <c r="N220" s="13">
        <v>593</v>
      </c>
      <c r="O220" s="13"/>
      <c r="P220" s="13"/>
      <c r="Q220" s="30">
        <f>Tabela1[[#This Row],[Divid.]]</f>
        <v>3.88</v>
      </c>
      <c r="R220" s="31">
        <v>0</v>
      </c>
      <c r="S220" s="16">
        <f>IF(ISERR(SEARCH("TIJOLO",Tabela1[[#This Row],[Setor]])),Tabela1[[#This Row],[Divid.
Considerado]]*12/($X$1+$AD$1+Tabela1[[#This Row],[Ônus]]),Tabela1[[#This Row],[Divid.
Considerado]]*12*(1-$AF$1)/($X$1+Tabela1[[#This Row],[Ônus]]))</f>
        <v>343.61623616236164</v>
      </c>
      <c r="T220" s="17" t="e">
        <f>Tabela1[[#This Row],[Preço Calculado]]/Tabela1[[#This Row],[Preço atual]]-1</f>
        <v>#DIV/0!</v>
      </c>
      <c r="U220" s="29" t="str">
        <f>HYPERLINK("https://statusinvest.com.br/fundos-imobiliarios/"&amp;Tabela1[[#This Row],[Ticker]],"Link")</f>
        <v>Link</v>
      </c>
      <c r="V220" s="38" t="s">
        <v>29</v>
      </c>
    </row>
    <row r="221" spans="1:22" x14ac:dyDescent="0.25">
      <c r="A221" s="12" t="s">
        <v>474</v>
      </c>
      <c r="B221" s="12" t="s">
        <v>28</v>
      </c>
      <c r="C221" s="13" t="s">
        <v>143</v>
      </c>
      <c r="D221" s="13" t="s">
        <v>453</v>
      </c>
      <c r="E221" s="16">
        <v>0.56000000000000005</v>
      </c>
      <c r="F221" s="16">
        <v>3.7699999999999997E-2</v>
      </c>
      <c r="G221" s="25">
        <f>Tabela1[[#This Row],[Divid.]]*12/Tabela1[[#This Row],[Preço atual]]</f>
        <v>0.80785714285714272</v>
      </c>
      <c r="H221" s="16">
        <v>0.34339999999999998</v>
      </c>
      <c r="I221" s="16">
        <v>0.75</v>
      </c>
      <c r="J221" s="15">
        <f>Tabela1[[#This Row],[Preço atual]]/Tabela1[[#This Row],[VP]]</f>
        <v>0.7466666666666667</v>
      </c>
      <c r="K221" s="14"/>
      <c r="L221" s="14"/>
      <c r="M221" s="13">
        <v>16.54</v>
      </c>
      <c r="N221" s="13">
        <v>6357</v>
      </c>
      <c r="O221" s="13"/>
      <c r="P221" s="13"/>
      <c r="Q221" s="30">
        <f>Tabela1[[#This Row],[Divid.]]</f>
        <v>3.7699999999999997E-2</v>
      </c>
      <c r="R221" s="31">
        <v>0</v>
      </c>
      <c r="S221" s="16">
        <f>IF(ISERR(SEARCH("TIJOLO",Tabela1[[#This Row],[Setor]])),Tabela1[[#This Row],[Divid.
Considerado]]*12/($X$1+$AD$1+Tabela1[[#This Row],[Ônus]]),Tabela1[[#This Row],[Divid.
Considerado]]*12*(1-$AF$1)/($X$1+Tabela1[[#This Row],[Ônus]]))</f>
        <v>3.3387453874538742</v>
      </c>
      <c r="T221" s="17">
        <f>Tabela1[[#This Row],[Preço Calculado]]/Tabela1[[#This Row],[Preço atual]]-1</f>
        <v>4.9620453347390603</v>
      </c>
      <c r="U221" s="29" t="str">
        <f>HYPERLINK("https://statusinvest.com.br/fundos-imobiliarios/"&amp;Tabela1[[#This Row],[Ticker]],"Link")</f>
        <v>Link</v>
      </c>
      <c r="V221" s="38" t="s">
        <v>475</v>
      </c>
    </row>
    <row r="222" spans="1:22" x14ac:dyDescent="0.25">
      <c r="A222" s="12" t="s">
        <v>476</v>
      </c>
      <c r="B222" s="12" t="s">
        <v>28</v>
      </c>
      <c r="C222" s="13" t="s">
        <v>43</v>
      </c>
      <c r="D222" s="13" t="s">
        <v>453</v>
      </c>
      <c r="E222" s="16">
        <v>160.94</v>
      </c>
      <c r="F222" s="16">
        <v>1.51</v>
      </c>
      <c r="G222" s="14">
        <f>Tabela1[[#This Row],[Divid.]]*12/Tabela1[[#This Row],[Preço atual]]</f>
        <v>0.11258854231390582</v>
      </c>
      <c r="H222" s="16">
        <v>10.86</v>
      </c>
      <c r="I222" s="16">
        <v>160.19</v>
      </c>
      <c r="J222" s="15">
        <f>Tabela1[[#This Row],[Preço atual]]/Tabela1[[#This Row],[VP]]</f>
        <v>1.0046819401960172</v>
      </c>
      <c r="K222" s="14">
        <v>2E-3</v>
      </c>
      <c r="L222" s="14">
        <v>1E-3</v>
      </c>
      <c r="M222" s="13">
        <v>1.59</v>
      </c>
      <c r="N222" s="13">
        <v>250909</v>
      </c>
      <c r="O222" s="13">
        <v>5099</v>
      </c>
      <c r="P222" s="13">
        <v>408</v>
      </c>
      <c r="Q222" s="30">
        <f>Tabela1[[#This Row],[Divid.]]</f>
        <v>1.51</v>
      </c>
      <c r="R222" s="31">
        <v>0</v>
      </c>
      <c r="S222" s="16">
        <f>IF(ISERR(SEARCH("TIJOLO",Tabela1[[#This Row],[Setor]])),Tabela1[[#This Row],[Divid.
Considerado]]*12/($X$1+$AD$1+Tabela1[[#This Row],[Ônus]]),Tabela1[[#This Row],[Divid.
Considerado]]*12*(1-$AF$1)/($X$1+Tabela1[[#This Row],[Ônus]]))</f>
        <v>133.72693726937268</v>
      </c>
      <c r="T222" s="17">
        <f>Tabela1[[#This Row],[Preço Calculado]]/Tabela1[[#This Row],[Preço atual]]-1</f>
        <v>-0.16908824860586125</v>
      </c>
      <c r="U222" s="29" t="str">
        <f>HYPERLINK("https://statusinvest.com.br/fundos-imobiliarios/"&amp;Tabela1[[#This Row],[Ticker]],"Link")</f>
        <v>Link</v>
      </c>
      <c r="V222" s="38" t="s">
        <v>477</v>
      </c>
    </row>
    <row r="223" spans="1:22" x14ac:dyDescent="0.25">
      <c r="A223" s="12" t="s">
        <v>478</v>
      </c>
      <c r="B223" s="12" t="s">
        <v>28</v>
      </c>
      <c r="C223" s="13" t="s">
        <v>39</v>
      </c>
      <c r="D223" s="13" t="s">
        <v>453</v>
      </c>
      <c r="E223" s="16">
        <v>88.2</v>
      </c>
      <c r="F223" s="16">
        <v>0.8</v>
      </c>
      <c r="G223" s="14">
        <f>Tabela1[[#This Row],[Divid.]]*12/Tabela1[[#This Row],[Preço atual]]</f>
        <v>0.108843537414966</v>
      </c>
      <c r="H223" s="16">
        <v>9.17</v>
      </c>
      <c r="I223" s="16">
        <v>91.45</v>
      </c>
      <c r="J223" s="15">
        <f>Tabela1[[#This Row],[Preço atual]]/Tabela1[[#This Row],[VP]]</f>
        <v>0.96446145434663755</v>
      </c>
      <c r="K223" s="14"/>
      <c r="L223" s="14"/>
      <c r="M223" s="13">
        <v>2.98</v>
      </c>
      <c r="N223" s="13">
        <v>99532</v>
      </c>
      <c r="O223" s="13"/>
      <c r="P223" s="13"/>
      <c r="Q223" s="30">
        <f>Tabela1[[#This Row],[Divid.]]</f>
        <v>0.8</v>
      </c>
      <c r="R223" s="31">
        <v>0</v>
      </c>
      <c r="S223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223" s="17">
        <f>Tabela1[[#This Row],[Preço Calculado]]/Tabela1[[#This Row],[Preço atual]]-1</f>
        <v>-0.19672666114416237</v>
      </c>
      <c r="U223" s="29" t="str">
        <f>HYPERLINK("https://statusinvest.com.br/fundos-imobiliarios/"&amp;Tabela1[[#This Row],[Ticker]],"Link")</f>
        <v>Link</v>
      </c>
      <c r="V223" s="38" t="s">
        <v>479</v>
      </c>
    </row>
    <row r="224" spans="1:22" x14ac:dyDescent="0.25">
      <c r="A224" s="12" t="s">
        <v>480</v>
      </c>
      <c r="B224" s="12" t="s">
        <v>28</v>
      </c>
      <c r="C224" s="13" t="s">
        <v>47</v>
      </c>
      <c r="D224" s="13" t="s">
        <v>481</v>
      </c>
      <c r="E224" s="16">
        <v>101.18</v>
      </c>
      <c r="F224" s="16">
        <v>0.59</v>
      </c>
      <c r="G224" s="14">
        <f>Tabela1[[#This Row],[Divid.]]*12/Tabela1[[#This Row],[Preço atual]]</f>
        <v>6.997430322198063E-2</v>
      </c>
      <c r="H224" s="16">
        <v>8.68</v>
      </c>
      <c r="I224" s="16">
        <v>102.04</v>
      </c>
      <c r="J224" s="15">
        <f>Tabela1[[#This Row],[Preço atual]]/Tabela1[[#This Row],[VP]]</f>
        <v>0.99157193257546061</v>
      </c>
      <c r="K224" s="14">
        <v>2.7E-2</v>
      </c>
      <c r="L224" s="14">
        <v>0</v>
      </c>
      <c r="M224" s="13">
        <v>4.3</v>
      </c>
      <c r="N224" s="13">
        <v>365</v>
      </c>
      <c r="O224" s="13">
        <v>4155</v>
      </c>
      <c r="P224" s="13">
        <v>387</v>
      </c>
      <c r="Q224" s="30">
        <f>Tabela1[[#This Row],[Divid.]]</f>
        <v>0.59</v>
      </c>
      <c r="R224" s="31">
        <v>0</v>
      </c>
      <c r="S224" s="16">
        <f>IF(ISERR(SEARCH("TIJOLO",Tabela1[[#This Row],[Setor]])),Tabela1[[#This Row],[Divid.
Considerado]]*12/($X$1+$AD$1+Tabela1[[#This Row],[Ônus]]),Tabela1[[#This Row],[Divid.
Considerado]]*12*(1-$AF$1)/($X$1+Tabela1[[#This Row],[Ônus]]))</f>
        <v>52.250922509225092</v>
      </c>
      <c r="T224" s="17">
        <f>Tabela1[[#This Row],[Preço Calculado]]/Tabela1[[#This Row],[Preço atual]]-1</f>
        <v>-0.48358447806656368</v>
      </c>
      <c r="U224" s="29" t="str">
        <f>HYPERLINK("https://statusinvest.com.br/fundos-imobiliarios/"&amp;Tabela1[[#This Row],[Ticker]],"Link")</f>
        <v>Link</v>
      </c>
      <c r="V224" s="38" t="s">
        <v>482</v>
      </c>
    </row>
    <row r="225" spans="1:22" x14ac:dyDescent="0.25">
      <c r="A225" s="12" t="s">
        <v>483</v>
      </c>
      <c r="B225" s="12" t="s">
        <v>28</v>
      </c>
      <c r="C225" s="13" t="s">
        <v>143</v>
      </c>
      <c r="D225" s="13" t="s">
        <v>484</v>
      </c>
      <c r="E225" s="16">
        <v>9.51</v>
      </c>
      <c r="F225" s="16">
        <v>9.9984999999999999</v>
      </c>
      <c r="G225" s="25">
        <f>Tabela1[[#This Row],[Divid.]]*12/Tabela1[[#This Row],[Preço atual]]</f>
        <v>12.616403785488959</v>
      </c>
      <c r="H225" s="16">
        <v>19.242000000000001</v>
      </c>
      <c r="I225" s="16">
        <v>0</v>
      </c>
      <c r="J225" s="15" t="e">
        <f>Tabela1[[#This Row],[Preço atual]]/Tabela1[[#This Row],[VP]]</f>
        <v>#DIV/0!</v>
      </c>
      <c r="K225" s="14"/>
      <c r="L225" s="14"/>
      <c r="M225" s="13" t="s">
        <v>40</v>
      </c>
      <c r="N225" s="13">
        <v>0</v>
      </c>
      <c r="O225" s="13"/>
      <c r="P225" s="13"/>
      <c r="Q225" s="30">
        <f>Tabela1[[#This Row],[Divid.]]</f>
        <v>9.9984999999999999</v>
      </c>
      <c r="R225" s="31">
        <v>0</v>
      </c>
      <c r="S225" s="16">
        <f>IF(ISERR(SEARCH("TIJOLO",Tabela1[[#This Row],[Setor]])),Tabela1[[#This Row],[Divid.
Considerado]]*12/($X$1+$AD$1+Tabela1[[#This Row],[Ônus]]),Tabela1[[#This Row],[Divid.
Considerado]]*12*(1-$AF$1)/($X$1+Tabela1[[#This Row],[Ônus]]))</f>
        <v>885.47601476014756</v>
      </c>
      <c r="T225" s="17">
        <f>Tabela1[[#This Row],[Preço Calculado]]/Tabela1[[#This Row],[Preço atual]]-1</f>
        <v>92.109991036818883</v>
      </c>
      <c r="U225" s="29" t="str">
        <f>HYPERLINK("https://statusinvest.com.br/fundos-imobiliarios/"&amp;Tabela1[[#This Row],[Ticker]],"Link")</f>
        <v>Link</v>
      </c>
      <c r="V225" s="38" t="s">
        <v>29</v>
      </c>
    </row>
    <row r="226" spans="1:22" x14ac:dyDescent="0.25">
      <c r="A226" s="12" t="s">
        <v>485</v>
      </c>
      <c r="B226" s="12" t="s">
        <v>28</v>
      </c>
      <c r="C226" s="13" t="s">
        <v>71</v>
      </c>
      <c r="D226" s="13" t="s">
        <v>40</v>
      </c>
      <c r="E226" s="16">
        <v>0</v>
      </c>
      <c r="F226" s="16">
        <v>1.3</v>
      </c>
      <c r="G226" s="14" t="e">
        <f>Tabela1[[#This Row],[Divid.]]*12/Tabela1[[#This Row],[Preço atual]]</f>
        <v>#DIV/0!</v>
      </c>
      <c r="H226" s="16">
        <v>0</v>
      </c>
      <c r="I226" s="16">
        <v>0</v>
      </c>
      <c r="J226" s="15" t="e">
        <f>Tabela1[[#This Row],[Preço atual]]/Tabela1[[#This Row],[VP]]</f>
        <v>#DIV/0!</v>
      </c>
      <c r="K226" s="14"/>
      <c r="L226" s="14"/>
      <c r="M226" s="13" t="s">
        <v>40</v>
      </c>
      <c r="N226" s="13">
        <v>7</v>
      </c>
      <c r="O226" s="13"/>
      <c r="P226" s="13"/>
      <c r="Q226" s="30">
        <f>Tabela1[[#This Row],[Divid.]]</f>
        <v>1.3</v>
      </c>
      <c r="R226" s="31">
        <v>0</v>
      </c>
      <c r="S226" s="16">
        <f>IF(ISERR(SEARCH("TIJOLO",Tabela1[[#This Row],[Setor]])),Tabela1[[#This Row],[Divid.
Considerado]]*12/($X$1+$AD$1+Tabela1[[#This Row],[Ônus]]),Tabela1[[#This Row],[Divid.
Considerado]]*12*(1-$AF$1)/($X$1+Tabela1[[#This Row],[Ônus]]))</f>
        <v>115.12915129151291</v>
      </c>
      <c r="T226" s="17" t="e">
        <f>Tabela1[[#This Row],[Preço Calculado]]/Tabela1[[#This Row],[Preço atual]]-1</f>
        <v>#DIV/0!</v>
      </c>
      <c r="U226" s="29" t="str">
        <f>HYPERLINK("https://statusinvest.com.br/fundos-imobiliarios/"&amp;Tabela1[[#This Row],[Ticker]],"Link")</f>
        <v>Link</v>
      </c>
      <c r="V226" s="38" t="s">
        <v>29</v>
      </c>
    </row>
    <row r="227" spans="1:22" x14ac:dyDescent="0.25">
      <c r="A227" s="12" t="s">
        <v>486</v>
      </c>
      <c r="B227" s="12" t="s">
        <v>28</v>
      </c>
      <c r="C227" s="13" t="s">
        <v>39</v>
      </c>
      <c r="D227" s="13" t="s">
        <v>223</v>
      </c>
      <c r="E227" s="16">
        <v>50.5</v>
      </c>
      <c r="F227" s="16">
        <v>3.6680999999999999</v>
      </c>
      <c r="G227" s="14">
        <f>Tabela1[[#This Row],[Divid.]]*12/Tabela1[[#This Row],[Preço atual]]</f>
        <v>0.87162772277227729</v>
      </c>
      <c r="H227" s="16">
        <v>0</v>
      </c>
      <c r="I227" s="16">
        <v>29.32</v>
      </c>
      <c r="J227" s="15">
        <f>Tabela1[[#This Row],[Preço atual]]/Tabela1[[#This Row],[VP]]</f>
        <v>1.7223738062755798</v>
      </c>
      <c r="K227" s="14">
        <v>0</v>
      </c>
      <c r="L227" s="14">
        <v>0</v>
      </c>
      <c r="M227" s="13">
        <v>9.7100000000000009</v>
      </c>
      <c r="N227" s="13">
        <v>468</v>
      </c>
      <c r="O227" s="13">
        <v>12904</v>
      </c>
      <c r="P227" s="13">
        <v>3</v>
      </c>
      <c r="Q227" s="30">
        <f>Tabela1[[#This Row],[Divid.]]</f>
        <v>3.6680999999999999</v>
      </c>
      <c r="R227" s="31">
        <v>0</v>
      </c>
      <c r="S227" s="16">
        <f>IF(ISERR(SEARCH("TIJOLO",Tabela1[[#This Row],[Setor]])),Tabela1[[#This Row],[Divid.
Considerado]]*12/($X$1+$AD$1+Tabela1[[#This Row],[Ônus]]),Tabela1[[#This Row],[Divid.
Considerado]]*12*(1-$AF$1)/($X$1+Tabela1[[#This Row],[Ônus]]))</f>
        <v>324.85018450184504</v>
      </c>
      <c r="T227" s="17">
        <f>Tabela1[[#This Row],[Preço Calculado]]/Tabela1[[#This Row],[Preço atual]]-1</f>
        <v>5.432676920828615</v>
      </c>
      <c r="U227" s="29" t="str">
        <f>HYPERLINK("https://statusinvest.com.br/fundos-imobiliarios/"&amp;Tabela1[[#This Row],[Ticker]],"Link")</f>
        <v>Link</v>
      </c>
      <c r="V227" s="38" t="s">
        <v>29</v>
      </c>
    </row>
    <row r="228" spans="1:22" x14ac:dyDescent="0.25">
      <c r="A228" s="12" t="s">
        <v>487</v>
      </c>
      <c r="B228" s="12" t="s">
        <v>28</v>
      </c>
      <c r="C228" s="13" t="s">
        <v>59</v>
      </c>
      <c r="D228" s="13" t="s">
        <v>95</v>
      </c>
      <c r="E228" s="16">
        <v>85.9</v>
      </c>
      <c r="F228" s="16">
        <v>0.64</v>
      </c>
      <c r="G228" s="14">
        <f>Tabela1[[#This Row],[Divid.]]*12/Tabela1[[#This Row],[Preço atual]]</f>
        <v>8.9406286379511049E-2</v>
      </c>
      <c r="H228" s="16">
        <v>6.79</v>
      </c>
      <c r="I228" s="16">
        <v>102.88</v>
      </c>
      <c r="J228" s="15">
        <f>Tabela1[[#This Row],[Preço atual]]/Tabela1[[#This Row],[VP]]</f>
        <v>0.83495334370139973</v>
      </c>
      <c r="K228" s="14">
        <v>0</v>
      </c>
      <c r="L228" s="14">
        <v>0</v>
      </c>
      <c r="M228" s="13">
        <v>0.91</v>
      </c>
      <c r="N228" s="13">
        <v>14727</v>
      </c>
      <c r="O228" s="13">
        <v>2884</v>
      </c>
      <c r="P228" s="13">
        <v>389</v>
      </c>
      <c r="Q228" s="30">
        <f>Tabela1[[#This Row],[Divid.]]</f>
        <v>0.64</v>
      </c>
      <c r="R228" s="31">
        <v>0</v>
      </c>
      <c r="S228" s="16">
        <f>IF(ISERR(SEARCH("TIJOLO",Tabela1[[#This Row],[Setor]])),Tabela1[[#This Row],[Divid.
Considerado]]*12/($X$1+$AD$1+Tabela1[[#This Row],[Ônus]]),Tabela1[[#This Row],[Divid.
Considerado]]*12*(1-$AF$1)/($X$1+Tabela1[[#This Row],[Ônus]]))</f>
        <v>56.678966789667889</v>
      </c>
      <c r="T228" s="17">
        <f>Tabela1[[#This Row],[Preço Calculado]]/Tabela1[[#This Row],[Preço atual]]-1</f>
        <v>-0.34017500826929126</v>
      </c>
      <c r="U228" s="29" t="str">
        <f>HYPERLINK("https://statusinvest.com.br/fundos-imobiliarios/"&amp;Tabela1[[#This Row],[Ticker]],"Link")</f>
        <v>Link</v>
      </c>
      <c r="V228" s="38" t="s">
        <v>488</v>
      </c>
    </row>
    <row r="229" spans="1:22" x14ac:dyDescent="0.25">
      <c r="A229" s="12" t="s">
        <v>489</v>
      </c>
      <c r="B229" s="12" t="s">
        <v>28</v>
      </c>
      <c r="C229" s="13" t="s">
        <v>430</v>
      </c>
      <c r="D229" s="13" t="s">
        <v>40</v>
      </c>
      <c r="E229" s="16">
        <v>10.4</v>
      </c>
      <c r="F229" s="16">
        <v>0.14000000000000001</v>
      </c>
      <c r="G229" s="25">
        <f>Tabela1[[#This Row],[Divid.]]*12/Tabela1[[#This Row],[Preço atual]]</f>
        <v>0.16153846153846155</v>
      </c>
      <c r="H229" s="16">
        <v>1.524</v>
      </c>
      <c r="I229" s="16">
        <v>10.16</v>
      </c>
      <c r="J229" s="15">
        <f>Tabela1[[#This Row],[Preço atual]]/Tabela1[[#This Row],[VP]]</f>
        <v>1.0236220472440944</v>
      </c>
      <c r="K229" s="14"/>
      <c r="L229" s="14"/>
      <c r="M229" s="13">
        <v>19.04</v>
      </c>
      <c r="N229" s="13">
        <v>2584</v>
      </c>
      <c r="O229" s="13"/>
      <c r="P229" s="13"/>
      <c r="Q229" s="30">
        <f>Tabela1[[#This Row],[Divid.]]</f>
        <v>0.14000000000000001</v>
      </c>
      <c r="R229" s="31">
        <v>0</v>
      </c>
      <c r="S229" s="16">
        <f>IF(ISERR(SEARCH("TIJOLO",Tabela1[[#This Row],[Setor]])),Tabela1[[#This Row],[Divid.
Considerado]]*12/($X$1+$AD$1+Tabela1[[#This Row],[Ônus]]),Tabela1[[#This Row],[Divid.
Considerado]]*12*(1-$AF$1)/($X$1+Tabela1[[#This Row],[Ônus]]))</f>
        <v>12.398523985239853</v>
      </c>
      <c r="T229" s="17">
        <f>Tabela1[[#This Row],[Preço Calculado]]/Tabela1[[#This Row],[Preço atual]]-1</f>
        <v>0.19216576781152428</v>
      </c>
      <c r="U229" s="29" t="str">
        <f>HYPERLINK("https://statusinvest.com.br/fundos-imobiliarios/"&amp;Tabela1[[#This Row],[Ticker]],"Link")</f>
        <v>Link</v>
      </c>
      <c r="V229" s="38" t="s">
        <v>490</v>
      </c>
    </row>
    <row r="230" spans="1:22" x14ac:dyDescent="0.25">
      <c r="A230" s="12" t="s">
        <v>491</v>
      </c>
      <c r="B230" s="12" t="s">
        <v>28</v>
      </c>
      <c r="C230" s="13" t="s">
        <v>39</v>
      </c>
      <c r="D230" s="13"/>
      <c r="E230" s="16">
        <v>969.58</v>
      </c>
      <c r="F230" s="16" t="s">
        <v>40</v>
      </c>
      <c r="G230" s="14" t="e">
        <f>Tabela1[[#This Row],[Divid.]]*12/Tabela1[[#This Row],[Preço atual]]</f>
        <v>#VALUE!</v>
      </c>
      <c r="H230" s="16">
        <v>0</v>
      </c>
      <c r="I230" s="16">
        <v>997.25</v>
      </c>
      <c r="J230" s="15">
        <f>Tabela1[[#This Row],[Preço atual]]/Tabela1[[#This Row],[VP]]</f>
        <v>0.97225369766858871</v>
      </c>
      <c r="K230" s="14"/>
      <c r="L230" s="14"/>
      <c r="M230" s="13">
        <v>1.21</v>
      </c>
      <c r="N230" s="13">
        <v>68</v>
      </c>
      <c r="O230" s="13"/>
      <c r="P230" s="13"/>
      <c r="Q230" s="30" t="str">
        <f>Tabela1[[#This Row],[Divid.]]</f>
        <v>-</v>
      </c>
      <c r="R230" s="31">
        <v>0</v>
      </c>
      <c r="S23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0" s="17" t="e">
        <f>Tabela1[[#This Row],[Preço Calculado]]/Tabela1[[#This Row],[Preço atual]]-1</f>
        <v>#VALUE!</v>
      </c>
      <c r="U230" s="29" t="str">
        <f>HYPERLINK("https://statusinvest.com.br/fundos-imobiliarios/"&amp;Tabela1[[#This Row],[Ticker]],"Link")</f>
        <v>Link</v>
      </c>
      <c r="V230" s="38" t="s">
        <v>29</v>
      </c>
    </row>
    <row r="231" spans="1:22" x14ac:dyDescent="0.25">
      <c r="A231" s="12" t="s">
        <v>492</v>
      </c>
      <c r="B231" s="12" t="s">
        <v>28</v>
      </c>
      <c r="C231" s="13" t="s">
        <v>43</v>
      </c>
      <c r="D231" s="13"/>
      <c r="E231" s="16">
        <v>0</v>
      </c>
      <c r="F231" s="16">
        <v>0.71379999999999999</v>
      </c>
      <c r="G231" s="25" t="e">
        <f>Tabela1[[#This Row],[Divid.]]*12/Tabela1[[#This Row],[Preço atual]]</f>
        <v>#DIV/0!</v>
      </c>
      <c r="H231" s="16">
        <v>0.71379999999999999</v>
      </c>
      <c r="I231" s="16">
        <v>95.45</v>
      </c>
      <c r="J231" s="15">
        <f>Tabela1[[#This Row],[Preço atual]]/Tabela1[[#This Row],[VP]]</f>
        <v>0</v>
      </c>
      <c r="K231" s="14"/>
      <c r="L231" s="14"/>
      <c r="M231" s="13">
        <v>22.1</v>
      </c>
      <c r="N231" s="13">
        <v>78</v>
      </c>
      <c r="O231" s="13">
        <v>5919</v>
      </c>
      <c r="P231" s="13">
        <v>0</v>
      </c>
      <c r="Q231" s="30">
        <f>Tabela1[[#This Row],[Divid.]]</f>
        <v>0.71379999999999999</v>
      </c>
      <c r="R231" s="31">
        <v>0</v>
      </c>
      <c r="S231" s="16">
        <f>IF(ISERR(SEARCH("TIJOLO",Tabela1[[#This Row],[Setor]])),Tabela1[[#This Row],[Divid.
Considerado]]*12/($X$1+$AD$1+Tabela1[[#This Row],[Ônus]]),Tabela1[[#This Row],[Divid.
Considerado]]*12*(1-$AF$1)/($X$1+Tabela1[[#This Row],[Ônus]]))</f>
        <v>63.214760147601474</v>
      </c>
      <c r="T231" s="17" t="e">
        <f>Tabela1[[#This Row],[Preço Calculado]]/Tabela1[[#This Row],[Preço atual]]-1</f>
        <v>#DIV/0!</v>
      </c>
      <c r="U231" s="29" t="str">
        <f>HYPERLINK("https://statusinvest.com.br/fundos-imobiliarios/"&amp;Tabela1[[#This Row],[Ticker]],"Link")</f>
        <v>Link</v>
      </c>
      <c r="V231" s="38" t="s">
        <v>29</v>
      </c>
    </row>
    <row r="232" spans="1:22" x14ac:dyDescent="0.25">
      <c r="A232" s="12" t="s">
        <v>493</v>
      </c>
      <c r="B232" s="12" t="s">
        <v>28</v>
      </c>
      <c r="C232" s="13" t="s">
        <v>143</v>
      </c>
      <c r="D232" s="13" t="s">
        <v>223</v>
      </c>
      <c r="E232" s="16">
        <v>29.9</v>
      </c>
      <c r="F232" s="16">
        <v>0.20169999999999999</v>
      </c>
      <c r="G232" s="14">
        <f>Tabela1[[#This Row],[Divid.]]*12/Tabela1[[#This Row],[Preço atual]]</f>
        <v>8.0949832775919731E-2</v>
      </c>
      <c r="H232" s="16">
        <v>0</v>
      </c>
      <c r="I232" s="16">
        <v>11.94</v>
      </c>
      <c r="J232" s="15">
        <f>Tabela1[[#This Row],[Preço atual]]/Tabela1[[#This Row],[VP]]</f>
        <v>2.504187604690117</v>
      </c>
      <c r="K232" s="14"/>
      <c r="L232" s="14"/>
      <c r="M232" s="13">
        <v>3.68</v>
      </c>
      <c r="N232" s="13">
        <v>1</v>
      </c>
      <c r="O232" s="13">
        <v>21543</v>
      </c>
      <c r="P232" s="13">
        <v>10</v>
      </c>
      <c r="Q232" s="30">
        <f>Tabela1[[#This Row],[Divid.]]</f>
        <v>0.20169999999999999</v>
      </c>
      <c r="R232" s="31">
        <v>0</v>
      </c>
      <c r="S232" s="16">
        <f>IF(ISERR(SEARCH("TIJOLO",Tabela1[[#This Row],[Setor]])),Tabela1[[#This Row],[Divid.
Considerado]]*12/($X$1+$AD$1+Tabela1[[#This Row],[Ônus]]),Tabela1[[#This Row],[Divid.
Considerado]]*12*(1-$AF$1)/($X$1+Tabela1[[#This Row],[Ônus]]))</f>
        <v>17.86273062730627</v>
      </c>
      <c r="T232" s="17">
        <f>Tabela1[[#This Row],[Preço Calculado]]/Tabela1[[#This Row],[Preço atual]]-1</f>
        <v>-0.40258425995631197</v>
      </c>
      <c r="U232" s="29" t="str">
        <f>HYPERLINK("https://statusinvest.com.br/fundos-imobiliarios/"&amp;Tabela1[[#This Row],[Ticker]],"Link")</f>
        <v>Link</v>
      </c>
      <c r="V232" s="38" t="s">
        <v>29</v>
      </c>
    </row>
    <row r="233" spans="1:22" x14ac:dyDescent="0.25">
      <c r="A233" s="12" t="s">
        <v>494</v>
      </c>
      <c r="B233" s="12" t="s">
        <v>28</v>
      </c>
      <c r="C233" s="13" t="s">
        <v>71</v>
      </c>
      <c r="D233" s="13" t="s">
        <v>40</v>
      </c>
      <c r="E233" s="16">
        <v>0</v>
      </c>
      <c r="F233" s="16">
        <v>9.2551000000000005</v>
      </c>
      <c r="G233" s="25" t="e">
        <f>Tabela1[[#This Row],[Divid.]]*12/Tabela1[[#This Row],[Preço atual]]</f>
        <v>#DIV/0!</v>
      </c>
      <c r="H233" s="16">
        <v>109.9684</v>
      </c>
      <c r="I233" s="16">
        <v>511.99</v>
      </c>
      <c r="J233" s="15">
        <f>Tabela1[[#This Row],[Preço atual]]/Tabela1[[#This Row],[VP]]</f>
        <v>0</v>
      </c>
      <c r="K233" s="14"/>
      <c r="L233" s="14"/>
      <c r="M233" s="13">
        <v>0.27</v>
      </c>
      <c r="N233" s="13">
        <v>4</v>
      </c>
      <c r="O233" s="13"/>
      <c r="P233" s="13"/>
      <c r="Q233" s="30">
        <f>Tabela1[[#This Row],[Divid.]]</f>
        <v>9.2551000000000005</v>
      </c>
      <c r="R233" s="31">
        <v>0</v>
      </c>
      <c r="S233" s="16">
        <f>IF(ISERR(SEARCH("TIJOLO",Tabela1[[#This Row],[Setor]])),Tabela1[[#This Row],[Divid.
Considerado]]*12/($X$1+$AD$1+Tabela1[[#This Row],[Ônus]]),Tabela1[[#This Row],[Divid.
Considerado]]*12*(1-$AF$1)/($X$1+Tabela1[[#This Row],[Ônus]]))</f>
        <v>819.639852398524</v>
      </c>
      <c r="T233" s="17" t="e">
        <f>Tabela1[[#This Row],[Preço Calculado]]/Tabela1[[#This Row],[Preço atual]]-1</f>
        <v>#DIV/0!</v>
      </c>
      <c r="U233" s="29" t="str">
        <f>HYPERLINK("https://statusinvest.com.br/fundos-imobiliarios/"&amp;Tabela1[[#This Row],[Ticker]],"Link")</f>
        <v>Link</v>
      </c>
      <c r="V233" s="38" t="s">
        <v>29</v>
      </c>
    </row>
    <row r="234" spans="1:22" x14ac:dyDescent="0.25">
      <c r="A234" s="12" t="s">
        <v>495</v>
      </c>
      <c r="B234" s="12" t="s">
        <v>28</v>
      </c>
      <c r="C234" s="13" t="s">
        <v>71</v>
      </c>
      <c r="D234" s="13"/>
      <c r="E234" s="16">
        <v>0</v>
      </c>
      <c r="F234" s="16" t="s">
        <v>40</v>
      </c>
      <c r="G234" s="14" t="e">
        <f>Tabela1[[#This Row],[Divid.]]*12/Tabela1[[#This Row],[Preço atual]]</f>
        <v>#VALUE!</v>
      </c>
      <c r="H234" s="16">
        <v>0</v>
      </c>
      <c r="I234" s="16">
        <v>98.56</v>
      </c>
      <c r="J234" s="15">
        <f>Tabela1[[#This Row],[Preço atual]]/Tabela1[[#This Row],[VP]]</f>
        <v>0</v>
      </c>
      <c r="K234" s="14"/>
      <c r="L234" s="14"/>
      <c r="M234" s="13">
        <v>1.08</v>
      </c>
      <c r="N234" s="13">
        <v>18</v>
      </c>
      <c r="O234" s="13"/>
      <c r="P234" s="13"/>
      <c r="Q234" s="30" t="str">
        <f>Tabela1[[#This Row],[Divid.]]</f>
        <v>-</v>
      </c>
      <c r="R234" s="31">
        <v>0</v>
      </c>
      <c r="S23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4" s="17" t="e">
        <f>Tabela1[[#This Row],[Preço Calculado]]/Tabela1[[#This Row],[Preço atual]]-1</f>
        <v>#VALUE!</v>
      </c>
      <c r="U234" s="29" t="str">
        <f>HYPERLINK("https://statusinvest.com.br/fundos-imobiliarios/"&amp;Tabela1[[#This Row],[Ticker]],"Link")</f>
        <v>Link</v>
      </c>
      <c r="V234" s="38" t="s">
        <v>29</v>
      </c>
    </row>
    <row r="235" spans="1:22" x14ac:dyDescent="0.25">
      <c r="A235" s="12" t="s">
        <v>496</v>
      </c>
      <c r="B235" s="12" t="s">
        <v>28</v>
      </c>
      <c r="C235" s="13" t="s">
        <v>39</v>
      </c>
      <c r="D235" s="13" t="s">
        <v>40</v>
      </c>
      <c r="E235" s="16">
        <v>101.3</v>
      </c>
      <c r="F235" s="16">
        <v>0.8</v>
      </c>
      <c r="G235" s="25">
        <f>Tabela1[[#This Row],[Divid.]]*12/Tabela1[[#This Row],[Preço atual]]</f>
        <v>9.4768015794669314E-2</v>
      </c>
      <c r="H235" s="16">
        <v>8.3000000000000007</v>
      </c>
      <c r="I235" s="16">
        <v>114.36</v>
      </c>
      <c r="J235" s="15">
        <f>Tabela1[[#This Row],[Preço atual]]/Tabela1[[#This Row],[VP]]</f>
        <v>0.88579923050017484</v>
      </c>
      <c r="K235" s="14"/>
      <c r="L235" s="14"/>
      <c r="M235" s="13">
        <v>0.96</v>
      </c>
      <c r="N235" s="13">
        <v>224</v>
      </c>
      <c r="O235" s="13"/>
      <c r="P235" s="13"/>
      <c r="Q235" s="30">
        <f>Tabela1[[#This Row],[Divid.]]</f>
        <v>0.8</v>
      </c>
      <c r="R235" s="31">
        <v>0</v>
      </c>
      <c r="S235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235" s="17">
        <f>Tabela1[[#This Row],[Preço Calculado]]/Tabela1[[#This Row],[Preço atual]]-1</f>
        <v>-0.30060504948583533</v>
      </c>
      <c r="U235" s="29" t="str">
        <f>HYPERLINK("https://statusinvest.com.br/fundos-imobiliarios/"&amp;Tabela1[[#This Row],[Ticker]],"Link")</f>
        <v>Link</v>
      </c>
      <c r="V235" s="38" t="s">
        <v>29</v>
      </c>
    </row>
    <row r="236" spans="1:22" x14ac:dyDescent="0.25">
      <c r="A236" s="12" t="s">
        <v>497</v>
      </c>
      <c r="B236" s="12" t="s">
        <v>28</v>
      </c>
      <c r="C236" s="13" t="s">
        <v>143</v>
      </c>
      <c r="D236" s="13" t="s">
        <v>95</v>
      </c>
      <c r="E236" s="16">
        <v>81.7</v>
      </c>
      <c r="F236" s="16">
        <v>0.62</v>
      </c>
      <c r="G236" s="14">
        <f>Tabela1[[#This Row],[Divid.]]*12/Tabela1[[#This Row],[Preço atual]]</f>
        <v>9.106487148102814E-2</v>
      </c>
      <c r="H236" s="16">
        <v>6.15</v>
      </c>
      <c r="I236" s="16">
        <v>123.49</v>
      </c>
      <c r="J236" s="15">
        <f>Tabela1[[#This Row],[Preço atual]]/Tabela1[[#This Row],[VP]]</f>
        <v>0.66159203174346104</v>
      </c>
      <c r="K236" s="14">
        <v>7.4999999999999997E-2</v>
      </c>
      <c r="L236" s="14">
        <v>1.7000000000000001E-2</v>
      </c>
      <c r="M236" s="13">
        <v>3.2</v>
      </c>
      <c r="N236" s="13">
        <v>4161</v>
      </c>
      <c r="O236" s="13">
        <v>3778</v>
      </c>
      <c r="P236" s="13">
        <v>545</v>
      </c>
      <c r="Q236" s="30">
        <f>Tabela1[[#This Row],[Divid.]]</f>
        <v>0.62</v>
      </c>
      <c r="R236" s="31">
        <v>0</v>
      </c>
      <c r="S236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236" s="17">
        <f>Tabela1[[#This Row],[Preço Calculado]]/Tabela1[[#This Row],[Preço atual]]-1</f>
        <v>-0.32793452781529042</v>
      </c>
      <c r="U236" s="29" t="str">
        <f>HYPERLINK("https://statusinvest.com.br/fundos-imobiliarios/"&amp;Tabela1[[#This Row],[Ticker]],"Link")</f>
        <v>Link</v>
      </c>
      <c r="V236" s="38" t="s">
        <v>498</v>
      </c>
    </row>
    <row r="237" spans="1:22" x14ac:dyDescent="0.25">
      <c r="A237" s="12" t="s">
        <v>499</v>
      </c>
      <c r="B237" s="12" t="s">
        <v>28</v>
      </c>
      <c r="C237" s="13" t="s">
        <v>59</v>
      </c>
      <c r="D237" s="13" t="s">
        <v>204</v>
      </c>
      <c r="E237" s="16">
        <v>117.89</v>
      </c>
      <c r="F237" s="16">
        <v>0.78</v>
      </c>
      <c r="G237" s="14">
        <f>Tabela1[[#This Row],[Divid.]]*12/Tabela1[[#This Row],[Preço atual]]</f>
        <v>7.9396047162609201E-2</v>
      </c>
      <c r="H237" s="16">
        <v>8.27</v>
      </c>
      <c r="I237" s="16">
        <v>115.79</v>
      </c>
      <c r="J237" s="15">
        <f>Tabela1[[#This Row],[Preço atual]]/Tabela1[[#This Row],[VP]]</f>
        <v>1.0181362811987218</v>
      </c>
      <c r="K237" s="14">
        <v>1.0999999999999999E-2</v>
      </c>
      <c r="L237" s="14">
        <v>0</v>
      </c>
      <c r="M237" s="13">
        <v>0.81</v>
      </c>
      <c r="N237" s="13">
        <v>74695</v>
      </c>
      <c r="O237" s="13">
        <v>3459</v>
      </c>
      <c r="P237" s="13">
        <v>300</v>
      </c>
      <c r="Q237" s="30">
        <f>Tabela1[[#This Row],[Divid.]]</f>
        <v>0.78</v>
      </c>
      <c r="R237" s="31">
        <v>0</v>
      </c>
      <c r="S237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237" s="17">
        <f>Tabela1[[#This Row],[Preço Calculado]]/Tabela1[[#This Row],[Preço atual]]-1</f>
        <v>-0.41405131245306859</v>
      </c>
      <c r="U237" s="29" t="str">
        <f>HYPERLINK("https://statusinvest.com.br/fundos-imobiliarios/"&amp;Tabela1[[#This Row],[Ticker]],"Link")</f>
        <v>Link</v>
      </c>
      <c r="V237" s="38" t="s">
        <v>500</v>
      </c>
    </row>
    <row r="238" spans="1:22" x14ac:dyDescent="0.25">
      <c r="A238" s="12" t="s">
        <v>501</v>
      </c>
      <c r="B238" s="12" t="s">
        <v>28</v>
      </c>
      <c r="C238" s="13" t="s">
        <v>143</v>
      </c>
      <c r="D238" s="13"/>
      <c r="E238" s="16">
        <v>0</v>
      </c>
      <c r="F238" s="16" t="s">
        <v>40</v>
      </c>
      <c r="G238" s="25" t="e">
        <f>Tabela1[[#This Row],[Divid.]]*12/Tabela1[[#This Row],[Preço atual]]</f>
        <v>#VALUE!</v>
      </c>
      <c r="H238" s="16">
        <v>0</v>
      </c>
      <c r="I238" s="16">
        <v>0</v>
      </c>
      <c r="J238" s="15" t="e">
        <f>Tabela1[[#This Row],[Preço atual]]/Tabela1[[#This Row],[VP]]</f>
        <v>#DIV/0!</v>
      </c>
      <c r="K238" s="14"/>
      <c r="L238" s="14"/>
      <c r="M238" s="13" t="s">
        <v>40</v>
      </c>
      <c r="N238" s="13"/>
      <c r="O238" s="13"/>
      <c r="P238" s="13"/>
      <c r="Q238" s="30" t="str">
        <f>Tabela1[[#This Row],[Divid.]]</f>
        <v>-</v>
      </c>
      <c r="R238" s="31">
        <v>0</v>
      </c>
      <c r="S23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8" s="17" t="e">
        <f>Tabela1[[#This Row],[Preço Calculado]]/Tabela1[[#This Row],[Preço atual]]-1</f>
        <v>#VALUE!</v>
      </c>
      <c r="U238" s="29" t="str">
        <f>HYPERLINK("https://statusinvest.com.br/fundos-imobiliarios/"&amp;Tabela1[[#This Row],[Ticker]],"Link")</f>
        <v>Link</v>
      </c>
      <c r="V238" s="38" t="s">
        <v>29</v>
      </c>
    </row>
    <row r="239" spans="1:22" x14ac:dyDescent="0.25">
      <c r="A239" s="12" t="s">
        <v>502</v>
      </c>
      <c r="B239" s="12" t="s">
        <v>28</v>
      </c>
      <c r="C239" s="13" t="s">
        <v>47</v>
      </c>
      <c r="D239" s="13" t="s">
        <v>503</v>
      </c>
      <c r="E239" s="16">
        <v>115.34</v>
      </c>
      <c r="F239" s="16">
        <v>0.8</v>
      </c>
      <c r="G239" s="14">
        <f>Tabela1[[#This Row],[Divid.]]*12/Tabela1[[#This Row],[Preço atual]]</f>
        <v>8.3232183110802854E-2</v>
      </c>
      <c r="H239" s="16">
        <v>8.61</v>
      </c>
      <c r="I239" s="16">
        <v>119.99</v>
      </c>
      <c r="J239" s="15">
        <f>Tabela1[[#This Row],[Preço atual]]/Tabela1[[#This Row],[VP]]</f>
        <v>0.9612467705642137</v>
      </c>
      <c r="K239" s="14">
        <v>3.7000000000000012E-2</v>
      </c>
      <c r="L239" s="14">
        <v>3.9E-2</v>
      </c>
      <c r="M239" s="13">
        <v>2.2799999999999998</v>
      </c>
      <c r="N239" s="13">
        <v>117354</v>
      </c>
      <c r="O239" s="13">
        <v>4204</v>
      </c>
      <c r="P239" s="13">
        <v>583</v>
      </c>
      <c r="Q239" s="30">
        <f>Tabela1[[#This Row],[Divid.]]</f>
        <v>0.8</v>
      </c>
      <c r="R239" s="31">
        <v>0</v>
      </c>
      <c r="S239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239" s="17">
        <f>Tabela1[[#This Row],[Preço Calculado]]/Tabela1[[#This Row],[Preço atual]]-1</f>
        <v>-0.38574034604573548</v>
      </c>
      <c r="U239" s="29" t="str">
        <f>HYPERLINK("https://statusinvest.com.br/fundos-imobiliarios/"&amp;Tabela1[[#This Row],[Ticker]],"Link")</f>
        <v>Link</v>
      </c>
      <c r="V239" s="38" t="s">
        <v>504</v>
      </c>
    </row>
    <row r="240" spans="1:22" x14ac:dyDescent="0.25">
      <c r="A240" s="12" t="s">
        <v>505</v>
      </c>
      <c r="B240" s="12" t="s">
        <v>28</v>
      </c>
      <c r="C240" s="13" t="s">
        <v>71</v>
      </c>
      <c r="D240" s="13" t="s">
        <v>40</v>
      </c>
      <c r="E240" s="16">
        <v>9.8000000000000007</v>
      </c>
      <c r="F240" s="16">
        <v>0.12</v>
      </c>
      <c r="G240" s="25">
        <f>Tabela1[[#This Row],[Divid.]]*12/Tabela1[[#This Row],[Preço atual]]</f>
        <v>0.14693877551020407</v>
      </c>
      <c r="H240" s="16">
        <v>1.26</v>
      </c>
      <c r="I240" s="16">
        <v>9.85</v>
      </c>
      <c r="J240" s="15">
        <f>Tabela1[[#This Row],[Preço atual]]/Tabela1[[#This Row],[VP]]</f>
        <v>0.9949238578680204</v>
      </c>
      <c r="K240" s="14"/>
      <c r="L240" s="14"/>
      <c r="M240" s="13">
        <v>3.71</v>
      </c>
      <c r="N240" s="13">
        <v>1</v>
      </c>
      <c r="O240" s="13"/>
      <c r="P240" s="13"/>
      <c r="Q240" s="30">
        <f>Tabela1[[#This Row],[Divid.]]</f>
        <v>0.12</v>
      </c>
      <c r="R240" s="31">
        <v>0</v>
      </c>
      <c r="S240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240" s="17">
        <f>Tabela1[[#This Row],[Preço Calculado]]/Tabela1[[#This Row],[Preço atual]]-1</f>
        <v>8.4419007455380335E-2</v>
      </c>
      <c r="U240" s="29" t="str">
        <f>HYPERLINK("https://statusinvest.com.br/fundos-imobiliarios/"&amp;Tabela1[[#This Row],[Ticker]],"Link")</f>
        <v>Link</v>
      </c>
      <c r="V240" s="38" t="s">
        <v>506</v>
      </c>
    </row>
    <row r="241" spans="1:22" x14ac:dyDescent="0.25">
      <c r="A241" s="12" t="s">
        <v>507</v>
      </c>
      <c r="B241" s="12" t="s">
        <v>28</v>
      </c>
      <c r="C241" s="13" t="s">
        <v>71</v>
      </c>
      <c r="D241" s="13" t="s">
        <v>40</v>
      </c>
      <c r="E241" s="16">
        <v>86.63</v>
      </c>
      <c r="F241" s="16">
        <v>0.6</v>
      </c>
      <c r="G241" s="14">
        <f>Tabela1[[#This Row],[Divid.]]*12/Tabela1[[#This Row],[Preço atual]]</f>
        <v>8.3112085882488737E-2</v>
      </c>
      <c r="H241" s="16">
        <v>7.2</v>
      </c>
      <c r="I241" s="16">
        <v>93.73</v>
      </c>
      <c r="J241" s="15">
        <f>Tabela1[[#This Row],[Preço atual]]/Tabela1[[#This Row],[VP]]</f>
        <v>0.92425050677477849</v>
      </c>
      <c r="K241" s="14"/>
      <c r="L241" s="14"/>
      <c r="M241" s="13">
        <v>15.13</v>
      </c>
      <c r="N241" s="13">
        <v>325</v>
      </c>
      <c r="O241" s="13"/>
      <c r="P241" s="13"/>
      <c r="Q241" s="30">
        <f>Tabela1[[#This Row],[Divid.]]</f>
        <v>0.6</v>
      </c>
      <c r="R241" s="31">
        <v>0</v>
      </c>
      <c r="S241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241" s="17">
        <f>Tabela1[[#This Row],[Preço Calculado]]/Tabela1[[#This Row],[Preço atual]]-1</f>
        <v>-0.38662667245395765</v>
      </c>
      <c r="U241" s="29" t="str">
        <f>HYPERLINK("https://statusinvest.com.br/fundos-imobiliarios/"&amp;Tabela1[[#This Row],[Ticker]],"Link")</f>
        <v>Link</v>
      </c>
      <c r="V241" s="38" t="s">
        <v>508</v>
      </c>
    </row>
    <row r="242" spans="1:22" x14ac:dyDescent="0.25">
      <c r="A242" s="12" t="s">
        <v>509</v>
      </c>
      <c r="B242" s="12" t="s">
        <v>28</v>
      </c>
      <c r="C242" s="13" t="s">
        <v>165</v>
      </c>
      <c r="D242" s="13" t="s">
        <v>85</v>
      </c>
      <c r="E242" s="16">
        <v>72.540000000000006</v>
      </c>
      <c r="F242" s="16">
        <v>0.72</v>
      </c>
      <c r="G242" s="14">
        <f>Tabela1[[#This Row],[Divid.]]*12/Tabela1[[#This Row],[Preço atual]]</f>
        <v>0.11910669975186104</v>
      </c>
      <c r="H242" s="16">
        <v>7.7679</v>
      </c>
      <c r="I242" s="16">
        <v>123.54</v>
      </c>
      <c r="J242" s="15">
        <f>Tabela1[[#This Row],[Preço atual]]/Tabela1[[#This Row],[VP]]</f>
        <v>0.58717824186498302</v>
      </c>
      <c r="K242" s="14">
        <v>0.112</v>
      </c>
      <c r="L242" s="14">
        <v>0</v>
      </c>
      <c r="M242" s="13">
        <v>1.44</v>
      </c>
      <c r="N242" s="13">
        <v>4366</v>
      </c>
      <c r="O242" s="13">
        <v>1331</v>
      </c>
      <c r="P242" s="13">
        <v>171</v>
      </c>
      <c r="Q242" s="30">
        <f>Tabela1[[#This Row],[Divid.]]</f>
        <v>0.72</v>
      </c>
      <c r="R242" s="31">
        <v>0</v>
      </c>
      <c r="S242" s="16">
        <f>IF(ISERR(SEARCH("TIJOLO",Tabela1[[#This Row],[Setor]])),Tabela1[[#This Row],[Divid.
Considerado]]*12/($X$1+$AD$1+Tabela1[[#This Row],[Ônus]]),Tabela1[[#This Row],[Divid.
Considerado]]*12*(1-$AF$1)/($X$1+Tabela1[[#This Row],[Ônus]]))</f>
        <v>63.763837638376387</v>
      </c>
      <c r="T242" s="17">
        <f>Tabela1[[#This Row],[Preço Calculado]]/Tabela1[[#This Row],[Preço atual]]-1</f>
        <v>-0.12098376566892222</v>
      </c>
      <c r="U242" s="29" t="str">
        <f>HYPERLINK("https://statusinvest.com.br/fundos-imobiliarios/"&amp;Tabela1[[#This Row],[Ticker]],"Link")</f>
        <v>Link</v>
      </c>
      <c r="V242" s="38" t="s">
        <v>510</v>
      </c>
    </row>
    <row r="243" spans="1:22" x14ac:dyDescent="0.25">
      <c r="A243" s="12" t="s">
        <v>511</v>
      </c>
      <c r="B243" s="12" t="s">
        <v>28</v>
      </c>
      <c r="C243" s="13" t="s">
        <v>39</v>
      </c>
      <c r="D243" s="13" t="s">
        <v>512</v>
      </c>
      <c r="E243" s="16">
        <v>92.56</v>
      </c>
      <c r="F243" s="16">
        <v>0.95</v>
      </c>
      <c r="G243" s="14">
        <f>Tabela1[[#This Row],[Divid.]]*12/Tabela1[[#This Row],[Preço atual]]</f>
        <v>0.12316335350043213</v>
      </c>
      <c r="H243" s="16">
        <v>12.35</v>
      </c>
      <c r="I243" s="16">
        <v>96.16</v>
      </c>
      <c r="J243" s="15">
        <f>Tabela1[[#This Row],[Preço atual]]/Tabela1[[#This Row],[VP]]</f>
        <v>0.96256239600665561</v>
      </c>
      <c r="K243" s="14"/>
      <c r="L243" s="14"/>
      <c r="M243" s="13">
        <v>0.85</v>
      </c>
      <c r="N243" s="13">
        <v>113901</v>
      </c>
      <c r="O243" s="13"/>
      <c r="P243" s="13"/>
      <c r="Q243" s="30">
        <f>Tabela1[[#This Row],[Divid.]]</f>
        <v>0.95</v>
      </c>
      <c r="R243" s="31">
        <v>0</v>
      </c>
      <c r="S243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243" s="17">
        <f>Tabela1[[#This Row],[Preço Calculado]]/Tabela1[[#This Row],[Preço atual]]-1</f>
        <v>-9.1045361620427201E-2</v>
      </c>
      <c r="U243" s="29" t="str">
        <f>HYPERLINK("https://statusinvest.com.br/fundos-imobiliarios/"&amp;Tabela1[[#This Row],[Ticker]],"Link")</f>
        <v>Link</v>
      </c>
      <c r="V243" s="38" t="s">
        <v>513</v>
      </c>
    </row>
    <row r="244" spans="1:22" x14ac:dyDescent="0.25">
      <c r="A244" s="12" t="s">
        <v>514</v>
      </c>
      <c r="B244" s="12" t="s">
        <v>28</v>
      </c>
      <c r="C244" s="13" t="s">
        <v>39</v>
      </c>
      <c r="D244" s="13" t="s">
        <v>512</v>
      </c>
      <c r="E244" s="16">
        <v>9.18</v>
      </c>
      <c r="F244" s="16">
        <v>0.1</v>
      </c>
      <c r="G244" s="14">
        <f>Tabela1[[#This Row],[Divid.]]*12/Tabela1[[#This Row],[Preço atual]]</f>
        <v>0.13071895424836605</v>
      </c>
      <c r="H244" s="16">
        <v>1.26</v>
      </c>
      <c r="I244" s="16">
        <v>9.52</v>
      </c>
      <c r="J244" s="15">
        <f>Tabela1[[#This Row],[Preço atual]]/Tabela1[[#This Row],[VP]]</f>
        <v>0.9642857142857143</v>
      </c>
      <c r="K244" s="14"/>
      <c r="L244" s="14"/>
      <c r="M244" s="13">
        <v>5.53</v>
      </c>
      <c r="N244" s="13">
        <v>74173</v>
      </c>
      <c r="O244" s="13"/>
      <c r="P244" s="13"/>
      <c r="Q244" s="30">
        <f>Tabela1[[#This Row],[Divid.]]</f>
        <v>0.1</v>
      </c>
      <c r="R244" s="31">
        <v>0</v>
      </c>
      <c r="S244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244" s="17">
        <f>Tabela1[[#This Row],[Preço Calculado]]/Tabela1[[#This Row],[Preço atual]]-1</f>
        <v>-3.5284470491763642E-2</v>
      </c>
      <c r="U244" s="29" t="str">
        <f>HYPERLINK("https://statusinvest.com.br/fundos-imobiliarios/"&amp;Tabela1[[#This Row],[Ticker]],"Link")</f>
        <v>Link</v>
      </c>
      <c r="V244" s="38" t="s">
        <v>515</v>
      </c>
    </row>
    <row r="245" spans="1:22" x14ac:dyDescent="0.25">
      <c r="A245" s="12" t="s">
        <v>516</v>
      </c>
      <c r="B245" s="12" t="s">
        <v>28</v>
      </c>
      <c r="C245" s="13" t="s">
        <v>39</v>
      </c>
      <c r="D245" s="13" t="s">
        <v>40</v>
      </c>
      <c r="E245" s="16">
        <v>110.01</v>
      </c>
      <c r="F245" s="16">
        <v>1.4</v>
      </c>
      <c r="G245" s="14">
        <f>Tabela1[[#This Row],[Divid.]]*12/Tabela1[[#This Row],[Preço atual]]</f>
        <v>0.15271338969184617</v>
      </c>
      <c r="H245" s="16">
        <v>18.8</v>
      </c>
      <c r="I245" s="16">
        <v>101.78</v>
      </c>
      <c r="J245" s="15">
        <f>Tabela1[[#This Row],[Preço atual]]/Tabela1[[#This Row],[VP]]</f>
        <v>1.0808606798978189</v>
      </c>
      <c r="K245" s="14"/>
      <c r="L245" s="14"/>
      <c r="M245" s="13">
        <v>7.83</v>
      </c>
      <c r="N245" s="13">
        <v>811</v>
      </c>
      <c r="O245" s="13"/>
      <c r="P245" s="13"/>
      <c r="Q245" s="30">
        <f>Tabela1[[#This Row],[Divid.]]</f>
        <v>1.4</v>
      </c>
      <c r="R245" s="31">
        <v>0</v>
      </c>
      <c r="S245" s="16">
        <f>IF(ISERR(SEARCH("TIJOLO",Tabela1[[#This Row],[Setor]])),Tabela1[[#This Row],[Divid.
Considerado]]*12/($X$1+$AD$1+Tabela1[[#This Row],[Ônus]]),Tabela1[[#This Row],[Divid.
Considerado]]*12*(1-$AF$1)/($X$1+Tabela1[[#This Row],[Ônus]]))</f>
        <v>123.98523985239849</v>
      </c>
      <c r="T245" s="17">
        <f>Tabela1[[#This Row],[Preço Calculado]]/Tabela1[[#This Row],[Preço atual]]-1</f>
        <v>0.1270360862866875</v>
      </c>
      <c r="U245" s="29" t="str">
        <f>HYPERLINK("https://statusinvest.com.br/fundos-imobiliarios/"&amp;Tabela1[[#This Row],[Ticker]],"Link")</f>
        <v>Link</v>
      </c>
      <c r="V245" s="38" t="s">
        <v>517</v>
      </c>
    </row>
    <row r="246" spans="1:22" x14ac:dyDescent="0.25">
      <c r="A246" s="12" t="s">
        <v>518</v>
      </c>
      <c r="B246" s="12" t="s">
        <v>28</v>
      </c>
      <c r="C246" s="13" t="s">
        <v>55</v>
      </c>
      <c r="D246" s="13" t="s">
        <v>519</v>
      </c>
      <c r="E246" s="16">
        <v>69.010000000000005</v>
      </c>
      <c r="F246" s="16">
        <v>0.48</v>
      </c>
      <c r="G246" s="14">
        <f>Tabela1[[#This Row],[Divid.]]*12/Tabela1[[#This Row],[Preço atual]]</f>
        <v>8.3466164324011008E-2</v>
      </c>
      <c r="H246" s="16">
        <v>6.01</v>
      </c>
      <c r="I246" s="16">
        <v>73.53</v>
      </c>
      <c r="J246" s="15">
        <f>Tabela1[[#This Row],[Preço atual]]/Tabela1[[#This Row],[VP]]</f>
        <v>0.93852849177206588</v>
      </c>
      <c r="K246" s="14"/>
      <c r="L246" s="14"/>
      <c r="M246" s="13">
        <v>0.59</v>
      </c>
      <c r="N246" s="13">
        <v>3199</v>
      </c>
      <c r="O246" s="13"/>
      <c r="P246" s="13"/>
      <c r="Q246" s="30">
        <f>Tabela1[[#This Row],[Divid.]]</f>
        <v>0.48</v>
      </c>
      <c r="R246" s="31">
        <v>0</v>
      </c>
      <c r="S246" s="16">
        <f>IF(ISERR(SEARCH("TIJOLO",Tabela1[[#This Row],[Setor]])),Tabela1[[#This Row],[Divid.
Considerado]]*12/($X$1+$AD$1+Tabela1[[#This Row],[Ônus]]),Tabela1[[#This Row],[Divid.
Considerado]]*12*(1-$AF$1)/($X$1+Tabela1[[#This Row],[Ônus]]))</f>
        <v>42.509225092250915</v>
      </c>
      <c r="T246" s="17">
        <f>Tabela1[[#This Row],[Preço Calculado]]/Tabela1[[#This Row],[Preço atual]]-1</f>
        <v>-0.38401354742427307</v>
      </c>
      <c r="U246" s="29" t="str">
        <f>HYPERLINK("https://statusinvest.com.br/fundos-imobiliarios/"&amp;Tabela1[[#This Row],[Ticker]],"Link")</f>
        <v>Link</v>
      </c>
      <c r="V246" s="38" t="s">
        <v>520</v>
      </c>
    </row>
    <row r="247" spans="1:22" x14ac:dyDescent="0.25">
      <c r="A247" s="12" t="s">
        <v>521</v>
      </c>
      <c r="B247" s="12" t="s">
        <v>28</v>
      </c>
      <c r="C247" s="13" t="s">
        <v>71</v>
      </c>
      <c r="D247" s="13" t="s">
        <v>40</v>
      </c>
      <c r="E247" s="16">
        <v>103.9</v>
      </c>
      <c r="F247" s="16">
        <v>1.3</v>
      </c>
      <c r="G247" s="14">
        <f>Tabela1[[#This Row],[Divid.]]*12/Tabela1[[#This Row],[Preço atual]]</f>
        <v>0.15014436958614052</v>
      </c>
      <c r="H247" s="16">
        <v>11.57</v>
      </c>
      <c r="I247" s="16">
        <v>105.72</v>
      </c>
      <c r="J247" s="15">
        <f>Tabela1[[#This Row],[Preço atual]]/Tabela1[[#This Row],[VP]]</f>
        <v>0.98278471433976544</v>
      </c>
      <c r="K247" s="14"/>
      <c r="L247" s="14"/>
      <c r="M247" s="13">
        <v>1.2</v>
      </c>
      <c r="N247" s="13">
        <v>104</v>
      </c>
      <c r="O247" s="13"/>
      <c r="P247" s="13"/>
      <c r="Q247" s="30">
        <f>Tabela1[[#This Row],[Divid.]]</f>
        <v>1.3</v>
      </c>
      <c r="R247" s="31">
        <v>0</v>
      </c>
      <c r="S247" s="16">
        <f>IF(ISERR(SEARCH("TIJOLO",Tabela1[[#This Row],[Setor]])),Tabela1[[#This Row],[Divid.
Considerado]]*12/($X$1+$AD$1+Tabela1[[#This Row],[Ônus]]),Tabela1[[#This Row],[Divid.
Considerado]]*12*(1-$AF$1)/($X$1+Tabela1[[#This Row],[Ônus]]))</f>
        <v>115.12915129151291</v>
      </c>
      <c r="T247" s="17">
        <f>Tabela1[[#This Row],[Preço Calculado]]/Tabela1[[#This Row],[Preço atual]]-1</f>
        <v>0.10807652831100012</v>
      </c>
      <c r="U247" s="29" t="str">
        <f>HYPERLINK("https://statusinvest.com.br/fundos-imobiliarios/"&amp;Tabela1[[#This Row],[Ticker]],"Link")</f>
        <v>Link</v>
      </c>
      <c r="V247" s="38" t="s">
        <v>522</v>
      </c>
    </row>
    <row r="248" spans="1:22" x14ac:dyDescent="0.25">
      <c r="A248" s="12" t="s">
        <v>523</v>
      </c>
      <c r="B248" s="12" t="s">
        <v>28</v>
      </c>
      <c r="C248" s="13" t="s">
        <v>143</v>
      </c>
      <c r="D248" s="13" t="s">
        <v>519</v>
      </c>
      <c r="E248" s="16">
        <v>95.69</v>
      </c>
      <c r="F248" s="16">
        <v>1.1100000000000001</v>
      </c>
      <c r="G248" s="14">
        <f>Tabela1[[#This Row],[Divid.]]*12/Tabela1[[#This Row],[Preço atual]]</f>
        <v>0.13919949838018603</v>
      </c>
      <c r="H248" s="16">
        <v>12.15</v>
      </c>
      <c r="I248" s="16">
        <v>101.03</v>
      </c>
      <c r="J248" s="15">
        <f>Tabela1[[#This Row],[Preço atual]]/Tabela1[[#This Row],[VP]]</f>
        <v>0.94714441255072745</v>
      </c>
      <c r="K248" s="14"/>
      <c r="L248" s="14"/>
      <c r="M248" s="13">
        <v>0.3</v>
      </c>
      <c r="N248" s="13">
        <v>28724</v>
      </c>
      <c r="O248" s="13">
        <v>272</v>
      </c>
      <c r="P248" s="13">
        <v>0</v>
      </c>
      <c r="Q248" s="30">
        <f>Tabela1[[#This Row],[Divid.]]</f>
        <v>1.1100000000000001</v>
      </c>
      <c r="R248" s="31">
        <v>0</v>
      </c>
      <c r="S248" s="16">
        <f>IF(ISERR(SEARCH("TIJOLO",Tabela1[[#This Row],[Setor]])),Tabela1[[#This Row],[Divid.
Considerado]]*12/($X$1+$AD$1+Tabela1[[#This Row],[Ônus]]),Tabela1[[#This Row],[Divid.
Considerado]]*12*(1-$AF$1)/($X$1+Tabela1[[#This Row],[Ônus]]))</f>
        <v>98.302583025830259</v>
      </c>
      <c r="T248" s="17">
        <f>Tabela1[[#This Row],[Preço Calculado]]/Tabela1[[#This Row],[Preço atual]]-1</f>
        <v>2.7302571071483595E-2</v>
      </c>
      <c r="U248" s="29" t="str">
        <f>HYPERLINK("https://statusinvest.com.br/fundos-imobiliarios/"&amp;Tabela1[[#This Row],[Ticker]],"Link")</f>
        <v>Link</v>
      </c>
      <c r="V248" s="38" t="s">
        <v>524</v>
      </c>
    </row>
    <row r="249" spans="1:22" x14ac:dyDescent="0.25">
      <c r="A249" s="12" t="s">
        <v>525</v>
      </c>
      <c r="B249" s="12" t="s">
        <v>28</v>
      </c>
      <c r="C249" s="13" t="s">
        <v>39</v>
      </c>
      <c r="D249" s="13" t="s">
        <v>526</v>
      </c>
      <c r="E249" s="16">
        <v>9.2899999999999991</v>
      </c>
      <c r="F249" s="16">
        <v>1.04</v>
      </c>
      <c r="G249" s="25">
        <f>Tabela1[[#This Row],[Divid.]]*12/Tabela1[[#This Row],[Preço atual]]</f>
        <v>1.3433799784714748</v>
      </c>
      <c r="H249" s="16">
        <v>12.248200000000001</v>
      </c>
      <c r="I249" s="16">
        <v>91.76</v>
      </c>
      <c r="J249" s="15">
        <f>Tabela1[[#This Row],[Preço atual]]/Tabela1[[#This Row],[VP]]</f>
        <v>0.10124237140366171</v>
      </c>
      <c r="K249" s="14"/>
      <c r="L249" s="14"/>
      <c r="M249" s="13">
        <v>17.48</v>
      </c>
      <c r="N249" s="13">
        <v>4158</v>
      </c>
      <c r="O249" s="13"/>
      <c r="P249" s="13"/>
      <c r="Q249" s="30">
        <f>Tabela1[[#This Row],[Divid.]]</f>
        <v>1.04</v>
      </c>
      <c r="R249" s="31">
        <v>0</v>
      </c>
      <c r="S249" s="16">
        <f>IF(ISERR(SEARCH("TIJOLO",Tabela1[[#This Row],[Setor]])),Tabela1[[#This Row],[Divid.
Considerado]]*12/($X$1+$AD$1+Tabela1[[#This Row],[Ônus]]),Tabela1[[#This Row],[Divid.
Considerado]]*12*(1-$AF$1)/($X$1+Tabela1[[#This Row],[Ônus]]))</f>
        <v>92.103321033210335</v>
      </c>
      <c r="T249" s="17">
        <f>Tabela1[[#This Row],[Preço Calculado]]/Tabela1[[#This Row],[Preço atual]]-1</f>
        <v>8.9142433835533197</v>
      </c>
      <c r="U249" s="29" t="str">
        <f>HYPERLINK("https://statusinvest.com.br/fundos-imobiliarios/"&amp;Tabela1[[#This Row],[Ticker]],"Link")</f>
        <v>Link</v>
      </c>
      <c r="V249" s="38" t="s">
        <v>527</v>
      </c>
    </row>
    <row r="250" spans="1:22" x14ac:dyDescent="0.25">
      <c r="A250" s="12" t="s">
        <v>528</v>
      </c>
      <c r="B250" s="12" t="s">
        <v>28</v>
      </c>
      <c r="C250" s="13" t="s">
        <v>55</v>
      </c>
      <c r="D250" s="13" t="s">
        <v>526</v>
      </c>
      <c r="E250" s="16">
        <v>68.45</v>
      </c>
      <c r="F250" s="16">
        <v>0.5</v>
      </c>
      <c r="G250" s="14">
        <f>Tabela1[[#This Row],[Divid.]]*12/Tabela1[[#This Row],[Preço atual]]</f>
        <v>8.7655222790357923E-2</v>
      </c>
      <c r="H250" s="16">
        <v>6.3116000000000003</v>
      </c>
      <c r="I250" s="16">
        <v>75.14</v>
      </c>
      <c r="J250" s="15">
        <f>Tabela1[[#This Row],[Preço atual]]/Tabela1[[#This Row],[VP]]</f>
        <v>0.91096619643332444</v>
      </c>
      <c r="K250" s="14"/>
      <c r="L250" s="14"/>
      <c r="M250" s="13">
        <v>2.1</v>
      </c>
      <c r="N250" s="13">
        <v>47002</v>
      </c>
      <c r="O250" s="13"/>
      <c r="P250" s="13"/>
      <c r="Q250" s="30">
        <f>Tabela1[[#This Row],[Divid.]]</f>
        <v>0.5</v>
      </c>
      <c r="R250" s="31">
        <v>0</v>
      </c>
      <c r="S250" s="16">
        <f>IF(ISERR(SEARCH("TIJOLO",Tabela1[[#This Row],[Setor]])),Tabela1[[#This Row],[Divid.
Considerado]]*12/($X$1+$AD$1+Tabela1[[#This Row],[Ônus]]),Tabela1[[#This Row],[Divid.
Considerado]]*12*(1-$AF$1)/($X$1+Tabela1[[#This Row],[Ônus]]))</f>
        <v>44.280442804428041</v>
      </c>
      <c r="T250" s="17">
        <f>Tabela1[[#This Row],[Preço Calculado]]/Tabela1[[#This Row],[Preço atual]]-1</f>
        <v>-0.35309798678702642</v>
      </c>
      <c r="U250" s="29" t="str">
        <f>HYPERLINK("https://statusinvest.com.br/fundos-imobiliarios/"&amp;Tabela1[[#This Row],[Ticker]],"Link")</f>
        <v>Link</v>
      </c>
      <c r="V250" s="38" t="s">
        <v>529</v>
      </c>
    </row>
    <row r="251" spans="1:22" x14ac:dyDescent="0.25">
      <c r="A251" s="12" t="s">
        <v>530</v>
      </c>
      <c r="B251" s="12" t="s">
        <v>28</v>
      </c>
      <c r="C251" s="13" t="s">
        <v>140</v>
      </c>
      <c r="D251" s="13" t="s">
        <v>526</v>
      </c>
      <c r="E251" s="16">
        <v>68</v>
      </c>
      <c r="F251" s="16">
        <v>0.8</v>
      </c>
      <c r="G251" s="14">
        <f>Tabela1[[#This Row],[Divid.]]*12/Tabela1[[#This Row],[Preço atual]]</f>
        <v>0.14117647058823532</v>
      </c>
      <c r="H251" s="16">
        <v>9</v>
      </c>
      <c r="I251" s="16">
        <v>87.2</v>
      </c>
      <c r="J251" s="15">
        <f>Tabela1[[#This Row],[Preço atual]]/Tabela1[[#This Row],[VP]]</f>
        <v>0.77981651376146788</v>
      </c>
      <c r="K251" s="14">
        <v>0</v>
      </c>
      <c r="L251" s="14">
        <v>0</v>
      </c>
      <c r="M251" s="13">
        <v>5.19</v>
      </c>
      <c r="N251" s="13">
        <v>4050</v>
      </c>
      <c r="O251" s="13">
        <v>8500</v>
      </c>
      <c r="P251" s="13">
        <v>1039</v>
      </c>
      <c r="Q251" s="30">
        <f>Tabela1[[#This Row],[Divid.]]</f>
        <v>0.8</v>
      </c>
      <c r="R251" s="31">
        <v>0</v>
      </c>
      <c r="S251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251" s="17">
        <f>Tabela1[[#This Row],[Preço Calculado]]/Tabela1[[#This Row],[Preço atual]]-1</f>
        <v>4.1892771868895284E-2</v>
      </c>
      <c r="U251" s="29" t="str">
        <f>HYPERLINK("https://statusinvest.com.br/fundos-imobiliarios/"&amp;Tabela1[[#This Row],[Ticker]],"Link")</f>
        <v>Link</v>
      </c>
      <c r="V251" s="38" t="s">
        <v>531</v>
      </c>
    </row>
    <row r="252" spans="1:22" x14ac:dyDescent="0.25">
      <c r="A252" s="12" t="s">
        <v>532</v>
      </c>
      <c r="B252" s="12" t="s">
        <v>28</v>
      </c>
      <c r="C252" s="13" t="s">
        <v>143</v>
      </c>
      <c r="D252" s="13" t="s">
        <v>40</v>
      </c>
      <c r="E252" s="16">
        <v>101.5</v>
      </c>
      <c r="F252" s="16">
        <v>0.1762</v>
      </c>
      <c r="G252" s="25">
        <f>Tabela1[[#This Row],[Divid.]]*12/Tabela1[[#This Row],[Preço atual]]</f>
        <v>2.0831527093596057E-2</v>
      </c>
      <c r="H252" s="16">
        <v>0</v>
      </c>
      <c r="I252" s="16">
        <v>98.41</v>
      </c>
      <c r="J252" s="15">
        <f>Tabela1[[#This Row],[Preço atual]]/Tabela1[[#This Row],[VP]]</f>
        <v>1.031399248043898</v>
      </c>
      <c r="K252" s="14"/>
      <c r="L252" s="14"/>
      <c r="M252" s="13">
        <v>101.04</v>
      </c>
      <c r="N252" s="13">
        <v>75</v>
      </c>
      <c r="O252" s="13"/>
      <c r="P252" s="13"/>
      <c r="Q252" s="30">
        <f>Tabela1[[#This Row],[Divid.]]</f>
        <v>0.1762</v>
      </c>
      <c r="R252" s="31">
        <v>0</v>
      </c>
      <c r="S252" s="16">
        <f>IF(ISERR(SEARCH("TIJOLO",Tabela1[[#This Row],[Setor]])),Tabela1[[#This Row],[Divid.
Considerado]]*12/($X$1+$AD$1+Tabela1[[#This Row],[Ônus]]),Tabela1[[#This Row],[Divid.
Considerado]]*12*(1-$AF$1)/($X$1+Tabela1[[#This Row],[Ônus]]))</f>
        <v>15.604428044280441</v>
      </c>
      <c r="T252" s="17">
        <f>Tabela1[[#This Row],[Preço Calculado]]/Tabela1[[#This Row],[Preço atual]]-1</f>
        <v>-0.84626179266718782</v>
      </c>
      <c r="U252" s="29" t="str">
        <f>HYPERLINK("https://statusinvest.com.br/fundos-imobiliarios/"&amp;Tabela1[[#This Row],[Ticker]],"Link")</f>
        <v>Link</v>
      </c>
      <c r="V252" s="38" t="s">
        <v>533</v>
      </c>
    </row>
    <row r="253" spans="1:22" x14ac:dyDescent="0.25">
      <c r="A253" s="12" t="s">
        <v>534</v>
      </c>
      <c r="B253" s="12" t="s">
        <v>28</v>
      </c>
      <c r="C253" s="13" t="s">
        <v>143</v>
      </c>
      <c r="D253" s="13"/>
      <c r="E253" s="16">
        <v>0</v>
      </c>
      <c r="F253" s="16" t="s">
        <v>40</v>
      </c>
      <c r="G253" s="25" t="e">
        <f>Tabela1[[#This Row],[Divid.]]*12/Tabela1[[#This Row],[Preço atual]]</f>
        <v>#VALUE!</v>
      </c>
      <c r="H253" s="16">
        <v>0</v>
      </c>
      <c r="I253" s="16">
        <v>0</v>
      </c>
      <c r="J253" s="15" t="e">
        <f>Tabela1[[#This Row],[Preço atual]]/Tabela1[[#This Row],[VP]]</f>
        <v>#DIV/0!</v>
      </c>
      <c r="K253" s="14"/>
      <c r="L253" s="14"/>
      <c r="M253" s="13" t="s">
        <v>40</v>
      </c>
      <c r="N253" s="13"/>
      <c r="O253" s="13"/>
      <c r="P253" s="13"/>
      <c r="Q253" s="30" t="str">
        <f>Tabela1[[#This Row],[Divid.]]</f>
        <v>-</v>
      </c>
      <c r="R253" s="31">
        <v>0</v>
      </c>
      <c r="S25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53" s="17" t="e">
        <f>Tabela1[[#This Row],[Preço Calculado]]/Tabela1[[#This Row],[Preço atual]]-1</f>
        <v>#VALUE!</v>
      </c>
      <c r="U253" s="29" t="str">
        <f>HYPERLINK("https://statusinvest.com.br/fundos-imobiliarios/"&amp;Tabela1[[#This Row],[Ticker]],"Link")</f>
        <v>Link</v>
      </c>
      <c r="V253" s="38" t="s">
        <v>29</v>
      </c>
    </row>
    <row r="254" spans="1:22" x14ac:dyDescent="0.25">
      <c r="A254" s="12" t="s">
        <v>535</v>
      </c>
      <c r="B254" s="12" t="s">
        <v>28</v>
      </c>
      <c r="C254" s="13"/>
      <c r="D254" s="13"/>
      <c r="E254" s="16"/>
      <c r="F254" s="16"/>
      <c r="G254" s="25" t="e">
        <f>Tabela1[[#This Row],[Divid.]]*12/Tabela1[[#This Row],[Preço atual]]</f>
        <v>#DIV/0!</v>
      </c>
      <c r="H254" s="16"/>
      <c r="I254" s="16"/>
      <c r="J254" s="15" t="e">
        <f>Tabela1[[#This Row],[Preço atual]]/Tabela1[[#This Row],[VP]]</f>
        <v>#DIV/0!</v>
      </c>
      <c r="K254" s="14"/>
      <c r="L254" s="14"/>
      <c r="M254" s="13"/>
      <c r="N254" s="13"/>
      <c r="O254" s="13"/>
      <c r="P254" s="13"/>
      <c r="Q254" s="30">
        <f>Tabela1[[#This Row],[Divid.]]</f>
        <v>0</v>
      </c>
      <c r="R254" s="31">
        <v>0</v>
      </c>
      <c r="S254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254" s="17" t="e">
        <f>Tabela1[[#This Row],[Preço Calculado]]/Tabela1[[#This Row],[Preço atual]]-1</f>
        <v>#DIV/0!</v>
      </c>
      <c r="U254" s="29" t="str">
        <f>HYPERLINK("https://statusinvest.com.br/fundos-imobiliarios/"&amp;Tabela1[[#This Row],[Ticker]],"Link")</f>
        <v>Link</v>
      </c>
      <c r="V254" s="38" t="s">
        <v>29</v>
      </c>
    </row>
    <row r="255" spans="1:22" x14ac:dyDescent="0.25">
      <c r="A255" s="12" t="s">
        <v>536</v>
      </c>
      <c r="B255" s="12" t="s">
        <v>28</v>
      </c>
      <c r="C255" s="13" t="s">
        <v>71</v>
      </c>
      <c r="D255" s="13" t="s">
        <v>40</v>
      </c>
      <c r="E255" s="16">
        <v>0</v>
      </c>
      <c r="F255" s="16">
        <v>2.56</v>
      </c>
      <c r="G255" s="14" t="e">
        <f>Tabela1[[#This Row],[Divid.]]*12/Tabela1[[#This Row],[Preço atual]]</f>
        <v>#DIV/0!</v>
      </c>
      <c r="H255" s="16">
        <v>18.827200000000001</v>
      </c>
      <c r="I255" s="16">
        <v>109.49</v>
      </c>
      <c r="J255" s="15">
        <f>Tabela1[[#This Row],[Preço atual]]/Tabela1[[#This Row],[VP]]</f>
        <v>0</v>
      </c>
      <c r="K255" s="14">
        <v>0</v>
      </c>
      <c r="L255" s="14">
        <v>0</v>
      </c>
      <c r="M255" s="13">
        <v>14.53</v>
      </c>
      <c r="N255" s="13">
        <v>1</v>
      </c>
      <c r="O255" s="13"/>
      <c r="P255" s="13"/>
      <c r="Q255" s="30">
        <f>Tabela1[[#This Row],[Divid.]]</f>
        <v>2.56</v>
      </c>
      <c r="R255" s="31">
        <v>0</v>
      </c>
      <c r="S255" s="16">
        <f>IF(ISERR(SEARCH("TIJOLO",Tabela1[[#This Row],[Setor]])),Tabela1[[#This Row],[Divid.
Considerado]]*12/($X$1+$AD$1+Tabela1[[#This Row],[Ônus]]),Tabela1[[#This Row],[Divid.
Considerado]]*12*(1-$AF$1)/($X$1+Tabela1[[#This Row],[Ônus]]))</f>
        <v>226.71586715867156</v>
      </c>
      <c r="T255" s="17" t="e">
        <f>Tabela1[[#This Row],[Preço Calculado]]/Tabela1[[#This Row],[Preço atual]]-1</f>
        <v>#DIV/0!</v>
      </c>
      <c r="U255" s="29" t="str">
        <f>HYPERLINK("https://statusinvest.com.br/fundos-imobiliarios/"&amp;Tabela1[[#This Row],[Ticker]],"Link")</f>
        <v>Link</v>
      </c>
      <c r="V255" s="38" t="s">
        <v>29</v>
      </c>
    </row>
    <row r="256" spans="1:22" x14ac:dyDescent="0.25">
      <c r="A256" s="12" t="s">
        <v>537</v>
      </c>
      <c r="B256" s="12" t="s">
        <v>28</v>
      </c>
      <c r="C256" s="13" t="s">
        <v>264</v>
      </c>
      <c r="D256" s="13" t="s">
        <v>538</v>
      </c>
      <c r="E256" s="16">
        <v>105.28</v>
      </c>
      <c r="F256" s="16" t="s">
        <v>40</v>
      </c>
      <c r="G256" s="14" t="e">
        <f>Tabela1[[#This Row],[Divid.]]*12/Tabela1[[#This Row],[Preço atual]]</f>
        <v>#VALUE!</v>
      </c>
      <c r="H256" s="16">
        <v>0</v>
      </c>
      <c r="I256" s="16">
        <v>130.6</v>
      </c>
      <c r="J256" s="15">
        <f>Tabela1[[#This Row],[Preço atual]]/Tabela1[[#This Row],[VP]]</f>
        <v>0.80612557427258813</v>
      </c>
      <c r="K256" s="14">
        <v>0</v>
      </c>
      <c r="L256" s="14">
        <v>0</v>
      </c>
      <c r="M256" s="13">
        <v>6.54</v>
      </c>
      <c r="N256" s="13">
        <v>71</v>
      </c>
      <c r="O256" s="13"/>
      <c r="P256" s="13"/>
      <c r="Q256" s="30" t="str">
        <f>Tabela1[[#This Row],[Divid.]]</f>
        <v>-</v>
      </c>
      <c r="R256" s="31">
        <v>0</v>
      </c>
      <c r="S25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56" s="17" t="e">
        <f>Tabela1[[#This Row],[Preço Calculado]]/Tabela1[[#This Row],[Preço atual]]-1</f>
        <v>#VALUE!</v>
      </c>
      <c r="U256" s="29" t="str">
        <f>HYPERLINK("https://statusinvest.com.br/fundos-imobiliarios/"&amp;Tabela1[[#This Row],[Ticker]],"Link")</f>
        <v>Link</v>
      </c>
      <c r="V256" s="38" t="s">
        <v>29</v>
      </c>
    </row>
    <row r="257" spans="1:22" x14ac:dyDescent="0.25">
      <c r="A257" s="12" t="s">
        <v>539</v>
      </c>
      <c r="B257" s="12" t="s">
        <v>28</v>
      </c>
      <c r="C257" s="13" t="s">
        <v>71</v>
      </c>
      <c r="D257" s="13" t="s">
        <v>40</v>
      </c>
      <c r="E257" s="16">
        <v>0</v>
      </c>
      <c r="F257" s="16">
        <v>5.1802000000000001</v>
      </c>
      <c r="G257" s="14" t="e">
        <f>Tabela1[[#This Row],[Divid.]]*12/Tabela1[[#This Row],[Preço atual]]</f>
        <v>#DIV/0!</v>
      </c>
      <c r="H257" s="16">
        <v>5.1802000000000001</v>
      </c>
      <c r="I257" s="16">
        <v>110.63</v>
      </c>
      <c r="J257" s="15">
        <f>Tabela1[[#This Row],[Preço atual]]/Tabela1[[#This Row],[VP]]</f>
        <v>0</v>
      </c>
      <c r="K257" s="14"/>
      <c r="L257" s="14"/>
      <c r="M257" s="13">
        <v>6.96</v>
      </c>
      <c r="N257" s="13">
        <v>55</v>
      </c>
      <c r="O257" s="13"/>
      <c r="P257" s="13"/>
      <c r="Q257" s="30">
        <f>Tabela1[[#This Row],[Divid.]]</f>
        <v>5.1802000000000001</v>
      </c>
      <c r="R257" s="31">
        <v>0</v>
      </c>
      <c r="S257" s="16">
        <f>IF(ISERR(SEARCH("TIJOLO",Tabela1[[#This Row],[Setor]])),Tabela1[[#This Row],[Divid.
Considerado]]*12/($X$1+$AD$1+Tabela1[[#This Row],[Ônus]]),Tabela1[[#This Row],[Divid.
Considerado]]*12*(1-$AF$1)/($X$1+Tabela1[[#This Row],[Ônus]]))</f>
        <v>458.76309963099629</v>
      </c>
      <c r="T257" s="17" t="e">
        <f>Tabela1[[#This Row],[Preço Calculado]]/Tabela1[[#This Row],[Preço atual]]-1</f>
        <v>#DIV/0!</v>
      </c>
      <c r="U257" s="29" t="str">
        <f>HYPERLINK("https://statusinvest.com.br/fundos-imobiliarios/"&amp;Tabela1[[#This Row],[Ticker]],"Link")</f>
        <v>Link</v>
      </c>
      <c r="V257" s="38" t="s">
        <v>540</v>
      </c>
    </row>
    <row r="258" spans="1:22" x14ac:dyDescent="0.25">
      <c r="A258" s="12" t="s">
        <v>541</v>
      </c>
      <c r="B258" s="12" t="s">
        <v>28</v>
      </c>
      <c r="C258" s="13" t="s">
        <v>71</v>
      </c>
      <c r="D258" s="13"/>
      <c r="E258" s="16">
        <v>163.84</v>
      </c>
      <c r="F258" s="16" t="s">
        <v>40</v>
      </c>
      <c r="G258" s="14" t="e">
        <f>Tabela1[[#This Row],[Divid.]]*12/Tabela1[[#This Row],[Preço atual]]</f>
        <v>#VALUE!</v>
      </c>
      <c r="H258" s="16">
        <v>0</v>
      </c>
      <c r="I258" s="16">
        <v>157.81</v>
      </c>
      <c r="J258" s="15">
        <f>Tabela1[[#This Row],[Preço atual]]/Tabela1[[#This Row],[VP]]</f>
        <v>1.0382105063050504</v>
      </c>
      <c r="K258" s="14"/>
      <c r="L258" s="14"/>
      <c r="M258" s="13">
        <v>0.14000000000000001</v>
      </c>
      <c r="N258" s="13">
        <v>20</v>
      </c>
      <c r="O258" s="13"/>
      <c r="P258" s="13"/>
      <c r="Q258" s="30" t="str">
        <f>Tabela1[[#This Row],[Divid.]]</f>
        <v>-</v>
      </c>
      <c r="R258" s="31">
        <v>0</v>
      </c>
      <c r="S25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58" s="17" t="e">
        <f>Tabela1[[#This Row],[Preço Calculado]]/Tabela1[[#This Row],[Preço atual]]-1</f>
        <v>#VALUE!</v>
      </c>
      <c r="U258" s="29" t="str">
        <f>HYPERLINK("https://statusinvest.com.br/fundos-imobiliarios/"&amp;Tabela1[[#This Row],[Ticker]],"Link")</f>
        <v>Link</v>
      </c>
      <c r="V258" s="38" t="s">
        <v>29</v>
      </c>
    </row>
    <row r="259" spans="1:22" x14ac:dyDescent="0.25">
      <c r="A259" s="12" t="s">
        <v>542</v>
      </c>
      <c r="B259" s="12" t="s">
        <v>28</v>
      </c>
      <c r="C259" s="13" t="s">
        <v>34</v>
      </c>
      <c r="D259" s="13"/>
      <c r="E259" s="16">
        <v>0</v>
      </c>
      <c r="F259" s="16" t="s">
        <v>40</v>
      </c>
      <c r="G259" s="14" t="e">
        <f>Tabela1[[#This Row],[Divid.]]*12/Tabela1[[#This Row],[Preço atual]]</f>
        <v>#VALUE!</v>
      </c>
      <c r="H259" s="16">
        <v>0</v>
      </c>
      <c r="I259" s="16">
        <v>849.87</v>
      </c>
      <c r="J259" s="15">
        <f>Tabela1[[#This Row],[Preço atual]]/Tabela1[[#This Row],[VP]]</f>
        <v>0</v>
      </c>
      <c r="K259" s="14"/>
      <c r="L259" s="14"/>
      <c r="M259" s="13">
        <v>0.52</v>
      </c>
      <c r="N259" s="13">
        <v>3</v>
      </c>
      <c r="O259" s="13"/>
      <c r="P259" s="13"/>
      <c r="Q259" s="30" t="str">
        <f>Tabela1[[#This Row],[Divid.]]</f>
        <v>-</v>
      </c>
      <c r="R259" s="31">
        <v>0</v>
      </c>
      <c r="S25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59" s="17" t="e">
        <f>Tabela1[[#This Row],[Preço Calculado]]/Tabela1[[#This Row],[Preço atual]]-1</f>
        <v>#VALUE!</v>
      </c>
      <c r="U259" s="29" t="str">
        <f>HYPERLINK("https://statusinvest.com.br/fundos-imobiliarios/"&amp;Tabela1[[#This Row],[Ticker]],"Link")</f>
        <v>Link</v>
      </c>
      <c r="V259" s="38" t="s">
        <v>29</v>
      </c>
    </row>
    <row r="260" spans="1:22" x14ac:dyDescent="0.25">
      <c r="A260" s="12" t="s">
        <v>543</v>
      </c>
      <c r="B260" s="12" t="s">
        <v>28</v>
      </c>
      <c r="C260" s="13" t="s">
        <v>39</v>
      </c>
      <c r="D260" s="13" t="s">
        <v>40</v>
      </c>
      <c r="E260" s="16">
        <v>92.95</v>
      </c>
      <c r="F260" s="16">
        <v>1.1000000000000001</v>
      </c>
      <c r="G260" s="14">
        <f>Tabela1[[#This Row],[Divid.]]*12/Tabela1[[#This Row],[Preço atual]]</f>
        <v>0.14201183431952663</v>
      </c>
      <c r="H260" s="16">
        <v>13.55</v>
      </c>
      <c r="I260" s="16">
        <v>98.16</v>
      </c>
      <c r="J260" s="15">
        <f>Tabela1[[#This Row],[Preço atual]]/Tabela1[[#This Row],[VP]]</f>
        <v>0.94692339038304818</v>
      </c>
      <c r="K260" s="14"/>
      <c r="L260" s="14"/>
      <c r="M260" s="13">
        <v>8.0500000000000007</v>
      </c>
      <c r="N260" s="13">
        <v>5847</v>
      </c>
      <c r="O260" s="13"/>
      <c r="P260" s="13"/>
      <c r="Q260" s="30">
        <f>Tabela1[[#This Row],[Divid.]]</f>
        <v>1.1000000000000001</v>
      </c>
      <c r="R260" s="31">
        <v>0</v>
      </c>
      <c r="S260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260" s="17">
        <f>Tabela1[[#This Row],[Preço Calculado]]/Tabela1[[#This Row],[Preço atual]]-1</f>
        <v>4.8057817856284935E-2</v>
      </c>
      <c r="U260" s="29" t="str">
        <f>HYPERLINK("https://statusinvest.com.br/fundos-imobiliarios/"&amp;Tabela1[[#This Row],[Ticker]],"Link")</f>
        <v>Link</v>
      </c>
      <c r="V260" s="38" t="s">
        <v>544</v>
      </c>
    </row>
    <row r="261" spans="1:22" x14ac:dyDescent="0.25">
      <c r="A261" s="12" t="s">
        <v>545</v>
      </c>
      <c r="B261" s="12" t="s">
        <v>28</v>
      </c>
      <c r="C261" s="13" t="s">
        <v>55</v>
      </c>
      <c r="D261" s="13" t="s">
        <v>546</v>
      </c>
      <c r="E261" s="16">
        <v>75.16</v>
      </c>
      <c r="F261" s="16">
        <v>0.62</v>
      </c>
      <c r="G261" s="14">
        <f>Tabela1[[#This Row],[Divid.]]*12/Tabela1[[#This Row],[Preço atual]]</f>
        <v>9.8988823842469403E-2</v>
      </c>
      <c r="H261" s="16">
        <v>7.31</v>
      </c>
      <c r="I261" s="16">
        <v>84.32</v>
      </c>
      <c r="J261" s="15">
        <f>Tabela1[[#This Row],[Preço atual]]/Tabela1[[#This Row],[VP]]</f>
        <v>0.8913662239089184</v>
      </c>
      <c r="K261" s="14"/>
      <c r="L261" s="14"/>
      <c r="M261" s="13">
        <v>1.53</v>
      </c>
      <c r="N261" s="13">
        <v>16839</v>
      </c>
      <c r="O261" s="13"/>
      <c r="P261" s="13"/>
      <c r="Q261" s="30">
        <f>Tabela1[[#This Row],[Divid.]]</f>
        <v>0.62</v>
      </c>
      <c r="R261" s="31">
        <v>0</v>
      </c>
      <c r="S261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261" s="17">
        <f>Tabela1[[#This Row],[Preço Calculado]]/Tabela1[[#This Row],[Preço atual]]-1</f>
        <v>-0.26945517459432178</v>
      </c>
      <c r="U261" s="29" t="str">
        <f>HYPERLINK("https://statusinvest.com.br/fundos-imobiliarios/"&amp;Tabela1[[#This Row],[Ticker]],"Link")</f>
        <v>Link</v>
      </c>
      <c r="V261" s="38" t="s">
        <v>547</v>
      </c>
    </row>
    <row r="262" spans="1:22" x14ac:dyDescent="0.25">
      <c r="A262" s="12" t="s">
        <v>548</v>
      </c>
      <c r="B262" s="12" t="s">
        <v>28</v>
      </c>
      <c r="C262" s="13" t="s">
        <v>34</v>
      </c>
      <c r="D262" s="13"/>
      <c r="E262" s="16">
        <v>0</v>
      </c>
      <c r="F262" s="16" t="s">
        <v>40</v>
      </c>
      <c r="G262" s="25" t="e">
        <f>Tabela1[[#This Row],[Divid.]]*12/Tabela1[[#This Row],[Preço atual]]</f>
        <v>#VALUE!</v>
      </c>
      <c r="H262" s="16">
        <v>0</v>
      </c>
      <c r="I262" s="16">
        <v>84.66</v>
      </c>
      <c r="J262" s="15">
        <f>Tabela1[[#This Row],[Preço atual]]/Tabela1[[#This Row],[VP]]</f>
        <v>0</v>
      </c>
      <c r="K262" s="14"/>
      <c r="L262" s="14"/>
      <c r="M262" s="13">
        <v>1.86</v>
      </c>
      <c r="N262" s="13">
        <v>2</v>
      </c>
      <c r="O262" s="13"/>
      <c r="P262" s="13"/>
      <c r="Q262" s="30" t="str">
        <f>Tabela1[[#This Row],[Divid.]]</f>
        <v>-</v>
      </c>
      <c r="R262" s="31">
        <v>0</v>
      </c>
      <c r="S26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2" s="17" t="e">
        <f>Tabela1[[#This Row],[Preço Calculado]]/Tabela1[[#This Row],[Preço atual]]-1</f>
        <v>#VALUE!</v>
      </c>
      <c r="U262" s="29" t="str">
        <f>HYPERLINK("https://statusinvest.com.br/fundos-imobiliarios/"&amp;Tabela1[[#This Row],[Ticker]],"Link")</f>
        <v>Link</v>
      </c>
      <c r="V262" s="38" t="s">
        <v>29</v>
      </c>
    </row>
    <row r="263" spans="1:22" x14ac:dyDescent="0.25">
      <c r="A263" s="12" t="s">
        <v>549</v>
      </c>
      <c r="B263" s="12" t="s">
        <v>28</v>
      </c>
      <c r="C263" s="13" t="s">
        <v>39</v>
      </c>
      <c r="D263" s="13"/>
      <c r="E263" s="16">
        <v>0</v>
      </c>
      <c r="F263" s="16" t="s">
        <v>40</v>
      </c>
      <c r="G263" s="14" t="e">
        <f>Tabela1[[#This Row],[Divid.]]*12/Tabela1[[#This Row],[Preço atual]]</f>
        <v>#VALUE!</v>
      </c>
      <c r="H263" s="16">
        <v>0</v>
      </c>
      <c r="I263" s="16">
        <v>0</v>
      </c>
      <c r="J263" s="15" t="e">
        <f>Tabela1[[#This Row],[Preço atual]]/Tabela1[[#This Row],[VP]]</f>
        <v>#DIV/0!</v>
      </c>
      <c r="K263" s="14"/>
      <c r="L263" s="14"/>
      <c r="M263" s="13" t="s">
        <v>40</v>
      </c>
      <c r="N263" s="13"/>
      <c r="O263" s="13"/>
      <c r="P263" s="13"/>
      <c r="Q263" s="30" t="str">
        <f>Tabela1[[#This Row],[Divid.]]</f>
        <v>-</v>
      </c>
      <c r="R263" s="31">
        <v>0</v>
      </c>
      <c r="S26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3" s="17" t="e">
        <f>Tabela1[[#This Row],[Preço Calculado]]/Tabela1[[#This Row],[Preço atual]]-1</f>
        <v>#VALUE!</v>
      </c>
      <c r="U263" s="29" t="str">
        <f>HYPERLINK("https://statusinvest.com.br/fundos-imobiliarios/"&amp;Tabela1[[#This Row],[Ticker]],"Link")</f>
        <v>Link</v>
      </c>
      <c r="V263" s="38" t="s">
        <v>29</v>
      </c>
    </row>
    <row r="264" spans="1:22" x14ac:dyDescent="0.25">
      <c r="A264" s="12" t="s">
        <v>550</v>
      </c>
      <c r="B264" s="12" t="s">
        <v>28</v>
      </c>
      <c r="C264" s="13" t="s">
        <v>43</v>
      </c>
      <c r="D264" s="13" t="s">
        <v>190</v>
      </c>
      <c r="E264" s="16">
        <v>0</v>
      </c>
      <c r="F264" s="16" t="s">
        <v>40</v>
      </c>
      <c r="G264" s="25" t="e">
        <f>Tabela1[[#This Row],[Divid.]]*12/Tabela1[[#This Row],[Preço atual]]</f>
        <v>#VALUE!</v>
      </c>
      <c r="H264" s="16">
        <v>0</v>
      </c>
      <c r="I264" s="16">
        <v>1.55</v>
      </c>
      <c r="J264" s="15">
        <f>Tabela1[[#This Row],[Preço atual]]/Tabela1[[#This Row],[VP]]</f>
        <v>0</v>
      </c>
      <c r="K264" s="14">
        <v>0</v>
      </c>
      <c r="L264" s="14">
        <v>0</v>
      </c>
      <c r="M264" s="13">
        <v>7.0000000000000007E-2</v>
      </c>
      <c r="N264" s="13">
        <v>1</v>
      </c>
      <c r="O264" s="13"/>
      <c r="P264" s="13"/>
      <c r="Q264" s="30" t="str">
        <f>Tabela1[[#This Row],[Divid.]]</f>
        <v>-</v>
      </c>
      <c r="R264" s="31">
        <v>0</v>
      </c>
      <c r="S26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4" s="17" t="e">
        <f>Tabela1[[#This Row],[Preço Calculado]]/Tabela1[[#This Row],[Preço atual]]-1</f>
        <v>#VALUE!</v>
      </c>
      <c r="U264" s="29" t="str">
        <f>HYPERLINK("https://statusinvest.com.br/fundos-imobiliarios/"&amp;Tabela1[[#This Row],[Ticker]],"Link")</f>
        <v>Link</v>
      </c>
      <c r="V264" s="38" t="s">
        <v>29</v>
      </c>
    </row>
    <row r="265" spans="1:22" x14ac:dyDescent="0.25">
      <c r="A265" s="12" t="s">
        <v>551</v>
      </c>
      <c r="B265" s="12" t="s">
        <v>28</v>
      </c>
      <c r="C265" s="13" t="s">
        <v>39</v>
      </c>
      <c r="D265" s="13" t="s">
        <v>552</v>
      </c>
      <c r="E265" s="16">
        <v>10.61</v>
      </c>
      <c r="F265" s="16">
        <v>0.12</v>
      </c>
      <c r="G265" s="14">
        <f>Tabela1[[#This Row],[Divid.]]*12/Tabela1[[#This Row],[Preço atual]]</f>
        <v>0.1357210179076343</v>
      </c>
      <c r="H265" s="16">
        <v>1.2</v>
      </c>
      <c r="I265" s="16">
        <v>10.1</v>
      </c>
      <c r="J265" s="15">
        <f>Tabela1[[#This Row],[Preço atual]]/Tabela1[[#This Row],[VP]]</f>
        <v>1.0504950495049505</v>
      </c>
      <c r="K265" s="14"/>
      <c r="L265" s="14"/>
      <c r="M265" s="13">
        <v>1.58</v>
      </c>
      <c r="N265" s="13">
        <v>871906</v>
      </c>
      <c r="O265" s="13">
        <v>101</v>
      </c>
      <c r="P265" s="13">
        <v>0</v>
      </c>
      <c r="Q265" s="30">
        <f>Tabela1[[#This Row],[Divid.]]</f>
        <v>0.12</v>
      </c>
      <c r="R265" s="31">
        <v>0</v>
      </c>
      <c r="S265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265" s="17">
        <f>Tabela1[[#This Row],[Preço Calculado]]/Tabela1[[#This Row],[Preço atual]]-1</f>
        <v>1.6311284696257644E-3</v>
      </c>
      <c r="U265" s="29" t="str">
        <f>HYPERLINK("https://statusinvest.com.br/fundos-imobiliarios/"&amp;Tabela1[[#This Row],[Ticker]],"Link")</f>
        <v>Link</v>
      </c>
      <c r="V265" s="38" t="s">
        <v>553</v>
      </c>
    </row>
    <row r="266" spans="1:22" x14ac:dyDescent="0.25">
      <c r="A266" s="12" t="s">
        <v>554</v>
      </c>
      <c r="B266" s="12" t="s">
        <v>28</v>
      </c>
      <c r="C266" s="13" t="s">
        <v>39</v>
      </c>
      <c r="D266" s="13" t="s">
        <v>555</v>
      </c>
      <c r="E266" s="16">
        <v>90.58</v>
      </c>
      <c r="F266" s="16">
        <v>0.9</v>
      </c>
      <c r="G266" s="14">
        <f>Tabela1[[#This Row],[Divid.]]*12/Tabela1[[#This Row],[Preço atual]]</f>
        <v>0.11923161845882094</v>
      </c>
      <c r="H266" s="16">
        <v>10.25</v>
      </c>
      <c r="I266" s="16">
        <v>96.96</v>
      </c>
      <c r="J266" s="15">
        <f>Tabela1[[#This Row],[Preço atual]]/Tabela1[[#This Row],[VP]]</f>
        <v>0.93419966996699677</v>
      </c>
      <c r="K266" s="14"/>
      <c r="L266" s="14"/>
      <c r="M266" s="13">
        <v>2.5</v>
      </c>
      <c r="N266" s="13">
        <v>2177</v>
      </c>
      <c r="O266" s="13"/>
      <c r="P266" s="13"/>
      <c r="Q266" s="30">
        <f>Tabela1[[#This Row],[Divid.]]</f>
        <v>0.9</v>
      </c>
      <c r="R266" s="31">
        <v>0</v>
      </c>
      <c r="S266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266" s="17">
        <f>Tabela1[[#This Row],[Preço Calculado]]/Tabela1[[#This Row],[Preço atual]]-1</f>
        <v>-0.12006185639246547</v>
      </c>
      <c r="U266" s="29" t="str">
        <f>HYPERLINK("https://statusinvest.com.br/fundos-imobiliarios/"&amp;Tabela1[[#This Row],[Ticker]],"Link")</f>
        <v>Link</v>
      </c>
      <c r="V266" s="38" t="s">
        <v>556</v>
      </c>
    </row>
    <row r="267" spans="1:22" x14ac:dyDescent="0.25">
      <c r="A267" s="12" t="s">
        <v>557</v>
      </c>
      <c r="B267" s="12" t="s">
        <v>28</v>
      </c>
      <c r="C267" s="13" t="s">
        <v>39</v>
      </c>
      <c r="D267" s="13" t="s">
        <v>558</v>
      </c>
      <c r="E267" s="16">
        <v>84.43</v>
      </c>
      <c r="F267" s="16">
        <v>0.99770000000000003</v>
      </c>
      <c r="G267" s="25">
        <f>Tabela1[[#This Row],[Divid.]]*12/Tabela1[[#This Row],[Preço atual]]</f>
        <v>0.14180267677365865</v>
      </c>
      <c r="H267" s="16">
        <v>13.7477</v>
      </c>
      <c r="I267" s="16">
        <v>91.26</v>
      </c>
      <c r="J267" s="15">
        <f>Tabela1[[#This Row],[Preço atual]]/Tabela1[[#This Row],[VP]]</f>
        <v>0.92515888669734825</v>
      </c>
      <c r="K267" s="14"/>
      <c r="L267" s="14"/>
      <c r="M267" s="13">
        <v>10.83</v>
      </c>
      <c r="N267" s="13">
        <v>11728</v>
      </c>
      <c r="O267" s="13"/>
      <c r="P267" s="13"/>
      <c r="Q267" s="30">
        <f>Tabela1[[#This Row],[Divid.]]</f>
        <v>0.99770000000000003</v>
      </c>
      <c r="R267" s="31">
        <v>0</v>
      </c>
      <c r="S267" s="16">
        <f>IF(ISERR(SEARCH("TIJOLO",Tabela1[[#This Row],[Setor]])),Tabela1[[#This Row],[Divid.
Considerado]]*12/($X$1+$AD$1+Tabela1[[#This Row],[Ônus]]),Tabela1[[#This Row],[Divid.
Considerado]]*12*(1-$AF$1)/($X$1+Tabela1[[#This Row],[Ônus]]))</f>
        <v>88.357195571955714</v>
      </c>
      <c r="T267" s="17">
        <f>Tabela1[[#This Row],[Preço Calculado]]/Tabela1[[#This Row],[Preço atual]]-1</f>
        <v>4.6514219731798034E-2</v>
      </c>
      <c r="U267" s="29" t="str">
        <f>HYPERLINK("https://statusinvest.com.br/fundos-imobiliarios/"&amp;Tabela1[[#This Row],[Ticker]],"Link")</f>
        <v>Link</v>
      </c>
      <c r="V267" s="38" t="s">
        <v>559</v>
      </c>
    </row>
    <row r="268" spans="1:22" x14ac:dyDescent="0.25">
      <c r="A268" s="12" t="s">
        <v>560</v>
      </c>
      <c r="B268" s="12" t="s">
        <v>28</v>
      </c>
      <c r="C268" s="13" t="s">
        <v>39</v>
      </c>
      <c r="D268" s="13" t="s">
        <v>40</v>
      </c>
      <c r="E268" s="16">
        <v>9.2899999999999991</v>
      </c>
      <c r="F268" s="16">
        <v>0.1</v>
      </c>
      <c r="G268" s="25">
        <f>Tabela1[[#This Row],[Divid.]]*12/Tabela1[[#This Row],[Preço atual]]</f>
        <v>0.12917115177610336</v>
      </c>
      <c r="H268" s="16">
        <v>0.75</v>
      </c>
      <c r="I268" s="16">
        <v>10.27</v>
      </c>
      <c r="J268" s="15">
        <f>Tabela1[[#This Row],[Preço atual]]/Tabela1[[#This Row],[VP]]</f>
        <v>0.90457643622200579</v>
      </c>
      <c r="K268" s="14"/>
      <c r="L268" s="14"/>
      <c r="M268" s="13">
        <v>30.46</v>
      </c>
      <c r="N268" s="13">
        <v>447</v>
      </c>
      <c r="O268" s="13"/>
      <c r="P268" s="13"/>
      <c r="Q268" s="30">
        <f>Tabela1[[#This Row],[Divid.]]</f>
        <v>0.1</v>
      </c>
      <c r="R268" s="31">
        <v>0</v>
      </c>
      <c r="S268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268" s="17">
        <f>Tabela1[[#This Row],[Preço Calculado]]/Tabela1[[#This Row],[Preço atual]]-1</f>
        <v>-4.6707366966026842E-2</v>
      </c>
      <c r="U268" s="29" t="str">
        <f>HYPERLINK("https://statusinvest.com.br/fundos-imobiliarios/"&amp;Tabela1[[#This Row],[Ticker]],"Link")</f>
        <v>Link</v>
      </c>
      <c r="V268" s="38" t="s">
        <v>29</v>
      </c>
    </row>
    <row r="269" spans="1:22" x14ac:dyDescent="0.25">
      <c r="A269" s="12" t="s">
        <v>561</v>
      </c>
      <c r="B269" s="12" t="s">
        <v>28</v>
      </c>
      <c r="C269" s="13" t="s">
        <v>59</v>
      </c>
      <c r="D269" s="13" t="s">
        <v>562</v>
      </c>
      <c r="E269" s="16">
        <v>113.3</v>
      </c>
      <c r="F269" s="16">
        <v>1.37</v>
      </c>
      <c r="G269" s="14">
        <f>Tabela1[[#This Row],[Divid.]]*12/Tabela1[[#This Row],[Preço atual]]</f>
        <v>0.14510150044130629</v>
      </c>
      <c r="H269" s="16">
        <v>10.92</v>
      </c>
      <c r="I269" s="16">
        <v>118.29</v>
      </c>
      <c r="J269" s="15">
        <f>Tabela1[[#This Row],[Preço atual]]/Tabela1[[#This Row],[VP]]</f>
        <v>0.95781553808436881</v>
      </c>
      <c r="K269" s="14">
        <v>0</v>
      </c>
      <c r="L269" s="14">
        <v>0</v>
      </c>
      <c r="M269" s="13">
        <v>4</v>
      </c>
      <c r="N269" s="13">
        <v>3519</v>
      </c>
      <c r="O269" s="13">
        <v>3225</v>
      </c>
      <c r="P269" s="13">
        <v>471</v>
      </c>
      <c r="Q269" s="30">
        <f>Tabela1[[#This Row],[Divid.]]</f>
        <v>1.37</v>
      </c>
      <c r="R269" s="31">
        <v>0</v>
      </c>
      <c r="S269" s="16">
        <f>IF(ISERR(SEARCH("TIJOLO",Tabela1[[#This Row],[Setor]])),Tabela1[[#This Row],[Divid.
Considerado]]*12/($X$1+$AD$1+Tabela1[[#This Row],[Ônus]]),Tabela1[[#This Row],[Divid.
Considerado]]*12*(1-$AF$1)/($X$1+Tabela1[[#This Row],[Ônus]]))</f>
        <v>121.32841328413284</v>
      </c>
      <c r="T269" s="17">
        <f>Tabela1[[#This Row],[Preço Calculado]]/Tabela1[[#This Row],[Preço atual]]-1</f>
        <v>7.0859781854658799E-2</v>
      </c>
      <c r="U269" s="29" t="str">
        <f>HYPERLINK("https://statusinvest.com.br/fundos-imobiliarios/"&amp;Tabela1[[#This Row],[Ticker]],"Link")</f>
        <v>Link</v>
      </c>
      <c r="V269" s="38" t="s">
        <v>563</v>
      </c>
    </row>
    <row r="270" spans="1:22" x14ac:dyDescent="0.25">
      <c r="A270" s="12" t="s">
        <v>564</v>
      </c>
      <c r="B270" s="12" t="s">
        <v>28</v>
      </c>
      <c r="C270" s="13" t="s">
        <v>34</v>
      </c>
      <c r="D270" s="13" t="s">
        <v>562</v>
      </c>
      <c r="E270" s="16">
        <v>73.349999999999994</v>
      </c>
      <c r="F270" s="16">
        <v>0.14000000000000001</v>
      </c>
      <c r="G270" s="14">
        <f>Tabela1[[#This Row],[Divid.]]*12/Tabela1[[#This Row],[Preço atual]]</f>
        <v>2.2903885480572601E-2</v>
      </c>
      <c r="H270" s="16">
        <v>0.93</v>
      </c>
      <c r="I270" s="16">
        <v>69.11</v>
      </c>
      <c r="J270" s="15">
        <f>Tabela1[[#This Row],[Preço atual]]/Tabela1[[#This Row],[VP]]</f>
        <v>1.0613514686731298</v>
      </c>
      <c r="K270" s="14">
        <v>0.47</v>
      </c>
      <c r="L270" s="14">
        <v>0</v>
      </c>
      <c r="M270" s="13">
        <v>3.37</v>
      </c>
      <c r="N270" s="13">
        <v>1517</v>
      </c>
      <c r="O270" s="13">
        <v>4078</v>
      </c>
      <c r="P270" s="13">
        <v>316</v>
      </c>
      <c r="Q270" s="30">
        <f>Tabela1[[#This Row],[Divid.]]</f>
        <v>0.14000000000000001</v>
      </c>
      <c r="R270" s="31">
        <v>0</v>
      </c>
      <c r="S270" s="16">
        <f>IF(ISERR(SEARCH("TIJOLO",Tabela1[[#This Row],[Setor]])),Tabela1[[#This Row],[Divid.
Considerado]]*12/($X$1+$AD$1+Tabela1[[#This Row],[Ônus]]),Tabela1[[#This Row],[Divid.
Considerado]]*12*(1-$AF$1)/($X$1+Tabela1[[#This Row],[Ônus]]))</f>
        <v>12.398523985239853</v>
      </c>
      <c r="T270" s="17">
        <f>Tabela1[[#This Row],[Preço Calculado]]/Tabela1[[#This Row],[Preço atual]]-1</f>
        <v>-0.83096763482972247</v>
      </c>
      <c r="U270" s="29" t="str">
        <f>HYPERLINK("https://statusinvest.com.br/fundos-imobiliarios/"&amp;Tabela1[[#This Row],[Ticker]],"Link")</f>
        <v>Link</v>
      </c>
      <c r="V270" s="38" t="s">
        <v>565</v>
      </c>
    </row>
    <row r="271" spans="1:22" x14ac:dyDescent="0.25">
      <c r="A271" s="12" t="s">
        <v>566</v>
      </c>
      <c r="B271" s="12" t="s">
        <v>28</v>
      </c>
      <c r="C271" s="13" t="s">
        <v>39</v>
      </c>
      <c r="D271" s="13" t="s">
        <v>567</v>
      </c>
      <c r="E271" s="16">
        <v>12.82</v>
      </c>
      <c r="F271" s="16">
        <v>1.1967000000000001</v>
      </c>
      <c r="G271" s="25">
        <f>Tabela1[[#This Row],[Divid.]]*12/Tabela1[[#This Row],[Preço atual]]</f>
        <v>1.1201560062402498</v>
      </c>
      <c r="H271" s="16">
        <v>0</v>
      </c>
      <c r="I271" s="16">
        <v>14.07</v>
      </c>
      <c r="J271" s="15">
        <f>Tabela1[[#This Row],[Preço atual]]/Tabela1[[#This Row],[VP]]</f>
        <v>0.91115849324804554</v>
      </c>
      <c r="K271" s="14"/>
      <c r="L271" s="14"/>
      <c r="M271" s="13">
        <v>100</v>
      </c>
      <c r="N271" s="13">
        <v>772</v>
      </c>
      <c r="O271" s="13"/>
      <c r="P271" s="13"/>
      <c r="Q271" s="30">
        <f>Tabela1[[#This Row],[Divid.]]</f>
        <v>1.1967000000000001</v>
      </c>
      <c r="R271" s="31">
        <v>0</v>
      </c>
      <c r="S271" s="16">
        <f>IF(ISERR(SEARCH("TIJOLO",Tabela1[[#This Row],[Setor]])),Tabela1[[#This Row],[Divid.
Considerado]]*12/($X$1+$AD$1+Tabela1[[#This Row],[Ônus]]),Tabela1[[#This Row],[Divid.
Considerado]]*12*(1-$AF$1)/($X$1+Tabela1[[#This Row],[Ônus]]))</f>
        <v>105.98081180811809</v>
      </c>
      <c r="T271" s="17">
        <f>Tabela1[[#This Row],[Preço Calculado]]/Tabela1[[#This Row],[Preço atual]]-1</f>
        <v>7.2668339943929858</v>
      </c>
      <c r="U271" s="29" t="str">
        <f>HYPERLINK("https://statusinvest.com.br/fundos-imobiliarios/"&amp;Tabela1[[#This Row],[Ticker]],"Link")</f>
        <v>Link</v>
      </c>
      <c r="V271" s="38" t="s">
        <v>29</v>
      </c>
    </row>
    <row r="272" spans="1:22" x14ac:dyDescent="0.25">
      <c r="A272" s="12" t="s">
        <v>568</v>
      </c>
      <c r="B272" s="12" t="s">
        <v>28</v>
      </c>
      <c r="C272" s="13" t="s">
        <v>355</v>
      </c>
      <c r="D272" s="13" t="s">
        <v>85</v>
      </c>
      <c r="E272" s="16">
        <v>180.59</v>
      </c>
      <c r="F272" s="16">
        <v>1.5387999999999999</v>
      </c>
      <c r="G272" s="25">
        <f>Tabela1[[#This Row],[Divid.]]*12/Tabela1[[#This Row],[Preço atual]]</f>
        <v>0.10225150894290934</v>
      </c>
      <c r="H272" s="16">
        <v>15.8765</v>
      </c>
      <c r="I272" s="16">
        <v>199.44</v>
      </c>
      <c r="J272" s="15">
        <f>Tabela1[[#This Row],[Preço atual]]/Tabela1[[#This Row],[VP]]</f>
        <v>0.90548535900521465</v>
      </c>
      <c r="K272" s="14">
        <v>0</v>
      </c>
      <c r="L272" s="14">
        <v>0</v>
      </c>
      <c r="M272" s="13">
        <v>3.21</v>
      </c>
      <c r="N272" s="13">
        <v>6462</v>
      </c>
      <c r="O272" s="13">
        <v>9693</v>
      </c>
      <c r="P272" s="13">
        <v>1085</v>
      </c>
      <c r="Q272" s="30">
        <f>Tabela1[[#This Row],[Divid.]]</f>
        <v>1.5387999999999999</v>
      </c>
      <c r="R272" s="31">
        <v>0</v>
      </c>
      <c r="S272" s="16">
        <f>IF(ISERR(SEARCH("TIJOLO",Tabela1[[#This Row],[Setor]])),Tabela1[[#This Row],[Divid.
Considerado]]*12/($X$1+$AD$1+Tabela1[[#This Row],[Ônus]]),Tabela1[[#This Row],[Divid.
Considerado]]*12*(1-$AF$1)/($X$1+Tabela1[[#This Row],[Ônus]]))</f>
        <v>136.27749077490773</v>
      </c>
      <c r="T272" s="17">
        <f>Tabela1[[#This Row],[Preço Calculado]]/Tabela1[[#This Row],[Preço atual]]-1</f>
        <v>-0.24537631776450675</v>
      </c>
      <c r="U272" s="29" t="str">
        <f>HYPERLINK("https://statusinvest.com.br/fundos-imobiliarios/"&amp;Tabela1[[#This Row],[Ticker]],"Link")</f>
        <v>Link</v>
      </c>
      <c r="V272" s="38" t="s">
        <v>569</v>
      </c>
    </row>
    <row r="273" spans="1:22" x14ac:dyDescent="0.25">
      <c r="A273" s="12" t="s">
        <v>570</v>
      </c>
      <c r="B273" s="12" t="s">
        <v>28</v>
      </c>
      <c r="C273" s="13" t="s">
        <v>355</v>
      </c>
      <c r="D273" s="13" t="s">
        <v>503</v>
      </c>
      <c r="E273" s="16">
        <v>10.18</v>
      </c>
      <c r="F273" s="16">
        <v>8.3500000000000005E-2</v>
      </c>
      <c r="G273" s="25">
        <f>Tabela1[[#This Row],[Divid.]]*12/Tabela1[[#This Row],[Preço atual]]</f>
        <v>9.8428290766208251E-2</v>
      </c>
      <c r="H273" s="16">
        <v>0.90669999999999995</v>
      </c>
      <c r="I273" s="16">
        <v>13.99</v>
      </c>
      <c r="J273" s="15">
        <f>Tabela1[[#This Row],[Preço atual]]/Tabela1[[#This Row],[VP]]</f>
        <v>0.72766261615439598</v>
      </c>
      <c r="K273" s="14">
        <v>0</v>
      </c>
      <c r="L273" s="14">
        <v>0</v>
      </c>
      <c r="M273" s="13">
        <v>1.83</v>
      </c>
      <c r="N273" s="13">
        <v>2223</v>
      </c>
      <c r="O273" s="13">
        <v>13734</v>
      </c>
      <c r="P273" s="13">
        <v>2081</v>
      </c>
      <c r="Q273" s="30">
        <f>Tabela1[[#This Row],[Divid.]]</f>
        <v>8.3500000000000005E-2</v>
      </c>
      <c r="R273" s="31">
        <v>0</v>
      </c>
      <c r="S273" s="16">
        <f>IF(ISERR(SEARCH("TIJOLO",Tabela1[[#This Row],[Setor]])),Tabela1[[#This Row],[Divid.
Considerado]]*12/($X$1+$AD$1+Tabela1[[#This Row],[Ônus]]),Tabela1[[#This Row],[Divid.
Considerado]]*12*(1-$AF$1)/($X$1+Tabela1[[#This Row],[Ônus]]))</f>
        <v>7.3948339483394827</v>
      </c>
      <c r="T273" s="17">
        <f>Tabela1[[#This Row],[Preço Calculado]]/Tabela1[[#This Row],[Preço atual]]-1</f>
        <v>-0.27359195006488379</v>
      </c>
      <c r="U273" s="29" t="str">
        <f>HYPERLINK("https://statusinvest.com.br/fundos-imobiliarios/"&amp;Tabela1[[#This Row],[Ticker]],"Link")</f>
        <v>Link</v>
      </c>
      <c r="V273" s="38" t="s">
        <v>29</v>
      </c>
    </row>
    <row r="274" spans="1:22" x14ac:dyDescent="0.25">
      <c r="A274" s="12" t="s">
        <v>571</v>
      </c>
      <c r="B274" s="12" t="s">
        <v>28</v>
      </c>
      <c r="C274" s="13" t="s">
        <v>143</v>
      </c>
      <c r="D274" s="13" t="s">
        <v>204</v>
      </c>
      <c r="E274" s="16">
        <v>227.5</v>
      </c>
      <c r="F274" s="16">
        <v>0.4446</v>
      </c>
      <c r="G274" s="14">
        <f>Tabela1[[#This Row],[Divid.]]*12/Tabela1[[#This Row],[Preço atual]]</f>
        <v>2.3451428571428574E-2</v>
      </c>
      <c r="H274" s="16">
        <v>4.8902999999999999</v>
      </c>
      <c r="I274" s="16">
        <v>357.94</v>
      </c>
      <c r="J274" s="15">
        <f>Tabela1[[#This Row],[Preço atual]]/Tabela1[[#This Row],[VP]]</f>
        <v>0.63558138235458461</v>
      </c>
      <c r="K274" s="14">
        <v>0</v>
      </c>
      <c r="L274" s="14">
        <v>0</v>
      </c>
      <c r="M274" s="13" t="s">
        <v>40</v>
      </c>
      <c r="N274" s="13">
        <v>7</v>
      </c>
      <c r="O274" s="13"/>
      <c r="P274" s="13"/>
      <c r="Q274" s="30">
        <f>Tabela1[[#This Row],[Divid.]]</f>
        <v>0.4446</v>
      </c>
      <c r="R274" s="31">
        <v>0</v>
      </c>
      <c r="S274" s="16">
        <f>IF(ISERR(SEARCH("TIJOLO",Tabela1[[#This Row],[Setor]])),Tabela1[[#This Row],[Divid.
Considerado]]*12/($X$1+$AD$1+Tabela1[[#This Row],[Ônus]]),Tabela1[[#This Row],[Divid.
Considerado]]*12*(1-$AF$1)/($X$1+Tabela1[[#This Row],[Ônus]]))</f>
        <v>39.374169741697415</v>
      </c>
      <c r="T274" s="17">
        <f>Tabela1[[#This Row],[Preço Calculado]]/Tabela1[[#This Row],[Preço atual]]-1</f>
        <v>-0.82692672641012122</v>
      </c>
      <c r="U274" s="29" t="str">
        <f>HYPERLINK("https://statusinvest.com.br/fundos-imobiliarios/"&amp;Tabela1[[#This Row],[Ticker]],"Link")</f>
        <v>Link</v>
      </c>
      <c r="V274" s="38" t="s">
        <v>29</v>
      </c>
    </row>
    <row r="275" spans="1:22" x14ac:dyDescent="0.25">
      <c r="A275" s="12" t="s">
        <v>572</v>
      </c>
      <c r="B275" s="12" t="s">
        <v>28</v>
      </c>
      <c r="C275" s="13" t="s">
        <v>34</v>
      </c>
      <c r="D275" s="13" t="s">
        <v>77</v>
      </c>
      <c r="E275" s="16">
        <v>196.23</v>
      </c>
      <c r="F275" s="16">
        <v>1.02</v>
      </c>
      <c r="G275" s="25">
        <f>Tabela1[[#This Row],[Divid.]]*12/Tabela1[[#This Row],[Preço atual]]</f>
        <v>6.2375783519339555E-2</v>
      </c>
      <c r="H275" s="16">
        <v>11.5</v>
      </c>
      <c r="I275" s="16">
        <v>230</v>
      </c>
      <c r="J275" s="15">
        <f>Tabela1[[#This Row],[Preço atual]]/Tabela1[[#This Row],[VP]]</f>
        <v>0.85317391304347823</v>
      </c>
      <c r="K275" s="14">
        <v>0</v>
      </c>
      <c r="L275" s="14">
        <v>0</v>
      </c>
      <c r="M275" s="13">
        <v>0.99</v>
      </c>
      <c r="N275" s="13">
        <v>2852</v>
      </c>
      <c r="O275" s="13">
        <v>29291</v>
      </c>
      <c r="P275" s="13">
        <v>1876</v>
      </c>
      <c r="Q275" s="30">
        <f>Tabela1[[#This Row],[Divid.]]</f>
        <v>1.02</v>
      </c>
      <c r="R275" s="31">
        <v>0</v>
      </c>
      <c r="S275" s="16">
        <f>IF(ISERR(SEARCH("TIJOLO",Tabela1[[#This Row],[Setor]])),Tabela1[[#This Row],[Divid.
Considerado]]*12/($X$1+$AD$1+Tabela1[[#This Row],[Ônus]]),Tabela1[[#This Row],[Divid.
Considerado]]*12*(1-$AF$1)/($X$1+Tabela1[[#This Row],[Ônus]]))</f>
        <v>90.332103321033202</v>
      </c>
      <c r="T275" s="17">
        <f>Tabela1[[#This Row],[Preço Calculado]]/Tabela1[[#This Row],[Preço atual]]-1</f>
        <v>-0.53966211424841659</v>
      </c>
      <c r="U275" s="29" t="str">
        <f>HYPERLINK("https://statusinvest.com.br/fundos-imobiliarios/"&amp;Tabela1[[#This Row],[Ticker]],"Link")</f>
        <v>Link</v>
      </c>
      <c r="V275" s="38" t="s">
        <v>573</v>
      </c>
    </row>
    <row r="276" spans="1:22" x14ac:dyDescent="0.25">
      <c r="A276" s="12" t="s">
        <v>574</v>
      </c>
      <c r="B276" s="12" t="s">
        <v>28</v>
      </c>
      <c r="C276" s="13" t="s">
        <v>143</v>
      </c>
      <c r="D276" s="13" t="s">
        <v>228</v>
      </c>
      <c r="E276" s="16">
        <v>93</v>
      </c>
      <c r="F276" s="16">
        <v>1.3793</v>
      </c>
      <c r="G276" s="25">
        <f>Tabela1[[#This Row],[Divid.]]*12/Tabela1[[#This Row],[Preço atual]]</f>
        <v>0.17797419354838712</v>
      </c>
      <c r="H276" s="16">
        <v>0</v>
      </c>
      <c r="I276" s="16">
        <v>146.86000000000001</v>
      </c>
      <c r="J276" s="15">
        <f>Tabela1[[#This Row],[Preço atual]]/Tabela1[[#This Row],[VP]]</f>
        <v>0.63325616233147208</v>
      </c>
      <c r="K276" s="14"/>
      <c r="L276" s="14"/>
      <c r="M276" s="13">
        <v>0</v>
      </c>
      <c r="N276" s="13">
        <v>6</v>
      </c>
      <c r="O276" s="13"/>
      <c r="P276" s="13"/>
      <c r="Q276" s="30">
        <f>Tabela1[[#This Row],[Divid.]]</f>
        <v>1.3793</v>
      </c>
      <c r="R276" s="31">
        <v>0</v>
      </c>
      <c r="S276" s="16">
        <f>IF(ISERR(SEARCH("TIJOLO",Tabela1[[#This Row],[Setor]])),Tabela1[[#This Row],[Divid.
Considerado]]*12/($X$1+$AD$1+Tabela1[[#This Row],[Ônus]]),Tabela1[[#This Row],[Divid.
Considerado]]*12*(1-$AF$1)/($X$1+Tabela1[[#This Row],[Ônus]]))</f>
        <v>122.1520295202952</v>
      </c>
      <c r="T276" s="17">
        <f>Tabela1[[#This Row],[Preço Calculado]]/Tabela1[[#This Row],[Preço atual]]-1</f>
        <v>0.31346268301392688</v>
      </c>
      <c r="U276" s="29" t="str">
        <f>HYPERLINK("https://statusinvest.com.br/fundos-imobiliarios/"&amp;Tabela1[[#This Row],[Ticker]],"Link")</f>
        <v>Link</v>
      </c>
      <c r="V276" s="38" t="s">
        <v>575</v>
      </c>
    </row>
    <row r="277" spans="1:22" x14ac:dyDescent="0.25">
      <c r="A277" s="12" t="s">
        <v>576</v>
      </c>
      <c r="B277" s="12" t="s">
        <v>28</v>
      </c>
      <c r="C277" s="13" t="s">
        <v>55</v>
      </c>
      <c r="D277" s="13" t="s">
        <v>577</v>
      </c>
      <c r="E277" s="16">
        <v>73.459999999999994</v>
      </c>
      <c r="F277" s="16">
        <v>0.72</v>
      </c>
      <c r="G277" s="25">
        <f>Tabela1[[#This Row],[Divid.]]*12/Tabela1[[#This Row],[Preço atual]]</f>
        <v>0.11761502858698614</v>
      </c>
      <c r="H277" s="16">
        <v>8.59</v>
      </c>
      <c r="I277" s="16">
        <v>77.8</v>
      </c>
      <c r="J277" s="15">
        <f>Tabela1[[#This Row],[Preço atual]]/Tabela1[[#This Row],[VP]]</f>
        <v>0.94421593830334183</v>
      </c>
      <c r="K277" s="14"/>
      <c r="L277" s="14"/>
      <c r="M277" s="13">
        <v>2.4500000000000002</v>
      </c>
      <c r="N277" s="13">
        <v>7915</v>
      </c>
      <c r="O277" s="13"/>
      <c r="P277" s="13"/>
      <c r="Q277" s="30">
        <f>Tabela1[[#This Row],[Divid.]]</f>
        <v>0.72</v>
      </c>
      <c r="R277" s="31">
        <v>0</v>
      </c>
      <c r="S277" s="16">
        <f>IF(ISERR(SEARCH("TIJOLO",Tabela1[[#This Row],[Setor]])),Tabela1[[#This Row],[Divid.
Considerado]]*12/($X$1+$AD$1+Tabela1[[#This Row],[Ônus]]),Tabela1[[#This Row],[Divid.
Considerado]]*12*(1-$AF$1)/($X$1+Tabela1[[#This Row],[Ônus]]))</f>
        <v>63.763837638376387</v>
      </c>
      <c r="T277" s="17">
        <f>Tabela1[[#This Row],[Preço Calculado]]/Tabela1[[#This Row],[Preço atual]]-1</f>
        <v>-0.13199240895213182</v>
      </c>
      <c r="U277" s="29" t="str">
        <f>HYPERLINK("https://statusinvest.com.br/fundos-imobiliarios/"&amp;Tabela1[[#This Row],[Ticker]],"Link")</f>
        <v>Link</v>
      </c>
      <c r="V277" s="38" t="s">
        <v>578</v>
      </c>
    </row>
    <row r="278" spans="1:22" x14ac:dyDescent="0.25">
      <c r="A278" s="12" t="s">
        <v>579</v>
      </c>
      <c r="B278" s="12" t="s">
        <v>28</v>
      </c>
      <c r="C278" s="13" t="s">
        <v>39</v>
      </c>
      <c r="D278" s="13" t="s">
        <v>439</v>
      </c>
      <c r="E278" s="16">
        <v>100.2</v>
      </c>
      <c r="F278" s="16">
        <v>1.25</v>
      </c>
      <c r="G278" s="25">
        <f>Tabela1[[#This Row],[Divid.]]*12/Tabela1[[#This Row],[Preço atual]]</f>
        <v>0.1497005988023952</v>
      </c>
      <c r="H278" s="16">
        <v>13.6</v>
      </c>
      <c r="I278" s="16">
        <v>98.7</v>
      </c>
      <c r="J278" s="15">
        <f>Tabela1[[#This Row],[Preço atual]]/Tabela1[[#This Row],[VP]]</f>
        <v>1.0151975683890577</v>
      </c>
      <c r="K278" s="14"/>
      <c r="L278" s="14"/>
      <c r="M278" s="13">
        <v>7.46</v>
      </c>
      <c r="N278" s="13">
        <v>28763</v>
      </c>
      <c r="O278" s="13"/>
      <c r="P278" s="13"/>
      <c r="Q278" s="30">
        <f>Tabela1[[#This Row],[Divid.]]</f>
        <v>1.25</v>
      </c>
      <c r="R278" s="31">
        <v>0</v>
      </c>
      <c r="S278" s="16">
        <f>IF(ISERR(SEARCH("TIJOLO",Tabela1[[#This Row],[Setor]])),Tabela1[[#This Row],[Divid.
Considerado]]*12/($X$1+$AD$1+Tabela1[[#This Row],[Ônus]]),Tabela1[[#This Row],[Divid.
Considerado]]*12*(1-$AF$1)/($X$1+Tabela1[[#This Row],[Ônus]]))</f>
        <v>110.70110701107011</v>
      </c>
      <c r="T278" s="17">
        <f>Tabela1[[#This Row],[Preço Calculado]]/Tabela1[[#This Row],[Preço atual]]-1</f>
        <v>0.10480146717634842</v>
      </c>
      <c r="U278" s="29" t="str">
        <f>HYPERLINK("https://statusinvest.com.br/fundos-imobiliarios/"&amp;Tabela1[[#This Row],[Ticker]],"Link")</f>
        <v>Link</v>
      </c>
      <c r="V278" s="38" t="s">
        <v>580</v>
      </c>
    </row>
    <row r="279" spans="1:22" x14ac:dyDescent="0.25">
      <c r="A279" s="12" t="s">
        <v>581</v>
      </c>
      <c r="B279" s="12" t="s">
        <v>28</v>
      </c>
      <c r="C279" s="13" t="s">
        <v>59</v>
      </c>
      <c r="D279" s="13" t="s">
        <v>577</v>
      </c>
      <c r="E279" s="16">
        <v>41.79</v>
      </c>
      <c r="F279" s="16">
        <v>0.42</v>
      </c>
      <c r="G279" s="25">
        <f>Tabela1[[#This Row],[Divid.]]*12/Tabela1[[#This Row],[Preço atual]]</f>
        <v>0.12060301507537689</v>
      </c>
      <c r="H279" s="16">
        <v>3.08</v>
      </c>
      <c r="I279" s="16">
        <v>67.430000000000007</v>
      </c>
      <c r="J279" s="15">
        <f>Tabela1[[#This Row],[Preço atual]]/Tabela1[[#This Row],[VP]]</f>
        <v>0.61975381877502589</v>
      </c>
      <c r="K279" s="14">
        <v>0</v>
      </c>
      <c r="L279" s="14">
        <v>0</v>
      </c>
      <c r="M279" s="13">
        <v>2.2200000000000002</v>
      </c>
      <c r="N279" s="13">
        <v>5025</v>
      </c>
      <c r="O279" s="13">
        <v>1132</v>
      </c>
      <c r="P279" s="13">
        <v>100</v>
      </c>
      <c r="Q279" s="30">
        <f>Tabela1[[#This Row],[Divid.]]</f>
        <v>0.42</v>
      </c>
      <c r="R279" s="31">
        <v>0</v>
      </c>
      <c r="S279" s="16">
        <f>IF(ISERR(SEARCH("TIJOLO",Tabela1[[#This Row],[Setor]])),Tabela1[[#This Row],[Divid.
Considerado]]*12/($X$1+$AD$1+Tabela1[[#This Row],[Ônus]]),Tabela1[[#This Row],[Divid.
Considerado]]*12*(1-$AF$1)/($X$1+Tabela1[[#This Row],[Ônus]]))</f>
        <v>37.195571955719558</v>
      </c>
      <c r="T279" s="17">
        <f>Tabela1[[#This Row],[Preço Calculado]]/Tabela1[[#This Row],[Preço atual]]-1</f>
        <v>-0.10994084815220007</v>
      </c>
      <c r="U279" s="29" t="str">
        <f>HYPERLINK("https://statusinvest.com.br/fundos-imobiliarios/"&amp;Tabela1[[#This Row],[Ticker]],"Link")</f>
        <v>Link</v>
      </c>
      <c r="V279" s="38" t="s">
        <v>582</v>
      </c>
    </row>
    <row r="280" spans="1:22" x14ac:dyDescent="0.25">
      <c r="A280" s="12" t="s">
        <v>583</v>
      </c>
      <c r="B280" s="12" t="s">
        <v>28</v>
      </c>
      <c r="C280" s="13" t="s">
        <v>43</v>
      </c>
      <c r="D280" s="13" t="s">
        <v>577</v>
      </c>
      <c r="E280" s="16">
        <v>85</v>
      </c>
      <c r="F280" s="16">
        <v>1</v>
      </c>
      <c r="G280" s="25">
        <f>Tabela1[[#This Row],[Divid.]]*12/Tabela1[[#This Row],[Preço atual]]</f>
        <v>0.14117647058823529</v>
      </c>
      <c r="H280" s="16">
        <v>12.35</v>
      </c>
      <c r="I280" s="16">
        <v>92.1</v>
      </c>
      <c r="J280" s="15">
        <f>Tabela1[[#This Row],[Preço atual]]/Tabela1[[#This Row],[VP]]</f>
        <v>0.92290988056460377</v>
      </c>
      <c r="K280" s="14">
        <v>0</v>
      </c>
      <c r="L280" s="14">
        <v>0</v>
      </c>
      <c r="M280" s="13">
        <v>6.37</v>
      </c>
      <c r="N280" s="13">
        <v>6097</v>
      </c>
      <c r="O280" s="13">
        <v>2406</v>
      </c>
      <c r="P280" s="13">
        <v>167</v>
      </c>
      <c r="Q280" s="30">
        <f>Tabela1[[#This Row],[Divid.]]</f>
        <v>1</v>
      </c>
      <c r="R280" s="31">
        <v>0</v>
      </c>
      <c r="S280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280" s="17">
        <f>Tabela1[[#This Row],[Preço Calculado]]/Tabela1[[#This Row],[Preço atual]]-1</f>
        <v>4.1892771868895062E-2</v>
      </c>
      <c r="U280" s="29" t="str">
        <f>HYPERLINK("https://statusinvest.com.br/fundos-imobiliarios/"&amp;Tabela1[[#This Row],[Ticker]],"Link")</f>
        <v>Link</v>
      </c>
      <c r="V280" s="38" t="s">
        <v>584</v>
      </c>
    </row>
    <row r="281" spans="1:22" x14ac:dyDescent="0.25">
      <c r="A281" s="12" t="s">
        <v>585</v>
      </c>
      <c r="B281" s="12" t="s">
        <v>28</v>
      </c>
      <c r="C281" s="13" t="s">
        <v>143</v>
      </c>
      <c r="D281" s="13" t="s">
        <v>190</v>
      </c>
      <c r="E281" s="16">
        <v>24.87</v>
      </c>
      <c r="F281" s="16" t="s">
        <v>40</v>
      </c>
      <c r="G281" s="14" t="e">
        <f>Tabela1[[#This Row],[Divid.]]*12/Tabela1[[#This Row],[Preço atual]]</f>
        <v>#VALUE!</v>
      </c>
      <c r="H281" s="16">
        <v>0</v>
      </c>
      <c r="I281" s="16">
        <v>-18.690000000000001</v>
      </c>
      <c r="J281" s="15">
        <f>Tabela1[[#This Row],[Preço atual]]/Tabela1[[#This Row],[VP]]</f>
        <v>-1.3306581059390048</v>
      </c>
      <c r="K281" s="14"/>
      <c r="L281" s="14"/>
      <c r="M281" s="13" t="s">
        <v>40</v>
      </c>
      <c r="N281" s="13">
        <v>667</v>
      </c>
      <c r="O281" s="13"/>
      <c r="P281" s="13"/>
      <c r="Q281" s="30" t="str">
        <f>Tabela1[[#This Row],[Divid.]]</f>
        <v>-</v>
      </c>
      <c r="R281" s="31">
        <v>0</v>
      </c>
      <c r="S28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81" s="17" t="e">
        <f>Tabela1[[#This Row],[Preço Calculado]]/Tabela1[[#This Row],[Preço atual]]-1</f>
        <v>#VALUE!</v>
      </c>
      <c r="U281" s="29" t="str">
        <f>HYPERLINK("https://statusinvest.com.br/fundos-imobiliarios/"&amp;Tabela1[[#This Row],[Ticker]],"Link")</f>
        <v>Link</v>
      </c>
      <c r="V281" s="38" t="s">
        <v>29</v>
      </c>
    </row>
    <row r="282" spans="1:22" x14ac:dyDescent="0.25">
      <c r="A282" s="12" t="s">
        <v>586</v>
      </c>
      <c r="B282" s="12" t="s">
        <v>28</v>
      </c>
      <c r="C282" s="13" t="s">
        <v>34</v>
      </c>
      <c r="D282" s="13" t="s">
        <v>85</v>
      </c>
      <c r="E282" s="16">
        <v>0</v>
      </c>
      <c r="F282" s="16">
        <v>7.1502999999999997</v>
      </c>
      <c r="G282" s="14" t="e">
        <f>Tabela1[[#This Row],[Divid.]]*12/Tabela1[[#This Row],[Preço atual]]</f>
        <v>#DIV/0!</v>
      </c>
      <c r="H282" s="16">
        <v>13.6233</v>
      </c>
      <c r="I282" s="16">
        <v>174.06</v>
      </c>
      <c r="J282" s="15">
        <f>Tabela1[[#This Row],[Preço atual]]/Tabela1[[#This Row],[VP]]</f>
        <v>0</v>
      </c>
      <c r="K282" s="14">
        <v>0</v>
      </c>
      <c r="L282" s="14">
        <v>0</v>
      </c>
      <c r="M282" s="13">
        <v>2.2400000000000002</v>
      </c>
      <c r="N282" s="13">
        <v>56</v>
      </c>
      <c r="O282" s="13"/>
      <c r="P282" s="13"/>
      <c r="Q282" s="30">
        <f>Tabela1[[#This Row],[Divid.]]</f>
        <v>7.1502999999999997</v>
      </c>
      <c r="R282" s="31">
        <v>0</v>
      </c>
      <c r="S282" s="16">
        <f>IF(ISERR(SEARCH("TIJOLO",Tabela1[[#This Row],[Setor]])),Tabela1[[#This Row],[Divid.
Considerado]]*12/($X$1+$AD$1+Tabela1[[#This Row],[Ônus]]),Tabela1[[#This Row],[Divid.
Considerado]]*12*(1-$AF$1)/($X$1+Tabela1[[#This Row],[Ônus]]))</f>
        <v>633.23690036900359</v>
      </c>
      <c r="T282" s="17" t="e">
        <f>Tabela1[[#This Row],[Preço Calculado]]/Tabela1[[#This Row],[Preço atual]]-1</f>
        <v>#DIV/0!</v>
      </c>
      <c r="U282" s="29" t="str">
        <f>HYPERLINK("https://statusinvest.com.br/fundos-imobiliarios/"&amp;Tabela1[[#This Row],[Ticker]],"Link")</f>
        <v>Link</v>
      </c>
      <c r="V282" s="38" t="s">
        <v>29</v>
      </c>
    </row>
    <row r="283" spans="1:22" x14ac:dyDescent="0.25">
      <c r="A283" s="12" t="s">
        <v>587</v>
      </c>
      <c r="B283" s="12" t="s">
        <v>28</v>
      </c>
      <c r="C283" s="13" t="s">
        <v>143</v>
      </c>
      <c r="D283" s="13" t="s">
        <v>588</v>
      </c>
      <c r="E283" s="16">
        <v>68.92</v>
      </c>
      <c r="F283" s="16">
        <v>0.57999999999999996</v>
      </c>
      <c r="G283" s="25">
        <f>Tabela1[[#This Row],[Divid.]]*12/Tabela1[[#This Row],[Preço atual]]</f>
        <v>0.10098665118978524</v>
      </c>
      <c r="H283" s="16">
        <v>3.67</v>
      </c>
      <c r="I283" s="16">
        <v>75.34</v>
      </c>
      <c r="J283" s="15">
        <f>Tabela1[[#This Row],[Preço atual]]/Tabela1[[#This Row],[VP]]</f>
        <v>0.9147863020971595</v>
      </c>
      <c r="K283" s="14">
        <v>2.9000000000000001E-2</v>
      </c>
      <c r="L283" s="14">
        <v>0</v>
      </c>
      <c r="M283" s="13">
        <v>1.32</v>
      </c>
      <c r="N283" s="13">
        <v>7457</v>
      </c>
      <c r="O283" s="13">
        <v>17934</v>
      </c>
      <c r="P283" s="13">
        <v>1063</v>
      </c>
      <c r="Q283" s="30">
        <f>Tabela1[[#This Row],[Divid.]]</f>
        <v>0.57999999999999996</v>
      </c>
      <c r="R283" s="31">
        <v>0</v>
      </c>
      <c r="S283" s="16">
        <f>IF(ISERR(SEARCH("TIJOLO",Tabela1[[#This Row],[Setor]])),Tabela1[[#This Row],[Divid.
Considerado]]*12/($X$1+$AD$1+Tabela1[[#This Row],[Ônus]]),Tabela1[[#This Row],[Divid.
Considerado]]*12*(1-$AF$1)/($X$1+Tabela1[[#This Row],[Ônus]]))</f>
        <v>51.365313653136518</v>
      </c>
      <c r="T283" s="17">
        <f>Tabela1[[#This Row],[Preço Calculado]]/Tabela1[[#This Row],[Preço atual]]-1</f>
        <v>-0.25471106132999832</v>
      </c>
      <c r="U283" s="29" t="str">
        <f>HYPERLINK("https://statusinvest.com.br/fundos-imobiliarios/"&amp;Tabela1[[#This Row],[Ticker]],"Link")</f>
        <v>Link</v>
      </c>
      <c r="V283" s="38" t="s">
        <v>589</v>
      </c>
    </row>
    <row r="284" spans="1:22" x14ac:dyDescent="0.25">
      <c r="A284" s="12" t="s">
        <v>590</v>
      </c>
      <c r="B284" s="12" t="s">
        <v>28</v>
      </c>
      <c r="C284" s="13" t="s">
        <v>59</v>
      </c>
      <c r="D284" s="13" t="s">
        <v>588</v>
      </c>
      <c r="E284" s="16">
        <v>71.2</v>
      </c>
      <c r="F284" s="16">
        <v>0.54</v>
      </c>
      <c r="G284" s="25">
        <f>Tabela1[[#This Row],[Divid.]]*12/Tabela1[[#This Row],[Preço atual]]</f>
        <v>9.1011235955056183E-2</v>
      </c>
      <c r="H284" s="16">
        <v>6.42</v>
      </c>
      <c r="I284" s="16">
        <v>98.48</v>
      </c>
      <c r="J284" s="15">
        <f>Tabela1[[#This Row],[Preço atual]]/Tabela1[[#This Row],[VP]]</f>
        <v>0.72298943948009753</v>
      </c>
      <c r="K284" s="14">
        <v>0</v>
      </c>
      <c r="L284" s="14">
        <v>4.0000000000000001E-3</v>
      </c>
      <c r="M284" s="13">
        <v>0.91</v>
      </c>
      <c r="N284" s="13">
        <v>24022</v>
      </c>
      <c r="O284" s="13">
        <v>2270</v>
      </c>
      <c r="P284" s="13">
        <v>265</v>
      </c>
      <c r="Q284" s="30">
        <f>Tabela1[[#This Row],[Divid.]]</f>
        <v>0.54</v>
      </c>
      <c r="R284" s="31">
        <v>0</v>
      </c>
      <c r="S284" s="16">
        <f>IF(ISERR(SEARCH("TIJOLO",Tabela1[[#This Row],[Setor]])),Tabela1[[#This Row],[Divid.
Considerado]]*12/($X$1+$AD$1+Tabela1[[#This Row],[Ônus]]),Tabela1[[#This Row],[Divid.
Considerado]]*12*(1-$AF$1)/($X$1+Tabela1[[#This Row],[Ônus]]))</f>
        <v>47.822878228782287</v>
      </c>
      <c r="T284" s="17">
        <f>Tabela1[[#This Row],[Preço Calculado]]/Tabela1[[#This Row],[Preço atual]]-1</f>
        <v>-0.32833036195530496</v>
      </c>
      <c r="U284" s="29" t="str">
        <f>HYPERLINK("https://statusinvest.com.br/fundos-imobiliarios/"&amp;Tabela1[[#This Row],[Ticker]],"Link")</f>
        <v>Link</v>
      </c>
      <c r="V284" s="38" t="s">
        <v>591</v>
      </c>
    </row>
    <row r="285" spans="1:22" x14ac:dyDescent="0.25">
      <c r="A285" s="12" t="s">
        <v>592</v>
      </c>
      <c r="B285" s="12" t="s">
        <v>28</v>
      </c>
      <c r="C285" s="13" t="s">
        <v>59</v>
      </c>
      <c r="D285" s="13" t="s">
        <v>347</v>
      </c>
      <c r="E285" s="16">
        <v>926.98</v>
      </c>
      <c r="F285" s="16">
        <v>39.645400000000002</v>
      </c>
      <c r="G285" s="14">
        <f>Tabela1[[#This Row],[Divid.]]*12/Tabela1[[#This Row],[Preço atual]]</f>
        <v>0.51322013419922763</v>
      </c>
      <c r="H285" s="16">
        <v>78.837400000000002</v>
      </c>
      <c r="I285" s="16">
        <v>1523.3</v>
      </c>
      <c r="J285" s="15">
        <f>Tabela1[[#This Row],[Preço atual]]/Tabela1[[#This Row],[VP]]</f>
        <v>0.60853410359088822</v>
      </c>
      <c r="K285" s="14">
        <v>2.4E-2</v>
      </c>
      <c r="L285" s="14">
        <v>0</v>
      </c>
      <c r="M285" s="13">
        <v>2.25</v>
      </c>
      <c r="N285" s="13">
        <v>2</v>
      </c>
      <c r="O285" s="13"/>
      <c r="P285" s="13"/>
      <c r="Q285" s="30">
        <f>Tabela1[[#This Row],[Divid.]]</f>
        <v>39.645400000000002</v>
      </c>
      <c r="R285" s="31">
        <v>0</v>
      </c>
      <c r="S285" s="16">
        <f>IF(ISERR(SEARCH("TIJOLO",Tabela1[[#This Row],[Setor]])),Tabela1[[#This Row],[Divid.
Considerado]]*12/($X$1+$AD$1+Tabela1[[#This Row],[Ônus]]),Tabela1[[#This Row],[Divid.
Considerado]]*12*(1-$AF$1)/($X$1+Tabela1[[#This Row],[Ônus]]))</f>
        <v>3511.0317343173433</v>
      </c>
      <c r="T285" s="17">
        <f>Tabela1[[#This Row],[Preço Calculado]]/Tabela1[[#This Row],[Preço atual]]-1</f>
        <v>2.7876024664149641</v>
      </c>
      <c r="U285" s="29" t="str">
        <f>HYPERLINK("https://statusinvest.com.br/fundos-imobiliarios/"&amp;Tabela1[[#This Row],[Ticker]],"Link")</f>
        <v>Link</v>
      </c>
      <c r="V285" s="38" t="s">
        <v>29</v>
      </c>
    </row>
    <row r="286" spans="1:22" x14ac:dyDescent="0.25">
      <c r="A286" s="12" t="s">
        <v>593</v>
      </c>
      <c r="B286" s="12" t="s">
        <v>28</v>
      </c>
      <c r="C286" s="13" t="s">
        <v>71</v>
      </c>
      <c r="D286" s="13" t="s">
        <v>40</v>
      </c>
      <c r="E286" s="16">
        <v>0</v>
      </c>
      <c r="F286" s="16" t="s">
        <v>40</v>
      </c>
      <c r="G286" s="25" t="e">
        <f>Tabela1[[#This Row],[Divid.]]*12/Tabela1[[#This Row],[Preço atual]]</f>
        <v>#VALUE!</v>
      </c>
      <c r="H286" s="16">
        <v>0</v>
      </c>
      <c r="I286" s="16">
        <v>6663.58</v>
      </c>
      <c r="J286" s="15">
        <f>Tabela1[[#This Row],[Preço atual]]/Tabela1[[#This Row],[VP]]</f>
        <v>0</v>
      </c>
      <c r="K286" s="14"/>
      <c r="L286" s="14"/>
      <c r="M286" s="13">
        <v>0.64</v>
      </c>
      <c r="N286" s="13">
        <v>50</v>
      </c>
      <c r="O286" s="13"/>
      <c r="P286" s="13"/>
      <c r="Q286" s="30" t="str">
        <f>Tabela1[[#This Row],[Divid.]]</f>
        <v>-</v>
      </c>
      <c r="R286" s="31">
        <v>0</v>
      </c>
      <c r="S28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86" s="17" t="e">
        <f>Tabela1[[#This Row],[Preço Calculado]]/Tabela1[[#This Row],[Preço atual]]-1</f>
        <v>#VALUE!</v>
      </c>
      <c r="U286" s="29" t="str">
        <f>HYPERLINK("https://statusinvest.com.br/fundos-imobiliarios/"&amp;Tabela1[[#This Row],[Ticker]],"Link")</f>
        <v>Link</v>
      </c>
      <c r="V286" s="38" t="s">
        <v>29</v>
      </c>
    </row>
    <row r="287" spans="1:22" x14ac:dyDescent="0.25">
      <c r="A287" s="12" t="s">
        <v>594</v>
      </c>
      <c r="B287" s="12" t="s">
        <v>28</v>
      </c>
      <c r="C287" s="13" t="s">
        <v>39</v>
      </c>
      <c r="D287" s="13" t="s">
        <v>40</v>
      </c>
      <c r="E287" s="16">
        <v>55</v>
      </c>
      <c r="F287" s="16">
        <v>1.4019999999999999</v>
      </c>
      <c r="G287" s="14">
        <f>Tabela1[[#This Row],[Divid.]]*12/Tabela1[[#This Row],[Preço atual]]</f>
        <v>0.30589090909090905</v>
      </c>
      <c r="H287" s="16">
        <v>7.62</v>
      </c>
      <c r="I287" s="16">
        <v>73.61</v>
      </c>
      <c r="J287" s="15">
        <f>Tabela1[[#This Row],[Preço atual]]/Tabela1[[#This Row],[VP]]</f>
        <v>0.74718108952587969</v>
      </c>
      <c r="K287" s="14"/>
      <c r="L287" s="14"/>
      <c r="M287" s="13">
        <v>2.06</v>
      </c>
      <c r="N287" s="13">
        <v>390</v>
      </c>
      <c r="O287" s="13"/>
      <c r="P287" s="13"/>
      <c r="Q287" s="30">
        <f>Tabela1[[#This Row],[Divid.]]</f>
        <v>1.4019999999999999</v>
      </c>
      <c r="R287" s="31">
        <v>0</v>
      </c>
      <c r="S287" s="16">
        <f>IF(ISERR(SEARCH("TIJOLO",Tabela1[[#This Row],[Setor]])),Tabela1[[#This Row],[Divid.
Considerado]]*12/($X$1+$AD$1+Tabela1[[#This Row],[Ônus]]),Tabela1[[#This Row],[Divid.
Considerado]]*12*(1-$AF$1)/($X$1+Tabela1[[#This Row],[Ônus]]))</f>
        <v>124.16236162361621</v>
      </c>
      <c r="T287" s="17">
        <f>Tabela1[[#This Row],[Preço Calculado]]/Tabela1[[#This Row],[Preço atual]]-1</f>
        <v>1.2574974840657491</v>
      </c>
      <c r="U287" s="29" t="str">
        <f>HYPERLINK("https://statusinvest.com.br/fundos-imobiliarios/"&amp;Tabela1[[#This Row],[Ticker]],"Link")</f>
        <v>Link</v>
      </c>
      <c r="V287" s="38" t="s">
        <v>595</v>
      </c>
    </row>
    <row r="288" spans="1:22" x14ac:dyDescent="0.25">
      <c r="A288" s="12" t="s">
        <v>596</v>
      </c>
      <c r="B288" s="12" t="s">
        <v>28</v>
      </c>
      <c r="C288" s="13" t="s">
        <v>39</v>
      </c>
      <c r="D288" s="13" t="s">
        <v>125</v>
      </c>
      <c r="E288" s="16">
        <v>88.65</v>
      </c>
      <c r="F288" s="16">
        <v>1.05</v>
      </c>
      <c r="G288" s="25">
        <f>Tabela1[[#This Row],[Divid.]]*12/Tabela1[[#This Row],[Preço atual]]</f>
        <v>0.14213197969543148</v>
      </c>
      <c r="H288" s="16">
        <v>11.39</v>
      </c>
      <c r="I288" s="16">
        <v>93.01</v>
      </c>
      <c r="J288" s="15">
        <f>Tabela1[[#This Row],[Preço atual]]/Tabela1[[#This Row],[VP]]</f>
        <v>0.9531233200731104</v>
      </c>
      <c r="K288" s="14"/>
      <c r="L288" s="14"/>
      <c r="M288" s="13">
        <v>12.32</v>
      </c>
      <c r="N288" s="13">
        <v>15315</v>
      </c>
      <c r="O288" s="13"/>
      <c r="P288" s="13"/>
      <c r="Q288" s="30">
        <f>Tabela1[[#This Row],[Divid.]]</f>
        <v>1.05</v>
      </c>
      <c r="R288" s="31">
        <v>0</v>
      </c>
      <c r="S288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288" s="17">
        <f>Tabela1[[#This Row],[Preço Calculado]]/Tabela1[[#This Row],[Preço atual]]-1</f>
        <v>4.8944499597280311E-2</v>
      </c>
      <c r="U288" s="29" t="str">
        <f>HYPERLINK("https://statusinvest.com.br/fundos-imobiliarios/"&amp;Tabela1[[#This Row],[Ticker]],"Link")</f>
        <v>Link</v>
      </c>
      <c r="V288" s="38" t="s">
        <v>597</v>
      </c>
    </row>
    <row r="289" spans="1:22" x14ac:dyDescent="0.25">
      <c r="A289" s="12" t="s">
        <v>598</v>
      </c>
      <c r="B289" s="12" t="s">
        <v>28</v>
      </c>
      <c r="C289" s="13"/>
      <c r="D289" s="13"/>
      <c r="E289" s="16"/>
      <c r="F289" s="16"/>
      <c r="G289" s="25" t="e">
        <f>Tabela1[[#This Row],[Divid.]]*12/Tabela1[[#This Row],[Preço atual]]</f>
        <v>#DIV/0!</v>
      </c>
      <c r="H289" s="16"/>
      <c r="I289" s="16"/>
      <c r="J289" s="15" t="e">
        <f>Tabela1[[#This Row],[Preço atual]]/Tabela1[[#This Row],[VP]]</f>
        <v>#DIV/0!</v>
      </c>
      <c r="K289" s="14"/>
      <c r="L289" s="14"/>
      <c r="M289" s="13"/>
      <c r="N289" s="13"/>
      <c r="O289" s="13"/>
      <c r="P289" s="13"/>
      <c r="Q289" s="30">
        <f>Tabela1[[#This Row],[Divid.]]</f>
        <v>0</v>
      </c>
      <c r="R289" s="31">
        <v>0</v>
      </c>
      <c r="S289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289" s="17" t="e">
        <f>Tabela1[[#This Row],[Preço Calculado]]/Tabela1[[#This Row],[Preço atual]]-1</f>
        <v>#DIV/0!</v>
      </c>
      <c r="U289" s="29" t="str">
        <f>HYPERLINK("https://statusinvest.com.br/fundos-imobiliarios/"&amp;Tabela1[[#This Row],[Ticker]],"Link")</f>
        <v>Link</v>
      </c>
      <c r="V289" s="38" t="s">
        <v>29</v>
      </c>
    </row>
    <row r="290" spans="1:22" x14ac:dyDescent="0.25">
      <c r="A290" s="12" t="s">
        <v>599</v>
      </c>
      <c r="B290" s="12" t="s">
        <v>28</v>
      </c>
      <c r="C290" s="13" t="s">
        <v>39</v>
      </c>
      <c r="D290" s="13" t="s">
        <v>255</v>
      </c>
      <c r="E290" s="16">
        <v>18</v>
      </c>
      <c r="F290" s="16">
        <v>2.7300000000000001E-2</v>
      </c>
      <c r="G290" s="14">
        <f>Tabela1[[#This Row],[Divid.]]*12/Tabela1[[#This Row],[Preço atual]]</f>
        <v>1.8200000000000001E-2</v>
      </c>
      <c r="H290" s="16">
        <v>1.3757999999999999</v>
      </c>
      <c r="I290" s="16">
        <v>31.39</v>
      </c>
      <c r="J290" s="15">
        <f>Tabela1[[#This Row],[Preço atual]]/Tabela1[[#This Row],[VP]]</f>
        <v>0.57343102899012421</v>
      </c>
      <c r="K290" s="14"/>
      <c r="L290" s="14"/>
      <c r="M290" s="13">
        <v>1.24</v>
      </c>
      <c r="N290" s="13">
        <v>739</v>
      </c>
      <c r="O290" s="13"/>
      <c r="P290" s="13"/>
      <c r="Q290" s="30">
        <f>Tabela1[[#This Row],[Divid.]]</f>
        <v>2.7300000000000001E-2</v>
      </c>
      <c r="R290" s="31">
        <v>0</v>
      </c>
      <c r="S290" s="16">
        <f>IF(ISERR(SEARCH("TIJOLO",Tabela1[[#This Row],[Setor]])),Tabela1[[#This Row],[Divid.
Considerado]]*12/($X$1+$AD$1+Tabela1[[#This Row],[Ônus]]),Tabela1[[#This Row],[Divid.
Considerado]]*12*(1-$AF$1)/($X$1+Tabela1[[#This Row],[Ônus]]))</f>
        <v>2.4177121771217709</v>
      </c>
      <c r="T290" s="17">
        <f>Tabela1[[#This Row],[Preço Calculado]]/Tabela1[[#This Row],[Preço atual]]-1</f>
        <v>-0.86568265682656831</v>
      </c>
      <c r="U290" s="29" t="str">
        <f>HYPERLINK("https://statusinvest.com.br/fundos-imobiliarios/"&amp;Tabela1[[#This Row],[Ticker]],"Link")</f>
        <v>Link</v>
      </c>
      <c r="V290" s="38" t="s">
        <v>29</v>
      </c>
    </row>
    <row r="291" spans="1:22" x14ac:dyDescent="0.25">
      <c r="A291" s="12" t="s">
        <v>600</v>
      </c>
      <c r="B291" s="12" t="s">
        <v>28</v>
      </c>
      <c r="C291" s="13" t="s">
        <v>143</v>
      </c>
      <c r="D291" s="13"/>
      <c r="E291" s="16">
        <v>1298</v>
      </c>
      <c r="F291" s="16">
        <v>5.89</v>
      </c>
      <c r="G291" s="14">
        <f>Tabela1[[#This Row],[Divid.]]*12/Tabela1[[#This Row],[Preço atual]]</f>
        <v>5.4453004622496144E-2</v>
      </c>
      <c r="H291" s="16">
        <v>5.89</v>
      </c>
      <c r="I291" s="16">
        <v>998.78</v>
      </c>
      <c r="J291" s="15">
        <f>Tabela1[[#This Row],[Preço atual]]/Tabela1[[#This Row],[VP]]</f>
        <v>1.2995854943030498</v>
      </c>
      <c r="K291" s="14"/>
      <c r="L291" s="14"/>
      <c r="M291" s="13">
        <v>25.95</v>
      </c>
      <c r="N291" s="13">
        <v>56</v>
      </c>
      <c r="O291" s="13"/>
      <c r="P291" s="13"/>
      <c r="Q291" s="30">
        <f>Tabela1[[#This Row],[Divid.]]</f>
        <v>5.89</v>
      </c>
      <c r="R291" s="31">
        <v>0</v>
      </c>
      <c r="S291" s="16">
        <f>IF(ISERR(SEARCH("TIJOLO",Tabela1[[#This Row],[Setor]])),Tabela1[[#This Row],[Divid.
Considerado]]*12/($X$1+$AD$1+Tabela1[[#This Row],[Ônus]]),Tabela1[[#This Row],[Divid.
Considerado]]*12*(1-$AF$1)/($X$1+Tabela1[[#This Row],[Ônus]]))</f>
        <v>521.62361623616232</v>
      </c>
      <c r="T291" s="17">
        <f>Tabela1[[#This Row],[Preço Calculado]]/Tabela1[[#This Row],[Preço atual]]-1</f>
        <v>-0.5981328072140506</v>
      </c>
      <c r="U291" s="29" t="str">
        <f>HYPERLINK("https://statusinvest.com.br/fundos-imobiliarios/"&amp;Tabela1[[#This Row],[Ticker]],"Link")</f>
        <v>Link</v>
      </c>
      <c r="V291" s="38" t="s">
        <v>601</v>
      </c>
    </row>
    <row r="292" spans="1:22" x14ac:dyDescent="0.25">
      <c r="A292" s="12" t="s">
        <v>602</v>
      </c>
      <c r="B292" s="12" t="s">
        <v>28</v>
      </c>
      <c r="C292" s="13" t="s">
        <v>71</v>
      </c>
      <c r="D292" s="13"/>
      <c r="E292" s="16">
        <v>0</v>
      </c>
      <c r="F292" s="16" t="s">
        <v>40</v>
      </c>
      <c r="G292" s="25" t="e">
        <f>Tabela1[[#This Row],[Divid.]]*12/Tabela1[[#This Row],[Preço atual]]</f>
        <v>#VALUE!</v>
      </c>
      <c r="H292" s="16">
        <v>0</v>
      </c>
      <c r="I292" s="16">
        <v>56.53</v>
      </c>
      <c r="J292" s="15">
        <f>Tabela1[[#This Row],[Preço atual]]/Tabela1[[#This Row],[VP]]</f>
        <v>0</v>
      </c>
      <c r="K292" s="14"/>
      <c r="L292" s="14"/>
      <c r="M292" s="13">
        <v>25.56</v>
      </c>
      <c r="N292" s="13">
        <v>51</v>
      </c>
      <c r="O292" s="13"/>
      <c r="P292" s="13"/>
      <c r="Q292" s="30" t="str">
        <f>Tabela1[[#This Row],[Divid.]]</f>
        <v>-</v>
      </c>
      <c r="R292" s="31">
        <v>0</v>
      </c>
      <c r="S29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92" s="17" t="e">
        <f>Tabela1[[#This Row],[Preço Calculado]]/Tabela1[[#This Row],[Preço atual]]-1</f>
        <v>#VALUE!</v>
      </c>
      <c r="U292" s="29" t="str">
        <f>HYPERLINK("https://statusinvest.com.br/fundos-imobiliarios/"&amp;Tabela1[[#This Row],[Ticker]],"Link")</f>
        <v>Link</v>
      </c>
      <c r="V292" s="38" t="s">
        <v>29</v>
      </c>
    </row>
    <row r="293" spans="1:22" x14ac:dyDescent="0.25">
      <c r="A293" s="12" t="s">
        <v>603</v>
      </c>
      <c r="B293" s="12" t="s">
        <v>28</v>
      </c>
      <c r="C293" s="13" t="s">
        <v>143</v>
      </c>
      <c r="D293" s="13"/>
      <c r="E293" s="16">
        <v>100</v>
      </c>
      <c r="F293" s="16" t="s">
        <v>40</v>
      </c>
      <c r="G293" s="14" t="e">
        <f>Tabela1[[#This Row],[Divid.]]*12/Tabela1[[#This Row],[Preço atual]]</f>
        <v>#VALUE!</v>
      </c>
      <c r="H293" s="16">
        <v>0</v>
      </c>
      <c r="I293" s="16">
        <v>103.79</v>
      </c>
      <c r="J293" s="15">
        <f>Tabela1[[#This Row],[Preço atual]]/Tabela1[[#This Row],[VP]]</f>
        <v>0.9634839579920994</v>
      </c>
      <c r="K293" s="14"/>
      <c r="L293" s="14"/>
      <c r="M293" s="13">
        <v>0.31</v>
      </c>
      <c r="N293" s="13">
        <v>24</v>
      </c>
      <c r="O293" s="13"/>
      <c r="P293" s="13"/>
      <c r="Q293" s="30" t="str">
        <f>Tabela1[[#This Row],[Divid.]]</f>
        <v>-</v>
      </c>
      <c r="R293" s="31">
        <v>0</v>
      </c>
      <c r="S29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93" s="17" t="e">
        <f>Tabela1[[#This Row],[Preço Calculado]]/Tabela1[[#This Row],[Preço atual]]-1</f>
        <v>#VALUE!</v>
      </c>
      <c r="U293" s="29" t="str">
        <f>HYPERLINK("https://statusinvest.com.br/fundos-imobiliarios/"&amp;Tabela1[[#This Row],[Ticker]],"Link")</f>
        <v>Link</v>
      </c>
      <c r="V293" s="38" t="s">
        <v>29</v>
      </c>
    </row>
    <row r="294" spans="1:22" x14ac:dyDescent="0.25">
      <c r="A294" s="12" t="s">
        <v>604</v>
      </c>
      <c r="B294" s="12" t="s">
        <v>28</v>
      </c>
      <c r="C294" s="13" t="s">
        <v>39</v>
      </c>
      <c r="D294" s="13" t="s">
        <v>255</v>
      </c>
      <c r="E294" s="16">
        <v>90.72</v>
      </c>
      <c r="F294" s="16">
        <v>1.08</v>
      </c>
      <c r="G294" s="25">
        <f>Tabela1[[#This Row],[Divid.]]*12/Tabela1[[#This Row],[Preço atual]]</f>
        <v>0.14285714285714288</v>
      </c>
      <c r="H294" s="16">
        <v>11.26</v>
      </c>
      <c r="I294" s="16">
        <v>98.11</v>
      </c>
      <c r="J294" s="15">
        <f>Tabela1[[#This Row],[Preço atual]]/Tabela1[[#This Row],[VP]]</f>
        <v>0.92467638365100402</v>
      </c>
      <c r="K294" s="14"/>
      <c r="L294" s="14"/>
      <c r="M294" s="13">
        <v>18.02</v>
      </c>
      <c r="N294" s="13">
        <v>24909</v>
      </c>
      <c r="O294" s="13"/>
      <c r="P294" s="13"/>
      <c r="Q294" s="30">
        <f>Tabela1[[#This Row],[Divid.]]</f>
        <v>1.08</v>
      </c>
      <c r="R294" s="31">
        <v>0</v>
      </c>
      <c r="S294" s="16">
        <f>IF(ISERR(SEARCH("TIJOLO",Tabela1[[#This Row],[Setor]])),Tabela1[[#This Row],[Divid.
Considerado]]*12/($X$1+$AD$1+Tabela1[[#This Row],[Ônus]]),Tabela1[[#This Row],[Divid.
Considerado]]*12*(1-$AF$1)/($X$1+Tabela1[[#This Row],[Ônus]]))</f>
        <v>95.645756457564573</v>
      </c>
      <c r="T294" s="17">
        <f>Tabela1[[#This Row],[Preço Calculado]]/Tabela1[[#This Row],[Preço atual]]-1</f>
        <v>5.4296257248286794E-2</v>
      </c>
      <c r="U294" s="29" t="str">
        <f>HYPERLINK("https://statusinvest.com.br/fundos-imobiliarios/"&amp;Tabela1[[#This Row],[Ticker]],"Link")</f>
        <v>Link</v>
      </c>
      <c r="V294" s="38" t="s">
        <v>605</v>
      </c>
    </row>
    <row r="295" spans="1:22" x14ac:dyDescent="0.25">
      <c r="A295" s="12" t="s">
        <v>606</v>
      </c>
      <c r="B295" s="12" t="s">
        <v>28</v>
      </c>
      <c r="C295" s="13" t="s">
        <v>59</v>
      </c>
      <c r="D295" s="13" t="s">
        <v>607</v>
      </c>
      <c r="E295" s="16">
        <v>55.24</v>
      </c>
      <c r="F295" s="16">
        <v>0.44</v>
      </c>
      <c r="G295" s="25">
        <f>Tabela1[[#This Row],[Divid.]]*12/Tabela1[[#This Row],[Preço atual]]</f>
        <v>9.5582910934105716E-2</v>
      </c>
      <c r="H295" s="16">
        <v>4.8</v>
      </c>
      <c r="I295" s="16">
        <v>57.1</v>
      </c>
      <c r="J295" s="15">
        <f>Tabela1[[#This Row],[Preço atual]]/Tabela1[[#This Row],[VP]]</f>
        <v>0.96742556917688272</v>
      </c>
      <c r="K295" s="14">
        <v>0</v>
      </c>
      <c r="L295" s="14">
        <v>0</v>
      </c>
      <c r="M295" s="13">
        <v>0.02</v>
      </c>
      <c r="N295" s="13">
        <v>485</v>
      </c>
      <c r="O295" s="13">
        <v>12259</v>
      </c>
      <c r="P295" s="13">
        <v>1107</v>
      </c>
      <c r="Q295" s="30">
        <f>Tabela1[[#This Row],[Divid.]]</f>
        <v>0.44</v>
      </c>
      <c r="R295" s="31">
        <v>0</v>
      </c>
      <c r="S295" s="16">
        <f>IF(ISERR(SEARCH("TIJOLO",Tabela1[[#This Row],[Setor]])),Tabela1[[#This Row],[Divid.
Considerado]]*12/($X$1+$AD$1+Tabela1[[#This Row],[Ônus]]),Tabela1[[#This Row],[Divid.
Considerado]]*12*(1-$AF$1)/($X$1+Tabela1[[#This Row],[Ônus]]))</f>
        <v>38.966789667896677</v>
      </c>
      <c r="T295" s="17">
        <f>Tabela1[[#This Row],[Preço Calculado]]/Tabela1[[#This Row],[Preço atual]]-1</f>
        <v>-0.29459106321693196</v>
      </c>
      <c r="U295" s="29" t="str">
        <f>HYPERLINK("https://statusinvest.com.br/fundos-imobiliarios/"&amp;Tabela1[[#This Row],[Ticker]],"Link")</f>
        <v>Link</v>
      </c>
      <c r="V295" s="38" t="s">
        <v>608</v>
      </c>
    </row>
    <row r="296" spans="1:22" x14ac:dyDescent="0.25">
      <c r="A296" s="12" t="s">
        <v>609</v>
      </c>
      <c r="B296" s="12" t="s">
        <v>28</v>
      </c>
      <c r="C296" s="13" t="s">
        <v>47</v>
      </c>
      <c r="D296" s="13" t="s">
        <v>85</v>
      </c>
      <c r="E296" s="16">
        <v>1995.99</v>
      </c>
      <c r="F296" s="16">
        <v>16.992000000000001</v>
      </c>
      <c r="G296" s="14">
        <f>Tabela1[[#This Row],[Divid.]]*12/Tabela1[[#This Row],[Preço atual]]</f>
        <v>0.10215682443298814</v>
      </c>
      <c r="H296" s="16">
        <v>187.6996</v>
      </c>
      <c r="I296" s="16">
        <v>3121.62</v>
      </c>
      <c r="J296" s="15">
        <f>Tabela1[[#This Row],[Preço atual]]/Tabela1[[#This Row],[VP]]</f>
        <v>0.63940838410825152</v>
      </c>
      <c r="K296" s="14">
        <v>4.4999999999999998E-2</v>
      </c>
      <c r="L296" s="14">
        <v>-6.0000000000000001E-3</v>
      </c>
      <c r="M296" s="13">
        <v>2.0299999999999998</v>
      </c>
      <c r="N296" s="13">
        <v>4054</v>
      </c>
      <c r="O296" s="13">
        <v>1855</v>
      </c>
      <c r="P296" s="13">
        <v>240</v>
      </c>
      <c r="Q296" s="30">
        <f>Tabela1[[#This Row],[Divid.]]</f>
        <v>16.992000000000001</v>
      </c>
      <c r="R296" s="31">
        <v>0</v>
      </c>
      <c r="S296" s="16">
        <f>IF(ISERR(SEARCH("TIJOLO",Tabela1[[#This Row],[Setor]])),Tabela1[[#This Row],[Divid.
Considerado]]*12/($X$1+$AD$1+Tabela1[[#This Row],[Ônus]]),Tabela1[[#This Row],[Divid.
Considerado]]*12*(1-$AF$1)/($X$1+Tabela1[[#This Row],[Ônus]]))</f>
        <v>1504.8265682656825</v>
      </c>
      <c r="T296" s="17">
        <f>Tabela1[[#This Row],[Preço Calculado]]/Tabela1[[#This Row],[Preço atual]]-1</f>
        <v>-0.24607509643551195</v>
      </c>
      <c r="U296" s="29" t="str">
        <f>HYPERLINK("https://statusinvest.com.br/fundos-imobiliarios/"&amp;Tabela1[[#This Row],[Ticker]],"Link")</f>
        <v>Link</v>
      </c>
      <c r="V296" s="38" t="s">
        <v>610</v>
      </c>
    </row>
    <row r="297" spans="1:22" x14ac:dyDescent="0.25">
      <c r="A297" s="12" t="s">
        <v>611</v>
      </c>
      <c r="B297" s="12" t="s">
        <v>28</v>
      </c>
      <c r="C297" s="13" t="s">
        <v>143</v>
      </c>
      <c r="D297" s="13" t="s">
        <v>612</v>
      </c>
      <c r="E297" s="16">
        <v>1.31</v>
      </c>
      <c r="F297" s="16">
        <v>0.17169999999999999</v>
      </c>
      <c r="G297" s="14">
        <f>Tabela1[[#This Row],[Divid.]]*12/Tabela1[[#This Row],[Preço atual]]</f>
        <v>1.572824427480916</v>
      </c>
      <c r="H297" s="16">
        <v>0.17169999999999999</v>
      </c>
      <c r="I297" s="16">
        <v>4.08</v>
      </c>
      <c r="J297" s="15">
        <f>Tabela1[[#This Row],[Preço atual]]/Tabela1[[#This Row],[VP]]</f>
        <v>0.32107843137254904</v>
      </c>
      <c r="K297" s="14"/>
      <c r="L297" s="14"/>
      <c r="M297" s="13">
        <v>11.56</v>
      </c>
      <c r="N297" s="13">
        <v>756</v>
      </c>
      <c r="O297" s="13">
        <v>8423</v>
      </c>
      <c r="P297" s="13">
        <v>0</v>
      </c>
      <c r="Q297" s="30">
        <f>Tabela1[[#This Row],[Divid.]]</f>
        <v>0.17169999999999999</v>
      </c>
      <c r="R297" s="31">
        <v>0</v>
      </c>
      <c r="S297" s="16">
        <f>IF(ISERR(SEARCH("TIJOLO",Tabela1[[#This Row],[Setor]])),Tabela1[[#This Row],[Divid.
Considerado]]*12/($X$1+$AD$1+Tabela1[[#This Row],[Ônus]]),Tabela1[[#This Row],[Divid.
Considerado]]*12*(1-$AF$1)/($X$1+Tabela1[[#This Row],[Ônus]]))</f>
        <v>15.20590405904059</v>
      </c>
      <c r="T297" s="17">
        <f>Tabela1[[#This Row],[Preço Calculado]]/Tabela1[[#This Row],[Preço atual]]-1</f>
        <v>10.607560350412664</v>
      </c>
      <c r="U297" s="29" t="str">
        <f>HYPERLINK("https://statusinvest.com.br/fundos-imobiliarios/"&amp;Tabela1[[#This Row],[Ticker]],"Link")</f>
        <v>Link</v>
      </c>
      <c r="V297" s="38" t="s">
        <v>29</v>
      </c>
    </row>
    <row r="298" spans="1:22" x14ac:dyDescent="0.25">
      <c r="A298" s="12" t="s">
        <v>613</v>
      </c>
      <c r="B298" s="12" t="s">
        <v>28</v>
      </c>
      <c r="C298" s="13" t="s">
        <v>34</v>
      </c>
      <c r="D298" s="13" t="s">
        <v>614</v>
      </c>
      <c r="E298" s="16">
        <v>88.2</v>
      </c>
      <c r="F298" s="16">
        <v>1.62</v>
      </c>
      <c r="G298" s="25">
        <f>Tabela1[[#This Row],[Divid.]]*12/Tabela1[[#This Row],[Preço atual]]</f>
        <v>0.22040816326530613</v>
      </c>
      <c r="H298" s="16">
        <v>0</v>
      </c>
      <c r="I298" s="16">
        <v>212.69</v>
      </c>
      <c r="J298" s="15">
        <f>Tabela1[[#This Row],[Preço atual]]/Tabela1[[#This Row],[VP]]</f>
        <v>0.41468804363157646</v>
      </c>
      <c r="K298" s="14">
        <v>1</v>
      </c>
      <c r="L298" s="14">
        <v>0</v>
      </c>
      <c r="M298" s="13">
        <v>7.53</v>
      </c>
      <c r="N298" s="13">
        <v>1001</v>
      </c>
      <c r="O298" s="13">
        <v>1586</v>
      </c>
      <c r="P298" s="13">
        <v>214</v>
      </c>
      <c r="Q298" s="30">
        <f>Tabela1[[#This Row],[Divid.]]</f>
        <v>1.62</v>
      </c>
      <c r="R298" s="31">
        <v>0</v>
      </c>
      <c r="S298" s="16">
        <f>IF(ISERR(SEARCH("TIJOLO",Tabela1[[#This Row],[Setor]])),Tabela1[[#This Row],[Divid.
Considerado]]*12/($X$1+$AD$1+Tabela1[[#This Row],[Ônus]]),Tabela1[[#This Row],[Divid.
Considerado]]*12*(1-$AF$1)/($X$1+Tabela1[[#This Row],[Ônus]]))</f>
        <v>143.46863468634686</v>
      </c>
      <c r="T298" s="17">
        <f>Tabela1[[#This Row],[Preço Calculado]]/Tabela1[[#This Row],[Preço atual]]-1</f>
        <v>0.62662851118307095</v>
      </c>
      <c r="U298" s="29" t="str">
        <f>HYPERLINK("https://statusinvest.com.br/fundos-imobiliarios/"&amp;Tabela1[[#This Row],[Ticker]],"Link")</f>
        <v>Link</v>
      </c>
      <c r="V298" s="38" t="s">
        <v>615</v>
      </c>
    </row>
    <row r="299" spans="1:22" x14ac:dyDescent="0.25">
      <c r="A299" s="12" t="s">
        <v>616</v>
      </c>
      <c r="B299" s="12" t="s">
        <v>28</v>
      </c>
      <c r="C299" s="13" t="s">
        <v>47</v>
      </c>
      <c r="D299" s="13" t="s">
        <v>223</v>
      </c>
      <c r="E299" s="16">
        <v>117.7</v>
      </c>
      <c r="F299" s="16">
        <v>5.4899999999999997E-2</v>
      </c>
      <c r="G299" s="25">
        <f>Tabela1[[#This Row],[Divid.]]*12/Tabela1[[#This Row],[Preço atual]]</f>
        <v>5.5972812234494473E-3</v>
      </c>
      <c r="H299" s="16">
        <v>0</v>
      </c>
      <c r="I299" s="16">
        <v>0.06</v>
      </c>
      <c r="J299" s="15">
        <f>Tabela1[[#This Row],[Preço atual]]/Tabela1[[#This Row],[VP]]</f>
        <v>1961.6666666666667</v>
      </c>
      <c r="K299" s="14"/>
      <c r="L299" s="14"/>
      <c r="M299" s="13">
        <v>103.36</v>
      </c>
      <c r="N299" s="13">
        <v>11</v>
      </c>
      <c r="O299" s="13"/>
      <c r="P299" s="13"/>
      <c r="Q299" s="30">
        <f>Tabela1[[#This Row],[Divid.]]</f>
        <v>5.4899999999999997E-2</v>
      </c>
      <c r="R299" s="31">
        <v>0</v>
      </c>
      <c r="S299" s="16">
        <f>IF(ISERR(SEARCH("TIJOLO",Tabela1[[#This Row],[Setor]])),Tabela1[[#This Row],[Divid.
Considerado]]*12/($X$1+$AD$1+Tabela1[[#This Row],[Ônus]]),Tabela1[[#This Row],[Divid.
Considerado]]*12*(1-$AF$1)/($X$1+Tabela1[[#This Row],[Ônus]]))</f>
        <v>4.8619926199261982</v>
      </c>
      <c r="T299" s="17">
        <f>Tabela1[[#This Row],[Preço Calculado]]/Tabela1[[#This Row],[Preço atual]]-1</f>
        <v>-0.95869165148745794</v>
      </c>
      <c r="U299" s="29" t="str">
        <f>HYPERLINK("https://statusinvest.com.br/fundos-imobiliarios/"&amp;Tabela1[[#This Row],[Ticker]],"Link")</f>
        <v>Link</v>
      </c>
      <c r="V299" s="38" t="s">
        <v>29</v>
      </c>
    </row>
    <row r="300" spans="1:22" x14ac:dyDescent="0.25">
      <c r="A300" s="12" t="s">
        <v>617</v>
      </c>
      <c r="B300" s="12" t="s">
        <v>28</v>
      </c>
      <c r="C300" s="13" t="s">
        <v>39</v>
      </c>
      <c r="D300" s="13"/>
      <c r="E300" s="16">
        <v>0</v>
      </c>
      <c r="F300" s="16" t="s">
        <v>40</v>
      </c>
      <c r="G300" s="14" t="e">
        <f>Tabela1[[#This Row],[Divid.]]*12/Tabela1[[#This Row],[Preço atual]]</f>
        <v>#VALUE!</v>
      </c>
      <c r="H300" s="16">
        <v>0</v>
      </c>
      <c r="I300" s="16">
        <v>147.09</v>
      </c>
      <c r="J300" s="15">
        <f>Tabela1[[#This Row],[Preço atual]]/Tabela1[[#This Row],[VP]]</f>
        <v>0</v>
      </c>
      <c r="K300" s="14"/>
      <c r="L300" s="14"/>
      <c r="M300" s="13">
        <v>0.38</v>
      </c>
      <c r="N300" s="13">
        <v>20</v>
      </c>
      <c r="O300" s="13"/>
      <c r="P300" s="13"/>
      <c r="Q300" s="30" t="str">
        <f>Tabela1[[#This Row],[Divid.]]</f>
        <v>-</v>
      </c>
      <c r="R300" s="31">
        <v>0</v>
      </c>
      <c r="S30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00" s="17" t="e">
        <f>Tabela1[[#This Row],[Preço Calculado]]/Tabela1[[#This Row],[Preço atual]]-1</f>
        <v>#VALUE!</v>
      </c>
      <c r="U300" s="29" t="str">
        <f>HYPERLINK("https://statusinvest.com.br/fundos-imobiliarios/"&amp;Tabela1[[#This Row],[Ticker]],"Link")</f>
        <v>Link</v>
      </c>
      <c r="V300" s="38" t="s">
        <v>29</v>
      </c>
    </row>
    <row r="301" spans="1:22" x14ac:dyDescent="0.25">
      <c r="A301" s="12" t="s">
        <v>618</v>
      </c>
      <c r="B301" s="12" t="s">
        <v>28</v>
      </c>
      <c r="C301" s="13" t="s">
        <v>34</v>
      </c>
      <c r="D301" s="13" t="s">
        <v>204</v>
      </c>
      <c r="E301" s="16">
        <v>101.95</v>
      </c>
      <c r="F301" s="16">
        <v>0.61</v>
      </c>
      <c r="G301" s="25">
        <f>Tabela1[[#This Row],[Divid.]]*12/Tabela1[[#This Row],[Preço atual]]</f>
        <v>7.1799901912702302E-2</v>
      </c>
      <c r="H301" s="16">
        <v>6.5</v>
      </c>
      <c r="I301" s="16">
        <v>101.98</v>
      </c>
      <c r="J301" s="15">
        <f>Tabela1[[#This Row],[Preço atual]]/Tabela1[[#This Row],[VP]]</f>
        <v>0.99970582467150415</v>
      </c>
      <c r="K301" s="14">
        <v>4.0000000000000001E-3</v>
      </c>
      <c r="L301" s="14">
        <v>0</v>
      </c>
      <c r="M301" s="13">
        <v>0.63</v>
      </c>
      <c r="N301" s="13">
        <v>108549</v>
      </c>
      <c r="O301" s="13">
        <v>18740</v>
      </c>
      <c r="P301" s="13">
        <v>1333</v>
      </c>
      <c r="Q301" s="30">
        <f>Tabela1[[#This Row],[Divid.]]</f>
        <v>0.61</v>
      </c>
      <c r="R301" s="31">
        <v>0</v>
      </c>
      <c r="S301" s="16">
        <f>IF(ISERR(SEARCH("TIJOLO",Tabela1[[#This Row],[Setor]])),Tabela1[[#This Row],[Divid.
Considerado]]*12/($X$1+$AD$1+Tabela1[[#This Row],[Ônus]]),Tabela1[[#This Row],[Divid.
Considerado]]*12*(1-$AF$1)/($X$1+Tabela1[[#This Row],[Ônus]]))</f>
        <v>54.022140221402211</v>
      </c>
      <c r="T301" s="17">
        <f>Tabela1[[#This Row],[Preço Calculado]]/Tabela1[[#This Row],[Preço atual]]-1</f>
        <v>-0.470111424998507</v>
      </c>
      <c r="U301" s="29" t="str">
        <f>HYPERLINK("https://statusinvest.com.br/fundos-imobiliarios/"&amp;Tabela1[[#This Row],[Ticker]],"Link")</f>
        <v>Link</v>
      </c>
      <c r="V301" s="38" t="s">
        <v>619</v>
      </c>
    </row>
    <row r="302" spans="1:22" x14ac:dyDescent="0.25">
      <c r="A302" s="12" t="s">
        <v>620</v>
      </c>
      <c r="B302" s="12" t="s">
        <v>28</v>
      </c>
      <c r="C302" s="13" t="s">
        <v>71</v>
      </c>
      <c r="D302" s="13" t="s">
        <v>621</v>
      </c>
      <c r="E302" s="16">
        <v>48.59</v>
      </c>
      <c r="F302" s="16">
        <v>0.42</v>
      </c>
      <c r="G302" s="14">
        <f>Tabela1[[#This Row],[Divid.]]*12/Tabela1[[#This Row],[Preço atual]]</f>
        <v>0.10372504630582424</v>
      </c>
      <c r="H302" s="16">
        <v>4.97</v>
      </c>
      <c r="I302" s="16">
        <v>57.68</v>
      </c>
      <c r="J302" s="15">
        <f>Tabela1[[#This Row],[Preço atual]]/Tabela1[[#This Row],[VP]]</f>
        <v>0.84240638002773927</v>
      </c>
      <c r="K302" s="14">
        <v>0</v>
      </c>
      <c r="L302" s="14">
        <v>0</v>
      </c>
      <c r="M302" s="13">
        <v>1.52</v>
      </c>
      <c r="N302" s="13">
        <v>23323</v>
      </c>
      <c r="O302" s="13">
        <v>2901</v>
      </c>
      <c r="P302" s="13">
        <v>337</v>
      </c>
      <c r="Q302" s="30">
        <f>Tabela1[[#This Row],[Divid.]]</f>
        <v>0.42</v>
      </c>
      <c r="R302" s="31">
        <v>0</v>
      </c>
      <c r="S302" s="16">
        <f>IF(ISERR(SEARCH("TIJOLO",Tabela1[[#This Row],[Setor]])),Tabela1[[#This Row],[Divid.
Considerado]]*12/($X$1+$AD$1+Tabela1[[#This Row],[Ônus]]),Tabela1[[#This Row],[Divid.
Considerado]]*12*(1-$AF$1)/($X$1+Tabela1[[#This Row],[Ônus]]))</f>
        <v>37.195571955719558</v>
      </c>
      <c r="T302" s="17">
        <f>Tabela1[[#This Row],[Preço Calculado]]/Tabela1[[#This Row],[Preço atual]]-1</f>
        <v>-0.23450150327804986</v>
      </c>
      <c r="U302" s="29" t="str">
        <f>HYPERLINK("https://statusinvest.com.br/fundos-imobiliarios/"&amp;Tabela1[[#This Row],[Ticker]],"Link")</f>
        <v>Link</v>
      </c>
      <c r="V302" s="38" t="s">
        <v>622</v>
      </c>
    </row>
    <row r="303" spans="1:22" x14ac:dyDescent="0.25">
      <c r="A303" s="12" t="s">
        <v>623</v>
      </c>
      <c r="B303" s="12" t="s">
        <v>28</v>
      </c>
      <c r="C303" s="13" t="s">
        <v>39</v>
      </c>
      <c r="D303" s="13" t="s">
        <v>621</v>
      </c>
      <c r="E303" s="16">
        <v>80.989999999999995</v>
      </c>
      <c r="F303" s="16">
        <v>0.95</v>
      </c>
      <c r="G303" s="25">
        <f>Tabela1[[#This Row],[Divid.]]*12/Tabela1[[#This Row],[Preço atual]]</f>
        <v>0.14075811828620816</v>
      </c>
      <c r="H303" s="16">
        <v>9.9499999999999993</v>
      </c>
      <c r="I303" s="16">
        <v>94.03</v>
      </c>
      <c r="J303" s="15">
        <f>Tabela1[[#This Row],[Preço atual]]/Tabela1[[#This Row],[VP]]</f>
        <v>0.86132085504626177</v>
      </c>
      <c r="K303" s="14"/>
      <c r="L303" s="14"/>
      <c r="M303" s="13">
        <v>5.54</v>
      </c>
      <c r="N303" s="13">
        <v>1455</v>
      </c>
      <c r="O303" s="13"/>
      <c r="P303" s="13"/>
      <c r="Q303" s="30">
        <f>Tabela1[[#This Row],[Divid.]]</f>
        <v>0.95</v>
      </c>
      <c r="R303" s="31">
        <v>0</v>
      </c>
      <c r="S303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303" s="17">
        <f>Tabela1[[#This Row],[Preço Calculado]]/Tabela1[[#This Row],[Preço atual]]-1</f>
        <v>3.8805301005226278E-2</v>
      </c>
      <c r="U303" s="29" t="str">
        <f>HYPERLINK("https://statusinvest.com.br/fundos-imobiliarios/"&amp;Tabela1[[#This Row],[Ticker]],"Link")</f>
        <v>Link</v>
      </c>
      <c r="V303" s="38" t="s">
        <v>624</v>
      </c>
    </row>
    <row r="304" spans="1:22" x14ac:dyDescent="0.25">
      <c r="A304" s="12" t="s">
        <v>625</v>
      </c>
      <c r="B304" s="12" t="s">
        <v>28</v>
      </c>
      <c r="C304" s="13" t="s">
        <v>39</v>
      </c>
      <c r="D304" s="13"/>
      <c r="E304" s="16">
        <v>78.040000000000006</v>
      </c>
      <c r="F304" s="16">
        <v>0.66</v>
      </c>
      <c r="G304" s="25">
        <f>Tabela1[[#This Row],[Divid.]]*12/Tabela1[[#This Row],[Preço atual]]</f>
        <v>0.10148641722193746</v>
      </c>
      <c r="H304" s="16">
        <v>0.66</v>
      </c>
      <c r="I304" s="16">
        <v>89.61</v>
      </c>
      <c r="J304" s="15">
        <f>Tabela1[[#This Row],[Preço atual]]/Tabela1[[#This Row],[VP]]</f>
        <v>0.87088494587657639</v>
      </c>
      <c r="K304" s="14"/>
      <c r="L304" s="14"/>
      <c r="M304" s="13">
        <v>100.31</v>
      </c>
      <c r="N304" s="13">
        <v>173</v>
      </c>
      <c r="O304" s="13"/>
      <c r="P304" s="13"/>
      <c r="Q304" s="30">
        <f>Tabela1[[#This Row],[Divid.]]</f>
        <v>0.66</v>
      </c>
      <c r="R304" s="31">
        <v>0</v>
      </c>
      <c r="S304" s="16">
        <f>IF(ISERR(SEARCH("TIJOLO",Tabela1[[#This Row],[Setor]])),Tabela1[[#This Row],[Divid.
Considerado]]*12/($X$1+$AD$1+Tabela1[[#This Row],[Ônus]]),Tabela1[[#This Row],[Divid.
Considerado]]*12*(1-$AF$1)/($X$1+Tabela1[[#This Row],[Ônus]]))</f>
        <v>58.450184501845015</v>
      </c>
      <c r="T304" s="17">
        <f>Tabela1[[#This Row],[Preço Calculado]]/Tabela1[[#This Row],[Preço atual]]-1</f>
        <v>-0.25102275112961292</v>
      </c>
      <c r="U304" s="29" t="str">
        <f>HYPERLINK("https://statusinvest.com.br/fundos-imobiliarios/"&amp;Tabela1[[#This Row],[Ticker]],"Link")</f>
        <v>Link</v>
      </c>
      <c r="V304" s="38" t="s">
        <v>626</v>
      </c>
    </row>
    <row r="305" spans="1:22" x14ac:dyDescent="0.25">
      <c r="A305" s="12" t="s">
        <v>627</v>
      </c>
      <c r="B305" s="12" t="s">
        <v>28</v>
      </c>
      <c r="C305" s="13" t="s">
        <v>143</v>
      </c>
      <c r="D305" s="13" t="s">
        <v>77</v>
      </c>
      <c r="E305" s="16">
        <v>100</v>
      </c>
      <c r="F305" s="16">
        <v>0.22409999999999999</v>
      </c>
      <c r="G305" s="25">
        <f>Tabela1[[#This Row],[Divid.]]*12/Tabela1[[#This Row],[Preço atual]]</f>
        <v>2.6891999999999999E-2</v>
      </c>
      <c r="H305" s="16">
        <v>0</v>
      </c>
      <c r="I305" s="16">
        <v>100.84</v>
      </c>
      <c r="J305" s="15">
        <f>Tabela1[[#This Row],[Preço atual]]/Tabela1[[#This Row],[VP]]</f>
        <v>0.99166997223324072</v>
      </c>
      <c r="K305" s="14"/>
      <c r="L305" s="14"/>
      <c r="M305" s="13">
        <v>1.01</v>
      </c>
      <c r="N305" s="13">
        <v>3475</v>
      </c>
      <c r="O305" s="13"/>
      <c r="P305" s="13"/>
      <c r="Q305" s="30">
        <f>Tabela1[[#This Row],[Divid.]]</f>
        <v>0.22409999999999999</v>
      </c>
      <c r="R305" s="31">
        <v>0</v>
      </c>
      <c r="S305" s="16">
        <f>IF(ISERR(SEARCH("TIJOLO",Tabela1[[#This Row],[Setor]])),Tabela1[[#This Row],[Divid.
Considerado]]*12/($X$1+$AD$1+Tabela1[[#This Row],[Ônus]]),Tabela1[[#This Row],[Divid.
Considerado]]*12*(1-$AF$1)/($X$1+Tabela1[[#This Row],[Ônus]]))</f>
        <v>19.846494464944648</v>
      </c>
      <c r="T305" s="17">
        <f>Tabela1[[#This Row],[Preço Calculado]]/Tabela1[[#This Row],[Preço atual]]-1</f>
        <v>-0.80153505535055358</v>
      </c>
      <c r="U305" s="29" t="str">
        <f>HYPERLINK("https://statusinvest.com.br/fundos-imobiliarios/"&amp;Tabela1[[#This Row],[Ticker]],"Link")</f>
        <v>Link</v>
      </c>
      <c r="V305" s="38" t="s">
        <v>628</v>
      </c>
    </row>
    <row r="306" spans="1:22" x14ac:dyDescent="0.25">
      <c r="A306" s="12" t="s">
        <v>629</v>
      </c>
      <c r="B306" s="12" t="s">
        <v>28</v>
      </c>
      <c r="C306" s="13" t="s">
        <v>39</v>
      </c>
      <c r="D306" s="13" t="s">
        <v>77</v>
      </c>
      <c r="E306" s="16">
        <v>19</v>
      </c>
      <c r="F306" s="16">
        <v>0.3</v>
      </c>
      <c r="G306" s="14">
        <f>Tabela1[[#This Row],[Divid.]]*12/Tabela1[[#This Row],[Preço atual]]</f>
        <v>0.18947368421052629</v>
      </c>
      <c r="H306" s="16">
        <v>0</v>
      </c>
      <c r="I306" s="16">
        <v>0</v>
      </c>
      <c r="J306" s="15" t="e">
        <f>Tabela1[[#This Row],[Preço atual]]/Tabela1[[#This Row],[VP]]</f>
        <v>#DIV/0!</v>
      </c>
      <c r="K306" s="14"/>
      <c r="L306" s="14"/>
      <c r="M306" s="13" t="s">
        <v>40</v>
      </c>
      <c r="N306" s="13">
        <v>462</v>
      </c>
      <c r="O306" s="13"/>
      <c r="P306" s="13"/>
      <c r="Q306" s="30">
        <f>Tabela1[[#This Row],[Divid.]]</f>
        <v>0.3</v>
      </c>
      <c r="R306" s="31">
        <v>0</v>
      </c>
      <c r="S306" s="16">
        <f>IF(ISERR(SEARCH("TIJOLO",Tabela1[[#This Row],[Setor]])),Tabela1[[#This Row],[Divid.
Considerado]]*12/($X$1+$AD$1+Tabela1[[#This Row],[Ônus]]),Tabela1[[#This Row],[Divid.
Considerado]]*12*(1-$AF$1)/($X$1+Tabela1[[#This Row],[Ônus]]))</f>
        <v>26.568265682656822</v>
      </c>
      <c r="T306" s="17">
        <f>Tabela1[[#This Row],[Preço Calculado]]/Tabela1[[#This Row],[Preço atual]]-1</f>
        <v>0.39832977277141168</v>
      </c>
      <c r="U306" s="29" t="str">
        <f>HYPERLINK("https://statusinvest.com.br/fundos-imobiliarios/"&amp;Tabela1[[#This Row],[Ticker]],"Link")</f>
        <v>Link</v>
      </c>
      <c r="V306" s="38" t="s">
        <v>29</v>
      </c>
    </row>
    <row r="307" spans="1:22" x14ac:dyDescent="0.25">
      <c r="A307" s="12" t="s">
        <v>630</v>
      </c>
      <c r="B307" s="12" t="s">
        <v>28</v>
      </c>
      <c r="C307" s="13" t="s">
        <v>143</v>
      </c>
      <c r="D307" s="13" t="s">
        <v>631</v>
      </c>
      <c r="E307" s="16">
        <v>2.65</v>
      </c>
      <c r="F307" s="16">
        <v>2.3540999999999999</v>
      </c>
      <c r="G307" s="14">
        <f>Tabela1[[#This Row],[Divid.]]*12/Tabela1[[#This Row],[Preço atual]]</f>
        <v>10.660075471698113</v>
      </c>
      <c r="H307" s="16">
        <v>0</v>
      </c>
      <c r="I307" s="16">
        <v>22.54</v>
      </c>
      <c r="J307" s="15">
        <f>Tabela1[[#This Row],[Preço atual]]/Tabela1[[#This Row],[VP]]</f>
        <v>0.11756876663708962</v>
      </c>
      <c r="K307" s="14"/>
      <c r="L307" s="14"/>
      <c r="M307" s="13">
        <v>24.69</v>
      </c>
      <c r="N307" s="13">
        <v>966</v>
      </c>
      <c r="O307" s="13"/>
      <c r="P307" s="13"/>
      <c r="Q307" s="30">
        <f>Tabela1[[#This Row],[Divid.]]</f>
        <v>2.3540999999999999</v>
      </c>
      <c r="R307" s="31">
        <v>0</v>
      </c>
      <c r="S307" s="16">
        <f>IF(ISERR(SEARCH("TIJOLO",Tabela1[[#This Row],[Setor]])),Tabela1[[#This Row],[Divid.
Considerado]]*12/($X$1+$AD$1+Tabela1[[#This Row],[Ônus]]),Tabela1[[#This Row],[Divid.
Considerado]]*12*(1-$AF$1)/($X$1+Tabela1[[#This Row],[Ônus]]))</f>
        <v>208.48118081180809</v>
      </c>
      <c r="T307" s="17">
        <f>Tabela1[[#This Row],[Preço Calculado]]/Tabela1[[#This Row],[Preço atual]]-1</f>
        <v>77.672143702569088</v>
      </c>
      <c r="U307" s="29" t="str">
        <f>HYPERLINK("https://statusinvest.com.br/fundos-imobiliarios/"&amp;Tabela1[[#This Row],[Ticker]],"Link")</f>
        <v>Link</v>
      </c>
      <c r="V307" s="38" t="s">
        <v>632</v>
      </c>
    </row>
    <row r="308" spans="1:22" x14ac:dyDescent="0.25">
      <c r="A308" s="12" t="s">
        <v>633</v>
      </c>
      <c r="B308" s="12" t="s">
        <v>28</v>
      </c>
      <c r="C308" s="13" t="s">
        <v>264</v>
      </c>
      <c r="D308" s="13" t="s">
        <v>77</v>
      </c>
      <c r="E308" s="16">
        <v>137.46</v>
      </c>
      <c r="F308" s="16">
        <v>1.26</v>
      </c>
      <c r="G308" s="14">
        <f>Tabela1[[#This Row],[Divid.]]*12/Tabela1[[#This Row],[Preço atual]]</f>
        <v>0.10999563509384548</v>
      </c>
      <c r="H308" s="16">
        <v>13.74</v>
      </c>
      <c r="I308" s="16">
        <v>144.54</v>
      </c>
      <c r="J308" s="15">
        <f>Tabela1[[#This Row],[Preço atual]]/Tabela1[[#This Row],[VP]]</f>
        <v>0.95101701951017026</v>
      </c>
      <c r="K308" s="14">
        <v>0</v>
      </c>
      <c r="L308" s="14">
        <v>0</v>
      </c>
      <c r="M308" s="13">
        <v>5.85</v>
      </c>
      <c r="N308" s="13">
        <v>12930</v>
      </c>
      <c r="O308" s="13">
        <v>3358</v>
      </c>
      <c r="P308" s="13">
        <v>347</v>
      </c>
      <c r="Q308" s="30">
        <f>Tabela1[[#This Row],[Divid.]]</f>
        <v>1.26</v>
      </c>
      <c r="R308" s="31">
        <v>0</v>
      </c>
      <c r="S308" s="16">
        <f>IF(ISERR(SEARCH("TIJOLO",Tabela1[[#This Row],[Setor]])),Tabela1[[#This Row],[Divid.
Considerado]]*12/($X$1+$AD$1+Tabela1[[#This Row],[Ônus]]),Tabela1[[#This Row],[Divid.
Considerado]]*12*(1-$AF$1)/($X$1+Tabela1[[#This Row],[Ônus]]))</f>
        <v>111.58671586715867</v>
      </c>
      <c r="T308" s="17">
        <f>Tabela1[[#This Row],[Preço Calculado]]/Tabela1[[#This Row],[Preço atual]]-1</f>
        <v>-0.1882240952483728</v>
      </c>
      <c r="U308" s="29" t="str">
        <f>HYPERLINK("https://statusinvest.com.br/fundos-imobiliarios/"&amp;Tabela1[[#This Row],[Ticker]],"Link")</f>
        <v>Link</v>
      </c>
      <c r="V308" s="38" t="s">
        <v>634</v>
      </c>
    </row>
    <row r="309" spans="1:22" x14ac:dyDescent="0.25">
      <c r="A309" s="12" t="s">
        <v>635</v>
      </c>
      <c r="B309" s="12" t="s">
        <v>28</v>
      </c>
      <c r="C309" s="13" t="s">
        <v>55</v>
      </c>
      <c r="D309" s="13" t="s">
        <v>77</v>
      </c>
      <c r="E309" s="16">
        <v>60.73</v>
      </c>
      <c r="F309" s="16">
        <v>0.53</v>
      </c>
      <c r="G309" s="14">
        <f>Tabela1[[#This Row],[Divid.]]*12/Tabela1[[#This Row],[Preço atual]]</f>
        <v>0.10472583566606292</v>
      </c>
      <c r="H309" s="16">
        <v>5.54</v>
      </c>
      <c r="I309" s="16">
        <v>68.209999999999994</v>
      </c>
      <c r="J309" s="15">
        <f>Tabela1[[#This Row],[Preço atual]]/Tabela1[[#This Row],[VP]]</f>
        <v>0.89033866002052486</v>
      </c>
      <c r="K309" s="14"/>
      <c r="L309" s="14"/>
      <c r="M309" s="13">
        <v>3.83</v>
      </c>
      <c r="N309" s="13">
        <v>19703</v>
      </c>
      <c r="O309" s="13"/>
      <c r="P309" s="13"/>
      <c r="Q309" s="30">
        <f>Tabela1[[#This Row],[Divid.]]</f>
        <v>0.53</v>
      </c>
      <c r="R309" s="31">
        <v>0</v>
      </c>
      <c r="S309" s="16">
        <f>IF(ISERR(SEARCH("TIJOLO",Tabela1[[#This Row],[Setor]])),Tabela1[[#This Row],[Divid.
Considerado]]*12/($X$1+$AD$1+Tabela1[[#This Row],[Ônus]]),Tabela1[[#This Row],[Divid.
Considerado]]*12*(1-$AF$1)/($X$1+Tabela1[[#This Row],[Ônus]]))</f>
        <v>46.937269372693727</v>
      </c>
      <c r="T309" s="17">
        <f>Tabela1[[#This Row],[Preço Calculado]]/Tabela1[[#This Row],[Preço atual]]-1</f>
        <v>-0.22711560394049513</v>
      </c>
      <c r="U309" s="29" t="str">
        <f>HYPERLINK("https://statusinvest.com.br/fundos-imobiliarios/"&amp;Tabela1[[#This Row],[Ticker]],"Link")</f>
        <v>Link</v>
      </c>
      <c r="V309" s="38" t="s">
        <v>636</v>
      </c>
    </row>
    <row r="310" spans="1:22" x14ac:dyDescent="0.25">
      <c r="A310" s="12" t="s">
        <v>637</v>
      </c>
      <c r="B310" s="12" t="s">
        <v>28</v>
      </c>
      <c r="C310" s="13" t="s">
        <v>47</v>
      </c>
      <c r="D310" s="13" t="s">
        <v>631</v>
      </c>
      <c r="E310" s="16">
        <v>28.45</v>
      </c>
      <c r="F310" s="16">
        <v>0.17660000000000001</v>
      </c>
      <c r="G310" s="14">
        <f>Tabela1[[#This Row],[Divid.]]*12/Tabela1[[#This Row],[Preço atual]]</f>
        <v>7.4488576449912136E-2</v>
      </c>
      <c r="H310" s="16">
        <v>0</v>
      </c>
      <c r="I310" s="16">
        <v>90.78</v>
      </c>
      <c r="J310" s="15">
        <f>Tabela1[[#This Row],[Preço atual]]/Tabela1[[#This Row],[VP]]</f>
        <v>0.31339502092972021</v>
      </c>
      <c r="K310" s="14">
        <v>0.11899999999999999</v>
      </c>
      <c r="L310" s="14">
        <v>0.19400000000000001</v>
      </c>
      <c r="M310" s="13">
        <v>0.52</v>
      </c>
      <c r="N310" s="13">
        <v>2808</v>
      </c>
      <c r="O310" s="13">
        <v>1052</v>
      </c>
      <c r="P310" s="13">
        <v>53</v>
      </c>
      <c r="Q310" s="30">
        <f>Tabela1[[#This Row],[Divid.]]</f>
        <v>0.17660000000000001</v>
      </c>
      <c r="R310" s="31">
        <v>0</v>
      </c>
      <c r="S310" s="16">
        <f>IF(ISERR(SEARCH("TIJOLO",Tabela1[[#This Row],[Setor]])),Tabela1[[#This Row],[Divid.
Considerado]]*12/($X$1+$AD$1+Tabela1[[#This Row],[Ônus]]),Tabela1[[#This Row],[Divid.
Considerado]]*12*(1-$AF$1)/($X$1+Tabela1[[#This Row],[Ônus]]))</f>
        <v>15.639852398523985</v>
      </c>
      <c r="T310" s="17">
        <f>Tabela1[[#This Row],[Preço Calculado]]/Tabela1[[#This Row],[Preço atual]]-1</f>
        <v>-0.45026880848773343</v>
      </c>
      <c r="U310" s="29" t="str">
        <f>HYPERLINK("https://statusinvest.com.br/fundos-imobiliarios/"&amp;Tabela1[[#This Row],[Ticker]],"Link")</f>
        <v>Link</v>
      </c>
      <c r="V310" s="38" t="s">
        <v>638</v>
      </c>
    </row>
    <row r="311" spans="1:22" x14ac:dyDescent="0.25">
      <c r="A311" s="12" t="s">
        <v>639</v>
      </c>
      <c r="B311" s="12" t="s">
        <v>28</v>
      </c>
      <c r="C311" s="13" t="s">
        <v>39</v>
      </c>
      <c r="D311" s="13" t="s">
        <v>77</v>
      </c>
      <c r="E311" s="16">
        <v>89</v>
      </c>
      <c r="F311" s="16">
        <v>1.1000000000000001</v>
      </c>
      <c r="G311" s="14">
        <f>Tabela1[[#This Row],[Divid.]]*12/Tabela1[[#This Row],[Preço atual]]</f>
        <v>0.14831460674157304</v>
      </c>
      <c r="H311" s="16">
        <v>12.04</v>
      </c>
      <c r="I311" s="16">
        <v>92.07</v>
      </c>
      <c r="J311" s="15">
        <f>Tabela1[[#This Row],[Preço atual]]/Tabela1[[#This Row],[VP]]</f>
        <v>0.9666558053654829</v>
      </c>
      <c r="K311" s="14"/>
      <c r="L311" s="14"/>
      <c r="M311" s="13">
        <v>5.58</v>
      </c>
      <c r="N311" s="13">
        <v>9183</v>
      </c>
      <c r="O311" s="13"/>
      <c r="P311" s="13"/>
      <c r="Q311" s="30">
        <f>Tabela1[[#This Row],[Divid.]]</f>
        <v>1.1000000000000001</v>
      </c>
      <c r="R311" s="31">
        <v>0</v>
      </c>
      <c r="S311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311" s="17">
        <f>Tabela1[[#This Row],[Preço Calculado]]/Tabela1[[#This Row],[Preço atual]]-1</f>
        <v>9.4572743480243693E-2</v>
      </c>
      <c r="U311" s="29" t="str">
        <f>HYPERLINK("https://statusinvest.com.br/fundos-imobiliarios/"&amp;Tabela1[[#This Row],[Ticker]],"Link")</f>
        <v>Link</v>
      </c>
      <c r="V311" s="38" t="s">
        <v>640</v>
      </c>
    </row>
    <row r="312" spans="1:22" x14ac:dyDescent="0.25">
      <c r="A312" s="12" t="s">
        <v>641</v>
      </c>
      <c r="B312" s="12" t="s">
        <v>28</v>
      </c>
      <c r="C312" s="13" t="s">
        <v>39</v>
      </c>
      <c r="D312" s="13" t="s">
        <v>77</v>
      </c>
      <c r="E312" s="16">
        <v>93.95</v>
      </c>
      <c r="F312" s="16">
        <v>1.2</v>
      </c>
      <c r="G312" s="25">
        <f>Tabela1[[#This Row],[Divid.]]*12/Tabela1[[#This Row],[Preço atual]]</f>
        <v>0.15327301756253325</v>
      </c>
      <c r="H312" s="16">
        <v>13.56</v>
      </c>
      <c r="I312" s="16">
        <v>93.92</v>
      </c>
      <c r="J312" s="15">
        <f>Tabela1[[#This Row],[Preço atual]]/Tabela1[[#This Row],[VP]]</f>
        <v>1.0003194207836457</v>
      </c>
      <c r="K312" s="14"/>
      <c r="L312" s="14"/>
      <c r="M312" s="13">
        <v>1.54</v>
      </c>
      <c r="N312" s="13">
        <v>3625</v>
      </c>
      <c r="O312" s="13"/>
      <c r="P312" s="13"/>
      <c r="Q312" s="30">
        <f>Tabela1[[#This Row],[Divid.]]</f>
        <v>1.2</v>
      </c>
      <c r="R312" s="31">
        <v>0</v>
      </c>
      <c r="S312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312" s="17">
        <f>Tabela1[[#This Row],[Preço Calculado]]/Tabela1[[#This Row],[Preço atual]]-1</f>
        <v>0.13116618127330804</v>
      </c>
      <c r="U312" s="29" t="str">
        <f>HYPERLINK("https://statusinvest.com.br/fundos-imobiliarios/"&amp;Tabela1[[#This Row],[Ticker]],"Link")</f>
        <v>Link</v>
      </c>
      <c r="V312" s="38" t="s">
        <v>642</v>
      </c>
    </row>
    <row r="313" spans="1:22" x14ac:dyDescent="0.25">
      <c r="A313" s="12" t="s">
        <v>643</v>
      </c>
      <c r="B313" s="12" t="s">
        <v>28</v>
      </c>
      <c r="C313" s="13" t="s">
        <v>143</v>
      </c>
      <c r="D313" s="13" t="s">
        <v>631</v>
      </c>
      <c r="E313" s="16">
        <v>83.4</v>
      </c>
      <c r="F313" s="16">
        <v>5.0999999999999997E-2</v>
      </c>
      <c r="G313" s="25">
        <f>Tabela1[[#This Row],[Divid.]]*12/Tabela1[[#This Row],[Preço atual]]</f>
        <v>7.3381294964028768E-3</v>
      </c>
      <c r="H313" s="16">
        <v>1.3326</v>
      </c>
      <c r="I313" s="16">
        <v>103.94</v>
      </c>
      <c r="J313" s="15">
        <f>Tabela1[[#This Row],[Preço atual]]/Tabela1[[#This Row],[VP]]</f>
        <v>0.80238599191841453</v>
      </c>
      <c r="K313" s="14"/>
      <c r="L313" s="14"/>
      <c r="M313" s="13">
        <v>0.45</v>
      </c>
      <c r="N313" s="13">
        <v>1448</v>
      </c>
      <c r="O313" s="13"/>
      <c r="P313" s="13"/>
      <c r="Q313" s="30">
        <f>Tabela1[[#This Row],[Divid.]]</f>
        <v>5.0999999999999997E-2</v>
      </c>
      <c r="R313" s="31">
        <v>0</v>
      </c>
      <c r="S313" s="16">
        <f>IF(ISERR(SEARCH("TIJOLO",Tabela1[[#This Row],[Setor]])),Tabela1[[#This Row],[Divid.
Considerado]]*12/($X$1+$AD$1+Tabela1[[#This Row],[Ônus]]),Tabela1[[#This Row],[Divid.
Considerado]]*12*(1-$AF$1)/($X$1+Tabela1[[#This Row],[Ônus]]))</f>
        <v>4.5166051660516597</v>
      </c>
      <c r="T313" s="17">
        <f>Tabela1[[#This Row],[Preço Calculado]]/Tabela1[[#This Row],[Preço atual]]-1</f>
        <v>-0.94584406275717436</v>
      </c>
      <c r="U313" s="29" t="str">
        <f>HYPERLINK("https://statusinvest.com.br/fundos-imobiliarios/"&amp;Tabela1[[#This Row],[Ticker]],"Link")</f>
        <v>Link</v>
      </c>
      <c r="V313" s="38" t="s">
        <v>644</v>
      </c>
    </row>
    <row r="314" spans="1:22" x14ac:dyDescent="0.25">
      <c r="A314" s="12" t="s">
        <v>645</v>
      </c>
      <c r="B314" s="12" t="s">
        <v>28</v>
      </c>
      <c r="C314" s="13" t="s">
        <v>59</v>
      </c>
      <c r="D314" s="13" t="s">
        <v>631</v>
      </c>
      <c r="E314" s="16">
        <v>102</v>
      </c>
      <c r="F314" s="16">
        <v>0.88</v>
      </c>
      <c r="G314" s="25">
        <f>Tabela1[[#This Row],[Divid.]]*12/Tabela1[[#This Row],[Preço atual]]</f>
        <v>0.10352941176470588</v>
      </c>
      <c r="H314" s="16">
        <v>10.48</v>
      </c>
      <c r="I314" s="16">
        <v>101.75</v>
      </c>
      <c r="J314" s="15">
        <f>Tabela1[[#This Row],[Preço atual]]/Tabela1[[#This Row],[VP]]</f>
        <v>1.0024570024570025</v>
      </c>
      <c r="K314" s="14">
        <v>0</v>
      </c>
      <c r="L314" s="14">
        <v>0</v>
      </c>
      <c r="M314" s="13">
        <v>1.69</v>
      </c>
      <c r="N314" s="13">
        <v>201</v>
      </c>
      <c r="O314" s="13">
        <v>364</v>
      </c>
      <c r="P314" s="13">
        <v>36</v>
      </c>
      <c r="Q314" s="30">
        <f>Tabela1[[#This Row],[Divid.]]</f>
        <v>0.88</v>
      </c>
      <c r="R314" s="31">
        <v>0</v>
      </c>
      <c r="S314" s="16">
        <f>IF(ISERR(SEARCH("TIJOLO",Tabela1[[#This Row],[Setor]])),Tabela1[[#This Row],[Divid.
Considerado]]*12/($X$1+$AD$1+Tabela1[[#This Row],[Ônus]]),Tabela1[[#This Row],[Divid.
Considerado]]*12*(1-$AF$1)/($X$1+Tabela1[[#This Row],[Ônus]]))</f>
        <v>77.933579335793354</v>
      </c>
      <c r="T314" s="17">
        <f>Tabela1[[#This Row],[Preço Calculado]]/Tabela1[[#This Row],[Preço atual]]-1</f>
        <v>-0.23594530062947694</v>
      </c>
      <c r="U314" s="29" t="str">
        <f>HYPERLINK("https://statusinvest.com.br/fundos-imobiliarios/"&amp;Tabela1[[#This Row],[Ticker]],"Link")</f>
        <v>Link</v>
      </c>
      <c r="V314" s="38" t="s">
        <v>646</v>
      </c>
    </row>
    <row r="315" spans="1:22" x14ac:dyDescent="0.25">
      <c r="A315" s="12" t="s">
        <v>647</v>
      </c>
      <c r="B315" s="12" t="s">
        <v>28</v>
      </c>
      <c r="C315" s="13" t="s">
        <v>34</v>
      </c>
      <c r="D315" s="13"/>
      <c r="E315" s="16">
        <v>295</v>
      </c>
      <c r="F315" s="16">
        <v>2.4</v>
      </c>
      <c r="G315" s="14">
        <f>Tabela1[[#This Row],[Divid.]]*12/Tabela1[[#This Row],[Preço atual]]</f>
        <v>9.7627118644067784E-2</v>
      </c>
      <c r="H315" s="16">
        <v>113.9</v>
      </c>
      <c r="I315" s="16">
        <v>770.86</v>
      </c>
      <c r="J315" s="15">
        <f>Tabela1[[#This Row],[Preço atual]]/Tabela1[[#This Row],[VP]]</f>
        <v>0.38268946371584983</v>
      </c>
      <c r="K315" s="14"/>
      <c r="L315" s="14"/>
      <c r="M315" s="13">
        <v>7.11</v>
      </c>
      <c r="N315" s="13">
        <v>3794</v>
      </c>
      <c r="O315" s="13">
        <v>1623</v>
      </c>
      <c r="P315" s="13">
        <v>688</v>
      </c>
      <c r="Q315" s="30">
        <f>Tabela1[[#This Row],[Divid.]]</f>
        <v>2.4</v>
      </c>
      <c r="R315" s="31">
        <v>0</v>
      </c>
      <c r="S315" s="16">
        <f>IF(ISERR(SEARCH("TIJOLO",Tabela1[[#This Row],[Setor]])),Tabela1[[#This Row],[Divid.
Considerado]]*12/($X$1+$AD$1+Tabela1[[#This Row],[Ônus]]),Tabela1[[#This Row],[Divid.
Considerado]]*12*(1-$AF$1)/($X$1+Tabela1[[#This Row],[Ônus]]))</f>
        <v>212.54612546125458</v>
      </c>
      <c r="T315" s="17">
        <f>Tabela1[[#This Row],[Preço Calculado]]/Tabela1[[#This Row],[Preço atual]]-1</f>
        <v>-0.27950465945337433</v>
      </c>
      <c r="U315" s="29" t="str">
        <f>HYPERLINK("https://statusinvest.com.br/fundos-imobiliarios/"&amp;Tabela1[[#This Row],[Ticker]],"Link")</f>
        <v>Link</v>
      </c>
      <c r="V315" s="38" t="s">
        <v>648</v>
      </c>
    </row>
    <row r="316" spans="1:22" x14ac:dyDescent="0.25">
      <c r="A316" s="12" t="s">
        <v>649</v>
      </c>
      <c r="B316" s="12" t="s">
        <v>28</v>
      </c>
      <c r="C316" s="13" t="s">
        <v>165</v>
      </c>
      <c r="D316" s="13" t="s">
        <v>631</v>
      </c>
      <c r="E316" s="16">
        <v>36.35</v>
      </c>
      <c r="F316" s="16">
        <v>0.32</v>
      </c>
      <c r="G316" s="14">
        <f>Tabela1[[#This Row],[Divid.]]*12/Tabela1[[#This Row],[Preço atual]]</f>
        <v>0.10563961485557083</v>
      </c>
      <c r="H316" s="16">
        <v>3.42</v>
      </c>
      <c r="I316" s="16">
        <v>66.22</v>
      </c>
      <c r="J316" s="15">
        <f>Tabela1[[#This Row],[Preço atual]]/Tabela1[[#This Row],[VP]]</f>
        <v>0.54892781636967691</v>
      </c>
      <c r="K316" s="14">
        <v>0.28000000000000003</v>
      </c>
      <c r="L316" s="14">
        <v>0</v>
      </c>
      <c r="M316" s="13">
        <v>3.24</v>
      </c>
      <c r="N316" s="13">
        <v>9259</v>
      </c>
      <c r="O316" s="13">
        <v>2432</v>
      </c>
      <c r="P316" s="13">
        <v>339</v>
      </c>
      <c r="Q316" s="30">
        <f>Tabela1[[#This Row],[Divid.]]</f>
        <v>0.32</v>
      </c>
      <c r="R316" s="31">
        <v>0</v>
      </c>
      <c r="S316" s="16">
        <f>IF(ISERR(SEARCH("TIJOLO",Tabela1[[#This Row],[Setor]])),Tabela1[[#This Row],[Divid.
Considerado]]*12/($X$1+$AD$1+Tabela1[[#This Row],[Ônus]]),Tabela1[[#This Row],[Divid.
Considerado]]*12*(1-$AF$1)/($X$1+Tabela1[[#This Row],[Ônus]]))</f>
        <v>28.339483394833945</v>
      </c>
      <c r="T316" s="17">
        <f>Tabela1[[#This Row],[Preço Calculado]]/Tabela1[[#This Row],[Preço atual]]-1</f>
        <v>-0.22037184608434823</v>
      </c>
      <c r="U316" s="29" t="str">
        <f>HYPERLINK("https://statusinvest.com.br/fundos-imobiliarios/"&amp;Tabela1[[#This Row],[Ticker]],"Link")</f>
        <v>Link</v>
      </c>
      <c r="V316" s="38" t="s">
        <v>650</v>
      </c>
    </row>
    <row r="317" spans="1:22" x14ac:dyDescent="0.25">
      <c r="A317" s="12" t="s">
        <v>651</v>
      </c>
      <c r="B317" s="12" t="s">
        <v>28</v>
      </c>
      <c r="C317" s="13" t="s">
        <v>55</v>
      </c>
      <c r="D317" s="13" t="s">
        <v>652</v>
      </c>
      <c r="E317" s="16">
        <v>82.9</v>
      </c>
      <c r="F317" s="16">
        <v>0.63</v>
      </c>
      <c r="G317" s="25">
        <f>Tabela1[[#This Row],[Divid.]]*12/Tabela1[[#This Row],[Preço atual]]</f>
        <v>9.1194209891435465E-2</v>
      </c>
      <c r="H317" s="16">
        <v>7.5</v>
      </c>
      <c r="I317" s="16">
        <v>86.57</v>
      </c>
      <c r="J317" s="15">
        <f>Tabela1[[#This Row],[Preço atual]]/Tabela1[[#This Row],[VP]]</f>
        <v>0.95760656116437581</v>
      </c>
      <c r="K317" s="14"/>
      <c r="L317" s="14"/>
      <c r="M317" s="13">
        <v>1.31</v>
      </c>
      <c r="N317" s="13">
        <v>99614</v>
      </c>
      <c r="O317" s="13"/>
      <c r="P317" s="13"/>
      <c r="Q317" s="30">
        <f>Tabela1[[#This Row],[Divid.]]</f>
        <v>0.63</v>
      </c>
      <c r="R317" s="31">
        <v>0</v>
      </c>
      <c r="S317" s="16">
        <f>IF(ISERR(SEARCH("TIJOLO",Tabela1[[#This Row],[Setor]])),Tabela1[[#This Row],[Divid.
Considerado]]*12/($X$1+$AD$1+Tabela1[[#This Row],[Ônus]]),Tabela1[[#This Row],[Divid.
Considerado]]*12*(1-$AF$1)/($X$1+Tabela1[[#This Row],[Ônus]]))</f>
        <v>55.793357933579337</v>
      </c>
      <c r="T317" s="17">
        <f>Tabela1[[#This Row],[Preço Calculado]]/Tabela1[[#This Row],[Preço atual]]-1</f>
        <v>-0.32698000080121437</v>
      </c>
      <c r="U317" s="29" t="str">
        <f>HYPERLINK("https://statusinvest.com.br/fundos-imobiliarios/"&amp;Tabela1[[#This Row],[Ticker]],"Link")</f>
        <v>Link</v>
      </c>
      <c r="V317" s="38" t="s">
        <v>653</v>
      </c>
    </row>
    <row r="318" spans="1:22" x14ac:dyDescent="0.25">
      <c r="A318" s="12" t="s">
        <v>654</v>
      </c>
      <c r="B318" s="12" t="s">
        <v>28</v>
      </c>
      <c r="C318" s="13" t="s">
        <v>143</v>
      </c>
      <c r="D318" s="13" t="s">
        <v>40</v>
      </c>
      <c r="E318" s="16">
        <v>915</v>
      </c>
      <c r="F318" s="16">
        <v>35.619999999999997</v>
      </c>
      <c r="G318" s="25">
        <f>Tabela1[[#This Row],[Divid.]]*12/Tabela1[[#This Row],[Preço atual]]</f>
        <v>0.4671475409836065</v>
      </c>
      <c r="H318" s="16">
        <v>0</v>
      </c>
      <c r="I318" s="16">
        <v>1194.68</v>
      </c>
      <c r="J318" s="15">
        <f>Tabela1[[#This Row],[Preço atual]]/Tabela1[[#This Row],[VP]]</f>
        <v>0.76589546991663038</v>
      </c>
      <c r="K318" s="14"/>
      <c r="L318" s="14"/>
      <c r="M318" s="13">
        <v>0.28000000000000003</v>
      </c>
      <c r="N318" s="13">
        <v>87</v>
      </c>
      <c r="O318" s="13"/>
      <c r="P318" s="13"/>
      <c r="Q318" s="30">
        <f>Tabela1[[#This Row],[Divid.]]</f>
        <v>35.619999999999997</v>
      </c>
      <c r="R318" s="31">
        <v>0</v>
      </c>
      <c r="S318" s="16">
        <f>IF(ISERR(SEARCH("TIJOLO",Tabela1[[#This Row],[Setor]])),Tabela1[[#This Row],[Divid.
Considerado]]*12/($X$1+$AD$1+Tabela1[[#This Row],[Ônus]]),Tabela1[[#This Row],[Divid.
Considerado]]*12*(1-$AF$1)/($X$1+Tabela1[[#This Row],[Ônus]]))</f>
        <v>3154.5387453874532</v>
      </c>
      <c r="T318" s="17">
        <f>Tabela1[[#This Row],[Preço Calculado]]/Tabela1[[#This Row],[Preço atual]]-1</f>
        <v>2.4475833282922985</v>
      </c>
      <c r="U318" s="29" t="str">
        <f>HYPERLINK("https://statusinvest.com.br/fundos-imobiliarios/"&amp;Tabela1[[#This Row],[Ticker]],"Link")</f>
        <v>Link</v>
      </c>
      <c r="V318" s="38" t="s">
        <v>29</v>
      </c>
    </row>
    <row r="319" spans="1:22" x14ac:dyDescent="0.25">
      <c r="A319" s="12" t="s">
        <v>655</v>
      </c>
      <c r="B319" s="12" t="s">
        <v>28</v>
      </c>
      <c r="C319" s="13" t="s">
        <v>59</v>
      </c>
      <c r="D319" s="13" t="s">
        <v>652</v>
      </c>
      <c r="E319" s="16">
        <v>95.35</v>
      </c>
      <c r="F319" s="16">
        <v>0.67</v>
      </c>
      <c r="G319" s="14">
        <f>Tabela1[[#This Row],[Divid.]]*12/Tabela1[[#This Row],[Preço atual]]</f>
        <v>8.432092291557422E-2</v>
      </c>
      <c r="H319" s="16">
        <v>7.65</v>
      </c>
      <c r="I319" s="16">
        <v>105.67</v>
      </c>
      <c r="J319" s="15">
        <f>Tabela1[[#This Row],[Preço atual]]/Tabela1[[#This Row],[VP]]</f>
        <v>0.90233746569508844</v>
      </c>
      <c r="K319" s="14">
        <v>0</v>
      </c>
      <c r="L319" s="14">
        <v>0</v>
      </c>
      <c r="M319" s="13">
        <v>1.21</v>
      </c>
      <c r="N319" s="13">
        <v>11635</v>
      </c>
      <c r="O319" s="13">
        <v>1946</v>
      </c>
      <c r="P319" s="13">
        <v>183</v>
      </c>
      <c r="Q319" s="30">
        <f>Tabela1[[#This Row],[Divid.]]</f>
        <v>0.67</v>
      </c>
      <c r="R319" s="31">
        <v>0</v>
      </c>
      <c r="S319" s="16">
        <f>IF(ISERR(SEARCH("TIJOLO",Tabela1[[#This Row],[Setor]])),Tabela1[[#This Row],[Divid.
Considerado]]*12/($X$1+$AD$1+Tabela1[[#This Row],[Ônus]]),Tabela1[[#This Row],[Divid.
Considerado]]*12*(1-$AF$1)/($X$1+Tabela1[[#This Row],[Ônus]]))</f>
        <v>59.335793357933582</v>
      </c>
      <c r="T319" s="17">
        <f>Tabela1[[#This Row],[Preço Calculado]]/Tabela1[[#This Row],[Preço atual]]-1</f>
        <v>-0.37770536593672166</v>
      </c>
      <c r="U319" s="29" t="str">
        <f>HYPERLINK("https://statusinvest.com.br/fundos-imobiliarios/"&amp;Tabela1[[#This Row],[Ticker]],"Link")</f>
        <v>Link</v>
      </c>
      <c r="V319" s="38" t="s">
        <v>656</v>
      </c>
    </row>
    <row r="320" spans="1:22" x14ac:dyDescent="0.25">
      <c r="A320" s="12" t="s">
        <v>657</v>
      </c>
      <c r="B320" s="12" t="s">
        <v>28</v>
      </c>
      <c r="C320" s="13" t="s">
        <v>143</v>
      </c>
      <c r="D320" s="13" t="s">
        <v>652</v>
      </c>
      <c r="E320" s="16">
        <v>94794.81</v>
      </c>
      <c r="F320" s="16">
        <v>2002.0897</v>
      </c>
      <c r="G320" s="25">
        <f>Tabela1[[#This Row],[Divid.]]*12/Tabela1[[#This Row],[Preço atual]]</f>
        <v>0.2534429511489078</v>
      </c>
      <c r="H320" s="16">
        <v>389.56420000000003</v>
      </c>
      <c r="I320" s="16">
        <v>27515.26</v>
      </c>
      <c r="J320" s="15">
        <f>Tabela1[[#This Row],[Preço atual]]/Tabela1[[#This Row],[VP]]</f>
        <v>3.4451722426028319</v>
      </c>
      <c r="K320" s="14"/>
      <c r="L320" s="14"/>
      <c r="M320" s="13">
        <v>0.16</v>
      </c>
      <c r="N320" s="13">
        <v>54</v>
      </c>
      <c r="O320" s="13"/>
      <c r="P320" s="13"/>
      <c r="Q320" s="30">
        <f>Tabela1[[#This Row],[Divid.]]</f>
        <v>2002.0897</v>
      </c>
      <c r="R320" s="31">
        <v>0</v>
      </c>
      <c r="S320" s="16">
        <f>IF(ISERR(SEARCH("TIJOLO",Tabela1[[#This Row],[Setor]])),Tabela1[[#This Row],[Divid.
Considerado]]*12/($X$1+$AD$1+Tabela1[[#This Row],[Ônus]]),Tabela1[[#This Row],[Divid.
Considerado]]*12*(1-$AF$1)/($X$1+Tabela1[[#This Row],[Ônus]]))</f>
        <v>177306.83690036897</v>
      </c>
      <c r="T320" s="17">
        <f>Tabela1[[#This Row],[Preço Calculado]]/Tabela1[[#This Row],[Preço atual]]-1</f>
        <v>0.87042768375577717</v>
      </c>
      <c r="U320" s="29" t="str">
        <f>HYPERLINK("https://statusinvest.com.br/fundos-imobiliarios/"&amp;Tabela1[[#This Row],[Ticker]],"Link")</f>
        <v>Link</v>
      </c>
      <c r="V320" s="38" t="s">
        <v>29</v>
      </c>
    </row>
    <row r="321" spans="1:22" x14ac:dyDescent="0.25">
      <c r="A321" s="12" t="s">
        <v>658</v>
      </c>
      <c r="B321" s="12" t="s">
        <v>28</v>
      </c>
      <c r="C321" s="13" t="s">
        <v>34</v>
      </c>
      <c r="D321" s="13" t="s">
        <v>652</v>
      </c>
      <c r="E321" s="16">
        <v>60.46</v>
      </c>
      <c r="F321" s="16">
        <v>0.27</v>
      </c>
      <c r="G321" s="25">
        <f>Tabela1[[#This Row],[Divid.]]*12/Tabela1[[#This Row],[Preço atual]]</f>
        <v>5.358914985114125E-2</v>
      </c>
      <c r="H321" s="16">
        <v>3.79</v>
      </c>
      <c r="I321" s="16">
        <v>82.08</v>
      </c>
      <c r="J321" s="15">
        <f>Tabela1[[#This Row],[Preço atual]]/Tabela1[[#This Row],[VP]]</f>
        <v>0.73659844054580903</v>
      </c>
      <c r="K321" s="14">
        <v>0.35299999999999998</v>
      </c>
      <c r="L321" s="14">
        <v>0</v>
      </c>
      <c r="M321" s="13">
        <v>1.55</v>
      </c>
      <c r="N321" s="13">
        <v>91009</v>
      </c>
      <c r="O321" s="13">
        <v>9536</v>
      </c>
      <c r="P321" s="13">
        <v>742</v>
      </c>
      <c r="Q321" s="30">
        <f>Tabela1[[#This Row],[Divid.]]</f>
        <v>0.27</v>
      </c>
      <c r="R321" s="31">
        <v>0</v>
      </c>
      <c r="S321" s="16">
        <f>IF(ISERR(SEARCH("TIJOLO",Tabela1[[#This Row],[Setor]])),Tabela1[[#This Row],[Divid.
Considerado]]*12/($X$1+$AD$1+Tabela1[[#This Row],[Ônus]]),Tabela1[[#This Row],[Divid.
Considerado]]*12*(1-$AF$1)/($X$1+Tabela1[[#This Row],[Ônus]]))</f>
        <v>23.911439114391143</v>
      </c>
      <c r="T321" s="17">
        <f>Tabela1[[#This Row],[Preço Calculado]]/Tabela1[[#This Row],[Preço atual]]-1</f>
        <v>-0.60450811917976943</v>
      </c>
      <c r="U321" s="29" t="str">
        <f>HYPERLINK("https://statusinvest.com.br/fundos-imobiliarios/"&amp;Tabela1[[#This Row],[Ticker]],"Link")</f>
        <v>Link</v>
      </c>
      <c r="V321" s="38" t="s">
        <v>659</v>
      </c>
    </row>
    <row r="322" spans="1:22" x14ac:dyDescent="0.25">
      <c r="A322" s="12" t="s">
        <v>660</v>
      </c>
      <c r="B322" s="12" t="s">
        <v>28</v>
      </c>
      <c r="C322" s="13" t="s">
        <v>39</v>
      </c>
      <c r="D322" s="13" t="s">
        <v>652</v>
      </c>
      <c r="E322" s="16">
        <v>91.53</v>
      </c>
      <c r="F322" s="16">
        <v>0.8</v>
      </c>
      <c r="G322" s="25">
        <f>Tabela1[[#This Row],[Divid.]]*12/Tabela1[[#This Row],[Preço atual]]</f>
        <v>0.10488364470665357</v>
      </c>
      <c r="H322" s="16">
        <v>10.804</v>
      </c>
      <c r="I322" s="16">
        <v>96.37</v>
      </c>
      <c r="J322" s="15">
        <f>Tabela1[[#This Row],[Preço atual]]/Tabela1[[#This Row],[VP]]</f>
        <v>0.94977690152537098</v>
      </c>
      <c r="K322" s="14"/>
      <c r="L322" s="14"/>
      <c r="M322" s="13">
        <v>3.16</v>
      </c>
      <c r="N322" s="13">
        <v>135000</v>
      </c>
      <c r="O322" s="13"/>
      <c r="P322" s="13"/>
      <c r="Q322" s="30">
        <f>Tabela1[[#This Row],[Divid.]]</f>
        <v>0.8</v>
      </c>
      <c r="R322" s="31">
        <v>0</v>
      </c>
      <c r="S322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322" s="17">
        <f>Tabela1[[#This Row],[Preço Calculado]]/Tabela1[[#This Row],[Preço atual]]-1</f>
        <v>-0.22595096157451244</v>
      </c>
      <c r="U322" s="29" t="str">
        <f>HYPERLINK("https://statusinvest.com.br/fundos-imobiliarios/"&amp;Tabela1[[#This Row],[Ticker]],"Link")</f>
        <v>Link</v>
      </c>
      <c r="V322" s="38" t="s">
        <v>661</v>
      </c>
    </row>
    <row r="323" spans="1:22" x14ac:dyDescent="0.25">
      <c r="A323" s="12" t="s">
        <v>662</v>
      </c>
      <c r="B323" s="12" t="s">
        <v>28</v>
      </c>
      <c r="C323" s="13" t="s">
        <v>143</v>
      </c>
      <c r="D323" s="13" t="s">
        <v>77</v>
      </c>
      <c r="E323" s="16">
        <v>57.66</v>
      </c>
      <c r="F323" s="16">
        <v>0.4</v>
      </c>
      <c r="G323" s="25">
        <f>Tabela1[[#This Row],[Divid.]]*12/Tabela1[[#This Row],[Preço atual]]</f>
        <v>8.3246618106139453E-2</v>
      </c>
      <c r="H323" s="16">
        <v>4.62</v>
      </c>
      <c r="I323" s="16">
        <v>94.21</v>
      </c>
      <c r="J323" s="15">
        <f>Tabela1[[#This Row],[Preço atual]]/Tabela1[[#This Row],[VP]]</f>
        <v>0.61203693875384779</v>
      </c>
      <c r="K323" s="14">
        <v>0.13600000000000001</v>
      </c>
      <c r="L323" s="14">
        <v>0</v>
      </c>
      <c r="M323" s="13">
        <v>2.5499999999999998</v>
      </c>
      <c r="N323" s="13">
        <v>1240</v>
      </c>
      <c r="O323" s="13">
        <v>9327</v>
      </c>
      <c r="P323" s="13">
        <v>811</v>
      </c>
      <c r="Q323" s="30">
        <f>Tabela1[[#This Row],[Divid.]]</f>
        <v>0.4</v>
      </c>
      <c r="R323" s="31">
        <v>0</v>
      </c>
      <c r="S323" s="16">
        <f>IF(ISERR(SEARCH("TIJOLO",Tabela1[[#This Row],[Setor]])),Tabela1[[#This Row],[Divid.
Considerado]]*12/($X$1+$AD$1+Tabela1[[#This Row],[Ônus]]),Tabela1[[#This Row],[Divid.
Considerado]]*12*(1-$AF$1)/($X$1+Tabela1[[#This Row],[Ônus]]))</f>
        <v>35.424354243542439</v>
      </c>
      <c r="T323" s="17">
        <f>Tabela1[[#This Row],[Preço Calculado]]/Tabela1[[#This Row],[Preço atual]]-1</f>
        <v>-0.38563381471483804</v>
      </c>
      <c r="U323" s="29" t="str">
        <f>HYPERLINK("https://statusinvest.com.br/fundos-imobiliarios/"&amp;Tabela1[[#This Row],[Ticker]],"Link")</f>
        <v>Link</v>
      </c>
      <c r="V323" s="38" t="s">
        <v>663</v>
      </c>
    </row>
    <row r="324" spans="1:22" x14ac:dyDescent="0.25">
      <c r="A324" s="12" t="s">
        <v>664</v>
      </c>
      <c r="B324" s="12" t="s">
        <v>28</v>
      </c>
      <c r="C324" s="13" t="s">
        <v>71</v>
      </c>
      <c r="D324" s="13"/>
      <c r="E324" s="16">
        <v>0</v>
      </c>
      <c r="F324" s="16" t="s">
        <v>40</v>
      </c>
      <c r="G324" s="25" t="e">
        <f>Tabela1[[#This Row],[Divid.]]*12/Tabela1[[#This Row],[Preço atual]]</f>
        <v>#VALUE!</v>
      </c>
      <c r="H324" s="16">
        <v>0</v>
      </c>
      <c r="I324" s="16">
        <v>0</v>
      </c>
      <c r="J324" s="15" t="e">
        <f>Tabela1[[#This Row],[Preço atual]]/Tabela1[[#This Row],[VP]]</f>
        <v>#DIV/0!</v>
      </c>
      <c r="K324" s="14"/>
      <c r="L324" s="14"/>
      <c r="M324" s="13" t="s">
        <v>40</v>
      </c>
      <c r="N324" s="13"/>
      <c r="O324" s="13"/>
      <c r="P324" s="13"/>
      <c r="Q324" s="30" t="str">
        <f>Tabela1[[#This Row],[Divid.]]</f>
        <v>-</v>
      </c>
      <c r="R324" s="31">
        <v>0</v>
      </c>
      <c r="S32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24" s="17" t="e">
        <f>Tabela1[[#This Row],[Preço Calculado]]/Tabela1[[#This Row],[Preço atual]]-1</f>
        <v>#VALUE!</v>
      </c>
      <c r="U324" s="29" t="str">
        <f>HYPERLINK("https://statusinvest.com.br/fundos-imobiliarios/"&amp;Tabela1[[#This Row],[Ticker]],"Link")</f>
        <v>Link</v>
      </c>
      <c r="V324" s="38" t="s">
        <v>29</v>
      </c>
    </row>
    <row r="325" spans="1:22" x14ac:dyDescent="0.25">
      <c r="A325" s="12" t="s">
        <v>665</v>
      </c>
      <c r="B325" s="12" t="s">
        <v>28</v>
      </c>
      <c r="C325" s="13" t="s">
        <v>71</v>
      </c>
      <c r="D325" s="13" t="s">
        <v>652</v>
      </c>
      <c r="E325" s="16">
        <v>93.58</v>
      </c>
      <c r="F325" s="16">
        <v>1.17</v>
      </c>
      <c r="G325" s="25">
        <f>Tabela1[[#This Row],[Divid.]]*12/Tabela1[[#This Row],[Preço atual]]</f>
        <v>0.15003205813207951</v>
      </c>
      <c r="H325" s="16">
        <v>14.372400000000001</v>
      </c>
      <c r="I325" s="16">
        <v>96.24</v>
      </c>
      <c r="J325" s="15">
        <f>Tabela1[[#This Row],[Preço atual]]/Tabela1[[#This Row],[VP]]</f>
        <v>0.97236076475477973</v>
      </c>
      <c r="K325" s="14"/>
      <c r="L325" s="14"/>
      <c r="M325" s="13">
        <v>1.88</v>
      </c>
      <c r="N325" s="13">
        <v>4027</v>
      </c>
      <c r="O325" s="13"/>
      <c r="P325" s="13"/>
      <c r="Q325" s="30">
        <f>Tabela1[[#This Row],[Divid.]]</f>
        <v>1.17</v>
      </c>
      <c r="R325" s="31">
        <v>0</v>
      </c>
      <c r="S325" s="16">
        <f>IF(ISERR(SEARCH("TIJOLO",Tabela1[[#This Row],[Setor]])),Tabela1[[#This Row],[Divid.
Considerado]]*12/($X$1+$AD$1+Tabela1[[#This Row],[Ônus]]),Tabela1[[#This Row],[Divid.
Considerado]]*12*(1-$AF$1)/($X$1+Tabela1[[#This Row],[Ônus]]))</f>
        <v>103.61623616236162</v>
      </c>
      <c r="T325" s="17">
        <f>Tabela1[[#This Row],[Preço Calculado]]/Tabela1[[#This Row],[Preço atual]]-1</f>
        <v>0.10724766149136156</v>
      </c>
      <c r="U325" s="29" t="str">
        <f>HYPERLINK("https://statusinvest.com.br/fundos-imobiliarios/"&amp;Tabela1[[#This Row],[Ticker]],"Link")</f>
        <v>Link</v>
      </c>
      <c r="V325" s="38" t="s">
        <v>666</v>
      </c>
    </row>
    <row r="326" spans="1:22" x14ac:dyDescent="0.25">
      <c r="A326" s="12" t="s">
        <v>667</v>
      </c>
      <c r="B326" s="12" t="s">
        <v>28</v>
      </c>
      <c r="C326" s="13" t="s">
        <v>39</v>
      </c>
      <c r="D326" s="13" t="s">
        <v>652</v>
      </c>
      <c r="E326" s="16">
        <v>99</v>
      </c>
      <c r="F326" s="16">
        <v>1.25</v>
      </c>
      <c r="G326" s="14">
        <f>Tabela1[[#This Row],[Divid.]]*12/Tabela1[[#This Row],[Preço atual]]</f>
        <v>0.15151515151515152</v>
      </c>
      <c r="H326" s="16">
        <v>14</v>
      </c>
      <c r="I326" s="16">
        <v>100.05</v>
      </c>
      <c r="J326" s="15">
        <f>Tabela1[[#This Row],[Preço atual]]/Tabela1[[#This Row],[VP]]</f>
        <v>0.98950524737631185</v>
      </c>
      <c r="K326" s="14"/>
      <c r="L326" s="14"/>
      <c r="M326" s="13">
        <v>2.84</v>
      </c>
      <c r="N326" s="13">
        <v>34281</v>
      </c>
      <c r="O326" s="13"/>
      <c r="P326" s="13"/>
      <c r="Q326" s="30">
        <f>Tabela1[[#This Row],[Divid.]]</f>
        <v>1.25</v>
      </c>
      <c r="R326" s="31">
        <v>0</v>
      </c>
      <c r="S326" s="16">
        <f>IF(ISERR(SEARCH("TIJOLO",Tabela1[[#This Row],[Setor]])),Tabela1[[#This Row],[Divid.
Considerado]]*12/($X$1+$AD$1+Tabela1[[#This Row],[Ônus]]),Tabela1[[#This Row],[Divid.
Considerado]]*12*(1-$AF$1)/($X$1+Tabela1[[#This Row],[Ônus]]))</f>
        <v>110.70110701107011</v>
      </c>
      <c r="T326" s="17">
        <f>Tabela1[[#This Row],[Preço Calculado]]/Tabela1[[#This Row],[Preço atual]]-1</f>
        <v>0.11819300011181921</v>
      </c>
      <c r="U326" s="29" t="str">
        <f>HYPERLINK("https://statusinvest.com.br/fundos-imobiliarios/"&amp;Tabela1[[#This Row],[Ticker]],"Link")</f>
        <v>Link</v>
      </c>
      <c r="V326" s="38" t="s">
        <v>668</v>
      </c>
    </row>
    <row r="327" spans="1:22" x14ac:dyDescent="0.25">
      <c r="A327" s="12" t="s">
        <v>669</v>
      </c>
      <c r="B327" s="12" t="s">
        <v>28</v>
      </c>
      <c r="C327" s="13" t="s">
        <v>143</v>
      </c>
      <c r="D327" s="13" t="s">
        <v>631</v>
      </c>
      <c r="E327" s="16">
        <v>1121</v>
      </c>
      <c r="F327" s="16">
        <v>2.6537000000000002</v>
      </c>
      <c r="G327" s="25">
        <f>Tabela1[[#This Row],[Divid.]]*12/Tabela1[[#This Row],[Preço atual]]</f>
        <v>2.8407136485280999E-2</v>
      </c>
      <c r="H327" s="16">
        <v>342.24419999999998</v>
      </c>
      <c r="I327" s="16">
        <v>844.63</v>
      </c>
      <c r="J327" s="15">
        <f>Tabela1[[#This Row],[Preço atual]]/Tabela1[[#This Row],[VP]]</f>
        <v>1.3272083634254053</v>
      </c>
      <c r="K327" s="14"/>
      <c r="L327" s="14"/>
      <c r="M327" s="13">
        <v>2.66</v>
      </c>
      <c r="N327" s="13">
        <v>60</v>
      </c>
      <c r="O327" s="13"/>
      <c r="P327" s="13"/>
      <c r="Q327" s="30">
        <f>Tabela1[[#This Row],[Divid.]]</f>
        <v>2.6537000000000002</v>
      </c>
      <c r="R327" s="31">
        <v>0</v>
      </c>
      <c r="S327" s="16">
        <f>IF(ISERR(SEARCH("TIJOLO",Tabela1[[#This Row],[Setor]])),Tabela1[[#This Row],[Divid.
Considerado]]*12/($X$1+$AD$1+Tabela1[[#This Row],[Ônus]]),Tabela1[[#This Row],[Divid.
Considerado]]*12*(1-$AF$1)/($X$1+Tabela1[[#This Row],[Ônus]]))</f>
        <v>235.01402214022139</v>
      </c>
      <c r="T327" s="17">
        <f>Tabela1[[#This Row],[Preço Calculado]]/Tabela1[[#This Row],[Preço atual]]-1</f>
        <v>-0.79035323627098897</v>
      </c>
      <c r="U327" s="29" t="str">
        <f>HYPERLINK("https://statusinvest.com.br/fundos-imobiliarios/"&amp;Tabela1[[#This Row],[Ticker]],"Link")</f>
        <v>Link</v>
      </c>
      <c r="V327" s="38" t="s">
        <v>670</v>
      </c>
    </row>
    <row r="328" spans="1:22" x14ac:dyDescent="0.25">
      <c r="A328" s="12" t="s">
        <v>671</v>
      </c>
      <c r="B328" s="12" t="s">
        <v>28</v>
      </c>
      <c r="C328" s="13" t="s">
        <v>165</v>
      </c>
      <c r="D328" s="13" t="s">
        <v>77</v>
      </c>
      <c r="E328" s="16">
        <v>109.14</v>
      </c>
      <c r="F328" s="16">
        <v>1</v>
      </c>
      <c r="G328" s="25">
        <f>Tabela1[[#This Row],[Divid.]]*12/Tabela1[[#This Row],[Preço atual]]</f>
        <v>0.10995052226498075</v>
      </c>
      <c r="H328" s="16">
        <v>11.05</v>
      </c>
      <c r="I328" s="16">
        <v>108.41</v>
      </c>
      <c r="J328" s="15">
        <f>Tabela1[[#This Row],[Preço atual]]/Tabela1[[#This Row],[VP]]</f>
        <v>1.0067336961534914</v>
      </c>
      <c r="K328" s="14">
        <v>7.0999999999999994E-2</v>
      </c>
      <c r="L328" s="14">
        <v>4.0000000000000001E-3</v>
      </c>
      <c r="M328" s="13">
        <v>0.55000000000000004</v>
      </c>
      <c r="N328" s="13">
        <v>46055</v>
      </c>
      <c r="O328" s="13">
        <v>9430</v>
      </c>
      <c r="P328" s="13">
        <v>1122</v>
      </c>
      <c r="Q328" s="30">
        <f>Tabela1[[#This Row],[Divid.]]</f>
        <v>1</v>
      </c>
      <c r="R328" s="31">
        <v>0</v>
      </c>
      <c r="S328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28" s="17">
        <f>Tabela1[[#This Row],[Preço Calculado]]/Tabela1[[#This Row],[Preço atual]]-1</f>
        <v>-0.18855703125475465</v>
      </c>
      <c r="U328" s="29" t="str">
        <f>HYPERLINK("https://statusinvest.com.br/fundos-imobiliarios/"&amp;Tabela1[[#This Row],[Ticker]],"Link")</f>
        <v>Link</v>
      </c>
      <c r="V328" s="38" t="s">
        <v>672</v>
      </c>
    </row>
    <row r="329" spans="1:22" x14ac:dyDescent="0.25">
      <c r="A329" s="12" t="s">
        <v>673</v>
      </c>
      <c r="B329" s="12" t="s">
        <v>28</v>
      </c>
      <c r="C329" s="13" t="s">
        <v>39</v>
      </c>
      <c r="D329" s="13" t="s">
        <v>77</v>
      </c>
      <c r="E329" s="16">
        <v>8.61</v>
      </c>
      <c r="F329" s="16">
        <v>0.01</v>
      </c>
      <c r="G329" s="14">
        <f>Tabela1[[#This Row],[Divid.]]*12/Tabela1[[#This Row],[Preço atual]]</f>
        <v>1.3937282229965157E-2</v>
      </c>
      <c r="H329" s="16">
        <v>0.185</v>
      </c>
      <c r="I329" s="16">
        <v>17.920000000000002</v>
      </c>
      <c r="J329" s="15">
        <f>Tabela1[[#This Row],[Preço atual]]/Tabela1[[#This Row],[VP]]</f>
        <v>0.48046874999999994</v>
      </c>
      <c r="K329" s="14"/>
      <c r="L329" s="14"/>
      <c r="M329" s="13">
        <v>5.85</v>
      </c>
      <c r="N329" s="13">
        <v>2629</v>
      </c>
      <c r="O329" s="13"/>
      <c r="P329" s="13"/>
      <c r="Q329" s="30">
        <f>Tabela1[[#This Row],[Divid.]]</f>
        <v>0.01</v>
      </c>
      <c r="R329" s="31">
        <v>0</v>
      </c>
      <c r="S329" s="16">
        <f>IF(ISERR(SEARCH("TIJOLO",Tabela1[[#This Row],[Setor]])),Tabela1[[#This Row],[Divid.
Considerado]]*12/($X$1+$AD$1+Tabela1[[#This Row],[Ônus]]),Tabela1[[#This Row],[Divid.
Considerado]]*12*(1-$AF$1)/($X$1+Tabela1[[#This Row],[Ônus]]))</f>
        <v>0.88560885608856077</v>
      </c>
      <c r="T329" s="17">
        <f>Tabela1[[#This Row],[Preço Calculado]]/Tabela1[[#This Row],[Preço atual]]-1</f>
        <v>-0.89714182856114277</v>
      </c>
      <c r="U329" s="29" t="str">
        <f>HYPERLINK("https://statusinvest.com.br/fundos-imobiliarios/"&amp;Tabela1[[#This Row],[Ticker]],"Link")</f>
        <v>Link</v>
      </c>
      <c r="V329" s="38" t="s">
        <v>674</v>
      </c>
    </row>
    <row r="330" spans="1:22" x14ac:dyDescent="0.25">
      <c r="A330" s="12" t="s">
        <v>675</v>
      </c>
      <c r="B330" s="12" t="s">
        <v>28</v>
      </c>
      <c r="C330" s="13" t="s">
        <v>143</v>
      </c>
      <c r="D330" s="13" t="s">
        <v>676</v>
      </c>
      <c r="E330" s="16">
        <v>2.5499999999999998</v>
      </c>
      <c r="F330" s="16" t="s">
        <v>40</v>
      </c>
      <c r="G330" s="25" t="e">
        <f>Tabela1[[#This Row],[Divid.]]*12/Tabela1[[#This Row],[Preço atual]]</f>
        <v>#VALUE!</v>
      </c>
      <c r="H330" s="16">
        <v>0</v>
      </c>
      <c r="I330" s="16">
        <v>17.260000000000002</v>
      </c>
      <c r="J330" s="15">
        <f>Tabela1[[#This Row],[Preço atual]]/Tabela1[[#This Row],[VP]]</f>
        <v>0.14774044032444958</v>
      </c>
      <c r="K330" s="14">
        <v>0</v>
      </c>
      <c r="L330" s="14">
        <v>0</v>
      </c>
      <c r="M330" s="13">
        <v>0.02</v>
      </c>
      <c r="N330" s="13">
        <v>278</v>
      </c>
      <c r="O330" s="13"/>
      <c r="P330" s="13"/>
      <c r="Q330" s="30" t="str">
        <f>Tabela1[[#This Row],[Divid.]]</f>
        <v>-</v>
      </c>
      <c r="R330" s="31">
        <v>0</v>
      </c>
      <c r="S33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30" s="17" t="e">
        <f>Tabela1[[#This Row],[Preço Calculado]]/Tabela1[[#This Row],[Preço atual]]-1</f>
        <v>#VALUE!</v>
      </c>
      <c r="U330" s="29" t="str">
        <f>HYPERLINK("https://statusinvest.com.br/fundos-imobiliarios/"&amp;Tabela1[[#This Row],[Ticker]],"Link")</f>
        <v>Link</v>
      </c>
      <c r="V330" s="38" t="s">
        <v>29</v>
      </c>
    </row>
    <row r="331" spans="1:22" x14ac:dyDescent="0.25">
      <c r="A331" s="12" t="s">
        <v>677</v>
      </c>
      <c r="B331" s="12" t="s">
        <v>28</v>
      </c>
      <c r="C331" s="13" t="s">
        <v>55</v>
      </c>
      <c r="D331" s="13" t="s">
        <v>652</v>
      </c>
      <c r="E331" s="16">
        <v>85</v>
      </c>
      <c r="F331" s="16">
        <v>1.2312000000000001</v>
      </c>
      <c r="G331" s="14">
        <f>Tabela1[[#This Row],[Divid.]]*12/Tabela1[[#This Row],[Preço atual]]</f>
        <v>0.17381647058823529</v>
      </c>
      <c r="H331" s="16">
        <v>1.2312000000000001</v>
      </c>
      <c r="I331" s="16">
        <v>93.74</v>
      </c>
      <c r="J331" s="15">
        <f>Tabela1[[#This Row],[Preço atual]]/Tabela1[[#This Row],[VP]]</f>
        <v>0.90676338809473012</v>
      </c>
      <c r="K331" s="14"/>
      <c r="L331" s="14"/>
      <c r="M331" s="13">
        <v>10.119999999999999</v>
      </c>
      <c r="N331" s="13">
        <v>90</v>
      </c>
      <c r="O331" s="13"/>
      <c r="P331" s="13"/>
      <c r="Q331" s="30">
        <f>Tabela1[[#This Row],[Divid.]]</f>
        <v>1.2312000000000001</v>
      </c>
      <c r="R331" s="31">
        <v>0</v>
      </c>
      <c r="S331" s="16">
        <f>IF(ISERR(SEARCH("TIJOLO",Tabela1[[#This Row],[Setor]])),Tabela1[[#This Row],[Divid.
Considerado]]*12/($X$1+$AD$1+Tabela1[[#This Row],[Ônus]]),Tabela1[[#This Row],[Divid.
Considerado]]*12*(1-$AF$1)/($X$1+Tabela1[[#This Row],[Ônus]]))</f>
        <v>109.03616236162361</v>
      </c>
      <c r="T331" s="17">
        <f>Tabela1[[#This Row],[Preço Calculado]]/Tabela1[[#This Row],[Preço atual]]-1</f>
        <v>0.28277838072498374</v>
      </c>
      <c r="U331" s="29" t="str">
        <f>HYPERLINK("https://statusinvest.com.br/fundos-imobiliarios/"&amp;Tabela1[[#This Row],[Ticker]],"Link")</f>
        <v>Link</v>
      </c>
      <c r="V331" s="38" t="s">
        <v>29</v>
      </c>
    </row>
    <row r="332" spans="1:22" x14ac:dyDescent="0.25">
      <c r="A332" s="12" t="s">
        <v>678</v>
      </c>
      <c r="B332" s="12" t="s">
        <v>28</v>
      </c>
      <c r="C332" s="13" t="s">
        <v>34</v>
      </c>
      <c r="D332" s="13" t="s">
        <v>77</v>
      </c>
      <c r="E332" s="16">
        <v>148.85</v>
      </c>
      <c r="F332" s="16">
        <v>0.75</v>
      </c>
      <c r="G332" s="14">
        <f>Tabela1[[#This Row],[Divid.]]*12/Tabela1[[#This Row],[Preço atual]]</f>
        <v>6.0463553913335577E-2</v>
      </c>
      <c r="H332" s="16">
        <v>8.85</v>
      </c>
      <c r="I332" s="16">
        <v>208.05</v>
      </c>
      <c r="J332" s="15">
        <f>Tabela1[[#This Row],[Preço atual]]/Tabela1[[#This Row],[VP]]</f>
        <v>0.71545301610189849</v>
      </c>
      <c r="K332" s="14">
        <v>0.187</v>
      </c>
      <c r="L332" s="14">
        <v>0</v>
      </c>
      <c r="M332" s="13">
        <v>1.82</v>
      </c>
      <c r="N332" s="13">
        <v>28595</v>
      </c>
      <c r="O332" s="13">
        <v>13434</v>
      </c>
      <c r="P332" s="13">
        <v>980</v>
      </c>
      <c r="Q332" s="30">
        <f>Tabela1[[#This Row],[Divid.]]</f>
        <v>0.75</v>
      </c>
      <c r="R332" s="31">
        <v>0</v>
      </c>
      <c r="S332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332" s="17">
        <f>Tabela1[[#This Row],[Preço Calculado]]/Tabela1[[#This Row],[Preço atual]]-1</f>
        <v>-0.55377450986468213</v>
      </c>
      <c r="U332" s="29" t="str">
        <f>HYPERLINK("https://statusinvest.com.br/fundos-imobiliarios/"&amp;Tabela1[[#This Row],[Ticker]],"Link")</f>
        <v>Link</v>
      </c>
      <c r="V332" s="38" t="s">
        <v>679</v>
      </c>
    </row>
    <row r="333" spans="1:22" x14ac:dyDescent="0.25">
      <c r="A333" s="12" t="s">
        <v>680</v>
      </c>
      <c r="B333" s="12" t="s">
        <v>28</v>
      </c>
      <c r="C333" s="13" t="s">
        <v>39</v>
      </c>
      <c r="D333" s="13" t="s">
        <v>631</v>
      </c>
      <c r="E333" s="16">
        <v>1200</v>
      </c>
      <c r="F333" s="16">
        <v>12.4818</v>
      </c>
      <c r="G333" s="25">
        <f>Tabela1[[#This Row],[Divid.]]*12/Tabela1[[#This Row],[Preço atual]]</f>
        <v>0.124818</v>
      </c>
      <c r="H333" s="16">
        <v>0</v>
      </c>
      <c r="I333" s="16">
        <v>365.4</v>
      </c>
      <c r="J333" s="15">
        <f>Tabela1[[#This Row],[Preço atual]]/Tabela1[[#This Row],[VP]]</f>
        <v>3.284072249589491</v>
      </c>
      <c r="K333" s="14"/>
      <c r="L333" s="14"/>
      <c r="M333" s="13">
        <v>70.8</v>
      </c>
      <c r="N333" s="13">
        <v>149</v>
      </c>
      <c r="O333" s="13"/>
      <c r="P333" s="13"/>
      <c r="Q333" s="30">
        <f>Tabela1[[#This Row],[Divid.]]</f>
        <v>12.4818</v>
      </c>
      <c r="R333" s="31">
        <v>0</v>
      </c>
      <c r="S333" s="16">
        <f>IF(ISERR(SEARCH("TIJOLO",Tabela1[[#This Row],[Setor]])),Tabela1[[#This Row],[Divid.
Considerado]]*12/($X$1+$AD$1+Tabela1[[#This Row],[Ônus]]),Tabela1[[#This Row],[Divid.
Considerado]]*12*(1-$AF$1)/($X$1+Tabela1[[#This Row],[Ônus]]))</f>
        <v>1105.3992619926198</v>
      </c>
      <c r="T333" s="17">
        <f>Tabela1[[#This Row],[Preço Calculado]]/Tabela1[[#This Row],[Preço atual]]-1</f>
        <v>-7.8833948339483539E-2</v>
      </c>
      <c r="U333" s="29" t="str">
        <f>HYPERLINK("https://statusinvest.com.br/fundos-imobiliarios/"&amp;Tabela1[[#This Row],[Ticker]],"Link")</f>
        <v>Link</v>
      </c>
      <c r="V333" s="38" t="s">
        <v>681</v>
      </c>
    </row>
    <row r="334" spans="1:22" x14ac:dyDescent="0.25">
      <c r="A334" s="12" t="s">
        <v>682</v>
      </c>
      <c r="B334" s="12" t="s">
        <v>28</v>
      </c>
      <c r="C334" s="13" t="s">
        <v>39</v>
      </c>
      <c r="D334" s="13" t="s">
        <v>80</v>
      </c>
      <c r="E334" s="16">
        <v>22.96</v>
      </c>
      <c r="F334" s="16">
        <v>0.78</v>
      </c>
      <c r="G334" s="14">
        <f>Tabela1[[#This Row],[Divid.]]*12/Tabela1[[#This Row],[Preço atual]]</f>
        <v>0.40766550522648082</v>
      </c>
      <c r="H334" s="16">
        <v>4.7300000000000004</v>
      </c>
      <c r="I334" s="16">
        <v>22.72</v>
      </c>
      <c r="J334" s="15">
        <f>Tabela1[[#This Row],[Preço atual]]/Tabela1[[#This Row],[VP]]</f>
        <v>1.0105633802816902</v>
      </c>
      <c r="K334" s="14"/>
      <c r="L334" s="14"/>
      <c r="M334" s="13">
        <v>24.47</v>
      </c>
      <c r="N334" s="13">
        <v>2853</v>
      </c>
      <c r="O334" s="13"/>
      <c r="P334" s="13"/>
      <c r="Q334" s="30">
        <f>Tabela1[[#This Row],[Divid.]]</f>
        <v>0.78</v>
      </c>
      <c r="R334" s="31">
        <v>0</v>
      </c>
      <c r="S334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334" s="17">
        <f>Tabela1[[#This Row],[Preço Calculado]]/Tabela1[[#This Row],[Preço atual]]-1</f>
        <v>2.0086015145865743</v>
      </c>
      <c r="U334" s="29" t="str">
        <f>HYPERLINK("https://statusinvest.com.br/fundos-imobiliarios/"&amp;Tabela1[[#This Row],[Ticker]],"Link")</f>
        <v>Link</v>
      </c>
      <c r="V334" s="38" t="s">
        <v>683</v>
      </c>
    </row>
    <row r="335" spans="1:22" x14ac:dyDescent="0.25">
      <c r="A335" s="12" t="s">
        <v>684</v>
      </c>
      <c r="B335" s="12" t="s">
        <v>28</v>
      </c>
      <c r="C335" s="13" t="s">
        <v>140</v>
      </c>
      <c r="D335" s="13"/>
      <c r="E335" s="16">
        <v>0</v>
      </c>
      <c r="F335" s="16" t="s">
        <v>40</v>
      </c>
      <c r="G335" s="14" t="e">
        <f>Tabela1[[#This Row],[Divid.]]*12/Tabela1[[#This Row],[Preço atual]]</f>
        <v>#VALUE!</v>
      </c>
      <c r="H335" s="16">
        <v>0</v>
      </c>
      <c r="I335" s="16">
        <v>0</v>
      </c>
      <c r="J335" s="15" t="e">
        <f>Tabela1[[#This Row],[Preço atual]]/Tabela1[[#This Row],[VP]]</f>
        <v>#DIV/0!</v>
      </c>
      <c r="K335" s="14"/>
      <c r="L335" s="14"/>
      <c r="M335" s="13" t="s">
        <v>40</v>
      </c>
      <c r="N335" s="13"/>
      <c r="O335" s="13"/>
      <c r="P335" s="13"/>
      <c r="Q335" s="30" t="str">
        <f>Tabela1[[#This Row],[Divid.]]</f>
        <v>-</v>
      </c>
      <c r="R335" s="31">
        <v>0</v>
      </c>
      <c r="S33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35" s="17" t="e">
        <f>Tabela1[[#This Row],[Preço Calculado]]/Tabela1[[#This Row],[Preço atual]]-1</f>
        <v>#VALUE!</v>
      </c>
      <c r="U335" s="29" t="str">
        <f>HYPERLINK("https://statusinvest.com.br/fundos-imobiliarios/"&amp;Tabela1[[#This Row],[Ticker]],"Link")</f>
        <v>Link</v>
      </c>
      <c r="V335" s="38" t="s">
        <v>29</v>
      </c>
    </row>
    <row r="336" spans="1:22" x14ac:dyDescent="0.25">
      <c r="A336" s="12" t="s">
        <v>685</v>
      </c>
      <c r="B336" s="12" t="s">
        <v>28</v>
      </c>
      <c r="C336" s="13" t="s">
        <v>39</v>
      </c>
      <c r="D336" s="13" t="s">
        <v>686</v>
      </c>
      <c r="E336" s="16">
        <v>86.7</v>
      </c>
      <c r="F336" s="16">
        <v>0.90790000000000004</v>
      </c>
      <c r="G336" s="25">
        <f>Tabela1[[#This Row],[Divid.]]*12/Tabela1[[#This Row],[Preço atual]]</f>
        <v>0.12566089965397922</v>
      </c>
      <c r="H336" s="16">
        <v>10.818099999999999</v>
      </c>
      <c r="I336" s="16">
        <v>96</v>
      </c>
      <c r="J336" s="15">
        <f>Tabela1[[#This Row],[Preço atual]]/Tabela1[[#This Row],[VP]]</f>
        <v>0.90312500000000007</v>
      </c>
      <c r="K336" s="14"/>
      <c r="L336" s="14"/>
      <c r="M336" s="13">
        <v>2.5099999999999998</v>
      </c>
      <c r="N336" s="13">
        <v>187242</v>
      </c>
      <c r="O336" s="13"/>
      <c r="P336" s="13"/>
      <c r="Q336" s="30">
        <f>Tabela1[[#This Row],[Divid.]]</f>
        <v>0.90790000000000004</v>
      </c>
      <c r="R336" s="31">
        <v>0</v>
      </c>
      <c r="S336" s="16">
        <f>IF(ISERR(SEARCH("TIJOLO",Tabela1[[#This Row],[Setor]])),Tabela1[[#This Row],[Divid.
Considerado]]*12/($X$1+$AD$1+Tabela1[[#This Row],[Ônus]]),Tabela1[[#This Row],[Divid.
Considerado]]*12*(1-$AF$1)/($X$1+Tabela1[[#This Row],[Ônus]]))</f>
        <v>80.404428044280436</v>
      </c>
      <c r="T336" s="17">
        <f>Tabela1[[#This Row],[Preço Calculado]]/Tabela1[[#This Row],[Preço atual]]-1</f>
        <v>-7.2613286686500134E-2</v>
      </c>
      <c r="U336" s="29" t="str">
        <f>HYPERLINK("https://statusinvest.com.br/fundos-imobiliarios/"&amp;Tabela1[[#This Row],[Ticker]],"Link")</f>
        <v>Link</v>
      </c>
      <c r="V336" s="38" t="s">
        <v>687</v>
      </c>
    </row>
    <row r="337" spans="1:22" x14ac:dyDescent="0.25">
      <c r="A337" s="12" t="s">
        <v>688</v>
      </c>
      <c r="B337" s="12" t="s">
        <v>28</v>
      </c>
      <c r="C337" s="13" t="s">
        <v>34</v>
      </c>
      <c r="D337" s="13" t="s">
        <v>686</v>
      </c>
      <c r="E337" s="16">
        <v>51.42</v>
      </c>
      <c r="F337" s="16">
        <v>0.4</v>
      </c>
      <c r="G337" s="25">
        <f>Tabela1[[#This Row],[Divid.]]*12/Tabela1[[#This Row],[Preço atual]]</f>
        <v>9.3348891481913665E-2</v>
      </c>
      <c r="H337" s="16">
        <v>5.9710999999999999</v>
      </c>
      <c r="I337" s="16">
        <v>92.48</v>
      </c>
      <c r="J337" s="15">
        <f>Tabela1[[#This Row],[Preço atual]]/Tabela1[[#This Row],[VP]]</f>
        <v>0.55601211072664358</v>
      </c>
      <c r="K337" s="14">
        <v>0.111</v>
      </c>
      <c r="L337" s="14">
        <v>0</v>
      </c>
      <c r="M337" s="13">
        <v>0.32</v>
      </c>
      <c r="N337" s="13">
        <v>74010</v>
      </c>
      <c r="O337" s="13">
        <v>5731</v>
      </c>
      <c r="P337" s="13">
        <v>728</v>
      </c>
      <c r="Q337" s="30">
        <f>Tabela1[[#This Row],[Divid.]]</f>
        <v>0.4</v>
      </c>
      <c r="R337" s="31">
        <v>0</v>
      </c>
      <c r="S337" s="16">
        <f>IF(ISERR(SEARCH("TIJOLO",Tabela1[[#This Row],[Setor]])),Tabela1[[#This Row],[Divid.
Considerado]]*12/($X$1+$AD$1+Tabela1[[#This Row],[Ônus]]),Tabela1[[#This Row],[Divid.
Considerado]]*12*(1-$AF$1)/($X$1+Tabela1[[#This Row],[Ônus]]))</f>
        <v>35.424354243542439</v>
      </c>
      <c r="T337" s="17">
        <f>Tabela1[[#This Row],[Preço Calculado]]/Tabela1[[#This Row],[Preço atual]]-1</f>
        <v>-0.31107829164639367</v>
      </c>
      <c r="U337" s="29" t="str">
        <f>HYPERLINK("https://statusinvest.com.br/fundos-imobiliarios/"&amp;Tabela1[[#This Row],[Ticker]],"Link")</f>
        <v>Link</v>
      </c>
      <c r="V337" s="38" t="s">
        <v>689</v>
      </c>
    </row>
    <row r="338" spans="1:22" x14ac:dyDescent="0.25">
      <c r="A338" s="12" t="s">
        <v>690</v>
      </c>
      <c r="B338" s="12" t="s">
        <v>28</v>
      </c>
      <c r="C338" s="13" t="s">
        <v>55</v>
      </c>
      <c r="D338" s="13" t="s">
        <v>40</v>
      </c>
      <c r="E338" s="16">
        <v>67.52</v>
      </c>
      <c r="F338" s="16">
        <v>0.6</v>
      </c>
      <c r="G338" s="25">
        <f>Tabela1[[#This Row],[Divid.]]*12/Tabela1[[#This Row],[Preço atual]]</f>
        <v>0.10663507109004738</v>
      </c>
      <c r="H338" s="16">
        <v>8.2969000000000008</v>
      </c>
      <c r="I338" s="16">
        <v>76.86</v>
      </c>
      <c r="J338" s="15">
        <f>Tabela1[[#This Row],[Preço atual]]/Tabela1[[#This Row],[VP]]</f>
        <v>0.87848035389018986</v>
      </c>
      <c r="K338" s="14"/>
      <c r="L338" s="14"/>
      <c r="M338" s="13">
        <v>3</v>
      </c>
      <c r="N338" s="13">
        <v>680</v>
      </c>
      <c r="O338" s="13"/>
      <c r="P338" s="13"/>
      <c r="Q338" s="30">
        <f>Tabela1[[#This Row],[Divid.]]</f>
        <v>0.6</v>
      </c>
      <c r="R338" s="31">
        <v>0</v>
      </c>
      <c r="S338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338" s="17">
        <f>Tabela1[[#This Row],[Preço Calculado]]/Tabela1[[#This Row],[Preço atual]]-1</f>
        <v>-0.21302530560850641</v>
      </c>
      <c r="U338" s="29" t="str">
        <f>HYPERLINK("https://statusinvest.com.br/fundos-imobiliarios/"&amp;Tabela1[[#This Row],[Ticker]],"Link")</f>
        <v>Link</v>
      </c>
      <c r="V338" s="38" t="s">
        <v>691</v>
      </c>
    </row>
    <row r="339" spans="1:22" x14ac:dyDescent="0.25">
      <c r="A339" s="12" t="s">
        <v>692</v>
      </c>
      <c r="B339" s="12" t="s">
        <v>28</v>
      </c>
      <c r="C339" s="13" t="s">
        <v>39</v>
      </c>
      <c r="D339" s="13" t="s">
        <v>693</v>
      </c>
      <c r="E339" s="16">
        <v>195</v>
      </c>
      <c r="F339" s="16">
        <v>1.86</v>
      </c>
      <c r="G339" s="14">
        <f>Tabela1[[#This Row],[Divid.]]*12/Tabela1[[#This Row],[Preço atual]]</f>
        <v>0.11446153846153846</v>
      </c>
      <c r="H339" s="16">
        <v>31.631499999999999</v>
      </c>
      <c r="I339" s="16">
        <v>299.68</v>
      </c>
      <c r="J339" s="15">
        <f>Tabela1[[#This Row],[Preço atual]]/Tabela1[[#This Row],[VP]]</f>
        <v>0.65069407367859045</v>
      </c>
      <c r="K339" s="14"/>
      <c r="L339" s="14"/>
      <c r="M339" s="13">
        <v>8.68</v>
      </c>
      <c r="N339" s="13">
        <v>68</v>
      </c>
      <c r="O339" s="13"/>
      <c r="P339" s="13"/>
      <c r="Q339" s="30">
        <f>Tabela1[[#This Row],[Divid.]]</f>
        <v>1.86</v>
      </c>
      <c r="R339" s="31">
        <v>0</v>
      </c>
      <c r="S339" s="16">
        <f>IF(ISERR(SEARCH("TIJOLO",Tabela1[[#This Row],[Setor]])),Tabela1[[#This Row],[Divid.
Considerado]]*12/($X$1+$AD$1+Tabela1[[#This Row],[Ônus]]),Tabela1[[#This Row],[Divid.
Considerado]]*12*(1-$AF$1)/($X$1+Tabela1[[#This Row],[Ônus]]))</f>
        <v>164.72324723247232</v>
      </c>
      <c r="T339" s="17">
        <f>Tabela1[[#This Row],[Preço Calculado]]/Tabela1[[#This Row],[Preço atual]]-1</f>
        <v>-0.1552653988078343</v>
      </c>
      <c r="U339" s="29" t="str">
        <f>HYPERLINK("https://statusinvest.com.br/fundos-imobiliarios/"&amp;Tabela1[[#This Row],[Ticker]],"Link")</f>
        <v>Link</v>
      </c>
      <c r="V339" s="38" t="s">
        <v>29</v>
      </c>
    </row>
    <row r="340" spans="1:22" x14ac:dyDescent="0.25">
      <c r="A340" s="12" t="s">
        <v>694</v>
      </c>
      <c r="B340" s="12" t="s">
        <v>28</v>
      </c>
      <c r="C340" s="13" t="s">
        <v>59</v>
      </c>
      <c r="D340" s="13" t="s">
        <v>686</v>
      </c>
      <c r="E340" s="16">
        <v>60.08</v>
      </c>
      <c r="F340" s="16">
        <v>0.7</v>
      </c>
      <c r="G340" s="14">
        <f>Tabela1[[#This Row],[Divid.]]*12/Tabela1[[#This Row],[Preço atual]]</f>
        <v>0.13981358189081222</v>
      </c>
      <c r="H340" s="16">
        <v>5.8353999999999999</v>
      </c>
      <c r="I340" s="16">
        <v>123.3</v>
      </c>
      <c r="J340" s="15">
        <f>Tabela1[[#This Row],[Preço atual]]/Tabela1[[#This Row],[VP]]</f>
        <v>0.48726682887266831</v>
      </c>
      <c r="K340" s="14">
        <v>2.7E-2</v>
      </c>
      <c r="L340" s="14">
        <v>0</v>
      </c>
      <c r="M340" s="13">
        <v>0.18</v>
      </c>
      <c r="N340" s="13">
        <v>7170</v>
      </c>
      <c r="O340" s="13">
        <v>1142</v>
      </c>
      <c r="P340" s="13">
        <v>185</v>
      </c>
      <c r="Q340" s="30">
        <f>Tabela1[[#This Row],[Divid.]]</f>
        <v>0.7</v>
      </c>
      <c r="R340" s="31">
        <v>0</v>
      </c>
      <c r="S340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340" s="17">
        <f>Tabela1[[#This Row],[Preço Calculado]]/Tabela1[[#This Row],[Preço atual]]-1</f>
        <v>3.1834552699721241E-2</v>
      </c>
      <c r="U340" s="29" t="str">
        <f>HYPERLINK("https://statusinvest.com.br/fundos-imobiliarios/"&amp;Tabela1[[#This Row],[Ticker]],"Link")</f>
        <v>Link</v>
      </c>
      <c r="V340" s="38" t="s">
        <v>695</v>
      </c>
    </row>
    <row r="341" spans="1:22" x14ac:dyDescent="0.25">
      <c r="A341" s="12" t="s">
        <v>696</v>
      </c>
      <c r="B341" s="12" t="s">
        <v>28</v>
      </c>
      <c r="C341" s="13" t="s">
        <v>55</v>
      </c>
      <c r="D341" s="13" t="s">
        <v>631</v>
      </c>
      <c r="E341" s="16">
        <v>78.52</v>
      </c>
      <c r="F341" s="16">
        <v>0.7</v>
      </c>
      <c r="G341" s="14">
        <f>Tabela1[[#This Row],[Divid.]]*12/Tabela1[[#This Row],[Preço atual]]</f>
        <v>0.10697911360163015</v>
      </c>
      <c r="H341" s="16">
        <v>7.79</v>
      </c>
      <c r="I341" s="16">
        <v>82.73</v>
      </c>
      <c r="J341" s="15">
        <f>Tabela1[[#This Row],[Preço atual]]/Tabela1[[#This Row],[VP]]</f>
        <v>0.94911156775051364</v>
      </c>
      <c r="K341" s="14"/>
      <c r="L341" s="14"/>
      <c r="M341" s="13">
        <v>2.15</v>
      </c>
      <c r="N341" s="13">
        <v>5032</v>
      </c>
      <c r="O341" s="13"/>
      <c r="P341" s="13"/>
      <c r="Q341" s="30">
        <f>Tabela1[[#This Row],[Divid.]]</f>
        <v>0.7</v>
      </c>
      <c r="R341" s="31">
        <v>0</v>
      </c>
      <c r="S341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341" s="17">
        <f>Tabela1[[#This Row],[Preço Calculado]]/Tabela1[[#This Row],[Preço atual]]-1</f>
        <v>-0.21048624648243441</v>
      </c>
      <c r="U341" s="29" t="str">
        <f>HYPERLINK("https://statusinvest.com.br/fundos-imobiliarios/"&amp;Tabela1[[#This Row],[Ticker]],"Link")</f>
        <v>Link</v>
      </c>
      <c r="V341" s="38" t="s">
        <v>697</v>
      </c>
    </row>
    <row r="342" spans="1:22" x14ac:dyDescent="0.25">
      <c r="A342" s="12" t="s">
        <v>698</v>
      </c>
      <c r="B342" s="12" t="s">
        <v>28</v>
      </c>
      <c r="C342" s="13" t="s">
        <v>71</v>
      </c>
      <c r="D342" s="13" t="s">
        <v>40</v>
      </c>
      <c r="E342" s="16">
        <v>110.9</v>
      </c>
      <c r="F342" s="16">
        <v>1.85</v>
      </c>
      <c r="G342" s="25">
        <f>Tabela1[[#This Row],[Divid.]]*12/Tabela1[[#This Row],[Preço atual]]</f>
        <v>0.20018034265103699</v>
      </c>
      <c r="H342" s="16">
        <v>6.45</v>
      </c>
      <c r="I342" s="16">
        <v>109.43</v>
      </c>
      <c r="J342" s="15">
        <f>Tabela1[[#This Row],[Preço atual]]/Tabela1[[#This Row],[VP]]</f>
        <v>1.0134332449968015</v>
      </c>
      <c r="K342" s="14"/>
      <c r="L342" s="14"/>
      <c r="M342" s="13">
        <v>8.16</v>
      </c>
      <c r="N342" s="13">
        <v>199</v>
      </c>
      <c r="O342" s="13"/>
      <c r="P342" s="13"/>
      <c r="Q342" s="30">
        <f>Tabela1[[#This Row],[Divid.]]</f>
        <v>1.85</v>
      </c>
      <c r="R342" s="31">
        <v>0</v>
      </c>
      <c r="S342" s="16">
        <f>IF(ISERR(SEARCH("TIJOLO",Tabela1[[#This Row],[Setor]])),Tabela1[[#This Row],[Divid.
Considerado]]*12/($X$1+$AD$1+Tabela1[[#This Row],[Ônus]]),Tabela1[[#This Row],[Divid.
Considerado]]*12*(1-$AF$1)/($X$1+Tabela1[[#This Row],[Ônus]]))</f>
        <v>163.83763837638378</v>
      </c>
      <c r="T342" s="17">
        <f>Tabela1[[#This Row],[Preço Calculado]]/Tabela1[[#This Row],[Preço atual]]-1</f>
        <v>0.47734570222167516</v>
      </c>
      <c r="U342" s="29" t="str">
        <f>HYPERLINK("https://statusinvest.com.br/fundos-imobiliarios/"&amp;Tabela1[[#This Row],[Ticker]],"Link")</f>
        <v>Link</v>
      </c>
      <c r="V342" s="38" t="s">
        <v>699</v>
      </c>
    </row>
    <row r="343" spans="1:22" x14ac:dyDescent="0.25">
      <c r="A343" s="12" t="s">
        <v>700</v>
      </c>
      <c r="B343" s="12" t="s">
        <v>28</v>
      </c>
      <c r="C343" s="13" t="s">
        <v>34</v>
      </c>
      <c r="D343" s="13" t="s">
        <v>232</v>
      </c>
      <c r="E343" s="16">
        <v>48.97</v>
      </c>
      <c r="F343" s="16">
        <v>0.26</v>
      </c>
      <c r="G343" s="25">
        <f>Tabela1[[#This Row],[Divid.]]*12/Tabela1[[#This Row],[Preço atual]]</f>
        <v>6.3712477026751077E-2</v>
      </c>
      <c r="H343" s="16">
        <v>2.86</v>
      </c>
      <c r="I343" s="16">
        <v>99.21</v>
      </c>
      <c r="J343" s="15">
        <f>Tabela1[[#This Row],[Preço atual]]/Tabela1[[#This Row],[VP]]</f>
        <v>0.49359943554077212</v>
      </c>
      <c r="K343" s="14">
        <v>0.38200000000000001</v>
      </c>
      <c r="L343" s="14">
        <v>0</v>
      </c>
      <c r="M343" s="13">
        <v>0.59</v>
      </c>
      <c r="N343" s="13">
        <v>1185</v>
      </c>
      <c r="O343" s="13">
        <v>2864</v>
      </c>
      <c r="P343" s="13">
        <v>160</v>
      </c>
      <c r="Q343" s="30">
        <f>Tabela1[[#This Row],[Divid.]]</f>
        <v>0.26</v>
      </c>
      <c r="R343" s="31">
        <v>0</v>
      </c>
      <c r="S343" s="16">
        <f>IF(ISERR(SEARCH("TIJOLO",Tabela1[[#This Row],[Setor]])),Tabela1[[#This Row],[Divid.
Considerado]]*12/($X$1+$AD$1+Tabela1[[#This Row],[Ônus]]),Tabela1[[#This Row],[Divid.
Considerado]]*12*(1-$AF$1)/($X$1+Tabela1[[#This Row],[Ônus]]))</f>
        <v>23.025830258302584</v>
      </c>
      <c r="T343" s="17">
        <f>Tabela1[[#This Row],[Preço Calculado]]/Tabela1[[#This Row],[Preço atual]]-1</f>
        <v>-0.52979721751475228</v>
      </c>
      <c r="U343" s="29" t="str">
        <f>HYPERLINK("https://statusinvest.com.br/fundos-imobiliarios/"&amp;Tabela1[[#This Row],[Ticker]],"Link")</f>
        <v>Link</v>
      </c>
      <c r="V343" s="38" t="s">
        <v>233</v>
      </c>
    </row>
    <row r="344" spans="1:22" x14ac:dyDescent="0.25">
      <c r="A344" s="12" t="s">
        <v>701</v>
      </c>
      <c r="B344" s="12" t="s">
        <v>28</v>
      </c>
      <c r="C344" s="13" t="s">
        <v>39</v>
      </c>
      <c r="D344" s="13" t="s">
        <v>80</v>
      </c>
      <c r="E344" s="16">
        <v>119</v>
      </c>
      <c r="F344" s="16">
        <v>0.74</v>
      </c>
      <c r="G344" s="14">
        <f>Tabela1[[#This Row],[Divid.]]*12/Tabela1[[#This Row],[Preço atual]]</f>
        <v>7.4621848739495789E-2</v>
      </c>
      <c r="H344" s="16">
        <v>12.38</v>
      </c>
      <c r="I344" s="16">
        <v>179.98</v>
      </c>
      <c r="J344" s="15">
        <f>Tabela1[[#This Row],[Preço atual]]/Tabela1[[#This Row],[VP]]</f>
        <v>0.66118457606400716</v>
      </c>
      <c r="K344" s="14"/>
      <c r="L344" s="14"/>
      <c r="M344" s="13">
        <v>4.68</v>
      </c>
      <c r="N344" s="13">
        <v>1139</v>
      </c>
      <c r="O344" s="13"/>
      <c r="P344" s="13"/>
      <c r="Q344" s="30">
        <f>Tabela1[[#This Row],[Divid.]]</f>
        <v>0.74</v>
      </c>
      <c r="R344" s="31">
        <v>0</v>
      </c>
      <c r="S344" s="16">
        <f>IF(ISERR(SEARCH("TIJOLO",Tabela1[[#This Row],[Setor]])),Tabela1[[#This Row],[Divid.
Considerado]]*12/($X$1+$AD$1+Tabela1[[#This Row],[Ônus]]),Tabela1[[#This Row],[Divid.
Considerado]]*12*(1-$AF$1)/($X$1+Tabela1[[#This Row],[Ônus]]))</f>
        <v>65.535055350553492</v>
      </c>
      <c r="T344" s="17">
        <f>Tabela1[[#This Row],[Preço Calculado]]/Tabela1[[#This Row],[Preço atual]]-1</f>
        <v>-0.44928524915501267</v>
      </c>
      <c r="U344" s="29" t="str">
        <f>HYPERLINK("https://statusinvest.com.br/fundos-imobiliarios/"&amp;Tabela1[[#This Row],[Ticker]],"Link")</f>
        <v>Link</v>
      </c>
      <c r="V344" s="38" t="s">
        <v>702</v>
      </c>
    </row>
    <row r="345" spans="1:22" x14ac:dyDescent="0.25">
      <c r="A345" s="12" t="s">
        <v>703</v>
      </c>
      <c r="B345" s="12" t="s">
        <v>28</v>
      </c>
      <c r="C345" s="13" t="s">
        <v>34</v>
      </c>
      <c r="D345" s="13" t="s">
        <v>77</v>
      </c>
      <c r="E345" s="16">
        <v>49.29</v>
      </c>
      <c r="F345" s="16">
        <v>0.4</v>
      </c>
      <c r="G345" s="14">
        <f>Tabela1[[#This Row],[Divid.]]*12/Tabela1[[#This Row],[Preço atual]]</f>
        <v>9.7382836275106535E-2</v>
      </c>
      <c r="H345" s="16">
        <v>4.67</v>
      </c>
      <c r="I345" s="16">
        <v>86.48</v>
      </c>
      <c r="J345" s="15">
        <f>Tabela1[[#This Row],[Preço atual]]/Tabela1[[#This Row],[VP]]</f>
        <v>0.56995837187789078</v>
      </c>
      <c r="K345" s="14">
        <v>0.16700000000000001</v>
      </c>
      <c r="L345" s="14">
        <v>0</v>
      </c>
      <c r="M345" s="13">
        <v>1.69</v>
      </c>
      <c r="N345" s="13">
        <v>11263</v>
      </c>
      <c r="O345" s="13">
        <v>2411</v>
      </c>
      <c r="P345" s="13">
        <v>298</v>
      </c>
      <c r="Q345" s="30">
        <f>Tabela1[[#This Row],[Divid.]]</f>
        <v>0.4</v>
      </c>
      <c r="R345" s="31">
        <v>0</v>
      </c>
      <c r="S345" s="16">
        <f>IF(ISERR(SEARCH("TIJOLO",Tabela1[[#This Row],[Setor]])),Tabela1[[#This Row],[Divid.
Considerado]]*12/($X$1+$AD$1+Tabela1[[#This Row],[Ônus]]),Tabela1[[#This Row],[Divid.
Considerado]]*12*(1-$AF$1)/($X$1+Tabela1[[#This Row],[Ônus]]))</f>
        <v>35.424354243542439</v>
      </c>
      <c r="T345" s="17">
        <f>Tabela1[[#This Row],[Preço Calculado]]/Tabela1[[#This Row],[Preço atual]]-1</f>
        <v>-0.28130748136452755</v>
      </c>
      <c r="U345" s="29" t="str">
        <f>HYPERLINK("https://statusinvest.com.br/fundos-imobiliarios/"&amp;Tabela1[[#This Row],[Ticker]],"Link")</f>
        <v>Link</v>
      </c>
      <c r="V345" s="38" t="s">
        <v>704</v>
      </c>
    </row>
    <row r="346" spans="1:22" x14ac:dyDescent="0.25">
      <c r="A346" s="12" t="s">
        <v>705</v>
      </c>
      <c r="B346" s="12" t="s">
        <v>28</v>
      </c>
      <c r="C346" s="13" t="s">
        <v>143</v>
      </c>
      <c r="D346" s="13" t="s">
        <v>40</v>
      </c>
      <c r="E346" s="16">
        <v>523.99</v>
      </c>
      <c r="F346" s="16">
        <v>41.715400000000002</v>
      </c>
      <c r="G346" s="14">
        <f>Tabela1[[#This Row],[Divid.]]*12/Tabela1[[#This Row],[Preço atual]]</f>
        <v>0.95533273535754504</v>
      </c>
      <c r="H346" s="16">
        <v>83.381500000000003</v>
      </c>
      <c r="I346" s="16">
        <v>589.22</v>
      </c>
      <c r="J346" s="15">
        <f>Tabela1[[#This Row],[Preço atual]]/Tabela1[[#This Row],[VP]]</f>
        <v>0.88929432130613351</v>
      </c>
      <c r="K346" s="14">
        <v>0</v>
      </c>
      <c r="L346" s="14">
        <v>0</v>
      </c>
      <c r="M346" s="13">
        <v>7.98</v>
      </c>
      <c r="N346" s="13">
        <v>76</v>
      </c>
      <c r="O346" s="13">
        <v>2153</v>
      </c>
      <c r="P346" s="13">
        <v>14</v>
      </c>
      <c r="Q346" s="30">
        <f>Tabela1[[#This Row],[Divid.]]</f>
        <v>41.715400000000002</v>
      </c>
      <c r="R346" s="31">
        <v>0</v>
      </c>
      <c r="S346" s="16">
        <f>IF(ISERR(SEARCH("TIJOLO",Tabela1[[#This Row],[Setor]])),Tabela1[[#This Row],[Divid.
Considerado]]*12/($X$1+$AD$1+Tabela1[[#This Row],[Ônus]]),Tabela1[[#This Row],[Divid.
Considerado]]*12*(1-$AF$1)/($X$1+Tabela1[[#This Row],[Ônus]]))</f>
        <v>3694.352767527675</v>
      </c>
      <c r="T346" s="17">
        <f>Tabela1[[#This Row],[Preço Calculado]]/Tabela1[[#This Row],[Preço atual]]-1</f>
        <v>6.0504260911995935</v>
      </c>
      <c r="U346" s="29" t="str">
        <f>HYPERLINK("https://statusinvest.com.br/fundos-imobiliarios/"&amp;Tabela1[[#This Row],[Ticker]],"Link")</f>
        <v>Link</v>
      </c>
      <c r="V346" s="38" t="s">
        <v>706</v>
      </c>
    </row>
    <row r="347" spans="1:22" x14ac:dyDescent="0.25">
      <c r="A347" s="12" t="s">
        <v>707</v>
      </c>
      <c r="B347" s="12" t="s">
        <v>28</v>
      </c>
      <c r="C347" s="13" t="s">
        <v>39</v>
      </c>
      <c r="D347" s="13" t="s">
        <v>652</v>
      </c>
      <c r="E347" s="16">
        <v>97.45</v>
      </c>
      <c r="F347" s="16">
        <v>1.1499999999999999</v>
      </c>
      <c r="G347" s="14">
        <f>Tabela1[[#This Row],[Divid.]]*12/Tabela1[[#This Row],[Preço atual]]</f>
        <v>0.14161108260646485</v>
      </c>
      <c r="H347" s="16">
        <v>13.55</v>
      </c>
      <c r="I347" s="16">
        <v>101.91</v>
      </c>
      <c r="J347" s="15">
        <f>Tabela1[[#This Row],[Preço atual]]/Tabela1[[#This Row],[VP]]</f>
        <v>0.95623589441664214</v>
      </c>
      <c r="K347" s="14"/>
      <c r="L347" s="14"/>
      <c r="M347" s="13">
        <v>5.0999999999999996</v>
      </c>
      <c r="N347" s="13">
        <v>2813</v>
      </c>
      <c r="O347" s="13"/>
      <c r="P347" s="13"/>
      <c r="Q347" s="30">
        <f>Tabela1[[#This Row],[Divid.]]</f>
        <v>1.1499999999999999</v>
      </c>
      <c r="R347" s="31">
        <v>0</v>
      </c>
      <c r="S347" s="16">
        <f>IF(ISERR(SEARCH("TIJOLO",Tabela1[[#This Row],[Setor]])),Tabela1[[#This Row],[Divid.
Considerado]]*12/($X$1+$AD$1+Tabela1[[#This Row],[Ônus]]),Tabela1[[#This Row],[Divid.
Considerado]]*12*(1-$AF$1)/($X$1+Tabela1[[#This Row],[Ônus]]))</f>
        <v>101.84501845018448</v>
      </c>
      <c r="T347" s="17">
        <f>Tabela1[[#This Row],[Preço Calculado]]/Tabela1[[#This Row],[Preço atual]]-1</f>
        <v>4.5100240638116684E-2</v>
      </c>
      <c r="U347" s="29" t="str">
        <f>HYPERLINK("https://statusinvest.com.br/fundos-imobiliarios/"&amp;Tabela1[[#This Row],[Ticker]],"Link")</f>
        <v>Link</v>
      </c>
      <c r="V347" s="38" t="s">
        <v>708</v>
      </c>
    </row>
    <row r="348" spans="1:22" x14ac:dyDescent="0.25">
      <c r="A348" s="12" t="s">
        <v>709</v>
      </c>
      <c r="B348" s="12" t="s">
        <v>28</v>
      </c>
      <c r="C348" s="13" t="s">
        <v>39</v>
      </c>
      <c r="D348" s="13" t="s">
        <v>631</v>
      </c>
      <c r="E348" s="16">
        <v>84.7</v>
      </c>
      <c r="F348" s="16">
        <v>1</v>
      </c>
      <c r="G348" s="14">
        <f>Tabela1[[#This Row],[Divid.]]*12/Tabela1[[#This Row],[Preço atual]]</f>
        <v>0.14167650531286893</v>
      </c>
      <c r="H348" s="16">
        <v>11</v>
      </c>
      <c r="I348" s="16">
        <v>93.12</v>
      </c>
      <c r="J348" s="15">
        <f>Tabela1[[#This Row],[Preço atual]]/Tabela1[[#This Row],[VP]]</f>
        <v>0.90957903780068727</v>
      </c>
      <c r="K348" s="14"/>
      <c r="L348" s="14"/>
      <c r="M348" s="13">
        <v>1.1399999999999999</v>
      </c>
      <c r="N348" s="13">
        <v>2222</v>
      </c>
      <c r="O348" s="13"/>
      <c r="P348" s="13"/>
      <c r="Q348" s="30">
        <f>Tabela1[[#This Row],[Divid.]]</f>
        <v>1</v>
      </c>
      <c r="R348" s="31">
        <v>0</v>
      </c>
      <c r="S348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48" s="17">
        <f>Tabela1[[#This Row],[Preço Calculado]]/Tabela1[[#This Row],[Preço atual]]-1</f>
        <v>4.5583065039623172E-2</v>
      </c>
      <c r="U348" s="29" t="str">
        <f>HYPERLINK("https://statusinvest.com.br/fundos-imobiliarios/"&amp;Tabela1[[#This Row],[Ticker]],"Link")</f>
        <v>Link</v>
      </c>
      <c r="V348" s="38" t="s">
        <v>710</v>
      </c>
    </row>
    <row r="349" spans="1:22" x14ac:dyDescent="0.25">
      <c r="A349" s="12" t="s">
        <v>711</v>
      </c>
      <c r="B349" s="12" t="s">
        <v>28</v>
      </c>
      <c r="C349" s="13" t="s">
        <v>143</v>
      </c>
      <c r="D349" s="13" t="s">
        <v>631</v>
      </c>
      <c r="E349" s="16">
        <v>1125</v>
      </c>
      <c r="F349" s="16">
        <v>8.6387999999999998</v>
      </c>
      <c r="G349" s="14">
        <f>Tabela1[[#This Row],[Divid.]]*12/Tabela1[[#This Row],[Preço atual]]</f>
        <v>9.2147199999999999E-2</v>
      </c>
      <c r="H349" s="16">
        <v>52.040199999999999</v>
      </c>
      <c r="I349" s="16">
        <v>1161.49</v>
      </c>
      <c r="J349" s="15">
        <f>Tabela1[[#This Row],[Preço atual]]/Tabela1[[#This Row],[VP]]</f>
        <v>0.96858345745550978</v>
      </c>
      <c r="K349" s="14"/>
      <c r="L349" s="14"/>
      <c r="M349" s="13">
        <v>1.64</v>
      </c>
      <c r="N349" s="13">
        <v>105</v>
      </c>
      <c r="O349" s="13"/>
      <c r="P349" s="13"/>
      <c r="Q349" s="30">
        <f>Tabela1[[#This Row],[Divid.]]</f>
        <v>8.6387999999999998</v>
      </c>
      <c r="R349" s="31">
        <v>0</v>
      </c>
      <c r="S349" s="16">
        <f>IF(ISERR(SEARCH("TIJOLO",Tabela1[[#This Row],[Setor]])),Tabela1[[#This Row],[Divid.
Considerado]]*12/($X$1+$AD$1+Tabela1[[#This Row],[Ônus]]),Tabela1[[#This Row],[Divid.
Considerado]]*12*(1-$AF$1)/($X$1+Tabela1[[#This Row],[Ônus]]))</f>
        <v>765.05977859778591</v>
      </c>
      <c r="T349" s="17">
        <f>Tabela1[[#This Row],[Preço Calculado]]/Tabela1[[#This Row],[Preço atual]]-1</f>
        <v>-0.31994686346863477</v>
      </c>
      <c r="U349" s="29" t="str">
        <f>HYPERLINK("https://statusinvest.com.br/fundos-imobiliarios/"&amp;Tabela1[[#This Row],[Ticker]],"Link")</f>
        <v>Link</v>
      </c>
      <c r="V349" s="38" t="s">
        <v>712</v>
      </c>
    </row>
    <row r="350" spans="1:22" x14ac:dyDescent="0.25">
      <c r="A350" s="12" t="s">
        <v>713</v>
      </c>
      <c r="B350" s="12" t="s">
        <v>28</v>
      </c>
      <c r="C350" s="13" t="s">
        <v>55</v>
      </c>
      <c r="D350" s="13" t="s">
        <v>204</v>
      </c>
      <c r="E350" s="16">
        <v>84.96</v>
      </c>
      <c r="F350" s="16">
        <v>0.75</v>
      </c>
      <c r="G350" s="14">
        <f>Tabela1[[#This Row],[Divid.]]*12/Tabela1[[#This Row],[Preço atual]]</f>
        <v>0.10593220338983052</v>
      </c>
      <c r="H350" s="16">
        <v>9</v>
      </c>
      <c r="I350" s="16">
        <v>86.45</v>
      </c>
      <c r="J350" s="15">
        <f>Tabela1[[#This Row],[Preço atual]]/Tabela1[[#This Row],[VP]]</f>
        <v>0.98276460381723529</v>
      </c>
      <c r="K350" s="14"/>
      <c r="L350" s="14"/>
      <c r="M350" s="13">
        <v>1.23</v>
      </c>
      <c r="N350" s="13">
        <v>12129</v>
      </c>
      <c r="O350" s="13"/>
      <c r="P350" s="13"/>
      <c r="Q350" s="30">
        <f>Tabela1[[#This Row],[Divid.]]</f>
        <v>0.75</v>
      </c>
      <c r="R350" s="31">
        <v>0</v>
      </c>
      <c r="S350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350" s="17">
        <f>Tabela1[[#This Row],[Preço Calculado]]/Tabela1[[#This Row],[Preço atual]]-1</f>
        <v>-0.21821252110826195</v>
      </c>
      <c r="U350" s="29" t="str">
        <f>HYPERLINK("https://statusinvest.com.br/fundos-imobiliarios/"&amp;Tabela1[[#This Row],[Ticker]],"Link")</f>
        <v>Link</v>
      </c>
      <c r="V350" s="38" t="s">
        <v>714</v>
      </c>
    </row>
    <row r="351" spans="1:22" x14ac:dyDescent="0.25">
      <c r="A351" s="12" t="s">
        <v>715</v>
      </c>
      <c r="B351" s="12" t="s">
        <v>28</v>
      </c>
      <c r="C351" s="13" t="s">
        <v>39</v>
      </c>
      <c r="D351" s="13" t="s">
        <v>716</v>
      </c>
      <c r="E351" s="16">
        <v>92.14</v>
      </c>
      <c r="F351" s="16">
        <v>1.2</v>
      </c>
      <c r="G351" s="25">
        <f>Tabela1[[#This Row],[Divid.]]*12/Tabela1[[#This Row],[Preço atual]]</f>
        <v>0.15628391578033426</v>
      </c>
      <c r="H351" s="16">
        <v>16.170000000000002</v>
      </c>
      <c r="I351" s="16">
        <v>93.1</v>
      </c>
      <c r="J351" s="15">
        <f>Tabela1[[#This Row],[Preço atual]]/Tabela1[[#This Row],[VP]]</f>
        <v>0.98968850698174016</v>
      </c>
      <c r="K351" s="14"/>
      <c r="L351" s="14"/>
      <c r="M351" s="13">
        <v>1.4</v>
      </c>
      <c r="N351" s="13">
        <v>46942</v>
      </c>
      <c r="O351" s="13"/>
      <c r="P351" s="13"/>
      <c r="Q351" s="30">
        <f>Tabela1[[#This Row],[Divid.]]</f>
        <v>1.2</v>
      </c>
      <c r="R351" s="31">
        <v>0</v>
      </c>
      <c r="S351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351" s="17">
        <f>Tabela1[[#This Row],[Preço Calculado]]/Tabela1[[#This Row],[Preço atual]]-1</f>
        <v>0.15338683232719008</v>
      </c>
      <c r="U351" s="29" t="str">
        <f>HYPERLINK("https://statusinvest.com.br/fundos-imobiliarios/"&amp;Tabela1[[#This Row],[Ticker]],"Link")</f>
        <v>Link</v>
      </c>
      <c r="V351" s="38" t="s">
        <v>717</v>
      </c>
    </row>
    <row r="352" spans="1:22" x14ac:dyDescent="0.25">
      <c r="A352" s="12" t="s">
        <v>718</v>
      </c>
      <c r="B352" s="12" t="s">
        <v>28</v>
      </c>
      <c r="C352" s="13" t="s">
        <v>43</v>
      </c>
      <c r="D352" s="13" t="s">
        <v>716</v>
      </c>
      <c r="E352" s="16">
        <v>93</v>
      </c>
      <c r="F352" s="16">
        <v>0.85</v>
      </c>
      <c r="G352" s="25">
        <f>Tabela1[[#This Row],[Divid.]]*12/Tabela1[[#This Row],[Preço atual]]</f>
        <v>0.1096774193548387</v>
      </c>
      <c r="H352" s="16">
        <v>10.96</v>
      </c>
      <c r="I352" s="16">
        <v>97.29</v>
      </c>
      <c r="J352" s="15">
        <f>Tabela1[[#This Row],[Preço atual]]/Tabela1[[#This Row],[VP]]</f>
        <v>0.95590502621029905</v>
      </c>
      <c r="K352" s="14">
        <v>0</v>
      </c>
      <c r="L352" s="14">
        <v>0</v>
      </c>
      <c r="M352" s="13">
        <v>5.5</v>
      </c>
      <c r="N352" s="13">
        <v>90522</v>
      </c>
      <c r="O352" s="13">
        <v>2</v>
      </c>
      <c r="P352" s="13">
        <v>0</v>
      </c>
      <c r="Q352" s="30">
        <f>Tabela1[[#This Row],[Divid.]]</f>
        <v>0.85</v>
      </c>
      <c r="R352" s="31">
        <v>0</v>
      </c>
      <c r="S352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352" s="17">
        <f>Tabela1[[#This Row],[Preço Calculado]]/Tabela1[[#This Row],[Preço atual]]-1</f>
        <v>-0.19057255088679925</v>
      </c>
      <c r="U352" s="29" t="str">
        <f>HYPERLINK("https://statusinvest.com.br/fundos-imobiliarios/"&amp;Tabela1[[#This Row],[Ticker]],"Link")</f>
        <v>Link</v>
      </c>
      <c r="V352" s="38" t="s">
        <v>719</v>
      </c>
    </row>
    <row r="353" spans="1:22" x14ac:dyDescent="0.25">
      <c r="A353" s="12" t="s">
        <v>720</v>
      </c>
      <c r="B353" s="12" t="s">
        <v>28</v>
      </c>
      <c r="C353" s="13" t="s">
        <v>79</v>
      </c>
      <c r="D353" s="13" t="s">
        <v>77</v>
      </c>
      <c r="E353" s="16">
        <v>106.61</v>
      </c>
      <c r="F353" s="16">
        <v>0.93</v>
      </c>
      <c r="G353" s="14">
        <f>Tabela1[[#This Row],[Divid.]]*12/Tabela1[[#This Row],[Preço atual]]</f>
        <v>0.10468061157489916</v>
      </c>
      <c r="H353" s="16">
        <v>0</v>
      </c>
      <c r="I353" s="16">
        <v>111.5</v>
      </c>
      <c r="J353" s="15">
        <f>Tabela1[[#This Row],[Preço atual]]/Tabela1[[#This Row],[VP]]</f>
        <v>0.95614349775784757</v>
      </c>
      <c r="K353" s="14">
        <v>7.0999999999999994E-2</v>
      </c>
      <c r="L353" s="14">
        <v>4.0000000000000001E-3</v>
      </c>
      <c r="M353" s="13">
        <v>2.37</v>
      </c>
      <c r="N353" s="13">
        <v>16251</v>
      </c>
      <c r="O353" s="13"/>
      <c r="P353" s="13"/>
      <c r="Q353" s="30">
        <f>Tabela1[[#This Row],[Divid.]]</f>
        <v>0.93</v>
      </c>
      <c r="R353" s="31">
        <v>0</v>
      </c>
      <c r="S353" s="16">
        <f>IF(ISERR(SEARCH("TIJOLO",Tabela1[[#This Row],[Setor]])),Tabela1[[#This Row],[Divid.
Considerado]]*12/($X$1+$AD$1+Tabela1[[#This Row],[Ônus]]),Tabela1[[#This Row],[Divid.
Considerado]]*12*(1-$AF$1)/($X$1+Tabela1[[#This Row],[Ônus]]))</f>
        <v>82.361623616236159</v>
      </c>
      <c r="T353" s="17">
        <f>Tabela1[[#This Row],[Preço Calculado]]/Tabela1[[#This Row],[Preço atual]]-1</f>
        <v>-0.22744936107085489</v>
      </c>
      <c r="U353" s="29" t="str">
        <f>HYPERLINK("https://statusinvest.com.br/fundos-imobiliarios/"&amp;Tabela1[[#This Row],[Ticker]],"Link")</f>
        <v>Link</v>
      </c>
      <c r="V353" s="38" t="s">
        <v>29</v>
      </c>
    </row>
    <row r="354" spans="1:22" x14ac:dyDescent="0.25">
      <c r="A354" s="12" t="s">
        <v>721</v>
      </c>
      <c r="B354" s="12" t="s">
        <v>28</v>
      </c>
      <c r="C354" s="13" t="s">
        <v>71</v>
      </c>
      <c r="D354" s="13"/>
      <c r="E354" s="16">
        <v>0</v>
      </c>
      <c r="F354" s="16" t="s">
        <v>40</v>
      </c>
      <c r="G354" s="25" t="e">
        <f>Tabela1[[#This Row],[Divid.]]*12/Tabela1[[#This Row],[Preço atual]]</f>
        <v>#VALUE!</v>
      </c>
      <c r="H354" s="16">
        <v>0</v>
      </c>
      <c r="I354" s="16">
        <v>0</v>
      </c>
      <c r="J354" s="15" t="e">
        <f>Tabela1[[#This Row],[Preço atual]]/Tabela1[[#This Row],[VP]]</f>
        <v>#DIV/0!</v>
      </c>
      <c r="K354" s="14"/>
      <c r="L354" s="14"/>
      <c r="M354" s="13" t="s">
        <v>40</v>
      </c>
      <c r="N354" s="13"/>
      <c r="O354" s="13"/>
      <c r="P354" s="13"/>
      <c r="Q354" s="30" t="str">
        <f>Tabela1[[#This Row],[Divid.]]</f>
        <v>-</v>
      </c>
      <c r="R354" s="31">
        <v>0</v>
      </c>
      <c r="S35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54" s="17" t="e">
        <f>Tabela1[[#This Row],[Preço Calculado]]/Tabela1[[#This Row],[Preço atual]]-1</f>
        <v>#VALUE!</v>
      </c>
      <c r="U354" s="29" t="str">
        <f>HYPERLINK("https://statusinvest.com.br/fundos-imobiliarios/"&amp;Tabela1[[#This Row],[Ticker]],"Link")</f>
        <v>Link</v>
      </c>
      <c r="V354" s="38" t="s">
        <v>29</v>
      </c>
    </row>
    <row r="355" spans="1:22" x14ac:dyDescent="0.25">
      <c r="A355" s="12" t="s">
        <v>722</v>
      </c>
      <c r="B355" s="12" t="s">
        <v>28</v>
      </c>
      <c r="C355" s="13" t="s">
        <v>39</v>
      </c>
      <c r="D355" s="13" t="s">
        <v>723</v>
      </c>
      <c r="E355" s="16">
        <v>86.71</v>
      </c>
      <c r="F355" s="16">
        <v>1</v>
      </c>
      <c r="G355" s="25">
        <f>Tabela1[[#This Row],[Divid.]]*12/Tabela1[[#This Row],[Preço atual]]</f>
        <v>0.13839234229039327</v>
      </c>
      <c r="H355" s="16">
        <v>11.45</v>
      </c>
      <c r="I355" s="16">
        <v>95.12</v>
      </c>
      <c r="J355" s="15">
        <f>Tabela1[[#This Row],[Preço atual]]/Tabela1[[#This Row],[VP]]</f>
        <v>0.91158536585365846</v>
      </c>
      <c r="K355" s="14"/>
      <c r="L355" s="14"/>
      <c r="M355" s="13">
        <v>3.03</v>
      </c>
      <c r="N355" s="13">
        <v>9184</v>
      </c>
      <c r="O355" s="13"/>
      <c r="P355" s="13"/>
      <c r="Q355" s="30">
        <f>Tabela1[[#This Row],[Divid.]]</f>
        <v>1</v>
      </c>
      <c r="R355" s="31">
        <v>0</v>
      </c>
      <c r="S355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55" s="17">
        <f>Tabela1[[#This Row],[Preço Calculado]]/Tabela1[[#This Row],[Preço atual]]-1</f>
        <v>2.1345699560097797E-2</v>
      </c>
      <c r="U355" s="29" t="str">
        <f>HYPERLINK("https://statusinvest.com.br/fundos-imobiliarios/"&amp;Tabela1[[#This Row],[Ticker]],"Link")</f>
        <v>Link</v>
      </c>
      <c r="V355" s="38" t="s">
        <v>724</v>
      </c>
    </row>
    <row r="356" spans="1:22" x14ac:dyDescent="0.25">
      <c r="A356" s="12" t="s">
        <v>725</v>
      </c>
      <c r="B356" s="12" t="s">
        <v>28</v>
      </c>
      <c r="C356" s="13" t="s">
        <v>34</v>
      </c>
      <c r="D356" s="13" t="s">
        <v>726</v>
      </c>
      <c r="E356" s="16">
        <v>37.880000000000003</v>
      </c>
      <c r="F356" s="16">
        <v>0.66220000000000001</v>
      </c>
      <c r="G356" s="25">
        <f>Tabela1[[#This Row],[Divid.]]*12/Tabela1[[#This Row],[Preço atual]]</f>
        <v>0.20977824709609291</v>
      </c>
      <c r="H356" s="16">
        <v>0</v>
      </c>
      <c r="I356" s="16">
        <v>55.44</v>
      </c>
      <c r="J356" s="15">
        <f>Tabela1[[#This Row],[Preço atual]]/Tabela1[[#This Row],[VP]]</f>
        <v>0.68326118326118335</v>
      </c>
      <c r="K356" s="14">
        <v>1</v>
      </c>
      <c r="L356" s="14">
        <v>0</v>
      </c>
      <c r="M356" s="13">
        <v>2.79</v>
      </c>
      <c r="N356" s="13">
        <v>50</v>
      </c>
      <c r="O356" s="13">
        <v>4743</v>
      </c>
      <c r="P356" s="13">
        <v>0</v>
      </c>
      <c r="Q356" s="30">
        <f>Tabela1[[#This Row],[Divid.]]</f>
        <v>0.66220000000000001</v>
      </c>
      <c r="R356" s="31">
        <v>0</v>
      </c>
      <c r="S356" s="16">
        <f>IF(ISERR(SEARCH("TIJOLO",Tabela1[[#This Row],[Setor]])),Tabela1[[#This Row],[Divid.
Considerado]]*12/($X$1+$AD$1+Tabela1[[#This Row],[Ônus]]),Tabela1[[#This Row],[Divid.
Considerado]]*12*(1-$AF$1)/($X$1+Tabela1[[#This Row],[Ônus]]))</f>
        <v>58.645018450184502</v>
      </c>
      <c r="T356" s="17">
        <f>Tabela1[[#This Row],[Preço Calculado]]/Tabela1[[#This Row],[Preço atual]]-1</f>
        <v>0.54817894535861922</v>
      </c>
      <c r="U356" s="29" t="str">
        <f>HYPERLINK("https://statusinvest.com.br/fundos-imobiliarios/"&amp;Tabela1[[#This Row],[Ticker]],"Link")</f>
        <v>Link</v>
      </c>
      <c r="V356" s="38" t="s">
        <v>727</v>
      </c>
    </row>
    <row r="357" spans="1:22" x14ac:dyDescent="0.25">
      <c r="A357" s="12" t="s">
        <v>728</v>
      </c>
      <c r="B357" s="12" t="s">
        <v>28</v>
      </c>
      <c r="C357" s="13" t="s">
        <v>43</v>
      </c>
      <c r="D357" s="13"/>
      <c r="E357" s="16">
        <v>0</v>
      </c>
      <c r="F357" s="16" t="s">
        <v>40</v>
      </c>
      <c r="G357" s="25" t="e">
        <f>Tabela1[[#This Row],[Divid.]]*12/Tabela1[[#This Row],[Preço atual]]</f>
        <v>#VALUE!</v>
      </c>
      <c r="H357" s="16">
        <v>0</v>
      </c>
      <c r="I357" s="16">
        <v>101.61</v>
      </c>
      <c r="J357" s="15">
        <f>Tabela1[[#This Row],[Preço atual]]/Tabela1[[#This Row],[VP]]</f>
        <v>0</v>
      </c>
      <c r="K357" s="14"/>
      <c r="L357" s="14"/>
      <c r="M357" s="13">
        <v>4.74</v>
      </c>
      <c r="N357" s="13">
        <v>1</v>
      </c>
      <c r="O357" s="13"/>
      <c r="P357" s="13"/>
      <c r="Q357" s="30" t="str">
        <f>Tabela1[[#This Row],[Divid.]]</f>
        <v>-</v>
      </c>
      <c r="R357" s="31">
        <v>0</v>
      </c>
      <c r="S35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57" s="17" t="e">
        <f>Tabela1[[#This Row],[Preço Calculado]]/Tabela1[[#This Row],[Preço atual]]-1</f>
        <v>#VALUE!</v>
      </c>
      <c r="U357" s="29" t="str">
        <f>HYPERLINK("https://statusinvest.com.br/fundos-imobiliarios/"&amp;Tabela1[[#This Row],[Ticker]],"Link")</f>
        <v>Link</v>
      </c>
      <c r="V357" s="38" t="s">
        <v>29</v>
      </c>
    </row>
    <row r="358" spans="1:22" x14ac:dyDescent="0.25">
      <c r="A358" s="12" t="s">
        <v>729</v>
      </c>
      <c r="B358" s="12" t="s">
        <v>28</v>
      </c>
      <c r="C358" s="13" t="s">
        <v>43</v>
      </c>
      <c r="D358" s="13" t="s">
        <v>723</v>
      </c>
      <c r="E358" s="16">
        <v>61.5</v>
      </c>
      <c r="F358" s="16">
        <v>0.59</v>
      </c>
      <c r="G358" s="25">
        <f>Tabela1[[#This Row],[Divid.]]*12/Tabela1[[#This Row],[Preço atual]]</f>
        <v>0.1151219512195122</v>
      </c>
      <c r="H358" s="16">
        <v>6.92</v>
      </c>
      <c r="I358" s="16">
        <v>94.61</v>
      </c>
      <c r="J358" s="15">
        <f>Tabela1[[#This Row],[Preço atual]]/Tabela1[[#This Row],[VP]]</f>
        <v>0.65003699397526693</v>
      </c>
      <c r="K358" s="14">
        <v>0</v>
      </c>
      <c r="L358" s="14">
        <v>0</v>
      </c>
      <c r="M358" s="13">
        <v>4.45</v>
      </c>
      <c r="N358" s="13">
        <v>43405</v>
      </c>
      <c r="O358" s="13">
        <v>2495</v>
      </c>
      <c r="P358" s="13">
        <v>275</v>
      </c>
      <c r="Q358" s="30">
        <f>Tabela1[[#This Row],[Divid.]]</f>
        <v>0.59</v>
      </c>
      <c r="R358" s="31">
        <v>0</v>
      </c>
      <c r="S358" s="16">
        <f>IF(ISERR(SEARCH("TIJOLO",Tabela1[[#This Row],[Setor]])),Tabela1[[#This Row],[Divid.
Considerado]]*12/($X$1+$AD$1+Tabela1[[#This Row],[Ônus]]),Tabela1[[#This Row],[Divid.
Considerado]]*12*(1-$AF$1)/($X$1+Tabela1[[#This Row],[Ônus]]))</f>
        <v>52.250922509225092</v>
      </c>
      <c r="T358" s="17">
        <f>Tabela1[[#This Row],[Preço Calculado]]/Tabela1[[#This Row],[Preço atual]]-1</f>
        <v>-0.15039150391503919</v>
      </c>
      <c r="U358" s="29" t="str">
        <f>HYPERLINK("https://statusinvest.com.br/fundos-imobiliarios/"&amp;Tabela1[[#This Row],[Ticker]],"Link")</f>
        <v>Link</v>
      </c>
      <c r="V358" s="38" t="s">
        <v>730</v>
      </c>
    </row>
    <row r="359" spans="1:22" x14ac:dyDescent="0.25">
      <c r="A359" s="12" t="s">
        <v>731</v>
      </c>
      <c r="B359" s="12" t="s">
        <v>28</v>
      </c>
      <c r="C359" s="13" t="s">
        <v>59</v>
      </c>
      <c r="D359" s="13"/>
      <c r="E359" s="16">
        <v>0</v>
      </c>
      <c r="F359" s="16" t="s">
        <v>40</v>
      </c>
      <c r="G359" s="14" t="e">
        <f>Tabela1[[#This Row],[Divid.]]*12/Tabela1[[#This Row],[Preço atual]]</f>
        <v>#VALUE!</v>
      </c>
      <c r="H359" s="16">
        <v>0</v>
      </c>
      <c r="I359" s="16">
        <v>788.77</v>
      </c>
      <c r="J359" s="15">
        <f>Tabela1[[#This Row],[Preço atual]]/Tabela1[[#This Row],[VP]]</f>
        <v>0</v>
      </c>
      <c r="K359" s="14"/>
      <c r="L359" s="14"/>
      <c r="M359" s="13">
        <v>169.36</v>
      </c>
      <c r="N359" s="13">
        <v>2</v>
      </c>
      <c r="O359" s="13"/>
      <c r="P359" s="13"/>
      <c r="Q359" s="30" t="str">
        <f>Tabela1[[#This Row],[Divid.]]</f>
        <v>-</v>
      </c>
      <c r="R359" s="31">
        <v>0</v>
      </c>
      <c r="S35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59" s="17" t="e">
        <f>Tabela1[[#This Row],[Preço Calculado]]/Tabela1[[#This Row],[Preço atual]]-1</f>
        <v>#VALUE!</v>
      </c>
      <c r="U359" s="29" t="str">
        <f>HYPERLINK("https://statusinvest.com.br/fundos-imobiliarios/"&amp;Tabela1[[#This Row],[Ticker]],"Link")</f>
        <v>Link</v>
      </c>
      <c r="V359" s="38" t="s">
        <v>29</v>
      </c>
    </row>
    <row r="360" spans="1:22" x14ac:dyDescent="0.25">
      <c r="A360" s="12" t="s">
        <v>732</v>
      </c>
      <c r="B360" s="12" t="s">
        <v>28</v>
      </c>
      <c r="C360" s="13" t="s">
        <v>47</v>
      </c>
      <c r="D360" s="13" t="s">
        <v>137</v>
      </c>
      <c r="E360" s="16">
        <v>5.01</v>
      </c>
      <c r="F360" s="16">
        <v>2.4E-2</v>
      </c>
      <c r="G360" s="25">
        <f>Tabela1[[#This Row],[Divid.]]*12/Tabela1[[#This Row],[Preço atual]]</f>
        <v>5.7485029940119767E-2</v>
      </c>
      <c r="H360" s="16">
        <v>0.26100000000000001</v>
      </c>
      <c r="I360" s="16">
        <v>11.71</v>
      </c>
      <c r="J360" s="15">
        <f>Tabela1[[#This Row],[Preço atual]]/Tabela1[[#This Row],[VP]]</f>
        <v>0.42783945345858237</v>
      </c>
      <c r="K360" s="14">
        <v>0.23899999999999999</v>
      </c>
      <c r="L360" s="14">
        <v>0.36499999999999999</v>
      </c>
      <c r="M360" s="13">
        <v>2.2999999999999998</v>
      </c>
      <c r="N360" s="13">
        <v>5115</v>
      </c>
      <c r="O360" s="13">
        <v>4318</v>
      </c>
      <c r="P360" s="13">
        <v>775</v>
      </c>
      <c r="Q360" s="30">
        <f>Tabela1[[#This Row],[Divid.]]</f>
        <v>2.4E-2</v>
      </c>
      <c r="R360" s="31">
        <v>0</v>
      </c>
      <c r="S360" s="16">
        <f>IF(ISERR(SEARCH("TIJOLO",Tabela1[[#This Row],[Setor]])),Tabela1[[#This Row],[Divid.
Considerado]]*12/($X$1+$AD$1+Tabela1[[#This Row],[Ônus]]),Tabela1[[#This Row],[Divid.
Considerado]]*12*(1-$AF$1)/($X$1+Tabela1[[#This Row],[Ônus]]))</f>
        <v>2.1254612546125462</v>
      </c>
      <c r="T360" s="17">
        <f>Tabela1[[#This Row],[Preço Calculado]]/Tabela1[[#This Row],[Preço atual]]-1</f>
        <v>-0.5757562366042821</v>
      </c>
      <c r="U360" s="29" t="str">
        <f>HYPERLINK("https://statusinvest.com.br/fundos-imobiliarios/"&amp;Tabela1[[#This Row],[Ticker]],"Link")</f>
        <v>Link</v>
      </c>
      <c r="V360" s="38" t="s">
        <v>733</v>
      </c>
    </row>
    <row r="361" spans="1:22" x14ac:dyDescent="0.25">
      <c r="A361" s="12" t="s">
        <v>734</v>
      </c>
      <c r="B361" s="12" t="s">
        <v>28</v>
      </c>
      <c r="C361" s="13" t="s">
        <v>59</v>
      </c>
      <c r="D361" s="13"/>
      <c r="E361" s="16">
        <v>96.5</v>
      </c>
      <c r="F361" s="16">
        <v>0.83</v>
      </c>
      <c r="G361" s="25">
        <f>Tabela1[[#This Row],[Divid.]]*12/Tabela1[[#This Row],[Preço atual]]</f>
        <v>0.10321243523316061</v>
      </c>
      <c r="H361" s="16">
        <v>8.9600000000000009</v>
      </c>
      <c r="I361" s="16">
        <v>95.88</v>
      </c>
      <c r="J361" s="15">
        <f>Tabela1[[#This Row],[Preço atual]]/Tabela1[[#This Row],[VP]]</f>
        <v>1.0064664163537755</v>
      </c>
      <c r="K361" s="14"/>
      <c r="L361" s="14"/>
      <c r="M361" s="13">
        <v>1.25</v>
      </c>
      <c r="N361" s="13">
        <v>64024</v>
      </c>
      <c r="O361" s="13">
        <v>1764</v>
      </c>
      <c r="P361" s="13">
        <v>230</v>
      </c>
      <c r="Q361" s="30">
        <f>Tabela1[[#This Row],[Divid.]]</f>
        <v>0.83</v>
      </c>
      <c r="R361" s="31">
        <v>0</v>
      </c>
      <c r="S361" s="16">
        <f>IF(ISERR(SEARCH("TIJOLO",Tabela1[[#This Row],[Setor]])),Tabela1[[#This Row],[Divid.
Considerado]]*12/($X$1+$AD$1+Tabela1[[#This Row],[Ônus]]),Tabela1[[#This Row],[Divid.
Considerado]]*12*(1-$AF$1)/($X$1+Tabela1[[#This Row],[Ônus]]))</f>
        <v>73.505535055350535</v>
      </c>
      <c r="T361" s="17">
        <f>Tabela1[[#This Row],[Preço Calculado]]/Tabela1[[#This Row],[Preço atual]]-1</f>
        <v>-0.2382846108253831</v>
      </c>
      <c r="U361" s="29" t="str">
        <f>HYPERLINK("https://statusinvest.com.br/fundos-imobiliarios/"&amp;Tabela1[[#This Row],[Ticker]],"Link")</f>
        <v>Link</v>
      </c>
      <c r="V361" s="38" t="s">
        <v>735</v>
      </c>
    </row>
    <row r="362" spans="1:22" x14ac:dyDescent="0.25">
      <c r="A362" s="12" t="s">
        <v>736</v>
      </c>
      <c r="B362" s="12" t="s">
        <v>28</v>
      </c>
      <c r="C362" s="13" t="s">
        <v>71</v>
      </c>
      <c r="D362" s="13" t="s">
        <v>40</v>
      </c>
      <c r="E362" s="16">
        <v>98.19</v>
      </c>
      <c r="F362" s="16">
        <v>0.8</v>
      </c>
      <c r="G362" s="14">
        <f>Tabela1[[#This Row],[Divid.]]*12/Tabela1[[#This Row],[Preço atual]]</f>
        <v>9.7769630308585417E-2</v>
      </c>
      <c r="H362" s="16">
        <v>10.49</v>
      </c>
      <c r="I362" s="16">
        <v>90.01</v>
      </c>
      <c r="J362" s="15">
        <f>Tabela1[[#This Row],[Preço atual]]/Tabela1[[#This Row],[VP]]</f>
        <v>1.090878791245417</v>
      </c>
      <c r="K362" s="14"/>
      <c r="L362" s="14"/>
      <c r="M362" s="13">
        <v>1.53</v>
      </c>
      <c r="N362" s="13">
        <v>122</v>
      </c>
      <c r="O362" s="13"/>
      <c r="P362" s="13"/>
      <c r="Q362" s="30">
        <f>Tabela1[[#This Row],[Divid.]]</f>
        <v>0.8</v>
      </c>
      <c r="R362" s="31">
        <v>0</v>
      </c>
      <c r="S362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362" s="17">
        <f>Tabela1[[#This Row],[Preço Calculado]]/Tabela1[[#This Row],[Preço atual]]-1</f>
        <v>-0.27845291285176821</v>
      </c>
      <c r="U362" s="29" t="str">
        <f>HYPERLINK("https://statusinvest.com.br/fundos-imobiliarios/"&amp;Tabela1[[#This Row],[Ticker]],"Link")</f>
        <v>Link</v>
      </c>
      <c r="V362" s="38" t="s">
        <v>737</v>
      </c>
    </row>
    <row r="363" spans="1:22" x14ac:dyDescent="0.25">
      <c r="A363" s="12" t="s">
        <v>738</v>
      </c>
      <c r="B363" s="12" t="s">
        <v>28</v>
      </c>
      <c r="C363" s="13" t="s">
        <v>43</v>
      </c>
      <c r="D363" s="13" t="s">
        <v>739</v>
      </c>
      <c r="E363" s="16">
        <v>65.8</v>
      </c>
      <c r="F363" s="16">
        <v>0.71140000000000003</v>
      </c>
      <c r="G363" s="25">
        <f>Tabela1[[#This Row],[Divid.]]*12/Tabela1[[#This Row],[Preço atual]]</f>
        <v>0.12973860182370819</v>
      </c>
      <c r="H363" s="16">
        <v>8.1793999999999993</v>
      </c>
      <c r="I363" s="16">
        <v>93.45</v>
      </c>
      <c r="J363" s="15">
        <f>Tabela1[[#This Row],[Preço atual]]/Tabela1[[#This Row],[VP]]</f>
        <v>0.70411985018726586</v>
      </c>
      <c r="K363" s="14">
        <v>0</v>
      </c>
      <c r="L363" s="14">
        <v>0</v>
      </c>
      <c r="M363" s="13">
        <v>1.83</v>
      </c>
      <c r="N363" s="13">
        <v>5261</v>
      </c>
      <c r="O363" s="13">
        <v>2517</v>
      </c>
      <c r="P363" s="13">
        <v>339</v>
      </c>
      <c r="Q363" s="30">
        <f>Tabela1[[#This Row],[Divid.]]</f>
        <v>0.71140000000000003</v>
      </c>
      <c r="R363" s="31">
        <v>0</v>
      </c>
      <c r="S363" s="16">
        <f>IF(ISERR(SEARCH("TIJOLO",Tabela1[[#This Row],[Setor]])),Tabela1[[#This Row],[Divid.
Considerado]]*12/($X$1+$AD$1+Tabela1[[#This Row],[Ônus]]),Tabela1[[#This Row],[Divid.
Considerado]]*12*(1-$AF$1)/($X$1+Tabela1[[#This Row],[Ônus]]))</f>
        <v>63.002214022140215</v>
      </c>
      <c r="T363" s="17">
        <f>Tabela1[[#This Row],[Preço Calculado]]/Tabela1[[#This Row],[Preço atual]]-1</f>
        <v>-4.2519543736470822E-2</v>
      </c>
      <c r="U363" s="29" t="str">
        <f>HYPERLINK("https://statusinvest.com.br/fundos-imobiliarios/"&amp;Tabela1[[#This Row],[Ticker]],"Link")</f>
        <v>Link</v>
      </c>
      <c r="V363" s="38" t="s">
        <v>740</v>
      </c>
    </row>
    <row r="364" spans="1:22" x14ac:dyDescent="0.25">
      <c r="A364" s="12" t="s">
        <v>741</v>
      </c>
      <c r="B364" s="12" t="s">
        <v>28</v>
      </c>
      <c r="C364" s="13" t="s">
        <v>34</v>
      </c>
      <c r="D364" s="13" t="s">
        <v>77</v>
      </c>
      <c r="E364" s="16">
        <v>83.07</v>
      </c>
      <c r="F364" s="16">
        <v>4.25</v>
      </c>
      <c r="G364" s="25">
        <f>Tabela1[[#This Row],[Divid.]]*12/Tabela1[[#This Row],[Preço atual]]</f>
        <v>0.61394005055976897</v>
      </c>
      <c r="H364" s="16">
        <v>0</v>
      </c>
      <c r="I364" s="16">
        <v>8.81</v>
      </c>
      <c r="J364" s="15">
        <f>Tabela1[[#This Row],[Preço atual]]/Tabela1[[#This Row],[VP]]</f>
        <v>9.4290578887627685</v>
      </c>
      <c r="K364" s="14">
        <v>1</v>
      </c>
      <c r="L364" s="14">
        <v>0</v>
      </c>
      <c r="M364" s="13">
        <v>10.18</v>
      </c>
      <c r="N364" s="13">
        <v>54</v>
      </c>
      <c r="O364" s="13"/>
      <c r="P364" s="13"/>
      <c r="Q364" s="30">
        <f>Tabela1[[#This Row],[Divid.]]</f>
        <v>4.25</v>
      </c>
      <c r="R364" s="31">
        <v>0</v>
      </c>
      <c r="S364" s="16">
        <f>IF(ISERR(SEARCH("TIJOLO",Tabela1[[#This Row],[Setor]])),Tabela1[[#This Row],[Divid.
Considerado]]*12/($X$1+$AD$1+Tabela1[[#This Row],[Ônus]]),Tabela1[[#This Row],[Divid.
Considerado]]*12*(1-$AF$1)/($X$1+Tabela1[[#This Row],[Ônus]]))</f>
        <v>376.38376383763836</v>
      </c>
      <c r="T364" s="17">
        <f>Tabela1[[#This Row],[Preço Calculado]]/Tabela1[[#This Row],[Preço atual]]-1</f>
        <v>3.5309228823599179</v>
      </c>
      <c r="U364" s="29" t="str">
        <f>HYPERLINK("https://statusinvest.com.br/fundos-imobiliarios/"&amp;Tabela1[[#This Row],[Ticker]],"Link")</f>
        <v>Link</v>
      </c>
      <c r="V364" s="38" t="s">
        <v>29</v>
      </c>
    </row>
    <row r="365" spans="1:22" x14ac:dyDescent="0.25">
      <c r="A365" s="12" t="s">
        <v>742</v>
      </c>
      <c r="B365" s="12" t="s">
        <v>28</v>
      </c>
      <c r="C365" s="13" t="s">
        <v>71</v>
      </c>
      <c r="D365" s="13" t="s">
        <v>40</v>
      </c>
      <c r="E365" s="16">
        <v>0</v>
      </c>
      <c r="F365" s="16" t="s">
        <v>40</v>
      </c>
      <c r="G365" s="25" t="e">
        <f>Tabela1[[#This Row],[Divid.]]*12/Tabela1[[#This Row],[Preço atual]]</f>
        <v>#VALUE!</v>
      </c>
      <c r="H365" s="16">
        <v>0</v>
      </c>
      <c r="I365" s="16">
        <v>5.93</v>
      </c>
      <c r="J365" s="15">
        <f>Tabela1[[#This Row],[Preço atual]]/Tabela1[[#This Row],[VP]]</f>
        <v>0</v>
      </c>
      <c r="K365" s="14"/>
      <c r="L365" s="14"/>
      <c r="M365" s="13">
        <v>102.53</v>
      </c>
      <c r="N365" s="13">
        <v>20</v>
      </c>
      <c r="O365" s="13"/>
      <c r="P365" s="13"/>
      <c r="Q365" s="30" t="str">
        <f>Tabela1[[#This Row],[Divid.]]</f>
        <v>-</v>
      </c>
      <c r="R365" s="31">
        <v>0</v>
      </c>
      <c r="S36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65" s="17" t="e">
        <f>Tabela1[[#This Row],[Preço Calculado]]/Tabela1[[#This Row],[Preço atual]]-1</f>
        <v>#VALUE!</v>
      </c>
      <c r="U365" s="29" t="str">
        <f>HYPERLINK("https://statusinvest.com.br/fundos-imobiliarios/"&amp;Tabela1[[#This Row],[Ticker]],"Link")</f>
        <v>Link</v>
      </c>
      <c r="V365" s="38" t="s">
        <v>29</v>
      </c>
    </row>
    <row r="366" spans="1:22" x14ac:dyDescent="0.25">
      <c r="A366" s="12" t="s">
        <v>743</v>
      </c>
      <c r="B366" s="12" t="s">
        <v>28</v>
      </c>
      <c r="C366" s="13" t="s">
        <v>47</v>
      </c>
      <c r="D366" s="13" t="s">
        <v>85</v>
      </c>
      <c r="E366" s="16">
        <v>0</v>
      </c>
      <c r="F366" s="16">
        <v>7.3476999999999997</v>
      </c>
      <c r="G366" s="25" t="e">
        <f>Tabela1[[#This Row],[Divid.]]*12/Tabela1[[#This Row],[Preço atual]]</f>
        <v>#DIV/0!</v>
      </c>
      <c r="H366" s="16">
        <v>88.559299999999993</v>
      </c>
      <c r="I366" s="16">
        <v>1289.02</v>
      </c>
      <c r="J366" s="15">
        <f>Tabela1[[#This Row],[Preço atual]]/Tabela1[[#This Row],[VP]]</f>
        <v>0</v>
      </c>
      <c r="K366" s="14">
        <v>4.4999999999999998E-2</v>
      </c>
      <c r="L366" s="14">
        <v>-0.01</v>
      </c>
      <c r="M366" s="13">
        <v>1.84</v>
      </c>
      <c r="N366" s="13">
        <v>3</v>
      </c>
      <c r="O366" s="13">
        <v>13487</v>
      </c>
      <c r="P366" s="13">
        <v>1200</v>
      </c>
      <c r="Q366" s="30">
        <f>Tabela1[[#This Row],[Divid.]]</f>
        <v>7.3476999999999997</v>
      </c>
      <c r="R366" s="31">
        <v>0</v>
      </c>
      <c r="S366" s="16">
        <f>IF(ISERR(SEARCH("TIJOLO",Tabela1[[#This Row],[Setor]])),Tabela1[[#This Row],[Divid.
Considerado]]*12/($X$1+$AD$1+Tabela1[[#This Row],[Ônus]]),Tabela1[[#This Row],[Divid.
Considerado]]*12*(1-$AF$1)/($X$1+Tabela1[[#This Row],[Ônus]]))</f>
        <v>650.71881918819179</v>
      </c>
      <c r="T366" s="17" t="e">
        <f>Tabela1[[#This Row],[Preço Calculado]]/Tabela1[[#This Row],[Preço atual]]-1</f>
        <v>#DIV/0!</v>
      </c>
      <c r="U366" s="29" t="str">
        <f>HYPERLINK("https://statusinvest.com.br/fundos-imobiliarios/"&amp;Tabela1[[#This Row],[Ticker]],"Link")</f>
        <v>Link</v>
      </c>
      <c r="V366" s="38" t="s">
        <v>744</v>
      </c>
    </row>
    <row r="367" spans="1:22" x14ac:dyDescent="0.25">
      <c r="A367" s="12" t="s">
        <v>745</v>
      </c>
      <c r="B367" s="12" t="s">
        <v>28</v>
      </c>
      <c r="C367" s="13" t="s">
        <v>47</v>
      </c>
      <c r="D367" s="13" t="s">
        <v>746</v>
      </c>
      <c r="E367" s="16">
        <v>68</v>
      </c>
      <c r="F367" s="16" t="s">
        <v>40</v>
      </c>
      <c r="G367" s="25" t="e">
        <f>Tabela1[[#This Row],[Divid.]]*12/Tabela1[[#This Row],[Preço atual]]</f>
        <v>#VALUE!</v>
      </c>
      <c r="H367" s="16">
        <v>0</v>
      </c>
      <c r="I367" s="16">
        <v>47.51</v>
      </c>
      <c r="J367" s="15">
        <f>Tabela1[[#This Row],[Preço atual]]/Tabela1[[#This Row],[VP]]</f>
        <v>1.4312776257629973</v>
      </c>
      <c r="K367" s="14">
        <v>0.187</v>
      </c>
      <c r="L367" s="14">
        <v>7.6999999999999999E-2</v>
      </c>
      <c r="M367" s="13">
        <v>2.46</v>
      </c>
      <c r="N367" s="13">
        <v>38</v>
      </c>
      <c r="O367" s="13">
        <v>3657</v>
      </c>
      <c r="P367" s="13">
        <v>231</v>
      </c>
      <c r="Q367" s="30" t="str">
        <f>Tabela1[[#This Row],[Divid.]]</f>
        <v>-</v>
      </c>
      <c r="R367" s="31">
        <v>0</v>
      </c>
      <c r="S36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67" s="17" t="e">
        <f>Tabela1[[#This Row],[Preço Calculado]]/Tabela1[[#This Row],[Preço atual]]-1</f>
        <v>#VALUE!</v>
      </c>
      <c r="U367" s="29" t="str">
        <f>HYPERLINK("https://statusinvest.com.br/fundos-imobiliarios/"&amp;Tabela1[[#This Row],[Ticker]],"Link")</f>
        <v>Link</v>
      </c>
      <c r="V367" s="38" t="s">
        <v>747</v>
      </c>
    </row>
    <row r="368" spans="1:22" x14ac:dyDescent="0.25">
      <c r="A368" s="12" t="s">
        <v>748</v>
      </c>
      <c r="B368" s="12" t="s">
        <v>28</v>
      </c>
      <c r="C368" s="13" t="s">
        <v>47</v>
      </c>
      <c r="D368" s="13" t="s">
        <v>77</v>
      </c>
      <c r="E368" s="16">
        <v>776</v>
      </c>
      <c r="F368" s="16">
        <v>7.82</v>
      </c>
      <c r="G368" s="25">
        <f>Tabela1[[#This Row],[Divid.]]*12/Tabela1[[#This Row],[Preço atual]]</f>
        <v>0.12092783505154639</v>
      </c>
      <c r="H368" s="16">
        <v>44.59</v>
      </c>
      <c r="I368" s="16">
        <v>891.68</v>
      </c>
      <c r="J368" s="15">
        <f>Tabela1[[#This Row],[Preço atual]]/Tabela1[[#This Row],[VP]]</f>
        <v>0.87026736048806752</v>
      </c>
      <c r="K368" s="14">
        <v>0.09</v>
      </c>
      <c r="L368" s="14">
        <v>0.04</v>
      </c>
      <c r="M368" s="13">
        <v>1.42</v>
      </c>
      <c r="N368" s="13">
        <v>2536</v>
      </c>
      <c r="O368" s="13">
        <v>13726</v>
      </c>
      <c r="P368" s="13">
        <v>1102</v>
      </c>
      <c r="Q368" s="30">
        <f>Tabela1[[#This Row],[Divid.]]</f>
        <v>7.82</v>
      </c>
      <c r="R368" s="31">
        <v>0</v>
      </c>
      <c r="S368" s="16">
        <f>IF(ISERR(SEARCH("TIJOLO",Tabela1[[#This Row],[Setor]])),Tabela1[[#This Row],[Divid.
Considerado]]*12/($X$1+$AD$1+Tabela1[[#This Row],[Ônus]]),Tabela1[[#This Row],[Divid.
Considerado]]*12*(1-$AF$1)/($X$1+Tabela1[[#This Row],[Ônus]]))</f>
        <v>692.54612546125463</v>
      </c>
      <c r="T368" s="17">
        <f>Tabela1[[#This Row],[Preço Calculado]]/Tabela1[[#This Row],[Preço atual]]-1</f>
        <v>-0.10754365275611522</v>
      </c>
      <c r="U368" s="29" t="str">
        <f>HYPERLINK("https://statusinvest.com.br/fundos-imobiliarios/"&amp;Tabela1[[#This Row],[Ticker]],"Link")</f>
        <v>Link</v>
      </c>
      <c r="V368" s="38" t="s">
        <v>749</v>
      </c>
    </row>
    <row r="369" spans="1:22" x14ac:dyDescent="0.25">
      <c r="A369" s="12" t="s">
        <v>750</v>
      </c>
      <c r="B369" s="12" t="s">
        <v>28</v>
      </c>
      <c r="C369" s="13" t="s">
        <v>71</v>
      </c>
      <c r="D369" s="13" t="s">
        <v>40</v>
      </c>
      <c r="E369" s="16">
        <v>0</v>
      </c>
      <c r="F369" s="16">
        <v>0.83</v>
      </c>
      <c r="G369" s="25" t="e">
        <f>Tabela1[[#This Row],[Divid.]]*12/Tabela1[[#This Row],[Preço atual]]</f>
        <v>#DIV/0!</v>
      </c>
      <c r="H369" s="16">
        <v>8.91</v>
      </c>
      <c r="I369" s="16">
        <v>99.84</v>
      </c>
      <c r="J369" s="15">
        <f>Tabela1[[#This Row],[Preço atual]]/Tabela1[[#This Row],[VP]]</f>
        <v>0</v>
      </c>
      <c r="K369" s="14"/>
      <c r="L369" s="14"/>
      <c r="M369" s="13">
        <v>4.42</v>
      </c>
      <c r="N369" s="13">
        <v>1</v>
      </c>
      <c r="O369" s="13"/>
      <c r="P369" s="13"/>
      <c r="Q369" s="30">
        <f>Tabela1[[#This Row],[Divid.]]</f>
        <v>0.83</v>
      </c>
      <c r="R369" s="31">
        <v>0</v>
      </c>
      <c r="S369" s="16">
        <f>IF(ISERR(SEARCH("TIJOLO",Tabela1[[#This Row],[Setor]])),Tabela1[[#This Row],[Divid.
Considerado]]*12/($X$1+$AD$1+Tabela1[[#This Row],[Ônus]]),Tabela1[[#This Row],[Divid.
Considerado]]*12*(1-$AF$1)/($X$1+Tabela1[[#This Row],[Ônus]]))</f>
        <v>73.505535055350535</v>
      </c>
      <c r="T369" s="17" t="e">
        <f>Tabela1[[#This Row],[Preço Calculado]]/Tabela1[[#This Row],[Preço atual]]-1</f>
        <v>#DIV/0!</v>
      </c>
      <c r="U369" s="29" t="str">
        <f>HYPERLINK("https://statusinvest.com.br/fundos-imobiliarios/"&amp;Tabela1[[#This Row],[Ticker]],"Link")</f>
        <v>Link</v>
      </c>
      <c r="V369" s="38" t="s">
        <v>29</v>
      </c>
    </row>
    <row r="370" spans="1:22" x14ac:dyDescent="0.25">
      <c r="A370" s="12" t="s">
        <v>751</v>
      </c>
      <c r="B370" s="12" t="s">
        <v>28</v>
      </c>
      <c r="C370" s="13" t="s">
        <v>71</v>
      </c>
      <c r="D370" s="13" t="s">
        <v>40</v>
      </c>
      <c r="E370" s="16">
        <v>100</v>
      </c>
      <c r="F370" s="16">
        <v>1.0608</v>
      </c>
      <c r="G370" s="25">
        <f>Tabela1[[#This Row],[Divid.]]*12/Tabela1[[#This Row],[Preço atual]]</f>
        <v>0.12729599999999999</v>
      </c>
      <c r="H370" s="16">
        <v>9.9047999999999998</v>
      </c>
      <c r="I370" s="16">
        <v>101.13</v>
      </c>
      <c r="J370" s="15">
        <f>Tabela1[[#This Row],[Preço atual]]/Tabela1[[#This Row],[VP]]</f>
        <v>0.98882626322555134</v>
      </c>
      <c r="K370" s="14"/>
      <c r="L370" s="14"/>
      <c r="M370" s="13">
        <v>24.2</v>
      </c>
      <c r="N370" s="13">
        <v>53</v>
      </c>
      <c r="O370" s="13"/>
      <c r="P370" s="13"/>
      <c r="Q370" s="30">
        <f>Tabela1[[#This Row],[Divid.]]</f>
        <v>1.0608</v>
      </c>
      <c r="R370" s="31">
        <v>0</v>
      </c>
      <c r="S370" s="16">
        <f>IF(ISERR(SEARCH("TIJOLO",Tabela1[[#This Row],[Setor]])),Tabela1[[#This Row],[Divid.
Considerado]]*12/($X$1+$AD$1+Tabela1[[#This Row],[Ônus]]),Tabela1[[#This Row],[Divid.
Considerado]]*12*(1-$AF$1)/($X$1+Tabela1[[#This Row],[Ônus]]))</f>
        <v>93.945387453874531</v>
      </c>
      <c r="T370" s="17">
        <f>Tabela1[[#This Row],[Preço Calculado]]/Tabela1[[#This Row],[Preço atual]]-1</f>
        <v>-6.0546125461254707E-2</v>
      </c>
      <c r="U370" s="29" t="str">
        <f>HYPERLINK("https://statusinvest.com.br/fundos-imobiliarios/"&amp;Tabela1[[#This Row],[Ticker]],"Link")</f>
        <v>Link</v>
      </c>
      <c r="V370" s="38" t="s">
        <v>752</v>
      </c>
    </row>
    <row r="371" spans="1:22" x14ac:dyDescent="0.25">
      <c r="A371" s="12" t="s">
        <v>753</v>
      </c>
      <c r="B371" s="12" t="s">
        <v>28</v>
      </c>
      <c r="C371" s="13" t="s">
        <v>59</v>
      </c>
      <c r="D371" s="13"/>
      <c r="E371" s="16">
        <v>79.040000000000006</v>
      </c>
      <c r="F371" s="16" t="s">
        <v>40</v>
      </c>
      <c r="G371" s="25" t="e">
        <f>Tabela1[[#This Row],[Divid.]]*12/Tabela1[[#This Row],[Preço atual]]</f>
        <v>#VALUE!</v>
      </c>
      <c r="H371" s="16">
        <v>0</v>
      </c>
      <c r="I371" s="16">
        <v>95.93</v>
      </c>
      <c r="J371" s="15">
        <f>Tabela1[[#This Row],[Preço atual]]/Tabela1[[#This Row],[VP]]</f>
        <v>0.82393411862816635</v>
      </c>
      <c r="K371" s="14"/>
      <c r="L371" s="14"/>
      <c r="M371" s="13">
        <v>0.08</v>
      </c>
      <c r="N371" s="13">
        <v>163</v>
      </c>
      <c r="O371" s="13"/>
      <c r="P371" s="13"/>
      <c r="Q371" s="30" t="str">
        <f>Tabela1[[#This Row],[Divid.]]</f>
        <v>-</v>
      </c>
      <c r="R371" s="31">
        <v>0</v>
      </c>
      <c r="S37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71" s="17" t="e">
        <f>Tabela1[[#This Row],[Preço Calculado]]/Tabela1[[#This Row],[Preço atual]]-1</f>
        <v>#VALUE!</v>
      </c>
      <c r="U371" s="29" t="str">
        <f>HYPERLINK("https://statusinvest.com.br/fundos-imobiliarios/"&amp;Tabela1[[#This Row],[Ticker]],"Link")</f>
        <v>Link</v>
      </c>
      <c r="V371" s="38" t="s">
        <v>29</v>
      </c>
    </row>
    <row r="372" spans="1:22" x14ac:dyDescent="0.25">
      <c r="A372" s="12" t="s">
        <v>754</v>
      </c>
      <c r="B372" s="12" t="s">
        <v>28</v>
      </c>
      <c r="C372" s="13" t="s">
        <v>39</v>
      </c>
      <c r="D372" s="13" t="s">
        <v>755</v>
      </c>
      <c r="E372" s="16">
        <v>99.52</v>
      </c>
      <c r="F372" s="16">
        <v>1.1000000000000001</v>
      </c>
      <c r="G372" s="25">
        <f>Tabela1[[#This Row],[Divid.]]*12/Tabela1[[#This Row],[Preço atual]]</f>
        <v>0.13263665594855306</v>
      </c>
      <c r="H372" s="16">
        <v>12.75</v>
      </c>
      <c r="I372" s="16">
        <v>99.06</v>
      </c>
      <c r="J372" s="15">
        <f>Tabela1[[#This Row],[Preço atual]]/Tabela1[[#This Row],[VP]]</f>
        <v>1.0046436503129417</v>
      </c>
      <c r="K372" s="14"/>
      <c r="L372" s="14"/>
      <c r="M372" s="13">
        <v>2.09</v>
      </c>
      <c r="N372" s="13">
        <v>44132</v>
      </c>
      <c r="O372" s="13"/>
      <c r="P372" s="13"/>
      <c r="Q372" s="30">
        <f>Tabela1[[#This Row],[Divid.]]</f>
        <v>1.1000000000000001</v>
      </c>
      <c r="R372" s="31">
        <v>0</v>
      </c>
      <c r="S372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372" s="17">
        <f>Tabela1[[#This Row],[Preço Calculado]]/Tabela1[[#This Row],[Preço atual]]-1</f>
        <v>-2.1131690416582583E-2</v>
      </c>
      <c r="U372" s="29" t="str">
        <f>HYPERLINK("https://statusinvest.com.br/fundos-imobiliarios/"&amp;Tabela1[[#This Row],[Ticker]],"Link")</f>
        <v>Link</v>
      </c>
      <c r="V372" s="38" t="s">
        <v>756</v>
      </c>
    </row>
    <row r="373" spans="1:22" x14ac:dyDescent="0.25">
      <c r="A373" s="12" t="s">
        <v>757</v>
      </c>
      <c r="B373" s="12" t="s">
        <v>28</v>
      </c>
      <c r="C373" s="13" t="s">
        <v>71</v>
      </c>
      <c r="D373" s="13"/>
      <c r="E373" s="16">
        <v>100</v>
      </c>
      <c r="F373" s="16" t="s">
        <v>40</v>
      </c>
      <c r="G373" s="25" t="e">
        <f>Tabela1[[#This Row],[Divid.]]*12/Tabela1[[#This Row],[Preço atual]]</f>
        <v>#VALUE!</v>
      </c>
      <c r="H373" s="16">
        <v>0</v>
      </c>
      <c r="I373" s="16">
        <v>101.16</v>
      </c>
      <c r="J373" s="15">
        <f>Tabela1[[#This Row],[Preço atual]]/Tabela1[[#This Row],[VP]]</f>
        <v>0.98853301700276797</v>
      </c>
      <c r="K373" s="14"/>
      <c r="L373" s="14"/>
      <c r="M373" s="13">
        <v>3.36</v>
      </c>
      <c r="N373" s="13">
        <v>3363</v>
      </c>
      <c r="O373" s="13"/>
      <c r="P373" s="13"/>
      <c r="Q373" s="30" t="str">
        <f>Tabela1[[#This Row],[Divid.]]</f>
        <v>-</v>
      </c>
      <c r="R373" s="31">
        <v>0</v>
      </c>
      <c r="S37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73" s="17" t="e">
        <f>Tabela1[[#This Row],[Preço Calculado]]/Tabela1[[#This Row],[Preço atual]]-1</f>
        <v>#VALUE!</v>
      </c>
      <c r="U373" s="29" t="str">
        <f>HYPERLINK("https://statusinvest.com.br/fundos-imobiliarios/"&amp;Tabela1[[#This Row],[Ticker]],"Link")</f>
        <v>Link</v>
      </c>
      <c r="V373" s="38" t="s">
        <v>29</v>
      </c>
    </row>
    <row r="374" spans="1:22" x14ac:dyDescent="0.25">
      <c r="A374" s="12" t="s">
        <v>758</v>
      </c>
      <c r="B374" s="12" t="s">
        <v>28</v>
      </c>
      <c r="C374" s="13" t="s">
        <v>55</v>
      </c>
      <c r="D374" s="13" t="s">
        <v>755</v>
      </c>
      <c r="E374" s="16">
        <v>87.93</v>
      </c>
      <c r="F374" s="16">
        <v>0.65</v>
      </c>
      <c r="G374" s="25">
        <f>Tabela1[[#This Row],[Divid.]]*12/Tabela1[[#This Row],[Preço atual]]</f>
        <v>8.8706925963834865E-2</v>
      </c>
      <c r="H374" s="16">
        <v>8.6</v>
      </c>
      <c r="I374" s="16">
        <v>93.28</v>
      </c>
      <c r="J374" s="15">
        <f>Tabela1[[#This Row],[Preço atual]]/Tabela1[[#This Row],[VP]]</f>
        <v>0.94264579759862788</v>
      </c>
      <c r="K374" s="14"/>
      <c r="L374" s="14"/>
      <c r="M374" s="13">
        <v>4.6900000000000004</v>
      </c>
      <c r="N374" s="13">
        <v>31253</v>
      </c>
      <c r="O374" s="13"/>
      <c r="P374" s="13"/>
      <c r="Q374" s="30">
        <f>Tabela1[[#This Row],[Divid.]]</f>
        <v>0.65</v>
      </c>
      <c r="R374" s="31">
        <v>0</v>
      </c>
      <c r="S374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374" s="17">
        <f>Tabela1[[#This Row],[Preço Calculado]]/Tabela1[[#This Row],[Preço atual]]-1</f>
        <v>-0.34533633975029621</v>
      </c>
      <c r="U374" s="29" t="str">
        <f>HYPERLINK("https://statusinvest.com.br/fundos-imobiliarios/"&amp;Tabela1[[#This Row],[Ticker]],"Link")</f>
        <v>Link</v>
      </c>
      <c r="V374" s="38" t="s">
        <v>759</v>
      </c>
    </row>
    <row r="375" spans="1:22" x14ac:dyDescent="0.25">
      <c r="A375" s="12" t="s">
        <v>760</v>
      </c>
      <c r="B375" s="12" t="s">
        <v>28</v>
      </c>
      <c r="C375" s="13" t="s">
        <v>430</v>
      </c>
      <c r="D375" s="13" t="s">
        <v>40</v>
      </c>
      <c r="E375" s="16">
        <v>1128.06</v>
      </c>
      <c r="F375" s="16">
        <v>4.7708000000000004</v>
      </c>
      <c r="G375" s="25">
        <f>Tabela1[[#This Row],[Divid.]]*12/Tabela1[[#This Row],[Preço atual]]</f>
        <v>5.0750491995106645E-2</v>
      </c>
      <c r="H375" s="16">
        <v>65.200500000000005</v>
      </c>
      <c r="I375" s="16">
        <v>944.32</v>
      </c>
      <c r="J375" s="15">
        <f>Tabela1[[#This Row],[Preço atual]]/Tabela1[[#This Row],[VP]]</f>
        <v>1.1945738732633004</v>
      </c>
      <c r="K375" s="14">
        <v>0</v>
      </c>
      <c r="L375" s="14">
        <v>0</v>
      </c>
      <c r="M375" s="13">
        <v>1.2</v>
      </c>
      <c r="N375" s="13">
        <v>52</v>
      </c>
      <c r="O375" s="13">
        <v>8560</v>
      </c>
      <c r="P375" s="13">
        <v>1227</v>
      </c>
      <c r="Q375" s="30">
        <f>Tabela1[[#This Row],[Divid.]]</f>
        <v>4.7708000000000004</v>
      </c>
      <c r="R375" s="31">
        <v>0</v>
      </c>
      <c r="S375" s="16">
        <f>IF(ISERR(SEARCH("TIJOLO",Tabela1[[#This Row],[Setor]])),Tabela1[[#This Row],[Divid.
Considerado]]*12/($X$1+$AD$1+Tabela1[[#This Row],[Ônus]]),Tabela1[[#This Row],[Divid.
Considerado]]*12*(1-$AF$1)/($X$1+Tabela1[[#This Row],[Ônus]]))</f>
        <v>422.5062730627306</v>
      </c>
      <c r="T375" s="17">
        <f>Tabela1[[#This Row],[Preço Calculado]]/Tabela1[[#This Row],[Preço atual]]-1</f>
        <v>-0.62545762365234947</v>
      </c>
      <c r="U375" s="29" t="str">
        <f>HYPERLINK("https://statusinvest.com.br/fundos-imobiliarios/"&amp;Tabela1[[#This Row],[Ticker]],"Link")</f>
        <v>Link</v>
      </c>
      <c r="V375" s="38" t="s">
        <v>29</v>
      </c>
    </row>
    <row r="376" spans="1:22" x14ac:dyDescent="0.25">
      <c r="A376" s="12" t="s">
        <v>761</v>
      </c>
      <c r="B376" s="12" t="s">
        <v>28</v>
      </c>
      <c r="C376" s="13" t="s">
        <v>47</v>
      </c>
      <c r="D376" s="13" t="s">
        <v>503</v>
      </c>
      <c r="E376" s="16">
        <v>0</v>
      </c>
      <c r="F376" s="16">
        <v>7.1929999999999996</v>
      </c>
      <c r="G376" s="25" t="e">
        <f>Tabela1[[#This Row],[Divid.]]*12/Tabela1[[#This Row],[Preço atual]]</f>
        <v>#DIV/0!</v>
      </c>
      <c r="H376" s="16">
        <v>46.412199999999999</v>
      </c>
      <c r="I376" s="16">
        <v>1009.24</v>
      </c>
      <c r="J376" s="15">
        <f>Tabela1[[#This Row],[Preço atual]]/Tabela1[[#This Row],[VP]]</f>
        <v>0</v>
      </c>
      <c r="K376" s="14"/>
      <c r="L376" s="14"/>
      <c r="M376" s="13">
        <v>1.41</v>
      </c>
      <c r="N376" s="13">
        <v>1</v>
      </c>
      <c r="O376" s="13"/>
      <c r="P376" s="13"/>
      <c r="Q376" s="30">
        <f>Tabela1[[#This Row],[Divid.]]</f>
        <v>7.1929999999999996</v>
      </c>
      <c r="R376" s="31">
        <v>0</v>
      </c>
      <c r="S376" s="16">
        <f>IF(ISERR(SEARCH("TIJOLO",Tabela1[[#This Row],[Setor]])),Tabela1[[#This Row],[Divid.
Considerado]]*12/($X$1+$AD$1+Tabela1[[#This Row],[Ônus]]),Tabela1[[#This Row],[Divid.
Considerado]]*12*(1-$AF$1)/($X$1+Tabela1[[#This Row],[Ônus]]))</f>
        <v>637.01845018450183</v>
      </c>
      <c r="T376" s="17" t="e">
        <f>Tabela1[[#This Row],[Preço Calculado]]/Tabela1[[#This Row],[Preço atual]]-1</f>
        <v>#DIV/0!</v>
      </c>
      <c r="U376" s="29" t="str">
        <f>HYPERLINK("https://statusinvest.com.br/fundos-imobiliarios/"&amp;Tabela1[[#This Row],[Ticker]],"Link")</f>
        <v>Link</v>
      </c>
      <c r="V376" s="38" t="s">
        <v>29</v>
      </c>
    </row>
    <row r="377" spans="1:22" x14ac:dyDescent="0.25">
      <c r="A377" s="12" t="s">
        <v>762</v>
      </c>
      <c r="B377" s="12" t="s">
        <v>28</v>
      </c>
      <c r="C377" s="13" t="s">
        <v>71</v>
      </c>
      <c r="D377" s="13" t="s">
        <v>40</v>
      </c>
      <c r="E377" s="16">
        <v>99</v>
      </c>
      <c r="F377" s="16">
        <v>0.43</v>
      </c>
      <c r="G377" s="25">
        <f>Tabela1[[#This Row],[Divid.]]*12/Tabela1[[#This Row],[Preço atual]]</f>
        <v>5.2121212121212124E-2</v>
      </c>
      <c r="H377" s="16">
        <v>0.43</v>
      </c>
      <c r="I377" s="16">
        <v>125.14</v>
      </c>
      <c r="J377" s="15">
        <f>Tabela1[[#This Row],[Preço atual]]/Tabela1[[#This Row],[VP]]</f>
        <v>0.79111395237334181</v>
      </c>
      <c r="K377" s="14"/>
      <c r="L377" s="14"/>
      <c r="M377" s="13">
        <v>0.02</v>
      </c>
      <c r="N377" s="13">
        <v>6</v>
      </c>
      <c r="O377" s="13"/>
      <c r="P377" s="13"/>
      <c r="Q377" s="30">
        <f>Tabela1[[#This Row],[Divid.]]</f>
        <v>0.43</v>
      </c>
      <c r="R377" s="31">
        <v>0</v>
      </c>
      <c r="S377" s="16">
        <f>IF(ISERR(SEARCH("TIJOLO",Tabela1[[#This Row],[Setor]])),Tabela1[[#This Row],[Divid.
Considerado]]*12/($X$1+$AD$1+Tabela1[[#This Row],[Ônus]]),Tabela1[[#This Row],[Divid.
Considerado]]*12*(1-$AF$1)/($X$1+Tabela1[[#This Row],[Ônus]]))</f>
        <v>38.081180811808117</v>
      </c>
      <c r="T377" s="17">
        <f>Tabela1[[#This Row],[Preço Calculado]]/Tabela1[[#This Row],[Preço atual]]-1</f>
        <v>-0.61534160796153414</v>
      </c>
      <c r="U377" s="29" t="str">
        <f>HYPERLINK("https://statusinvest.com.br/fundos-imobiliarios/"&amp;Tabela1[[#This Row],[Ticker]],"Link")</f>
        <v>Link</v>
      </c>
      <c r="V377" s="38" t="s">
        <v>29</v>
      </c>
    </row>
    <row r="378" spans="1:22" x14ac:dyDescent="0.25">
      <c r="A378" s="12" t="s">
        <v>763</v>
      </c>
      <c r="B378" s="12" t="s">
        <v>28</v>
      </c>
      <c r="C378" s="13" t="s">
        <v>34</v>
      </c>
      <c r="D378" s="13" t="s">
        <v>125</v>
      </c>
      <c r="E378" s="16">
        <v>42.76</v>
      </c>
      <c r="F378" s="16">
        <v>0.42</v>
      </c>
      <c r="G378" s="25">
        <f>Tabela1[[#This Row],[Divid.]]*12/Tabela1[[#This Row],[Preço atual]]</f>
        <v>0.11786716557530402</v>
      </c>
      <c r="H378" s="16">
        <v>4.5599999999999996</v>
      </c>
      <c r="I378" s="16">
        <v>55.97</v>
      </c>
      <c r="J378" s="15">
        <f>Tabela1[[#This Row],[Preço atual]]/Tabela1[[#This Row],[VP]]</f>
        <v>0.76398070394854389</v>
      </c>
      <c r="K378" s="14">
        <v>0</v>
      </c>
      <c r="L378" s="14">
        <v>0</v>
      </c>
      <c r="M378" s="13">
        <v>6.34</v>
      </c>
      <c r="N378" s="13">
        <v>29140</v>
      </c>
      <c r="O378" s="13">
        <v>5355</v>
      </c>
      <c r="P378" s="13">
        <v>1066</v>
      </c>
      <c r="Q378" s="30">
        <f>Tabela1[[#This Row],[Divid.]]</f>
        <v>0.42</v>
      </c>
      <c r="R378" s="31">
        <v>0</v>
      </c>
      <c r="S378" s="16">
        <f>IF(ISERR(SEARCH("TIJOLO",Tabela1[[#This Row],[Setor]])),Tabela1[[#This Row],[Divid.
Considerado]]*12/($X$1+$AD$1+Tabela1[[#This Row],[Ônus]]),Tabela1[[#This Row],[Divid.
Considerado]]*12*(1-$AF$1)/($X$1+Tabela1[[#This Row],[Ônus]]))</f>
        <v>37.195571955719558</v>
      </c>
      <c r="T378" s="17">
        <f>Tabela1[[#This Row],[Preço Calculado]]/Tabela1[[#This Row],[Preço atual]]-1</f>
        <v>-0.13013161937044992</v>
      </c>
      <c r="U378" s="29" t="str">
        <f>HYPERLINK("https://statusinvest.com.br/fundos-imobiliarios/"&amp;Tabela1[[#This Row],[Ticker]],"Link")</f>
        <v>Link</v>
      </c>
      <c r="V378" s="38" t="s">
        <v>764</v>
      </c>
    </row>
    <row r="379" spans="1:22" x14ac:dyDescent="0.25">
      <c r="A379" s="12" t="s">
        <v>765</v>
      </c>
      <c r="B379" s="12" t="s">
        <v>28</v>
      </c>
      <c r="C379" s="13" t="s">
        <v>47</v>
      </c>
      <c r="D379" s="13" t="s">
        <v>215</v>
      </c>
      <c r="E379" s="16">
        <v>0</v>
      </c>
      <c r="F379" s="16">
        <v>0.67</v>
      </c>
      <c r="G379" s="25" t="e">
        <f>Tabela1[[#This Row],[Divid.]]*12/Tabela1[[#This Row],[Preço atual]]</f>
        <v>#DIV/0!</v>
      </c>
      <c r="H379" s="16">
        <v>7.47</v>
      </c>
      <c r="I379" s="16">
        <v>116.4</v>
      </c>
      <c r="J379" s="15">
        <f>Tabela1[[#This Row],[Preço atual]]/Tabela1[[#This Row],[VP]]</f>
        <v>0</v>
      </c>
      <c r="K379" s="14">
        <v>0</v>
      </c>
      <c r="L379" s="14">
        <v>0</v>
      </c>
      <c r="M379" s="13">
        <v>0.95</v>
      </c>
      <c r="N379" s="13">
        <v>29</v>
      </c>
      <c r="O379" s="13"/>
      <c r="P379" s="13"/>
      <c r="Q379" s="30">
        <f>Tabela1[[#This Row],[Divid.]]</f>
        <v>0.67</v>
      </c>
      <c r="R379" s="31">
        <v>0</v>
      </c>
      <c r="S379" s="16">
        <f>IF(ISERR(SEARCH("TIJOLO",Tabela1[[#This Row],[Setor]])),Tabela1[[#This Row],[Divid.
Considerado]]*12/($X$1+$AD$1+Tabela1[[#This Row],[Ônus]]),Tabela1[[#This Row],[Divid.
Considerado]]*12*(1-$AF$1)/($X$1+Tabela1[[#This Row],[Ônus]]))</f>
        <v>59.335793357933582</v>
      </c>
      <c r="T379" s="17" t="e">
        <f>Tabela1[[#This Row],[Preço Calculado]]/Tabela1[[#This Row],[Preço atual]]-1</f>
        <v>#DIV/0!</v>
      </c>
      <c r="U379" s="29" t="str">
        <f>HYPERLINK("https://statusinvest.com.br/fundos-imobiliarios/"&amp;Tabela1[[#This Row],[Ticker]],"Link")</f>
        <v>Link</v>
      </c>
      <c r="V379" s="38" t="s">
        <v>29</v>
      </c>
    </row>
    <row r="380" spans="1:22" x14ac:dyDescent="0.25">
      <c r="A380" s="12" t="s">
        <v>766</v>
      </c>
      <c r="B380" s="12" t="s">
        <v>28</v>
      </c>
      <c r="C380" s="13" t="s">
        <v>71</v>
      </c>
      <c r="D380" s="13" t="s">
        <v>40</v>
      </c>
      <c r="E380" s="16">
        <v>96.6</v>
      </c>
      <c r="F380" s="16">
        <v>1.2</v>
      </c>
      <c r="G380" s="25">
        <f>Tabela1[[#This Row],[Divid.]]*12/Tabela1[[#This Row],[Preço atual]]</f>
        <v>0.14906832298136646</v>
      </c>
      <c r="H380" s="16">
        <v>9.0829000000000004</v>
      </c>
      <c r="I380" s="16">
        <v>97.26</v>
      </c>
      <c r="J380" s="15">
        <f>Tabela1[[#This Row],[Preço atual]]/Tabela1[[#This Row],[VP]]</f>
        <v>0.9932140653917334</v>
      </c>
      <c r="K380" s="14"/>
      <c r="L380" s="14"/>
      <c r="M380" s="13">
        <v>7.82</v>
      </c>
      <c r="N380" s="13">
        <v>3759</v>
      </c>
      <c r="O380" s="13"/>
      <c r="P380" s="13"/>
      <c r="Q380" s="30">
        <f>Tabela1[[#This Row],[Divid.]]</f>
        <v>1.2</v>
      </c>
      <c r="R380" s="31">
        <v>0</v>
      </c>
      <c r="S380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380" s="17">
        <f>Tabela1[[#This Row],[Preço Calculado]]/Tabela1[[#This Row],[Preço atual]]-1</f>
        <v>0.10013522495473381</v>
      </c>
      <c r="U380" s="29" t="str">
        <f>HYPERLINK("https://statusinvest.com.br/fundos-imobiliarios/"&amp;Tabela1[[#This Row],[Ticker]],"Link")</f>
        <v>Link</v>
      </c>
      <c r="V380" s="38" t="s">
        <v>767</v>
      </c>
    </row>
    <row r="381" spans="1:22" x14ac:dyDescent="0.25">
      <c r="A381" s="12" t="s">
        <v>768</v>
      </c>
      <c r="B381" s="12" t="s">
        <v>28</v>
      </c>
      <c r="C381" s="13" t="s">
        <v>71</v>
      </c>
      <c r="D381" s="13" t="s">
        <v>40</v>
      </c>
      <c r="E381" s="16">
        <v>5.7</v>
      </c>
      <c r="F381" s="16">
        <v>0.2</v>
      </c>
      <c r="G381" s="25">
        <f>Tabela1[[#This Row],[Divid.]]*12/Tabela1[[#This Row],[Preço atual]]</f>
        <v>0.4210526315789474</v>
      </c>
      <c r="H381" s="16">
        <v>0</v>
      </c>
      <c r="I381" s="16">
        <v>0.01</v>
      </c>
      <c r="J381" s="15">
        <f>Tabela1[[#This Row],[Preço atual]]/Tabela1[[#This Row],[VP]]</f>
        <v>570</v>
      </c>
      <c r="K381" s="14"/>
      <c r="L381" s="14"/>
      <c r="M381" s="13">
        <v>119.07</v>
      </c>
      <c r="N381" s="13">
        <v>101</v>
      </c>
      <c r="O381" s="13"/>
      <c r="P381" s="13"/>
      <c r="Q381" s="30">
        <f>Tabela1[[#This Row],[Divid.]]</f>
        <v>0.2</v>
      </c>
      <c r="R381" s="31">
        <v>0</v>
      </c>
      <c r="S381" s="16">
        <f>IF(ISERR(SEARCH("TIJOLO",Tabela1[[#This Row],[Setor]])),Tabela1[[#This Row],[Divid.
Considerado]]*12/($X$1+$AD$1+Tabela1[[#This Row],[Ônus]]),Tabela1[[#This Row],[Divid.
Considerado]]*12*(1-$AF$1)/($X$1+Tabela1[[#This Row],[Ônus]]))</f>
        <v>17.712177121771219</v>
      </c>
      <c r="T381" s="17">
        <f>Tabela1[[#This Row],[Preço Calculado]]/Tabela1[[#This Row],[Preço atual]]-1</f>
        <v>2.1073994950475821</v>
      </c>
      <c r="U381" s="29" t="str">
        <f>HYPERLINK("https://statusinvest.com.br/fundos-imobiliarios/"&amp;Tabela1[[#This Row],[Ticker]],"Link")</f>
        <v>Link</v>
      </c>
      <c r="V381" s="38" t="s">
        <v>769</v>
      </c>
    </row>
    <row r="382" spans="1:22" x14ac:dyDescent="0.25">
      <c r="A382" s="12" t="s">
        <v>770</v>
      </c>
      <c r="B382" s="12" t="s">
        <v>28</v>
      </c>
      <c r="C382" s="13" t="s">
        <v>143</v>
      </c>
      <c r="D382" s="13" t="s">
        <v>122</v>
      </c>
      <c r="E382" s="16">
        <v>8.52</v>
      </c>
      <c r="F382" s="16">
        <v>0.74</v>
      </c>
      <c r="G382" s="25">
        <f>Tabela1[[#This Row],[Divid.]]*12/Tabela1[[#This Row],[Preço atual]]</f>
        <v>1.0422535211267605</v>
      </c>
      <c r="H382" s="16">
        <v>8.42</v>
      </c>
      <c r="I382" s="16">
        <v>163.94</v>
      </c>
      <c r="J382" s="15">
        <f>Tabela1[[#This Row],[Preço atual]]/Tabela1[[#This Row],[VP]]</f>
        <v>5.1970233012077587E-2</v>
      </c>
      <c r="K382" s="14">
        <v>0.05</v>
      </c>
      <c r="L382" s="14">
        <v>0.03</v>
      </c>
      <c r="M382" s="13">
        <v>0.67</v>
      </c>
      <c r="N382" s="13">
        <v>55</v>
      </c>
      <c r="O382" s="13">
        <v>383467</v>
      </c>
      <c r="P382" s="13">
        <v>360</v>
      </c>
      <c r="Q382" s="30">
        <f>Tabela1[[#This Row],[Divid.]]</f>
        <v>0.74</v>
      </c>
      <c r="R382" s="31">
        <v>0</v>
      </c>
      <c r="S382" s="16">
        <f>IF(ISERR(SEARCH("TIJOLO",Tabela1[[#This Row],[Setor]])),Tabela1[[#This Row],[Divid.
Considerado]]*12/($X$1+$AD$1+Tabela1[[#This Row],[Ônus]]),Tabela1[[#This Row],[Divid.
Considerado]]*12*(1-$AF$1)/($X$1+Tabela1[[#This Row],[Ônus]]))</f>
        <v>65.535055350553492</v>
      </c>
      <c r="T382" s="17">
        <f>Tabela1[[#This Row],[Preço Calculado]]/Tabela1[[#This Row],[Preço atual]]-1</f>
        <v>6.691907904994542</v>
      </c>
      <c r="U382" s="29" t="str">
        <f>HYPERLINK("https://statusinvest.com.br/fundos-imobiliarios/"&amp;Tabela1[[#This Row],[Ticker]],"Link")</f>
        <v>Link</v>
      </c>
      <c r="V382" s="38" t="s">
        <v>29</v>
      </c>
    </row>
    <row r="383" spans="1:22" x14ac:dyDescent="0.25">
      <c r="A383" s="12" t="s">
        <v>771</v>
      </c>
      <c r="B383" s="12" t="s">
        <v>28</v>
      </c>
      <c r="C383" s="13" t="s">
        <v>34</v>
      </c>
      <c r="D383" s="13" t="s">
        <v>85</v>
      </c>
      <c r="E383" s="16">
        <v>15.56</v>
      </c>
      <c r="F383" s="16">
        <v>0.82269999999999999</v>
      </c>
      <c r="G383" s="14">
        <f>Tabela1[[#This Row],[Divid.]]*12/Tabela1[[#This Row],[Preço atual]]</f>
        <v>0.63447300771208215</v>
      </c>
      <c r="H383" s="16">
        <v>0</v>
      </c>
      <c r="I383" s="16">
        <v>0.21</v>
      </c>
      <c r="J383" s="15">
        <f>Tabela1[[#This Row],[Preço atual]]/Tabela1[[#This Row],[VP]]</f>
        <v>74.095238095238102</v>
      </c>
      <c r="K383" s="14">
        <v>0.154</v>
      </c>
      <c r="L383" s="14">
        <v>0</v>
      </c>
      <c r="M383" s="13">
        <v>492.15</v>
      </c>
      <c r="N383" s="13">
        <v>9180</v>
      </c>
      <c r="O383" s="13">
        <v>0</v>
      </c>
      <c r="P383" s="13">
        <v>0</v>
      </c>
      <c r="Q383" s="30">
        <f>Tabela1[[#This Row],[Divid.]]</f>
        <v>0.82269999999999999</v>
      </c>
      <c r="R383" s="31">
        <v>0</v>
      </c>
      <c r="S383" s="16">
        <f>IF(ISERR(SEARCH("TIJOLO",Tabela1[[#This Row],[Setor]])),Tabela1[[#This Row],[Divid.
Considerado]]*12/($X$1+$AD$1+Tabela1[[#This Row],[Ônus]]),Tabela1[[#This Row],[Divid.
Considerado]]*12*(1-$AF$1)/($X$1+Tabela1[[#This Row],[Ônus]]))</f>
        <v>72.859040590405897</v>
      </c>
      <c r="T383" s="17">
        <f>Tabela1[[#This Row],[Preço Calculado]]/Tabela1[[#This Row],[Preço atual]]-1</f>
        <v>3.6824576214913813</v>
      </c>
      <c r="U383" s="29" t="str">
        <f>HYPERLINK("https://statusinvest.com.br/fundos-imobiliarios/"&amp;Tabela1[[#This Row],[Ticker]],"Link")</f>
        <v>Link</v>
      </c>
      <c r="V383" s="38" t="s">
        <v>772</v>
      </c>
    </row>
    <row r="384" spans="1:22" x14ac:dyDescent="0.25">
      <c r="A384" s="12" t="s">
        <v>773</v>
      </c>
      <c r="B384" s="12" t="s">
        <v>28</v>
      </c>
      <c r="C384" s="13" t="s">
        <v>55</v>
      </c>
      <c r="D384" s="13"/>
      <c r="E384" s="16">
        <v>133.41999999999999</v>
      </c>
      <c r="F384" s="16" t="s">
        <v>40</v>
      </c>
      <c r="G384" s="25" t="e">
        <f>Tabela1[[#This Row],[Divid.]]*12/Tabela1[[#This Row],[Preço atual]]</f>
        <v>#VALUE!</v>
      </c>
      <c r="H384" s="16">
        <v>0</v>
      </c>
      <c r="I384" s="16">
        <v>126.07</v>
      </c>
      <c r="J384" s="15">
        <f>Tabela1[[#This Row],[Preço atual]]/Tabela1[[#This Row],[VP]]</f>
        <v>1.0583009439200444</v>
      </c>
      <c r="K384" s="14"/>
      <c r="L384" s="14"/>
      <c r="M384" s="13">
        <v>1.61</v>
      </c>
      <c r="N384" s="13">
        <v>116</v>
      </c>
      <c r="O384" s="13"/>
      <c r="P384" s="13"/>
      <c r="Q384" s="30" t="str">
        <f>Tabela1[[#This Row],[Divid.]]</f>
        <v>-</v>
      </c>
      <c r="R384" s="31">
        <v>0</v>
      </c>
      <c r="S38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84" s="17" t="e">
        <f>Tabela1[[#This Row],[Preço Calculado]]/Tabela1[[#This Row],[Preço atual]]-1</f>
        <v>#VALUE!</v>
      </c>
      <c r="U384" s="29" t="str">
        <f>HYPERLINK("https://statusinvest.com.br/fundos-imobiliarios/"&amp;Tabela1[[#This Row],[Ticker]],"Link")</f>
        <v>Link</v>
      </c>
      <c r="V384" s="38" t="s">
        <v>29</v>
      </c>
    </row>
    <row r="385" spans="1:22" x14ac:dyDescent="0.25">
      <c r="A385" s="12" t="s">
        <v>774</v>
      </c>
      <c r="B385" s="12" t="s">
        <v>28</v>
      </c>
      <c r="C385" s="13" t="s">
        <v>43</v>
      </c>
      <c r="D385" s="13" t="s">
        <v>137</v>
      </c>
      <c r="E385" s="16">
        <v>1.26</v>
      </c>
      <c r="F385" s="16">
        <v>2.0099999999999998</v>
      </c>
      <c r="G385" s="14">
        <f>Tabela1[[#This Row],[Divid.]]*12/Tabela1[[#This Row],[Preço atual]]</f>
        <v>19.142857142857142</v>
      </c>
      <c r="H385" s="16">
        <v>21.48</v>
      </c>
      <c r="I385" s="16">
        <v>125.27</v>
      </c>
      <c r="J385" s="15">
        <f>Tabela1[[#This Row],[Preço atual]]/Tabela1[[#This Row],[VP]]</f>
        <v>1.0058274127883772E-2</v>
      </c>
      <c r="K385" s="14"/>
      <c r="L385" s="14"/>
      <c r="M385" s="13">
        <v>6.89</v>
      </c>
      <c r="N385" s="13">
        <v>51</v>
      </c>
      <c r="O385" s="13"/>
      <c r="P385" s="13"/>
      <c r="Q385" s="30">
        <f>Tabela1[[#This Row],[Divid.]]</f>
        <v>2.0099999999999998</v>
      </c>
      <c r="R385" s="31">
        <v>0</v>
      </c>
      <c r="S385" s="16">
        <f>IF(ISERR(SEARCH("TIJOLO",Tabela1[[#This Row],[Setor]])),Tabela1[[#This Row],[Divid.
Considerado]]*12/($X$1+$AD$1+Tabela1[[#This Row],[Ônus]]),Tabela1[[#This Row],[Divid.
Considerado]]*12*(1-$AF$1)/($X$1+Tabela1[[#This Row],[Ônus]]))</f>
        <v>178.0073800738007</v>
      </c>
      <c r="T385" s="17">
        <f>Tabela1[[#This Row],[Preço Calculado]]/Tabela1[[#This Row],[Preço atual]]-1</f>
        <v>140.2756984712704</v>
      </c>
      <c r="U385" s="29" t="str">
        <f>HYPERLINK("https://statusinvest.com.br/fundos-imobiliarios/"&amp;Tabela1[[#This Row],[Ticker]],"Link")</f>
        <v>Link</v>
      </c>
      <c r="V385" s="38" t="s">
        <v>29</v>
      </c>
    </row>
    <row r="386" spans="1:22" x14ac:dyDescent="0.25">
      <c r="A386" s="12" t="s">
        <v>775</v>
      </c>
      <c r="B386" s="12" t="s">
        <v>28</v>
      </c>
      <c r="C386" s="13" t="s">
        <v>143</v>
      </c>
      <c r="D386" s="13"/>
      <c r="E386" s="16">
        <v>0</v>
      </c>
      <c r="F386" s="16" t="s">
        <v>40</v>
      </c>
      <c r="G386" s="14" t="e">
        <f>Tabela1[[#This Row],[Divid.]]*12/Tabela1[[#This Row],[Preço atual]]</f>
        <v>#VALUE!</v>
      </c>
      <c r="H386" s="16">
        <v>0</v>
      </c>
      <c r="I386" s="16">
        <v>23.67</v>
      </c>
      <c r="J386" s="15">
        <f>Tabela1[[#This Row],[Preço atual]]/Tabela1[[#This Row],[VP]]</f>
        <v>0</v>
      </c>
      <c r="K386" s="14"/>
      <c r="L386" s="14"/>
      <c r="M386" s="13">
        <v>4.05</v>
      </c>
      <c r="N386" s="13">
        <v>2</v>
      </c>
      <c r="O386" s="13"/>
      <c r="P386" s="13"/>
      <c r="Q386" s="30" t="str">
        <f>Tabela1[[#This Row],[Divid.]]</f>
        <v>-</v>
      </c>
      <c r="R386" s="31">
        <v>0</v>
      </c>
      <c r="S38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86" s="17" t="e">
        <f>Tabela1[[#This Row],[Preço Calculado]]/Tabela1[[#This Row],[Preço atual]]-1</f>
        <v>#VALUE!</v>
      </c>
      <c r="U386" s="29" t="str">
        <f>HYPERLINK("https://statusinvest.com.br/fundos-imobiliarios/"&amp;Tabela1[[#This Row],[Ticker]],"Link")</f>
        <v>Link</v>
      </c>
      <c r="V386" s="38" t="s">
        <v>29</v>
      </c>
    </row>
    <row r="387" spans="1:22" x14ac:dyDescent="0.25">
      <c r="A387" s="12" t="s">
        <v>776</v>
      </c>
      <c r="B387" s="12" t="s">
        <v>28</v>
      </c>
      <c r="C387" s="13" t="s">
        <v>71</v>
      </c>
      <c r="D387" s="13"/>
      <c r="E387" s="16">
        <v>0</v>
      </c>
      <c r="F387" s="16" t="s">
        <v>40</v>
      </c>
      <c r="G387" s="25" t="e">
        <f>Tabela1[[#This Row],[Divid.]]*12/Tabela1[[#This Row],[Preço atual]]</f>
        <v>#VALUE!</v>
      </c>
      <c r="H387" s="16">
        <v>0</v>
      </c>
      <c r="I387" s="16">
        <v>0</v>
      </c>
      <c r="J387" s="15" t="e">
        <f>Tabela1[[#This Row],[Preço atual]]/Tabela1[[#This Row],[VP]]</f>
        <v>#DIV/0!</v>
      </c>
      <c r="K387" s="14"/>
      <c r="L387" s="14"/>
      <c r="M387" s="13" t="s">
        <v>40</v>
      </c>
      <c r="N387" s="13"/>
      <c r="O387" s="13"/>
      <c r="P387" s="13"/>
      <c r="Q387" s="30" t="str">
        <f>Tabela1[[#This Row],[Divid.]]</f>
        <v>-</v>
      </c>
      <c r="R387" s="31">
        <v>0</v>
      </c>
      <c r="S38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87" s="17" t="e">
        <f>Tabela1[[#This Row],[Preço Calculado]]/Tabela1[[#This Row],[Preço atual]]-1</f>
        <v>#VALUE!</v>
      </c>
      <c r="U387" s="29" t="str">
        <f>HYPERLINK("https://statusinvest.com.br/fundos-imobiliarios/"&amp;Tabela1[[#This Row],[Ticker]],"Link")</f>
        <v>Link</v>
      </c>
      <c r="V387" s="38" t="s">
        <v>29</v>
      </c>
    </row>
    <row r="388" spans="1:22" x14ac:dyDescent="0.25">
      <c r="A388" s="12" t="s">
        <v>777</v>
      </c>
      <c r="B388" s="12" t="s">
        <v>28</v>
      </c>
      <c r="C388" s="13" t="s">
        <v>34</v>
      </c>
      <c r="D388" s="13" t="s">
        <v>778</v>
      </c>
      <c r="E388" s="16">
        <v>87.81</v>
      </c>
      <c r="F388" s="16">
        <v>0.81</v>
      </c>
      <c r="G388" s="25">
        <f>Tabela1[[#This Row],[Divid.]]*12/Tabela1[[#This Row],[Preço atual]]</f>
        <v>0.11069354287666554</v>
      </c>
      <c r="H388" s="16">
        <v>5.87</v>
      </c>
      <c r="I388" s="16">
        <v>95.02</v>
      </c>
      <c r="J388" s="15">
        <f>Tabela1[[#This Row],[Preço atual]]/Tabela1[[#This Row],[VP]]</f>
        <v>0.9241212376341823</v>
      </c>
      <c r="K388" s="14">
        <v>8.4000000000000005E-2</v>
      </c>
      <c r="L388" s="14">
        <v>3.0000000000000001E-3</v>
      </c>
      <c r="M388" s="13">
        <v>2.12</v>
      </c>
      <c r="N388" s="13">
        <v>11338</v>
      </c>
      <c r="O388" s="13">
        <v>10842</v>
      </c>
      <c r="P388" s="13">
        <v>911</v>
      </c>
      <c r="Q388" s="30">
        <f>Tabela1[[#This Row],[Divid.]]</f>
        <v>0.81</v>
      </c>
      <c r="R388" s="31">
        <v>0</v>
      </c>
      <c r="S388" s="16">
        <f>IF(ISERR(SEARCH("TIJOLO",Tabela1[[#This Row],[Setor]])),Tabela1[[#This Row],[Divid.
Considerado]]*12/($X$1+$AD$1+Tabela1[[#This Row],[Ônus]]),Tabela1[[#This Row],[Divid.
Considerado]]*12*(1-$AF$1)/($X$1+Tabela1[[#This Row],[Ônus]]))</f>
        <v>71.73431734317343</v>
      </c>
      <c r="T388" s="17">
        <f>Tabela1[[#This Row],[Preço Calculado]]/Tabela1[[#This Row],[Preço atual]]-1</f>
        <v>-0.18307348430505155</v>
      </c>
      <c r="U388" s="29" t="str">
        <f>HYPERLINK("https://statusinvest.com.br/fundos-imobiliarios/"&amp;Tabela1[[#This Row],[Ticker]],"Link")</f>
        <v>Link</v>
      </c>
      <c r="V388" s="38" t="s">
        <v>779</v>
      </c>
    </row>
    <row r="389" spans="1:22" x14ac:dyDescent="0.25">
      <c r="A389" s="12" t="s">
        <v>780</v>
      </c>
      <c r="B389" s="12" t="s">
        <v>28</v>
      </c>
      <c r="C389" s="13" t="s">
        <v>55</v>
      </c>
      <c r="D389" s="13" t="s">
        <v>68</v>
      </c>
      <c r="E389" s="16">
        <v>138</v>
      </c>
      <c r="F389" s="16">
        <v>2.37</v>
      </c>
      <c r="G389" s="25">
        <f>Tabela1[[#This Row],[Divid.]]*12/Tabela1[[#This Row],[Preço atual]]</f>
        <v>0.20608695652173914</v>
      </c>
      <c r="H389" s="16">
        <v>0</v>
      </c>
      <c r="I389" s="16">
        <v>121.2</v>
      </c>
      <c r="J389" s="15">
        <f>Tabela1[[#This Row],[Preço atual]]/Tabela1[[#This Row],[VP]]</f>
        <v>1.1386138613861385</v>
      </c>
      <c r="K389" s="14"/>
      <c r="L389" s="14"/>
      <c r="M389" s="13">
        <v>13.36</v>
      </c>
      <c r="N389" s="13">
        <v>3278</v>
      </c>
      <c r="O389" s="13"/>
      <c r="P389" s="13"/>
      <c r="Q389" s="30">
        <f>Tabela1[[#This Row],[Divid.]]</f>
        <v>2.37</v>
      </c>
      <c r="R389" s="31">
        <v>0</v>
      </c>
      <c r="S389" s="16">
        <f>IF(ISERR(SEARCH("TIJOLO",Tabela1[[#This Row],[Setor]])),Tabela1[[#This Row],[Divid.
Considerado]]*12/($X$1+$AD$1+Tabela1[[#This Row],[Ônus]]),Tabela1[[#This Row],[Divid.
Considerado]]*12*(1-$AF$1)/($X$1+Tabela1[[#This Row],[Ônus]]))</f>
        <v>209.88929889298893</v>
      </c>
      <c r="T389" s="17">
        <f>Tabela1[[#This Row],[Preço Calculado]]/Tabela1[[#This Row],[Preço atual]]-1</f>
        <v>0.52093694849991978</v>
      </c>
      <c r="U389" s="29" t="str">
        <f>HYPERLINK("https://statusinvest.com.br/fundos-imobiliarios/"&amp;Tabela1[[#This Row],[Ticker]],"Link")</f>
        <v>Link</v>
      </c>
      <c r="V389" s="38" t="s">
        <v>29</v>
      </c>
    </row>
    <row r="390" spans="1:22" x14ac:dyDescent="0.25">
      <c r="A390" s="12" t="s">
        <v>781</v>
      </c>
      <c r="B390" s="12" t="s">
        <v>28</v>
      </c>
      <c r="C390" s="13" t="s">
        <v>143</v>
      </c>
      <c r="D390" s="13" t="s">
        <v>782</v>
      </c>
      <c r="E390" s="16">
        <v>122.9</v>
      </c>
      <c r="F390" s="16">
        <v>1.38</v>
      </c>
      <c r="G390" s="25">
        <f>Tabela1[[#This Row],[Divid.]]*12/Tabela1[[#This Row],[Preço atual]]</f>
        <v>0.13474369406021153</v>
      </c>
      <c r="H390" s="16">
        <v>15.57</v>
      </c>
      <c r="I390" s="16">
        <v>119.48</v>
      </c>
      <c r="J390" s="15">
        <f>Tabela1[[#This Row],[Preço atual]]/Tabela1[[#This Row],[VP]]</f>
        <v>1.0286240374958151</v>
      </c>
      <c r="K390" s="14">
        <v>0</v>
      </c>
      <c r="L390" s="14">
        <v>0</v>
      </c>
      <c r="M390" s="13">
        <v>1</v>
      </c>
      <c r="N390" s="13">
        <v>106348</v>
      </c>
      <c r="O390" s="13">
        <v>79</v>
      </c>
      <c r="P390" s="13">
        <v>2</v>
      </c>
      <c r="Q390" s="30">
        <f>Tabela1[[#This Row],[Divid.]]</f>
        <v>1.38</v>
      </c>
      <c r="R390" s="31">
        <v>0</v>
      </c>
      <c r="S390" s="16">
        <f>IF(ISERR(SEARCH("TIJOLO",Tabela1[[#This Row],[Setor]])),Tabela1[[#This Row],[Divid.
Considerado]]*12/($X$1+$AD$1+Tabela1[[#This Row],[Ônus]]),Tabela1[[#This Row],[Divid.
Considerado]]*12*(1-$AF$1)/($X$1+Tabela1[[#This Row],[Ônus]]))</f>
        <v>122.21402214022139</v>
      </c>
      <c r="T390" s="17">
        <f>Tabela1[[#This Row],[Preço Calculado]]/Tabela1[[#This Row],[Preço atual]]-1</f>
        <v>-5.5815936515754005E-3</v>
      </c>
      <c r="U390" s="29" t="str">
        <f>HYPERLINK("https://statusinvest.com.br/fundos-imobiliarios/"&amp;Tabela1[[#This Row],[Ticker]],"Link")</f>
        <v>Link</v>
      </c>
      <c r="V390" s="38" t="s">
        <v>783</v>
      </c>
    </row>
    <row r="391" spans="1:22" x14ac:dyDescent="0.25">
      <c r="A391" s="12" t="s">
        <v>784</v>
      </c>
      <c r="B391" s="12" t="s">
        <v>28</v>
      </c>
      <c r="C391" s="13" t="s">
        <v>34</v>
      </c>
      <c r="D391" s="13" t="s">
        <v>85</v>
      </c>
      <c r="E391" s="16">
        <v>138.5</v>
      </c>
      <c r="F391" s="16">
        <v>0.13</v>
      </c>
      <c r="G391" s="14">
        <f>Tabela1[[#This Row],[Divid.]]*12/Tabela1[[#This Row],[Preço atual]]</f>
        <v>1.1263537906137185E-2</v>
      </c>
      <c r="H391" s="16">
        <v>0</v>
      </c>
      <c r="I391" s="16">
        <v>9.5399999999999991</v>
      </c>
      <c r="J391" s="15">
        <f>Tabela1[[#This Row],[Preço atual]]/Tabela1[[#This Row],[VP]]</f>
        <v>14.517819706498953</v>
      </c>
      <c r="K391" s="14">
        <v>0.17399999999999999</v>
      </c>
      <c r="L391" s="14">
        <v>0</v>
      </c>
      <c r="M391" s="13">
        <v>140.47</v>
      </c>
      <c r="N391" s="13">
        <v>2084</v>
      </c>
      <c r="O391" s="13"/>
      <c r="P391" s="13"/>
      <c r="Q391" s="30">
        <f>Tabela1[[#This Row],[Divid.]]</f>
        <v>0.13</v>
      </c>
      <c r="R391" s="31">
        <v>0</v>
      </c>
      <c r="S391" s="16">
        <f>IF(ISERR(SEARCH("TIJOLO",Tabela1[[#This Row],[Setor]])),Tabela1[[#This Row],[Divid.
Considerado]]*12/($X$1+$AD$1+Tabela1[[#This Row],[Ônus]]),Tabela1[[#This Row],[Divid.
Considerado]]*12*(1-$AF$1)/($X$1+Tabela1[[#This Row],[Ônus]]))</f>
        <v>11.512915129151292</v>
      </c>
      <c r="T391" s="17">
        <f>Tabela1[[#This Row],[Preço Calculado]]/Tabela1[[#This Row],[Preço atual]]-1</f>
        <v>-0.91687425899529751</v>
      </c>
      <c r="U391" s="29" t="str">
        <f>HYPERLINK("https://statusinvest.com.br/fundos-imobiliarios/"&amp;Tabela1[[#This Row],[Ticker]],"Link")</f>
        <v>Link</v>
      </c>
      <c r="V391" s="38" t="s">
        <v>785</v>
      </c>
    </row>
    <row r="392" spans="1:22" x14ac:dyDescent="0.25">
      <c r="A392" s="12" t="s">
        <v>786</v>
      </c>
      <c r="B392" s="12" t="s">
        <v>28</v>
      </c>
      <c r="C392" s="13" t="s">
        <v>71</v>
      </c>
      <c r="D392" s="13" t="s">
        <v>40</v>
      </c>
      <c r="E392" s="16">
        <v>267.16000000000003</v>
      </c>
      <c r="F392" s="16">
        <v>2.63</v>
      </c>
      <c r="G392" s="25">
        <f>Tabela1[[#This Row],[Divid.]]*12/Tabela1[[#This Row],[Preço atual]]</f>
        <v>0.1181314568049109</v>
      </c>
      <c r="H392" s="16">
        <v>29.1</v>
      </c>
      <c r="I392" s="16">
        <v>268</v>
      </c>
      <c r="J392" s="15">
        <f>Tabela1[[#This Row],[Preço atual]]/Tabela1[[#This Row],[VP]]</f>
        <v>0.99686567164179118</v>
      </c>
      <c r="K392" s="14">
        <v>0</v>
      </c>
      <c r="L392" s="14">
        <v>0</v>
      </c>
      <c r="M392" s="13">
        <v>0.06</v>
      </c>
      <c r="N392" s="13">
        <v>76</v>
      </c>
      <c r="O392" s="13">
        <v>7931</v>
      </c>
      <c r="P392" s="13">
        <v>911</v>
      </c>
      <c r="Q392" s="30">
        <f>Tabela1[[#This Row],[Divid.]]</f>
        <v>2.63</v>
      </c>
      <c r="R392" s="31">
        <v>0</v>
      </c>
      <c r="S392" s="16">
        <f>IF(ISERR(SEARCH("TIJOLO",Tabela1[[#This Row],[Setor]])),Tabela1[[#This Row],[Divid.
Considerado]]*12/($X$1+$AD$1+Tabela1[[#This Row],[Ônus]]),Tabela1[[#This Row],[Divid.
Considerado]]*12*(1-$AF$1)/($X$1+Tabela1[[#This Row],[Ônus]]))</f>
        <v>232.9151291512915</v>
      </c>
      <c r="T392" s="17">
        <f>Tabela1[[#This Row],[Preço Calculado]]/Tabela1[[#This Row],[Preço atual]]-1</f>
        <v>-0.12818113059106351</v>
      </c>
      <c r="U392" s="29" t="str">
        <f>HYPERLINK("https://statusinvest.com.br/fundos-imobiliarios/"&amp;Tabela1[[#This Row],[Ticker]],"Link")</f>
        <v>Link</v>
      </c>
      <c r="V392" s="38" t="s">
        <v>787</v>
      </c>
    </row>
    <row r="393" spans="1:22" x14ac:dyDescent="0.25">
      <c r="A393" s="12" t="s">
        <v>788</v>
      </c>
      <c r="B393" s="12" t="s">
        <v>28</v>
      </c>
      <c r="C393" s="13" t="s">
        <v>43</v>
      </c>
      <c r="D393" s="13" t="s">
        <v>358</v>
      </c>
      <c r="E393" s="16">
        <v>3.36</v>
      </c>
      <c r="F393" s="16">
        <v>0.05</v>
      </c>
      <c r="G393" s="14">
        <f>Tabela1[[#This Row],[Divid.]]*12/Tabela1[[#This Row],[Preço atual]]</f>
        <v>0.1785714285714286</v>
      </c>
      <c r="H393" s="16">
        <v>0.39</v>
      </c>
      <c r="I393" s="16">
        <v>12.43</v>
      </c>
      <c r="J393" s="15">
        <f>Tabela1[[#This Row],[Preço atual]]/Tabela1[[#This Row],[VP]]</f>
        <v>0.27031375703942073</v>
      </c>
      <c r="K393" s="14"/>
      <c r="L393" s="14"/>
      <c r="M393" s="13">
        <v>0.46</v>
      </c>
      <c r="N393" s="13">
        <v>102655</v>
      </c>
      <c r="O393" s="13">
        <v>813</v>
      </c>
      <c r="P393" s="13">
        <v>0</v>
      </c>
      <c r="Q393" s="30">
        <f>Tabela1[[#This Row],[Divid.]]</f>
        <v>0.05</v>
      </c>
      <c r="R393" s="31">
        <v>0</v>
      </c>
      <c r="S393" s="16">
        <f>IF(ISERR(SEARCH("TIJOLO",Tabela1[[#This Row],[Setor]])),Tabela1[[#This Row],[Divid.
Considerado]]*12/($X$1+$AD$1+Tabela1[[#This Row],[Ônus]]),Tabela1[[#This Row],[Divid.
Considerado]]*12*(1-$AF$1)/($X$1+Tabela1[[#This Row],[Ônus]]))</f>
        <v>4.4280442804428048</v>
      </c>
      <c r="T393" s="17">
        <f>Tabela1[[#This Row],[Preço Calculado]]/Tabela1[[#This Row],[Preço atual]]-1</f>
        <v>0.31787032156035866</v>
      </c>
      <c r="U393" s="29" t="str">
        <f>HYPERLINK("https://statusinvest.com.br/fundos-imobiliarios/"&amp;Tabela1[[#This Row],[Ticker]],"Link")</f>
        <v>Link</v>
      </c>
      <c r="V393" s="38" t="s">
        <v>789</v>
      </c>
    </row>
    <row r="394" spans="1:22" x14ac:dyDescent="0.25">
      <c r="A394" s="12" t="s">
        <v>790</v>
      </c>
      <c r="B394" s="12" t="s">
        <v>28</v>
      </c>
      <c r="C394" s="13" t="s">
        <v>143</v>
      </c>
      <c r="D394" s="13"/>
      <c r="E394" s="16">
        <v>142</v>
      </c>
      <c r="F394" s="16">
        <v>10.563000000000001</v>
      </c>
      <c r="G394" s="25">
        <f>Tabela1[[#This Row],[Divid.]]*12/Tabela1[[#This Row],[Preço atual]]</f>
        <v>0.89264788732394362</v>
      </c>
      <c r="H394" s="16">
        <v>0</v>
      </c>
      <c r="I394" s="16">
        <v>0</v>
      </c>
      <c r="J394" s="15" t="e">
        <f>Tabela1[[#This Row],[Preço atual]]/Tabela1[[#This Row],[VP]]</f>
        <v>#DIV/0!</v>
      </c>
      <c r="K394" s="14"/>
      <c r="L394" s="14"/>
      <c r="M394" s="13" t="s">
        <v>40</v>
      </c>
      <c r="N394" s="13">
        <v>0</v>
      </c>
      <c r="O394" s="13">
        <v>0</v>
      </c>
      <c r="P394" s="13">
        <v>0</v>
      </c>
      <c r="Q394" s="30">
        <f>Tabela1[[#This Row],[Divid.]]</f>
        <v>10.563000000000001</v>
      </c>
      <c r="R394" s="31">
        <v>0</v>
      </c>
      <c r="S394" s="16">
        <f>IF(ISERR(SEARCH("TIJOLO",Tabela1[[#This Row],[Setor]])),Tabela1[[#This Row],[Divid.
Considerado]]*12/($X$1+$AD$1+Tabela1[[#This Row],[Ônus]]),Tabela1[[#This Row],[Divid.
Considerado]]*12*(1-$AF$1)/($X$1+Tabela1[[#This Row],[Ônus]]))</f>
        <v>935.46863468634683</v>
      </c>
      <c r="T394" s="17">
        <f>Tabela1[[#This Row],[Preço Calculado]]/Tabela1[[#This Row],[Preço atual]]-1</f>
        <v>5.5878072865235691</v>
      </c>
      <c r="U394" s="29" t="str">
        <f>HYPERLINK("https://statusinvest.com.br/fundos-imobiliarios/"&amp;Tabela1[[#This Row],[Ticker]],"Link")</f>
        <v>Link</v>
      </c>
      <c r="V394" s="38" t="s">
        <v>29</v>
      </c>
    </row>
    <row r="395" spans="1:22" x14ac:dyDescent="0.25">
      <c r="A395" s="12" t="s">
        <v>791</v>
      </c>
      <c r="B395" s="12" t="s">
        <v>28</v>
      </c>
      <c r="C395" s="13" t="s">
        <v>143</v>
      </c>
      <c r="D395" s="13" t="s">
        <v>215</v>
      </c>
      <c r="E395" s="16">
        <v>8.8000000000000007</v>
      </c>
      <c r="F395" s="16">
        <v>0.24229999999999999</v>
      </c>
      <c r="G395" s="14">
        <f>Tabela1[[#This Row],[Divid.]]*12/Tabela1[[#This Row],[Preço atual]]</f>
        <v>0.33040909090909087</v>
      </c>
      <c r="H395" s="16">
        <v>0</v>
      </c>
      <c r="I395" s="16">
        <v>0</v>
      </c>
      <c r="J395" s="15" t="e">
        <f>Tabela1[[#This Row],[Preço atual]]/Tabela1[[#This Row],[VP]]</f>
        <v>#DIV/0!</v>
      </c>
      <c r="K395" s="14"/>
      <c r="L395" s="14"/>
      <c r="M395" s="13" t="s">
        <v>40</v>
      </c>
      <c r="N395" s="13">
        <v>0</v>
      </c>
      <c r="O395" s="13">
        <v>0</v>
      </c>
      <c r="P395" s="13">
        <v>0</v>
      </c>
      <c r="Q395" s="30">
        <f>Tabela1[[#This Row],[Divid.]]</f>
        <v>0.24229999999999999</v>
      </c>
      <c r="R395" s="31">
        <v>0</v>
      </c>
      <c r="S395" s="16">
        <f>IF(ISERR(SEARCH("TIJOLO",Tabela1[[#This Row],[Setor]])),Tabela1[[#This Row],[Divid.
Considerado]]*12/($X$1+$AD$1+Tabela1[[#This Row],[Ônus]]),Tabela1[[#This Row],[Divid.
Considerado]]*12*(1-$AF$1)/($X$1+Tabela1[[#This Row],[Ônus]]))</f>
        <v>21.45830258302583</v>
      </c>
      <c r="T395" s="17">
        <f>Tabela1[[#This Row],[Preço Calculado]]/Tabela1[[#This Row],[Preço atual]]-1</f>
        <v>1.4384434753438442</v>
      </c>
      <c r="U395" s="29" t="str">
        <f>HYPERLINK("https://statusinvest.com.br/fundos-imobiliarios/"&amp;Tabela1[[#This Row],[Ticker]],"Link")</f>
        <v>Link</v>
      </c>
      <c r="V395" s="38" t="s">
        <v>29</v>
      </c>
    </row>
    <row r="396" spans="1:22" x14ac:dyDescent="0.25">
      <c r="A396" s="12" t="s">
        <v>792</v>
      </c>
      <c r="B396" s="12" t="s">
        <v>28</v>
      </c>
      <c r="C396" s="13" t="s">
        <v>34</v>
      </c>
      <c r="D396" s="13" t="s">
        <v>85</v>
      </c>
      <c r="E396" s="16">
        <v>115.85</v>
      </c>
      <c r="F396" s="16">
        <v>0.48</v>
      </c>
      <c r="G396" s="25">
        <f>Tabela1[[#This Row],[Divid.]]*12/Tabela1[[#This Row],[Preço atual]]</f>
        <v>4.9719464825205006E-2</v>
      </c>
      <c r="H396" s="16">
        <v>4.6345000000000001</v>
      </c>
      <c r="I396" s="16">
        <v>196.62</v>
      </c>
      <c r="J396" s="15">
        <f>Tabela1[[#This Row],[Preço atual]]/Tabela1[[#This Row],[VP]]</f>
        <v>0.58920760858508792</v>
      </c>
      <c r="K396" s="14">
        <v>0.41599999999999998</v>
      </c>
      <c r="L396" s="14">
        <v>9.5000000000000001E-2</v>
      </c>
      <c r="M396" s="13">
        <v>0.69</v>
      </c>
      <c r="N396" s="13">
        <v>699</v>
      </c>
      <c r="O396" s="13">
        <v>7231</v>
      </c>
      <c r="P396" s="13">
        <v>565</v>
      </c>
      <c r="Q396" s="30">
        <f>Tabela1[[#This Row],[Divid.]]</f>
        <v>0.48</v>
      </c>
      <c r="R396" s="31">
        <v>0</v>
      </c>
      <c r="S396" s="16">
        <f>IF(ISERR(SEARCH("TIJOLO",Tabela1[[#This Row],[Setor]])),Tabela1[[#This Row],[Divid.
Considerado]]*12/($X$1+$AD$1+Tabela1[[#This Row],[Ônus]]),Tabela1[[#This Row],[Divid.
Considerado]]*12*(1-$AF$1)/($X$1+Tabela1[[#This Row],[Ônus]]))</f>
        <v>42.509225092250915</v>
      </c>
      <c r="T396" s="17">
        <f>Tabela1[[#This Row],[Preço Calculado]]/Tabela1[[#This Row],[Preço atual]]-1</f>
        <v>-0.63306668025678969</v>
      </c>
      <c r="U396" s="29" t="str">
        <f>HYPERLINK("https://statusinvest.com.br/fundos-imobiliarios/"&amp;Tabela1[[#This Row],[Ticker]],"Link")</f>
        <v>Link</v>
      </c>
      <c r="V396" s="38" t="s">
        <v>793</v>
      </c>
    </row>
    <row r="397" spans="1:22" x14ac:dyDescent="0.25">
      <c r="A397" s="12" t="s">
        <v>794</v>
      </c>
      <c r="B397" s="12" t="s">
        <v>28</v>
      </c>
      <c r="C397" s="13" t="s">
        <v>143</v>
      </c>
      <c r="D397" s="13" t="s">
        <v>795</v>
      </c>
      <c r="E397" s="16">
        <v>132.1</v>
      </c>
      <c r="F397" s="16">
        <v>0.88</v>
      </c>
      <c r="G397" s="25">
        <f>Tabela1[[#This Row],[Divid.]]*12/Tabela1[[#This Row],[Preço atual]]</f>
        <v>7.9939439818319469E-2</v>
      </c>
      <c r="H397" s="16">
        <v>10.210000000000001</v>
      </c>
      <c r="I397" s="16">
        <v>112.94</v>
      </c>
      <c r="J397" s="15">
        <f>Tabela1[[#This Row],[Preço atual]]/Tabela1[[#This Row],[VP]]</f>
        <v>1.1696476004958385</v>
      </c>
      <c r="K397" s="14">
        <v>0</v>
      </c>
      <c r="L397" s="14">
        <v>0</v>
      </c>
      <c r="M397" s="13">
        <v>1.18</v>
      </c>
      <c r="N397" s="13">
        <v>200</v>
      </c>
      <c r="O397" s="13">
        <v>3927</v>
      </c>
      <c r="P397" s="13">
        <v>469</v>
      </c>
      <c r="Q397" s="30">
        <f>Tabela1[[#This Row],[Divid.]]</f>
        <v>0.88</v>
      </c>
      <c r="R397" s="31">
        <v>0</v>
      </c>
      <c r="S397" s="16">
        <f>IF(ISERR(SEARCH("TIJOLO",Tabela1[[#This Row],[Setor]])),Tabela1[[#This Row],[Divid.
Considerado]]*12/($X$1+$AD$1+Tabela1[[#This Row],[Ônus]]),Tabela1[[#This Row],[Divid.
Considerado]]*12*(1-$AF$1)/($X$1+Tabela1[[#This Row],[Ônus]]))</f>
        <v>77.933579335793354</v>
      </c>
      <c r="T397" s="17">
        <f>Tabela1[[#This Row],[Preço Calculado]]/Tabela1[[#This Row],[Preço atual]]-1</f>
        <v>-0.41004103455114793</v>
      </c>
      <c r="U397" s="29" t="str">
        <f>HYPERLINK("https://statusinvest.com.br/fundos-imobiliarios/"&amp;Tabela1[[#This Row],[Ticker]],"Link")</f>
        <v>Link</v>
      </c>
      <c r="V397" s="38" t="s">
        <v>29</v>
      </c>
    </row>
    <row r="398" spans="1:22" x14ac:dyDescent="0.25">
      <c r="A398" s="12" t="s">
        <v>796</v>
      </c>
      <c r="B398" s="12" t="s">
        <v>28</v>
      </c>
      <c r="C398" s="13" t="s">
        <v>430</v>
      </c>
      <c r="D398" s="13" t="s">
        <v>795</v>
      </c>
      <c r="E398" s="16">
        <v>114.39</v>
      </c>
      <c r="F398" s="16">
        <v>0.9</v>
      </c>
      <c r="G398" s="14">
        <f>Tabela1[[#This Row],[Divid.]]*12/Tabela1[[#This Row],[Preço atual]]</f>
        <v>9.4413847364280101E-2</v>
      </c>
      <c r="H398" s="16">
        <v>9.75</v>
      </c>
      <c r="I398" s="16">
        <v>105.07</v>
      </c>
      <c r="J398" s="15">
        <f>Tabela1[[#This Row],[Preço atual]]/Tabela1[[#This Row],[VP]]</f>
        <v>1.0887027695821834</v>
      </c>
      <c r="K398" s="14">
        <v>0</v>
      </c>
      <c r="L398" s="14">
        <v>0</v>
      </c>
      <c r="M398" s="13">
        <v>0.86</v>
      </c>
      <c r="N398" s="13">
        <v>100710</v>
      </c>
      <c r="O398" s="13">
        <v>4192</v>
      </c>
      <c r="P398" s="13">
        <v>374</v>
      </c>
      <c r="Q398" s="30">
        <f>Tabela1[[#This Row],[Divid.]]</f>
        <v>0.9</v>
      </c>
      <c r="R398" s="31">
        <v>0</v>
      </c>
      <c r="S398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398" s="17">
        <f>Tabela1[[#This Row],[Preço Calculado]]/Tabela1[[#This Row],[Preço atual]]-1</f>
        <v>-0.30321883863999932</v>
      </c>
      <c r="U398" s="29" t="str">
        <f>HYPERLINK("https://statusinvest.com.br/fundos-imobiliarios/"&amp;Tabela1[[#This Row],[Ticker]],"Link")</f>
        <v>Link</v>
      </c>
      <c r="V398" s="38" t="s">
        <v>797</v>
      </c>
    </row>
    <row r="399" spans="1:22" x14ac:dyDescent="0.25">
      <c r="A399" s="12" t="s">
        <v>798</v>
      </c>
      <c r="B399" s="12" t="s">
        <v>28</v>
      </c>
      <c r="C399" s="13" t="s">
        <v>34</v>
      </c>
      <c r="D399" s="13" t="s">
        <v>40</v>
      </c>
      <c r="E399" s="16">
        <v>115.14</v>
      </c>
      <c r="F399" s="16">
        <v>0.92</v>
      </c>
      <c r="G399" s="14">
        <f>Tabela1[[#This Row],[Divid.]]*12/Tabela1[[#This Row],[Preço atual]]</f>
        <v>9.5883272537780104E-2</v>
      </c>
      <c r="H399" s="16">
        <v>10.34</v>
      </c>
      <c r="I399" s="16">
        <v>102.47</v>
      </c>
      <c r="J399" s="15">
        <f>Tabela1[[#This Row],[Preço atual]]/Tabela1[[#This Row],[VP]]</f>
        <v>1.1236459451546794</v>
      </c>
      <c r="K399" s="14">
        <v>0</v>
      </c>
      <c r="L399" s="14">
        <v>0</v>
      </c>
      <c r="M399" s="13">
        <v>7.36</v>
      </c>
      <c r="N399" s="13">
        <v>24</v>
      </c>
      <c r="O399" s="13">
        <v>3033</v>
      </c>
      <c r="P399" s="13">
        <v>226</v>
      </c>
      <c r="Q399" s="30">
        <f>Tabela1[[#This Row],[Divid.]]</f>
        <v>0.92</v>
      </c>
      <c r="R399" s="31">
        <v>0</v>
      </c>
      <c r="S399" s="16">
        <f>IF(ISERR(SEARCH("TIJOLO",Tabela1[[#This Row],[Setor]])),Tabela1[[#This Row],[Divid.
Considerado]]*12/($X$1+$AD$1+Tabela1[[#This Row],[Ônus]]),Tabela1[[#This Row],[Divid.
Considerado]]*12*(1-$AF$1)/($X$1+Tabela1[[#This Row],[Ônus]]))</f>
        <v>81.476014760147606</v>
      </c>
      <c r="T399" s="17">
        <f>Tabela1[[#This Row],[Preço Calculado]]/Tabela1[[#This Row],[Preço atual]]-1</f>
        <v>-0.29237437241490705</v>
      </c>
      <c r="U399" s="29" t="str">
        <f>HYPERLINK("https://statusinvest.com.br/fundos-imobiliarios/"&amp;Tabela1[[#This Row],[Ticker]],"Link")</f>
        <v>Link</v>
      </c>
      <c r="V399" s="38" t="s">
        <v>799</v>
      </c>
    </row>
    <row r="400" spans="1:22" x14ac:dyDescent="0.25">
      <c r="A400" s="12" t="s">
        <v>800</v>
      </c>
      <c r="B400" s="12" t="s">
        <v>28</v>
      </c>
      <c r="C400" s="13" t="s">
        <v>34</v>
      </c>
      <c r="D400" s="13"/>
      <c r="E400" s="16">
        <v>0</v>
      </c>
      <c r="F400" s="16">
        <v>0.626</v>
      </c>
      <c r="G400" s="25" t="e">
        <f>Tabela1[[#This Row],[Divid.]]*12/Tabela1[[#This Row],[Preço atual]]</f>
        <v>#DIV/0!</v>
      </c>
      <c r="H400" s="16">
        <v>4.3817000000000004</v>
      </c>
      <c r="I400" s="16">
        <v>92.43</v>
      </c>
      <c r="J400" s="15">
        <f>Tabela1[[#This Row],[Preço atual]]/Tabela1[[#This Row],[VP]]</f>
        <v>0</v>
      </c>
      <c r="K400" s="14"/>
      <c r="L400" s="14"/>
      <c r="M400" s="13">
        <v>7.84</v>
      </c>
      <c r="N400" s="13">
        <v>66</v>
      </c>
      <c r="O400" s="13">
        <v>668</v>
      </c>
      <c r="P400" s="13">
        <v>801673</v>
      </c>
      <c r="Q400" s="30">
        <f>Tabela1[[#This Row],[Divid.]]</f>
        <v>0.626</v>
      </c>
      <c r="R400" s="31">
        <v>0</v>
      </c>
      <c r="S400" s="16">
        <f>IF(ISERR(SEARCH("TIJOLO",Tabela1[[#This Row],[Setor]])),Tabela1[[#This Row],[Divid.
Considerado]]*12/($X$1+$AD$1+Tabela1[[#This Row],[Ônus]]),Tabela1[[#This Row],[Divid.
Considerado]]*12*(1-$AF$1)/($X$1+Tabela1[[#This Row],[Ônus]]))</f>
        <v>55.43911439114391</v>
      </c>
      <c r="T400" s="17" t="e">
        <f>Tabela1[[#This Row],[Preço Calculado]]/Tabela1[[#This Row],[Preço atual]]-1</f>
        <v>#DIV/0!</v>
      </c>
      <c r="U400" s="29" t="str">
        <f>HYPERLINK("https://statusinvest.com.br/fundos-imobiliarios/"&amp;Tabela1[[#This Row],[Ticker]],"Link")</f>
        <v>Link</v>
      </c>
      <c r="V400" s="38" t="s">
        <v>29</v>
      </c>
    </row>
    <row r="401" spans="1:22" x14ac:dyDescent="0.25">
      <c r="A401" s="12" t="s">
        <v>801</v>
      </c>
      <c r="B401" s="12" t="s">
        <v>28</v>
      </c>
      <c r="C401" s="13" t="s">
        <v>71</v>
      </c>
      <c r="D401" s="13"/>
      <c r="E401" s="16">
        <v>0</v>
      </c>
      <c r="F401" s="16" t="s">
        <v>40</v>
      </c>
      <c r="G401" s="25" t="e">
        <f>Tabela1[[#This Row],[Divid.]]*12/Tabela1[[#This Row],[Preço atual]]</f>
        <v>#VALUE!</v>
      </c>
      <c r="H401" s="16">
        <v>0</v>
      </c>
      <c r="I401" s="16">
        <v>0</v>
      </c>
      <c r="J401" s="15" t="e">
        <f>Tabela1[[#This Row],[Preço atual]]/Tabela1[[#This Row],[VP]]</f>
        <v>#DIV/0!</v>
      </c>
      <c r="K401" s="14"/>
      <c r="L401" s="14"/>
      <c r="M401" s="13" t="s">
        <v>40</v>
      </c>
      <c r="N401" s="13"/>
      <c r="O401" s="13"/>
      <c r="P401" s="13"/>
      <c r="Q401" s="30" t="str">
        <f>Tabela1[[#This Row],[Divid.]]</f>
        <v>-</v>
      </c>
      <c r="R401" s="31">
        <v>0</v>
      </c>
      <c r="S40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01" s="17" t="e">
        <f>Tabela1[[#This Row],[Preço Calculado]]/Tabela1[[#This Row],[Preço atual]]-1</f>
        <v>#VALUE!</v>
      </c>
      <c r="U401" s="29" t="str">
        <f>HYPERLINK("https://statusinvest.com.br/fundos-imobiliarios/"&amp;Tabela1[[#This Row],[Ticker]],"Link")</f>
        <v>Link</v>
      </c>
      <c r="V401" s="38" t="s">
        <v>29</v>
      </c>
    </row>
    <row r="402" spans="1:22" x14ac:dyDescent="0.25">
      <c r="A402" s="12" t="s">
        <v>802</v>
      </c>
      <c r="B402" s="12" t="s">
        <v>28</v>
      </c>
      <c r="C402" s="13" t="s">
        <v>39</v>
      </c>
      <c r="D402" s="13" t="s">
        <v>803</v>
      </c>
      <c r="E402" s="16">
        <v>100.06</v>
      </c>
      <c r="F402" s="16">
        <v>1.34</v>
      </c>
      <c r="G402" s="25">
        <f>Tabela1[[#This Row],[Divid.]]*12/Tabela1[[#This Row],[Preço atual]]</f>
        <v>0.16070357785328804</v>
      </c>
      <c r="H402" s="16">
        <v>14.25</v>
      </c>
      <c r="I402" s="16">
        <v>100.15</v>
      </c>
      <c r="J402" s="15">
        <f>Tabela1[[#This Row],[Preço atual]]/Tabela1[[#This Row],[VP]]</f>
        <v>0.99910134797803296</v>
      </c>
      <c r="K402" s="14"/>
      <c r="L402" s="14"/>
      <c r="M402" s="13">
        <v>3.97</v>
      </c>
      <c r="N402" s="13">
        <v>93071</v>
      </c>
      <c r="O402" s="13"/>
      <c r="P402" s="13"/>
      <c r="Q402" s="30">
        <f>Tabela1[[#This Row],[Divid.]]</f>
        <v>1.34</v>
      </c>
      <c r="R402" s="31">
        <v>0</v>
      </c>
      <c r="S402" s="16">
        <f>IF(ISERR(SEARCH("TIJOLO",Tabela1[[#This Row],[Setor]])),Tabela1[[#This Row],[Divid.
Considerado]]*12/($X$1+$AD$1+Tabela1[[#This Row],[Ônus]]),Tabela1[[#This Row],[Divid.
Considerado]]*12*(1-$AF$1)/($X$1+Tabela1[[#This Row],[Ônus]]))</f>
        <v>118.67158671586716</v>
      </c>
      <c r="T402" s="17">
        <f>Tabela1[[#This Row],[Preço Calculado]]/Tabela1[[#This Row],[Preço atual]]-1</f>
        <v>0.1860042645999116</v>
      </c>
      <c r="U402" s="29" t="str">
        <f>HYPERLINK("https://statusinvest.com.br/fundos-imobiliarios/"&amp;Tabela1[[#This Row],[Ticker]],"Link")</f>
        <v>Link</v>
      </c>
      <c r="V402" s="38" t="s">
        <v>804</v>
      </c>
    </row>
    <row r="403" spans="1:22" x14ac:dyDescent="0.25">
      <c r="A403" s="12" t="s">
        <v>805</v>
      </c>
      <c r="B403" s="12" t="s">
        <v>28</v>
      </c>
      <c r="C403" s="13" t="s">
        <v>39</v>
      </c>
      <c r="D403" s="13" t="s">
        <v>806</v>
      </c>
      <c r="E403" s="16">
        <v>89.97</v>
      </c>
      <c r="F403" s="16">
        <v>1</v>
      </c>
      <c r="G403" s="25">
        <f>Tabela1[[#This Row],[Divid.]]*12/Tabela1[[#This Row],[Preço atual]]</f>
        <v>0.13337779259753252</v>
      </c>
      <c r="H403" s="16">
        <v>9.11</v>
      </c>
      <c r="I403" s="16">
        <v>96.31</v>
      </c>
      <c r="J403" s="15">
        <f>Tabela1[[#This Row],[Preço atual]]/Tabela1[[#This Row],[VP]]</f>
        <v>0.93417090644792855</v>
      </c>
      <c r="K403" s="14"/>
      <c r="L403" s="14"/>
      <c r="M403" s="13">
        <v>5.31</v>
      </c>
      <c r="N403" s="13">
        <v>18279</v>
      </c>
      <c r="O403" s="13"/>
      <c r="P403" s="13"/>
      <c r="Q403" s="30">
        <f>Tabela1[[#This Row],[Divid.]]</f>
        <v>1</v>
      </c>
      <c r="R403" s="31">
        <v>0</v>
      </c>
      <c r="S403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403" s="17">
        <f>Tabela1[[#This Row],[Preço Calculado]]/Tabela1[[#This Row],[Preço atual]]-1</f>
        <v>-1.5662047250682654E-2</v>
      </c>
      <c r="U403" s="29" t="str">
        <f>HYPERLINK("https://statusinvest.com.br/fundos-imobiliarios/"&amp;Tabela1[[#This Row],[Ticker]],"Link")</f>
        <v>Link</v>
      </c>
      <c r="V403" s="38" t="s">
        <v>807</v>
      </c>
    </row>
    <row r="404" spans="1:22" x14ac:dyDescent="0.25">
      <c r="A404" s="12" t="s">
        <v>808</v>
      </c>
      <c r="B404" s="12" t="s">
        <v>28</v>
      </c>
      <c r="C404" s="13" t="s">
        <v>39</v>
      </c>
      <c r="D404" s="13" t="s">
        <v>809</v>
      </c>
      <c r="E404" s="16">
        <v>8.8000000000000007</v>
      </c>
      <c r="F404" s="16">
        <v>0.105</v>
      </c>
      <c r="G404" s="25">
        <f>Tabela1[[#This Row],[Divid.]]*12/Tabela1[[#This Row],[Preço atual]]</f>
        <v>0.14318181818181816</v>
      </c>
      <c r="H404" s="16">
        <v>1.27</v>
      </c>
      <c r="I404" s="16">
        <v>9.64</v>
      </c>
      <c r="J404" s="15">
        <f>Tabela1[[#This Row],[Preço atual]]/Tabela1[[#This Row],[VP]]</f>
        <v>0.91286307053941906</v>
      </c>
      <c r="K404" s="14"/>
      <c r="L404" s="14"/>
      <c r="M404" s="13">
        <v>3.43</v>
      </c>
      <c r="N404" s="13">
        <v>9867</v>
      </c>
      <c r="O404" s="13"/>
      <c r="P404" s="13"/>
      <c r="Q404" s="30">
        <f>Tabela1[[#This Row],[Divid.]]</f>
        <v>0.105</v>
      </c>
      <c r="R404" s="31">
        <v>0</v>
      </c>
      <c r="S404" s="16">
        <f>IF(ISERR(SEARCH("TIJOLO",Tabela1[[#This Row],[Setor]])),Tabela1[[#This Row],[Divid.
Considerado]]*12/($X$1+$AD$1+Tabela1[[#This Row],[Ônus]]),Tabela1[[#This Row],[Divid.
Considerado]]*12*(1-$AF$1)/($X$1+Tabela1[[#This Row],[Ônus]]))</f>
        <v>9.2988929889298895</v>
      </c>
      <c r="T404" s="17">
        <f>Tabela1[[#This Row],[Preço Calculado]]/Tabela1[[#This Row],[Preço atual]]-1</f>
        <v>5.6692385105669096E-2</v>
      </c>
      <c r="U404" s="29" t="str">
        <f>HYPERLINK("https://statusinvest.com.br/fundos-imobiliarios/"&amp;Tabela1[[#This Row],[Ticker]],"Link")</f>
        <v>Link</v>
      </c>
      <c r="V404" s="38" t="s">
        <v>810</v>
      </c>
    </row>
    <row r="405" spans="1:22" x14ac:dyDescent="0.25">
      <c r="A405" s="12" t="s">
        <v>811</v>
      </c>
      <c r="B405" s="12" t="s">
        <v>28</v>
      </c>
      <c r="C405" s="13" t="s">
        <v>50</v>
      </c>
      <c r="D405" s="13" t="s">
        <v>812</v>
      </c>
      <c r="E405" s="16">
        <v>81</v>
      </c>
      <c r="F405" s="16">
        <v>0.7</v>
      </c>
      <c r="G405" s="25">
        <f>Tabela1[[#This Row],[Divid.]]*12/Tabela1[[#This Row],[Preço atual]]</f>
        <v>0.10370370370370369</v>
      </c>
      <c r="H405" s="16">
        <v>7.47</v>
      </c>
      <c r="I405" s="16">
        <v>128.41999999999999</v>
      </c>
      <c r="J405" s="15">
        <f>Tabela1[[#This Row],[Preço atual]]/Tabela1[[#This Row],[VP]]</f>
        <v>0.63074287494159798</v>
      </c>
      <c r="K405" s="14"/>
      <c r="L405" s="14"/>
      <c r="M405" s="13">
        <v>6.05</v>
      </c>
      <c r="N405" s="13">
        <v>3633</v>
      </c>
      <c r="O405" s="13">
        <v>2680</v>
      </c>
      <c r="P405" s="13">
        <v>61</v>
      </c>
      <c r="Q405" s="30">
        <f>Tabela1[[#This Row],[Divid.]]</f>
        <v>0.7</v>
      </c>
      <c r="R405" s="31">
        <v>0</v>
      </c>
      <c r="S405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405" s="17">
        <f>Tabela1[[#This Row],[Preço Calculado]]/Tabela1[[#This Row],[Preço atual]]-1</f>
        <v>-0.23465901325679939</v>
      </c>
      <c r="U405" s="29" t="str">
        <f>HYPERLINK("https://statusinvest.com.br/fundos-imobiliarios/"&amp;Tabela1[[#This Row],[Ticker]],"Link")</f>
        <v>Link</v>
      </c>
      <c r="V405" s="38" t="s">
        <v>813</v>
      </c>
    </row>
    <row r="406" spans="1:22" x14ac:dyDescent="0.25">
      <c r="A406" s="12" t="s">
        <v>814</v>
      </c>
      <c r="B406" s="12" t="s">
        <v>28</v>
      </c>
      <c r="C406" s="13" t="s">
        <v>71</v>
      </c>
      <c r="D406" s="13"/>
      <c r="E406" s="16">
        <v>0</v>
      </c>
      <c r="F406" s="16" t="s">
        <v>40</v>
      </c>
      <c r="G406" s="25" t="e">
        <f>Tabela1[[#This Row],[Divid.]]*12/Tabela1[[#This Row],[Preço atual]]</f>
        <v>#VALUE!</v>
      </c>
      <c r="H406" s="16">
        <v>0</v>
      </c>
      <c r="I406" s="16">
        <v>999.89</v>
      </c>
      <c r="J406" s="15">
        <f>Tabela1[[#This Row],[Preço atual]]/Tabela1[[#This Row],[VP]]</f>
        <v>0</v>
      </c>
      <c r="K406" s="14"/>
      <c r="L406" s="14"/>
      <c r="M406" s="13">
        <v>10.58</v>
      </c>
      <c r="N406" s="13">
        <v>198</v>
      </c>
      <c r="O406" s="13"/>
      <c r="P406" s="13"/>
      <c r="Q406" s="30" t="str">
        <f>Tabela1[[#This Row],[Divid.]]</f>
        <v>-</v>
      </c>
      <c r="R406" s="31">
        <v>0</v>
      </c>
      <c r="S40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06" s="17" t="e">
        <f>Tabela1[[#This Row],[Preço Calculado]]/Tabela1[[#This Row],[Preço atual]]-1</f>
        <v>#VALUE!</v>
      </c>
      <c r="U406" s="29" t="str">
        <f>HYPERLINK("https://statusinvest.com.br/fundos-imobiliarios/"&amp;Tabela1[[#This Row],[Ticker]],"Link")</f>
        <v>Link</v>
      </c>
      <c r="V406" s="38" t="s">
        <v>29</v>
      </c>
    </row>
    <row r="407" spans="1:22" x14ac:dyDescent="0.25">
      <c r="A407" s="12" t="s">
        <v>815</v>
      </c>
      <c r="B407" s="12" t="s">
        <v>28</v>
      </c>
      <c r="C407" s="13" t="s">
        <v>59</v>
      </c>
      <c r="D407" s="13" t="s">
        <v>80</v>
      </c>
      <c r="E407" s="16">
        <v>233.49</v>
      </c>
      <c r="F407" s="16">
        <v>2.0699999999999998</v>
      </c>
      <c r="G407" s="25">
        <f>Tabela1[[#This Row],[Divid.]]*12/Tabela1[[#This Row],[Preço atual]]</f>
        <v>0.10638571245021199</v>
      </c>
      <c r="H407" s="16">
        <v>30.26</v>
      </c>
      <c r="I407" s="16">
        <v>363.88</v>
      </c>
      <c r="J407" s="15">
        <f>Tabela1[[#This Row],[Preço atual]]/Tabela1[[#This Row],[VP]]</f>
        <v>0.64166758271957791</v>
      </c>
      <c r="K407" s="14">
        <v>0.16500000000000001</v>
      </c>
      <c r="L407" s="14">
        <v>4.0999999999999988E-2</v>
      </c>
      <c r="M407" s="13">
        <v>1.69</v>
      </c>
      <c r="N407" s="13">
        <v>53</v>
      </c>
      <c r="O407" s="13">
        <v>964</v>
      </c>
      <c r="P407" s="13">
        <v>166</v>
      </c>
      <c r="Q407" s="30">
        <f>Tabela1[[#This Row],[Divid.]]</f>
        <v>2.0699999999999998</v>
      </c>
      <c r="R407" s="31">
        <v>0</v>
      </c>
      <c r="S407" s="16">
        <f>IF(ISERR(SEARCH("TIJOLO",Tabela1[[#This Row],[Setor]])),Tabela1[[#This Row],[Divid.
Considerado]]*12/($X$1+$AD$1+Tabela1[[#This Row],[Ônus]]),Tabela1[[#This Row],[Divid.
Considerado]]*12*(1-$AF$1)/($X$1+Tabela1[[#This Row],[Ônus]]))</f>
        <v>183.32103321033208</v>
      </c>
      <c r="T407" s="17">
        <f>Tabela1[[#This Row],[Preço Calculado]]/Tabela1[[#This Row],[Preço atual]]-1</f>
        <v>-0.21486559077334333</v>
      </c>
      <c r="U407" s="29" t="str">
        <f>HYPERLINK("https://statusinvest.com.br/fundos-imobiliarios/"&amp;Tabela1[[#This Row],[Ticker]],"Link")</f>
        <v>Link</v>
      </c>
      <c r="V407" s="38" t="s">
        <v>29</v>
      </c>
    </row>
    <row r="408" spans="1:22" x14ac:dyDescent="0.25">
      <c r="A408" s="12" t="s">
        <v>816</v>
      </c>
      <c r="B408" s="12" t="s">
        <v>28</v>
      </c>
      <c r="C408" s="13" t="s">
        <v>43</v>
      </c>
      <c r="D408" s="13" t="s">
        <v>817</v>
      </c>
      <c r="E408" s="16">
        <v>9.69</v>
      </c>
      <c r="F408" s="16">
        <v>0.12</v>
      </c>
      <c r="G408" s="25">
        <f>Tabela1[[#This Row],[Divid.]]*12/Tabela1[[#This Row],[Preço atual]]</f>
        <v>0.14860681114551083</v>
      </c>
      <c r="H408" s="16">
        <v>1.1399999999999999</v>
      </c>
      <c r="I408" s="16">
        <v>9.43</v>
      </c>
      <c r="J408" s="15">
        <f>Tabela1[[#This Row],[Preço atual]]/Tabela1[[#This Row],[VP]]</f>
        <v>1.0275715800636267</v>
      </c>
      <c r="K408" s="14"/>
      <c r="L408" s="14"/>
      <c r="M408" s="13">
        <v>2.76</v>
      </c>
      <c r="N408" s="13">
        <v>264782</v>
      </c>
      <c r="O408" s="13"/>
      <c r="P408" s="13"/>
      <c r="Q408" s="30">
        <f>Tabela1[[#This Row],[Divid.]]</f>
        <v>0.12</v>
      </c>
      <c r="R408" s="31">
        <v>0</v>
      </c>
      <c r="S408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408" s="17">
        <f>Tabela1[[#This Row],[Preço Calculado]]/Tabela1[[#This Row],[Preço atual]]-1</f>
        <v>9.6729233546205329E-2</v>
      </c>
      <c r="U408" s="29" t="str">
        <f>HYPERLINK("https://statusinvest.com.br/fundos-imobiliarios/"&amp;Tabela1[[#This Row],[Ticker]],"Link")</f>
        <v>Link</v>
      </c>
      <c r="V408" s="38" t="s">
        <v>818</v>
      </c>
    </row>
    <row r="409" spans="1:22" x14ac:dyDescent="0.25">
      <c r="A409" s="12" t="s">
        <v>819</v>
      </c>
      <c r="B409" s="12" t="s">
        <v>28</v>
      </c>
      <c r="C409" s="13" t="s">
        <v>39</v>
      </c>
      <c r="D409" s="13" t="s">
        <v>817</v>
      </c>
      <c r="E409" s="16">
        <v>87.33</v>
      </c>
      <c r="F409" s="16">
        <v>1</v>
      </c>
      <c r="G409" s="25">
        <f>Tabela1[[#This Row],[Divid.]]*12/Tabela1[[#This Row],[Preço atual]]</f>
        <v>0.13740982480247338</v>
      </c>
      <c r="H409" s="16">
        <v>10.23</v>
      </c>
      <c r="I409" s="16">
        <v>93.39</v>
      </c>
      <c r="J409" s="15">
        <f>Tabela1[[#This Row],[Preço atual]]/Tabela1[[#This Row],[VP]]</f>
        <v>0.93511082557018954</v>
      </c>
      <c r="K409" s="14"/>
      <c r="L409" s="14"/>
      <c r="M409" s="13">
        <v>2.46</v>
      </c>
      <c r="N409" s="13">
        <v>85155</v>
      </c>
      <c r="O409" s="13"/>
      <c r="P409" s="13"/>
      <c r="Q409" s="30">
        <f>Tabela1[[#This Row],[Divid.]]</f>
        <v>1</v>
      </c>
      <c r="R409" s="31">
        <v>0</v>
      </c>
      <c r="S409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409" s="17">
        <f>Tabela1[[#This Row],[Preço Calculado]]/Tabela1[[#This Row],[Preço atual]]-1</f>
        <v>1.4094647988733389E-2</v>
      </c>
      <c r="U409" s="29" t="str">
        <f>HYPERLINK("https://statusinvest.com.br/fundos-imobiliarios/"&amp;Tabela1[[#This Row],[Ticker]],"Link")</f>
        <v>Link</v>
      </c>
      <c r="V409" s="38" t="s">
        <v>820</v>
      </c>
    </row>
    <row r="410" spans="1:22" x14ac:dyDescent="0.25">
      <c r="A410" s="12" t="s">
        <v>821</v>
      </c>
      <c r="B410" s="12" t="s">
        <v>28</v>
      </c>
      <c r="C410" s="13" t="s">
        <v>39</v>
      </c>
      <c r="D410" s="13" t="s">
        <v>817</v>
      </c>
      <c r="E410" s="16">
        <v>9.48</v>
      </c>
      <c r="F410" s="16">
        <v>0.13</v>
      </c>
      <c r="G410" s="25">
        <f>Tabela1[[#This Row],[Divid.]]*12/Tabela1[[#This Row],[Preço atual]]</f>
        <v>0.16455696202531644</v>
      </c>
      <c r="H410" s="16">
        <v>1.5</v>
      </c>
      <c r="I410" s="16">
        <v>9.65</v>
      </c>
      <c r="J410" s="15">
        <f>Tabela1[[#This Row],[Preço atual]]/Tabela1[[#This Row],[VP]]</f>
        <v>0.98238341968911913</v>
      </c>
      <c r="K410" s="14"/>
      <c r="L410" s="14"/>
      <c r="M410" s="13">
        <v>1.57</v>
      </c>
      <c r="N410" s="13">
        <v>192453</v>
      </c>
      <c r="O410" s="13"/>
      <c r="P410" s="13"/>
      <c r="Q410" s="30">
        <f>Tabela1[[#This Row],[Divid.]]</f>
        <v>0.13</v>
      </c>
      <c r="R410" s="31">
        <v>0</v>
      </c>
      <c r="S410" s="16">
        <f>IF(ISERR(SEARCH("TIJOLO",Tabela1[[#This Row],[Setor]])),Tabela1[[#This Row],[Divid.
Considerado]]*12/($X$1+$AD$1+Tabela1[[#This Row],[Ônus]]),Tabela1[[#This Row],[Divid.
Considerado]]*12*(1-$AF$1)/($X$1+Tabela1[[#This Row],[Ônus]]))</f>
        <v>11.512915129151292</v>
      </c>
      <c r="T410" s="17">
        <f>Tabela1[[#This Row],[Preço Calculado]]/Tabela1[[#This Row],[Preço atual]]-1</f>
        <v>0.2144425241720771</v>
      </c>
      <c r="U410" s="29" t="str">
        <f>HYPERLINK("https://statusinvest.com.br/fundos-imobiliarios/"&amp;Tabela1[[#This Row],[Ticker]],"Link")</f>
        <v>Link</v>
      </c>
      <c r="V410" s="38" t="s">
        <v>822</v>
      </c>
    </row>
    <row r="411" spans="1:22" x14ac:dyDescent="0.25">
      <c r="A411" s="12" t="s">
        <v>823</v>
      </c>
      <c r="B411" s="12" t="s">
        <v>28</v>
      </c>
      <c r="C411" s="13" t="s">
        <v>143</v>
      </c>
      <c r="D411" s="13" t="s">
        <v>40</v>
      </c>
      <c r="E411" s="16">
        <v>0</v>
      </c>
      <c r="F411" s="16" t="s">
        <v>40</v>
      </c>
      <c r="G411" s="25" t="e">
        <f>Tabela1[[#This Row],[Divid.]]*12/Tabela1[[#This Row],[Preço atual]]</f>
        <v>#VALUE!</v>
      </c>
      <c r="H411" s="16">
        <v>0</v>
      </c>
      <c r="I411" s="16">
        <v>902.72</v>
      </c>
      <c r="J411" s="15">
        <f>Tabela1[[#This Row],[Preço atual]]/Tabela1[[#This Row],[VP]]</f>
        <v>0</v>
      </c>
      <c r="K411" s="14"/>
      <c r="L411" s="14"/>
      <c r="M411" s="13">
        <v>0.64</v>
      </c>
      <c r="N411" s="13">
        <v>1493</v>
      </c>
      <c r="O411" s="13"/>
      <c r="P411" s="13"/>
      <c r="Q411" s="30" t="str">
        <f>Tabela1[[#This Row],[Divid.]]</f>
        <v>-</v>
      </c>
      <c r="R411" s="31">
        <v>0</v>
      </c>
      <c r="S41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11" s="17" t="e">
        <f>Tabela1[[#This Row],[Preço Calculado]]/Tabela1[[#This Row],[Preço atual]]-1</f>
        <v>#VALUE!</v>
      </c>
      <c r="U411" s="29" t="str">
        <f>HYPERLINK("https://statusinvest.com.br/fundos-imobiliarios/"&amp;Tabela1[[#This Row],[Ticker]],"Link")</f>
        <v>Link</v>
      </c>
      <c r="V411" s="38" t="s">
        <v>29</v>
      </c>
    </row>
    <row r="412" spans="1:22" x14ac:dyDescent="0.25">
      <c r="A412" s="26" t="s">
        <v>824</v>
      </c>
      <c r="B412" s="26" t="s">
        <v>28</v>
      </c>
      <c r="C412" s="32" t="s">
        <v>55</v>
      </c>
      <c r="D412" s="32" t="s">
        <v>809</v>
      </c>
      <c r="E412" s="33">
        <v>8.3800000000000008</v>
      </c>
      <c r="F412" s="33">
        <v>7.0000000000000007E-2</v>
      </c>
      <c r="G412" s="34">
        <f>Tabela1[[#This Row],[Divid.]]*12/Tabela1[[#This Row],[Preço atual]]</f>
        <v>0.10023866348448687</v>
      </c>
      <c r="H412" s="33">
        <v>0.7</v>
      </c>
      <c r="I412" s="33">
        <v>9.42</v>
      </c>
      <c r="J412" s="35">
        <f>Tabela1[[#This Row],[Preço atual]]/Tabela1[[#This Row],[VP]]</f>
        <v>0.88959660297239929</v>
      </c>
      <c r="K412" s="36"/>
      <c r="L412" s="36"/>
      <c r="M412" s="32">
        <v>4.3499999999999996</v>
      </c>
      <c r="N412" s="32">
        <v>6639</v>
      </c>
      <c r="O412" s="32"/>
      <c r="P412" s="32"/>
      <c r="Q412" s="37">
        <f>Tabela1[[#This Row],[Divid.]]</f>
        <v>7.0000000000000007E-2</v>
      </c>
      <c r="R412" s="31">
        <v>0</v>
      </c>
      <c r="S412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412" s="17">
        <f>Tabela1[[#This Row],[Preço Calculado]]/Tabela1[[#This Row],[Preço atual]]-1</f>
        <v>-0.26023126579714484</v>
      </c>
      <c r="U412" s="29" t="str">
        <f>HYPERLINK("https://statusinvest.com.br/fundos-imobiliarios/"&amp;Tabela1[[#This Row],[Ticker]],"Link")</f>
        <v>Link</v>
      </c>
      <c r="V412" s="38" t="s">
        <v>825</v>
      </c>
    </row>
    <row r="413" spans="1:22" x14ac:dyDescent="0.25">
      <c r="A413" s="12" t="s">
        <v>826</v>
      </c>
      <c r="B413" s="12" t="s">
        <v>28</v>
      </c>
      <c r="C413" s="13" t="s">
        <v>59</v>
      </c>
      <c r="D413" s="13" t="s">
        <v>809</v>
      </c>
      <c r="E413" s="16">
        <v>107.28</v>
      </c>
      <c r="F413" s="16">
        <v>0.7</v>
      </c>
      <c r="G413" s="25">
        <f>Tabela1[[#This Row],[Divid.]]*12/Tabela1[[#This Row],[Preço atual]]</f>
        <v>7.8299776286353456E-2</v>
      </c>
      <c r="H413" s="16">
        <v>7.5</v>
      </c>
      <c r="I413" s="16">
        <v>111.96</v>
      </c>
      <c r="J413" s="15">
        <f>Tabela1[[#This Row],[Preço atual]]/Tabela1[[#This Row],[VP]]</f>
        <v>0.95819935691318336</v>
      </c>
      <c r="K413" s="14">
        <v>0.1</v>
      </c>
      <c r="L413" s="14">
        <v>0</v>
      </c>
      <c r="M413" s="13">
        <v>2.68</v>
      </c>
      <c r="N413" s="13">
        <v>158088</v>
      </c>
      <c r="O413" s="13">
        <v>2725</v>
      </c>
      <c r="P413" s="13">
        <v>245</v>
      </c>
      <c r="Q413" s="30">
        <f>Tabela1[[#This Row],[Divid.]]</f>
        <v>0.7</v>
      </c>
      <c r="R413" s="31">
        <v>0</v>
      </c>
      <c r="S413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413" s="17">
        <f>Tabela1[[#This Row],[Preço Calculado]]/Tabela1[[#This Row],[Preço atual]]-1</f>
        <v>-0.42214187242543577</v>
      </c>
      <c r="U413" s="29" t="str">
        <f>HYPERLINK("https://statusinvest.com.br/fundos-imobiliarios/"&amp;Tabela1[[#This Row],[Ticker]],"Link")</f>
        <v>Link</v>
      </c>
      <c r="V413" s="38" t="s">
        <v>827</v>
      </c>
    </row>
    <row r="414" spans="1:22" x14ac:dyDescent="0.25">
      <c r="A414" s="12" t="s">
        <v>828</v>
      </c>
      <c r="B414" s="12" t="s">
        <v>28</v>
      </c>
      <c r="C414" s="13" t="s">
        <v>34</v>
      </c>
      <c r="D414" s="13" t="s">
        <v>809</v>
      </c>
      <c r="E414" s="16">
        <v>46.28</v>
      </c>
      <c r="F414" s="16">
        <v>0.31</v>
      </c>
      <c r="G414" s="25">
        <f>Tabela1[[#This Row],[Divid.]]*12/Tabela1[[#This Row],[Preço atual]]</f>
        <v>8.0380293863439922E-2</v>
      </c>
      <c r="H414" s="16">
        <v>3.56</v>
      </c>
      <c r="I414" s="16">
        <v>54.34</v>
      </c>
      <c r="J414" s="15">
        <f>Tabela1[[#This Row],[Preço atual]]/Tabela1[[#This Row],[VP]]</f>
        <v>0.85167464114832536</v>
      </c>
      <c r="K414" s="14">
        <v>2.1000000000000001E-2</v>
      </c>
      <c r="L414" s="14">
        <v>0</v>
      </c>
      <c r="M414" s="13">
        <v>4.5599999999999996</v>
      </c>
      <c r="N414" s="13">
        <v>122636</v>
      </c>
      <c r="O414" s="13">
        <v>11915</v>
      </c>
      <c r="P414" s="13">
        <v>1157</v>
      </c>
      <c r="Q414" s="30">
        <f>Tabela1[[#This Row],[Divid.]]</f>
        <v>0.31</v>
      </c>
      <c r="R414" s="31">
        <v>0</v>
      </c>
      <c r="S414" s="16">
        <f>IF(ISERR(SEARCH("TIJOLO",Tabela1[[#This Row],[Setor]])),Tabela1[[#This Row],[Divid.
Considerado]]*12/($X$1+$AD$1+Tabela1[[#This Row],[Ônus]]),Tabela1[[#This Row],[Divid.
Considerado]]*12*(1-$AF$1)/($X$1+Tabela1[[#This Row],[Ônus]]))</f>
        <v>27.453874538745385</v>
      </c>
      <c r="T414" s="17">
        <f>Tabela1[[#This Row],[Preço Calculado]]/Tabela1[[#This Row],[Preço atual]]-1</f>
        <v>-0.40678749916280499</v>
      </c>
      <c r="U414" s="29" t="str">
        <f>HYPERLINK("https://statusinvest.com.br/fundos-imobiliarios/"&amp;Tabela1[[#This Row],[Ticker]],"Link")</f>
        <v>Link</v>
      </c>
      <c r="V414" s="38" t="s">
        <v>829</v>
      </c>
    </row>
    <row r="415" spans="1:22" x14ac:dyDescent="0.25">
      <c r="A415" s="12" t="s">
        <v>830</v>
      </c>
      <c r="B415" s="12" t="s">
        <v>28</v>
      </c>
      <c r="C415" s="13" t="s">
        <v>47</v>
      </c>
      <c r="D415" s="13" t="s">
        <v>809</v>
      </c>
      <c r="E415" s="16">
        <v>118.93</v>
      </c>
      <c r="F415" s="16">
        <v>0.85</v>
      </c>
      <c r="G415" s="25">
        <f>Tabela1[[#This Row],[Divid.]]*12/Tabela1[[#This Row],[Preço atual]]</f>
        <v>8.5764735558732014E-2</v>
      </c>
      <c r="H415" s="16">
        <v>8.75</v>
      </c>
      <c r="I415" s="16">
        <v>115.26</v>
      </c>
      <c r="J415" s="15">
        <f>Tabela1[[#This Row],[Preço atual]]/Tabela1[[#This Row],[VP]]</f>
        <v>1.0318410550060733</v>
      </c>
      <c r="K415" s="14">
        <v>6.5000000000000002E-2</v>
      </c>
      <c r="L415" s="14">
        <v>3.9E-2</v>
      </c>
      <c r="M415" s="13">
        <v>3.25</v>
      </c>
      <c r="N415" s="13">
        <v>254109</v>
      </c>
      <c r="O415" s="13">
        <v>3867</v>
      </c>
      <c r="P415" s="13">
        <v>305</v>
      </c>
      <c r="Q415" s="30">
        <f>Tabela1[[#This Row],[Divid.]]</f>
        <v>0.85</v>
      </c>
      <c r="R415" s="31">
        <v>0</v>
      </c>
      <c r="S415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415" s="17">
        <f>Tabela1[[#This Row],[Preço Calculado]]/Tabela1[[#This Row],[Preço atual]]-1</f>
        <v>-0.36704992207577847</v>
      </c>
      <c r="U415" s="29" t="str">
        <f>HYPERLINK("https://statusinvest.com.br/fundos-imobiliarios/"&amp;Tabela1[[#This Row],[Ticker]],"Link")</f>
        <v>Link</v>
      </c>
      <c r="V415" s="38" t="s">
        <v>831</v>
      </c>
    </row>
    <row r="416" spans="1:22" x14ac:dyDescent="0.25">
      <c r="A416" s="12" t="s">
        <v>832</v>
      </c>
      <c r="B416" s="12" t="s">
        <v>28</v>
      </c>
      <c r="C416" s="13" t="s">
        <v>43</v>
      </c>
      <c r="D416" s="13" t="s">
        <v>809</v>
      </c>
      <c r="E416" s="16">
        <v>8.4</v>
      </c>
      <c r="F416" s="16">
        <v>7.1999999999999995E-2</v>
      </c>
      <c r="G416" s="25">
        <f>Tabela1[[#This Row],[Divid.]]*12/Tabela1[[#This Row],[Preço atual]]</f>
        <v>0.10285714285714284</v>
      </c>
      <c r="H416" s="16">
        <v>0.79200000000000004</v>
      </c>
      <c r="I416" s="16">
        <v>9.07</v>
      </c>
      <c r="J416" s="15">
        <f>Tabela1[[#This Row],[Preço atual]]/Tabela1[[#This Row],[VP]]</f>
        <v>0.92613009922822498</v>
      </c>
      <c r="K416" s="14">
        <v>0</v>
      </c>
      <c r="L416" s="14">
        <v>0</v>
      </c>
      <c r="M416" s="13">
        <v>5.87</v>
      </c>
      <c r="N416" s="13">
        <v>35181</v>
      </c>
      <c r="O416" s="13">
        <v>3292</v>
      </c>
      <c r="P416" s="13">
        <v>312</v>
      </c>
      <c r="Q416" s="30">
        <f>Tabela1[[#This Row],[Divid.]]</f>
        <v>7.1999999999999995E-2</v>
      </c>
      <c r="R416" s="31">
        <v>0</v>
      </c>
      <c r="S416" s="16">
        <f>IF(ISERR(SEARCH("TIJOLO",Tabela1[[#This Row],[Setor]])),Tabela1[[#This Row],[Divid.
Considerado]]*12/($X$1+$AD$1+Tabela1[[#This Row],[Ônus]]),Tabela1[[#This Row],[Divid.
Considerado]]*12*(1-$AF$1)/($X$1+Tabela1[[#This Row],[Ônus]]))</f>
        <v>6.3763837638376373</v>
      </c>
      <c r="T416" s="17">
        <f>Tabela1[[#This Row],[Preço Calculado]]/Tabela1[[#This Row],[Preço atual]]-1</f>
        <v>-0.24090669478123372</v>
      </c>
      <c r="U416" s="29" t="str">
        <f>HYPERLINK("https://statusinvest.com.br/fundos-imobiliarios/"&amp;Tabela1[[#This Row],[Ticker]],"Link")</f>
        <v>Link</v>
      </c>
      <c r="V416" s="38" t="s">
        <v>833</v>
      </c>
    </row>
    <row r="417" spans="1:22" x14ac:dyDescent="0.25">
      <c r="A417" s="12" t="s">
        <v>834</v>
      </c>
      <c r="B417" s="12" t="s">
        <v>28</v>
      </c>
      <c r="C417" s="13" t="s">
        <v>39</v>
      </c>
      <c r="D417" s="13" t="s">
        <v>40</v>
      </c>
      <c r="E417" s="16">
        <v>0</v>
      </c>
      <c r="F417" s="16">
        <v>0.72</v>
      </c>
      <c r="G417" s="25" t="e">
        <f>Tabela1[[#This Row],[Divid.]]*12/Tabela1[[#This Row],[Preço atual]]</f>
        <v>#DIV/0!</v>
      </c>
      <c r="H417" s="16">
        <v>10.936199999999999</v>
      </c>
      <c r="I417" s="16">
        <v>136.27000000000001</v>
      </c>
      <c r="J417" s="15">
        <f>Tabela1[[#This Row],[Preço atual]]/Tabela1[[#This Row],[VP]]</f>
        <v>0</v>
      </c>
      <c r="K417" s="14">
        <v>0</v>
      </c>
      <c r="L417" s="14">
        <v>0</v>
      </c>
      <c r="M417" s="13">
        <v>1.17</v>
      </c>
      <c r="N417" s="13">
        <v>97</v>
      </c>
      <c r="O417" s="13"/>
      <c r="P417" s="13"/>
      <c r="Q417" s="30">
        <f>Tabela1[[#This Row],[Divid.]]</f>
        <v>0.72</v>
      </c>
      <c r="R417" s="31">
        <v>0</v>
      </c>
      <c r="S417" s="16">
        <f>IF(ISERR(SEARCH("TIJOLO",Tabela1[[#This Row],[Setor]])),Tabela1[[#This Row],[Divid.
Considerado]]*12/($X$1+$AD$1+Tabela1[[#This Row],[Ônus]]),Tabela1[[#This Row],[Divid.
Considerado]]*12*(1-$AF$1)/($X$1+Tabela1[[#This Row],[Ônus]]))</f>
        <v>63.763837638376387</v>
      </c>
      <c r="T417" s="17" t="e">
        <f>Tabela1[[#This Row],[Preço Calculado]]/Tabela1[[#This Row],[Preço atual]]-1</f>
        <v>#DIV/0!</v>
      </c>
      <c r="U417" s="29" t="str">
        <f>HYPERLINK("https://statusinvest.com.br/fundos-imobiliarios/"&amp;Tabela1[[#This Row],[Ticker]],"Link")</f>
        <v>Link</v>
      </c>
      <c r="V417" s="38" t="s">
        <v>29</v>
      </c>
    </row>
    <row r="418" spans="1:22" x14ac:dyDescent="0.25">
      <c r="A418" s="12" t="s">
        <v>835</v>
      </c>
      <c r="B418" s="12" t="s">
        <v>28</v>
      </c>
      <c r="C418" s="13" t="s">
        <v>71</v>
      </c>
      <c r="D418" s="13" t="s">
        <v>40</v>
      </c>
      <c r="E418" s="16">
        <v>0</v>
      </c>
      <c r="F418" s="16" t="s">
        <v>40</v>
      </c>
      <c r="G418" s="25" t="e">
        <f>Tabela1[[#This Row],[Divid.]]*12/Tabela1[[#This Row],[Preço atual]]</f>
        <v>#VALUE!</v>
      </c>
      <c r="H418" s="16">
        <v>0</v>
      </c>
      <c r="I418" s="16">
        <v>0</v>
      </c>
      <c r="J418" s="15" t="e">
        <f>Tabela1[[#This Row],[Preço atual]]/Tabela1[[#This Row],[VP]]</f>
        <v>#DIV/0!</v>
      </c>
      <c r="K418" s="14"/>
      <c r="L418" s="14"/>
      <c r="M418" s="13" t="s">
        <v>40</v>
      </c>
      <c r="N418" s="13">
        <v>1</v>
      </c>
      <c r="O418" s="13"/>
      <c r="P418" s="13"/>
      <c r="Q418" s="30" t="str">
        <f>Tabela1[[#This Row],[Divid.]]</f>
        <v>-</v>
      </c>
      <c r="R418" s="31">
        <v>0</v>
      </c>
      <c r="S41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18" s="17" t="e">
        <f>Tabela1[[#This Row],[Preço Calculado]]/Tabela1[[#This Row],[Preço atual]]-1</f>
        <v>#VALUE!</v>
      </c>
      <c r="U418" s="29" t="str">
        <f>HYPERLINK("https://statusinvest.com.br/fundos-imobiliarios/"&amp;Tabela1[[#This Row],[Ticker]],"Link")</f>
        <v>Link</v>
      </c>
      <c r="V418" s="38" t="s">
        <v>29</v>
      </c>
    </row>
    <row r="419" spans="1:22" x14ac:dyDescent="0.25">
      <c r="A419" s="12" t="s">
        <v>836</v>
      </c>
      <c r="B419" s="12" t="s">
        <v>28</v>
      </c>
      <c r="C419" s="13" t="s">
        <v>34</v>
      </c>
      <c r="D419" s="13" t="s">
        <v>837</v>
      </c>
      <c r="E419" s="16">
        <v>1141.1400000000001</v>
      </c>
      <c r="F419" s="16">
        <v>28.819199999999999</v>
      </c>
      <c r="G419" s="25">
        <f>Tabela1[[#This Row],[Divid.]]*12/Tabela1[[#This Row],[Preço atual]]</f>
        <v>0.30305694305694303</v>
      </c>
      <c r="H419" s="16">
        <v>0</v>
      </c>
      <c r="I419" s="16">
        <v>974.1</v>
      </c>
      <c r="J419" s="15">
        <f>Tabela1[[#This Row],[Preço atual]]/Tabela1[[#This Row],[VP]]</f>
        <v>1.1714813674160764</v>
      </c>
      <c r="K419" s="14"/>
      <c r="L419" s="14"/>
      <c r="M419" s="13">
        <v>2.62</v>
      </c>
      <c r="N419" s="13">
        <v>9</v>
      </c>
      <c r="O419" s="13"/>
      <c r="P419" s="13"/>
      <c r="Q419" s="30">
        <f>Tabela1[[#This Row],[Divid.]]</f>
        <v>28.819199999999999</v>
      </c>
      <c r="R419" s="31">
        <v>0</v>
      </c>
      <c r="S419" s="16">
        <f>IF(ISERR(SEARCH("TIJOLO",Tabela1[[#This Row],[Setor]])),Tabela1[[#This Row],[Divid.
Considerado]]*12/($X$1+$AD$1+Tabela1[[#This Row],[Ônus]]),Tabela1[[#This Row],[Divid.
Considerado]]*12*(1-$AF$1)/($X$1+Tabela1[[#This Row],[Ônus]]))</f>
        <v>2552.2538745387451</v>
      </c>
      <c r="T419" s="17">
        <f>Tabela1[[#This Row],[Preço Calculado]]/Tabela1[[#This Row],[Preço atual]]-1</f>
        <v>1.2365826055862952</v>
      </c>
      <c r="U419" s="29" t="str">
        <f>HYPERLINK("https://statusinvest.com.br/fundos-imobiliarios/"&amp;Tabela1[[#This Row],[Ticker]],"Link")</f>
        <v>Link</v>
      </c>
      <c r="V419" s="38" t="s">
        <v>29</v>
      </c>
    </row>
    <row r="420" spans="1:22" x14ac:dyDescent="0.25">
      <c r="A420" s="12" t="s">
        <v>838</v>
      </c>
      <c r="B420" s="12" t="s">
        <v>28</v>
      </c>
      <c r="C420" s="13" t="s">
        <v>34</v>
      </c>
      <c r="D420" s="13" t="s">
        <v>631</v>
      </c>
      <c r="E420" s="16">
        <v>98</v>
      </c>
      <c r="F420" s="16">
        <v>1.8564000000000001</v>
      </c>
      <c r="G420" s="25">
        <f>Tabela1[[#This Row],[Divid.]]*12/Tabela1[[#This Row],[Preço atual]]</f>
        <v>0.22731428571428572</v>
      </c>
      <c r="H420" s="16">
        <v>6.8163999999999998</v>
      </c>
      <c r="I420" s="16">
        <v>111.06</v>
      </c>
      <c r="J420" s="15">
        <f>Tabela1[[#This Row],[Preço atual]]/Tabela1[[#This Row],[VP]]</f>
        <v>0.88240590671708985</v>
      </c>
      <c r="K420" s="14"/>
      <c r="L420" s="14"/>
      <c r="M420" s="13">
        <v>16.46</v>
      </c>
      <c r="N420" s="13">
        <v>3127</v>
      </c>
      <c r="O420" s="13"/>
      <c r="P420" s="13"/>
      <c r="Q420" s="30">
        <f>Tabela1[[#This Row],[Divid.]]</f>
        <v>1.8564000000000001</v>
      </c>
      <c r="R420" s="31">
        <v>0</v>
      </c>
      <c r="S420" s="16">
        <f>IF(ISERR(SEARCH("TIJOLO",Tabela1[[#This Row],[Setor]])),Tabela1[[#This Row],[Divid.
Considerado]]*12/($X$1+$AD$1+Tabela1[[#This Row],[Ônus]]),Tabela1[[#This Row],[Divid.
Considerado]]*12*(1-$AF$1)/($X$1+Tabela1[[#This Row],[Ônus]]))</f>
        <v>164.40442804428045</v>
      </c>
      <c r="T420" s="17">
        <f>Tabela1[[#This Row],[Preço Calculado]]/Tabela1[[#This Row],[Preço atual]]-1</f>
        <v>0.67759620453347402</v>
      </c>
      <c r="U420" s="29" t="str">
        <f>HYPERLINK("https://statusinvest.com.br/fundos-imobiliarios/"&amp;Tabela1[[#This Row],[Ticker]],"Link")</f>
        <v>Link</v>
      </c>
      <c r="V420" s="38" t="s">
        <v>839</v>
      </c>
    </row>
    <row r="421" spans="1:22" x14ac:dyDescent="0.25">
      <c r="A421" s="12" t="s">
        <v>840</v>
      </c>
      <c r="B421" s="12" t="s">
        <v>28</v>
      </c>
      <c r="C421" s="13" t="s">
        <v>39</v>
      </c>
      <c r="D421" s="13" t="s">
        <v>80</v>
      </c>
      <c r="E421" s="16">
        <v>87.57</v>
      </c>
      <c r="F421" s="16">
        <v>0.91</v>
      </c>
      <c r="G421" s="25">
        <f>Tabela1[[#This Row],[Divid.]]*12/Tabela1[[#This Row],[Preço atual]]</f>
        <v>0.12470023980815349</v>
      </c>
      <c r="H421" s="16">
        <v>12.14</v>
      </c>
      <c r="I421" s="16">
        <v>93.32</v>
      </c>
      <c r="J421" s="15">
        <f>Tabela1[[#This Row],[Preço atual]]/Tabela1[[#This Row],[VP]]</f>
        <v>0.93838405486498067</v>
      </c>
      <c r="K421" s="14"/>
      <c r="L421" s="14"/>
      <c r="M421" s="13">
        <v>2.15</v>
      </c>
      <c r="N421" s="13">
        <v>690</v>
      </c>
      <c r="O421" s="13"/>
      <c r="P421" s="13"/>
      <c r="Q421" s="30">
        <f>Tabela1[[#This Row],[Divid.]]</f>
        <v>0.91</v>
      </c>
      <c r="R421" s="31">
        <v>0</v>
      </c>
      <c r="S421" s="16">
        <f>IF(ISERR(SEARCH("TIJOLO",Tabela1[[#This Row],[Setor]])),Tabela1[[#This Row],[Divid.
Considerado]]*12/($X$1+$AD$1+Tabela1[[#This Row],[Ônus]]),Tabela1[[#This Row],[Divid.
Considerado]]*12*(1-$AF$1)/($X$1+Tabela1[[#This Row],[Ônus]]))</f>
        <v>80.59040590405904</v>
      </c>
      <c r="T421" s="17">
        <f>Tabela1[[#This Row],[Preço Calculado]]/Tabela1[[#This Row],[Preço atual]]-1</f>
        <v>-7.9703027246099789E-2</v>
      </c>
      <c r="U421" s="29" t="str">
        <f>HYPERLINK("https://statusinvest.com.br/fundos-imobiliarios/"&amp;Tabela1[[#This Row],[Ticker]],"Link")</f>
        <v>Link</v>
      </c>
      <c r="V421" s="38" t="s">
        <v>841</v>
      </c>
    </row>
    <row r="422" spans="1:22" x14ac:dyDescent="0.25">
      <c r="A422" s="12" t="s">
        <v>842</v>
      </c>
      <c r="B422" s="12" t="s">
        <v>28</v>
      </c>
      <c r="C422" s="13" t="s">
        <v>47</v>
      </c>
      <c r="D422" s="13" t="s">
        <v>80</v>
      </c>
      <c r="E422" s="16">
        <v>0</v>
      </c>
      <c r="F422" s="16">
        <v>0.16</v>
      </c>
      <c r="G422" s="25" t="e">
        <f>Tabela1[[#This Row],[Divid.]]*12/Tabela1[[#This Row],[Preço atual]]</f>
        <v>#DIV/0!</v>
      </c>
      <c r="H422" s="16">
        <v>2.3258000000000001</v>
      </c>
      <c r="I422" s="16">
        <v>21.42</v>
      </c>
      <c r="J422" s="15">
        <f>Tabela1[[#This Row],[Preço atual]]/Tabela1[[#This Row],[VP]]</f>
        <v>0</v>
      </c>
      <c r="K422" s="14">
        <v>0</v>
      </c>
      <c r="L422" s="14">
        <v>0</v>
      </c>
      <c r="M422" s="13">
        <v>0.87</v>
      </c>
      <c r="N422" s="13">
        <v>53</v>
      </c>
      <c r="O422" s="13"/>
      <c r="P422" s="13"/>
      <c r="Q422" s="30">
        <f>Tabela1[[#This Row],[Divid.]]</f>
        <v>0.16</v>
      </c>
      <c r="R422" s="31">
        <v>0</v>
      </c>
      <c r="S422" s="16">
        <f>IF(ISERR(SEARCH("TIJOLO",Tabela1[[#This Row],[Setor]])),Tabela1[[#This Row],[Divid.
Considerado]]*12/($X$1+$AD$1+Tabela1[[#This Row],[Ônus]]),Tabela1[[#This Row],[Divid.
Considerado]]*12*(1-$AF$1)/($X$1+Tabela1[[#This Row],[Ônus]]))</f>
        <v>14.169741697416972</v>
      </c>
      <c r="T422" s="17" t="e">
        <f>Tabela1[[#This Row],[Preço Calculado]]/Tabela1[[#This Row],[Preço atual]]-1</f>
        <v>#DIV/0!</v>
      </c>
      <c r="U422" s="29" t="str">
        <f>HYPERLINK("https://statusinvest.com.br/fundos-imobiliarios/"&amp;Tabela1[[#This Row],[Ticker]],"Link")</f>
        <v>Link</v>
      </c>
      <c r="V422" s="38" t="s">
        <v>29</v>
      </c>
    </row>
    <row r="423" spans="1:22" x14ac:dyDescent="0.25">
      <c r="A423" s="12" t="s">
        <v>843</v>
      </c>
      <c r="B423" s="12" t="s">
        <v>28</v>
      </c>
      <c r="C423" s="13" t="s">
        <v>39</v>
      </c>
      <c r="D423" s="13" t="s">
        <v>844</v>
      </c>
      <c r="E423" s="16">
        <v>91.9</v>
      </c>
      <c r="F423" s="16">
        <v>0.92</v>
      </c>
      <c r="G423" s="25">
        <f>Tabela1[[#This Row],[Divid.]]*12/Tabela1[[#This Row],[Preço atual]]</f>
        <v>0.12013057671381937</v>
      </c>
      <c r="H423" s="16">
        <v>10.62</v>
      </c>
      <c r="I423" s="16">
        <v>93.68</v>
      </c>
      <c r="J423" s="15">
        <f>Tabela1[[#This Row],[Preço atual]]/Tabela1[[#This Row],[VP]]</f>
        <v>0.98099914602903504</v>
      </c>
      <c r="K423" s="14"/>
      <c r="L423" s="14"/>
      <c r="M423" s="13">
        <v>2.13</v>
      </c>
      <c r="N423" s="13">
        <v>121868</v>
      </c>
      <c r="O423" s="13"/>
      <c r="P423" s="13"/>
      <c r="Q423" s="30">
        <f>Tabela1[[#This Row],[Divid.]]</f>
        <v>0.92</v>
      </c>
      <c r="R423" s="31">
        <v>0</v>
      </c>
      <c r="S423" s="16">
        <f>IF(ISERR(SEARCH("TIJOLO",Tabela1[[#This Row],[Setor]])),Tabela1[[#This Row],[Divid.
Considerado]]*12/($X$1+$AD$1+Tabela1[[#This Row],[Ônus]]),Tabela1[[#This Row],[Divid.
Considerado]]*12*(1-$AF$1)/($X$1+Tabela1[[#This Row],[Ônus]]))</f>
        <v>81.476014760147606</v>
      </c>
      <c r="T423" s="17">
        <f>Tabela1[[#This Row],[Preço Calculado]]/Tabela1[[#This Row],[Preço atual]]-1</f>
        <v>-0.11342747812679432</v>
      </c>
      <c r="U423" s="29" t="str">
        <f>HYPERLINK("https://statusinvest.com.br/fundos-imobiliarios/"&amp;Tabela1[[#This Row],[Ticker]],"Link")</f>
        <v>Link</v>
      </c>
      <c r="V423" s="38" t="s">
        <v>845</v>
      </c>
    </row>
    <row r="424" spans="1:22" x14ac:dyDescent="0.25">
      <c r="A424" s="12" t="s">
        <v>846</v>
      </c>
      <c r="B424" s="12" t="s">
        <v>28</v>
      </c>
      <c r="C424" s="13" t="s">
        <v>39</v>
      </c>
      <c r="D424" s="13" t="s">
        <v>80</v>
      </c>
      <c r="E424" s="16">
        <v>0.21</v>
      </c>
      <c r="F424" s="16">
        <v>0.08</v>
      </c>
      <c r="G424" s="25">
        <f>Tabela1[[#This Row],[Divid.]]*12/Tabela1[[#This Row],[Preço atual]]</f>
        <v>4.5714285714285712</v>
      </c>
      <c r="H424" s="16">
        <v>2.19</v>
      </c>
      <c r="I424" s="16">
        <v>4.51</v>
      </c>
      <c r="J424" s="15">
        <f>Tabela1[[#This Row],[Preço atual]]/Tabela1[[#This Row],[VP]]</f>
        <v>4.6563192904656318E-2</v>
      </c>
      <c r="K424" s="14"/>
      <c r="L424" s="14"/>
      <c r="M424" s="13">
        <v>81.13</v>
      </c>
      <c r="N424" s="13">
        <v>64</v>
      </c>
      <c r="O424" s="13"/>
      <c r="P424" s="13"/>
      <c r="Q424" s="30">
        <f>Tabela1[[#This Row],[Divid.]]</f>
        <v>0.08</v>
      </c>
      <c r="R424" s="31">
        <v>0</v>
      </c>
      <c r="S424" s="16">
        <f>IF(ISERR(SEARCH("TIJOLO",Tabela1[[#This Row],[Setor]])),Tabela1[[#This Row],[Divid.
Considerado]]*12/($X$1+$AD$1+Tabela1[[#This Row],[Ônus]]),Tabela1[[#This Row],[Divid.
Considerado]]*12*(1-$AF$1)/($X$1+Tabela1[[#This Row],[Ônus]]))</f>
        <v>7.0848708487084862</v>
      </c>
      <c r="T424" s="17">
        <f>Tabela1[[#This Row],[Preço Calculado]]/Tabela1[[#This Row],[Preço atual]]-1</f>
        <v>32.73748023194517</v>
      </c>
      <c r="U424" s="29" t="str">
        <f>HYPERLINK("https://statusinvest.com.br/fundos-imobiliarios/"&amp;Tabela1[[#This Row],[Ticker]],"Link")</f>
        <v>Link</v>
      </c>
      <c r="V424" s="38" t="s">
        <v>847</v>
      </c>
    </row>
    <row r="425" spans="1:22" x14ac:dyDescent="0.25">
      <c r="A425" s="12" t="s">
        <v>848</v>
      </c>
      <c r="B425" s="12" t="s">
        <v>28</v>
      </c>
      <c r="C425" s="13" t="s">
        <v>47</v>
      </c>
      <c r="D425" s="13" t="s">
        <v>80</v>
      </c>
      <c r="E425" s="16">
        <v>78.900000000000006</v>
      </c>
      <c r="F425" s="16">
        <v>0.72</v>
      </c>
      <c r="G425" s="25">
        <f>Tabela1[[#This Row],[Divid.]]*12/Tabela1[[#This Row],[Preço atual]]</f>
        <v>0.10950570342205324</v>
      </c>
      <c r="H425" s="16">
        <v>6.99</v>
      </c>
      <c r="I425" s="16">
        <v>100.71</v>
      </c>
      <c r="J425" s="15">
        <f>Tabela1[[#This Row],[Preço atual]]/Tabela1[[#This Row],[VP]]</f>
        <v>0.78343759308906769</v>
      </c>
      <c r="K425" s="14">
        <v>7.8E-2</v>
      </c>
      <c r="L425" s="14">
        <v>0.183</v>
      </c>
      <c r="M425" s="13">
        <v>1.27</v>
      </c>
      <c r="N425" s="13">
        <v>3158</v>
      </c>
      <c r="O425" s="13">
        <v>2188</v>
      </c>
      <c r="P425" s="13">
        <v>376</v>
      </c>
      <c r="Q425" s="30">
        <f>Tabela1[[#This Row],[Divid.]]</f>
        <v>0.72</v>
      </c>
      <c r="R425" s="31">
        <v>0</v>
      </c>
      <c r="S425" s="16">
        <f>IF(ISERR(SEARCH("TIJOLO",Tabela1[[#This Row],[Setor]])),Tabela1[[#This Row],[Divid.
Considerado]]*12/($X$1+$AD$1+Tabela1[[#This Row],[Ônus]]),Tabela1[[#This Row],[Divid.
Considerado]]*12*(1-$AF$1)/($X$1+Tabela1[[#This Row],[Ônus]]))</f>
        <v>63.763837638376387</v>
      </c>
      <c r="T425" s="17">
        <f>Tabela1[[#This Row],[Preço Calculado]]/Tabela1[[#This Row],[Preço atual]]-1</f>
        <v>-0.19183982714351855</v>
      </c>
      <c r="U425" s="29" t="str">
        <f>HYPERLINK("https://statusinvest.com.br/fundos-imobiliarios/"&amp;Tabela1[[#This Row],[Ticker]],"Link")</f>
        <v>Link</v>
      </c>
      <c r="V425" s="38" t="s">
        <v>849</v>
      </c>
    </row>
    <row r="426" spans="1:22" x14ac:dyDescent="0.25">
      <c r="A426" s="12" t="s">
        <v>850</v>
      </c>
      <c r="B426" s="12" t="s">
        <v>28</v>
      </c>
      <c r="C426" s="13" t="s">
        <v>39</v>
      </c>
      <c r="D426" s="13" t="s">
        <v>358</v>
      </c>
      <c r="E426" s="16">
        <v>4.16</v>
      </c>
      <c r="F426" s="16">
        <v>0.03</v>
      </c>
      <c r="G426" s="25">
        <f>Tabela1[[#This Row],[Divid.]]*12/Tabela1[[#This Row],[Preço atual]]</f>
        <v>8.6538461538461536E-2</v>
      </c>
      <c r="H426" s="16">
        <v>0.875</v>
      </c>
      <c r="I426" s="16">
        <v>10.09</v>
      </c>
      <c r="J426" s="15">
        <f>Tabela1[[#This Row],[Preço atual]]/Tabela1[[#This Row],[VP]]</f>
        <v>0.41228939544103077</v>
      </c>
      <c r="K426" s="14"/>
      <c r="L426" s="14"/>
      <c r="M426" s="13">
        <v>0.39</v>
      </c>
      <c r="N426" s="13">
        <v>92652</v>
      </c>
      <c r="O426" s="13"/>
      <c r="P426" s="13"/>
      <c r="Q426" s="30">
        <f>Tabela1[[#This Row],[Divid.]]</f>
        <v>0.03</v>
      </c>
      <c r="R426" s="31">
        <v>0</v>
      </c>
      <c r="S426" s="16">
        <f>IF(ISERR(SEARCH("TIJOLO",Tabela1[[#This Row],[Setor]])),Tabela1[[#This Row],[Divid.
Considerado]]*12/($X$1+$AD$1+Tabela1[[#This Row],[Ônus]]),Tabela1[[#This Row],[Divid.
Considerado]]*12*(1-$AF$1)/($X$1+Tabela1[[#This Row],[Ônus]]))</f>
        <v>2.6568265682656822</v>
      </c>
      <c r="T426" s="17">
        <f>Tabela1[[#This Row],[Preço Calculado]]/Tabela1[[#This Row],[Preço atual]]-1</f>
        <v>-0.36133976724382644</v>
      </c>
      <c r="U426" s="29" t="str">
        <f>HYPERLINK("https://statusinvest.com.br/fundos-imobiliarios/"&amp;Tabela1[[#This Row],[Ticker]],"Link")</f>
        <v>Link</v>
      </c>
      <c r="V426" s="38" t="s">
        <v>851</v>
      </c>
    </row>
    <row r="427" spans="1:22" x14ac:dyDescent="0.25">
      <c r="A427" s="12" t="s">
        <v>852</v>
      </c>
      <c r="B427" s="12" t="s">
        <v>28</v>
      </c>
      <c r="C427" s="13" t="s">
        <v>59</v>
      </c>
      <c r="D427" s="13" t="s">
        <v>80</v>
      </c>
      <c r="E427" s="16">
        <v>99.55</v>
      </c>
      <c r="F427" s="16">
        <v>0.88</v>
      </c>
      <c r="G427" s="25">
        <f>Tabela1[[#This Row],[Divid.]]*12/Tabela1[[#This Row],[Preço atual]]</f>
        <v>0.10607734806629834</v>
      </c>
      <c r="H427" s="16">
        <v>9.43</v>
      </c>
      <c r="I427" s="16">
        <v>101.06</v>
      </c>
      <c r="J427" s="15">
        <f>Tabela1[[#This Row],[Preço atual]]/Tabela1[[#This Row],[VP]]</f>
        <v>0.98505838115970701</v>
      </c>
      <c r="K427" s="14">
        <v>0</v>
      </c>
      <c r="L427" s="14">
        <v>0</v>
      </c>
      <c r="M427" s="13">
        <v>3.11</v>
      </c>
      <c r="N427" s="13">
        <v>6199</v>
      </c>
      <c r="O427" s="13">
        <v>818</v>
      </c>
      <c r="P427" s="13">
        <v>97</v>
      </c>
      <c r="Q427" s="30">
        <f>Tabela1[[#This Row],[Divid.]]</f>
        <v>0.88</v>
      </c>
      <c r="R427" s="31">
        <v>0</v>
      </c>
      <c r="S427" s="16">
        <f>IF(ISERR(SEARCH("TIJOLO",Tabela1[[#This Row],[Setor]])),Tabela1[[#This Row],[Divid.
Considerado]]*12/($X$1+$AD$1+Tabela1[[#This Row],[Ônus]]),Tabela1[[#This Row],[Divid.
Considerado]]*12*(1-$AF$1)/($X$1+Tabela1[[#This Row],[Ônus]]))</f>
        <v>77.933579335793354</v>
      </c>
      <c r="T427" s="17">
        <f>Tabela1[[#This Row],[Preço Calculado]]/Tabela1[[#This Row],[Preço atual]]-1</f>
        <v>-0.21714134268414509</v>
      </c>
      <c r="U427" s="29" t="str">
        <f>HYPERLINK("https://statusinvest.com.br/fundos-imobiliarios/"&amp;Tabela1[[#This Row],[Ticker]],"Link")</f>
        <v>Link</v>
      </c>
      <c r="V427" s="38" t="s">
        <v>853</v>
      </c>
    </row>
    <row r="428" spans="1:22" x14ac:dyDescent="0.25">
      <c r="A428" s="12" t="s">
        <v>854</v>
      </c>
      <c r="B428" s="12" t="s">
        <v>28</v>
      </c>
      <c r="C428" s="13" t="s">
        <v>55</v>
      </c>
      <c r="D428" s="13"/>
      <c r="E428" s="16">
        <v>0</v>
      </c>
      <c r="F428" s="16" t="s">
        <v>40</v>
      </c>
      <c r="G428" s="25" t="e">
        <f>Tabela1[[#This Row],[Divid.]]*12/Tabela1[[#This Row],[Preço atual]]</f>
        <v>#VALUE!</v>
      </c>
      <c r="H428" s="16">
        <v>0</v>
      </c>
      <c r="I428" s="16">
        <v>100.54</v>
      </c>
      <c r="J428" s="15">
        <f>Tabela1[[#This Row],[Preço atual]]/Tabela1[[#This Row],[VP]]</f>
        <v>0</v>
      </c>
      <c r="K428" s="14"/>
      <c r="L428" s="14"/>
      <c r="M428" s="13">
        <v>0</v>
      </c>
      <c r="N428" s="13">
        <v>1</v>
      </c>
      <c r="O428" s="13"/>
      <c r="P428" s="13"/>
      <c r="Q428" s="30" t="str">
        <f>Tabela1[[#This Row],[Divid.]]</f>
        <v>-</v>
      </c>
      <c r="R428" s="31">
        <v>0</v>
      </c>
      <c r="S42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28" s="17" t="e">
        <f>Tabela1[[#This Row],[Preço Calculado]]/Tabela1[[#This Row],[Preço atual]]-1</f>
        <v>#VALUE!</v>
      </c>
      <c r="U428" s="29" t="str">
        <f>HYPERLINK("https://statusinvest.com.br/fundos-imobiliarios/"&amp;Tabela1[[#This Row],[Ticker]],"Link")</f>
        <v>Link</v>
      </c>
      <c r="V428" s="38" t="s">
        <v>29</v>
      </c>
    </row>
    <row r="429" spans="1:22" x14ac:dyDescent="0.25">
      <c r="A429" s="12" t="s">
        <v>855</v>
      </c>
      <c r="B429" s="12" t="s">
        <v>28</v>
      </c>
      <c r="C429" s="13" t="s">
        <v>39</v>
      </c>
      <c r="D429" s="13" t="s">
        <v>85</v>
      </c>
      <c r="E429" s="16">
        <v>0</v>
      </c>
      <c r="F429" s="16">
        <v>5.1100000000000003</v>
      </c>
      <c r="G429" s="25" t="e">
        <f>Tabela1[[#This Row],[Divid.]]*12/Tabela1[[#This Row],[Preço atual]]</f>
        <v>#DIV/0!</v>
      </c>
      <c r="H429" s="16">
        <v>0</v>
      </c>
      <c r="I429" s="16">
        <v>77.03</v>
      </c>
      <c r="J429" s="15">
        <f>Tabela1[[#This Row],[Preço atual]]/Tabela1[[#This Row],[VP]]</f>
        <v>0</v>
      </c>
      <c r="K429" s="14">
        <v>1</v>
      </c>
      <c r="L429" s="14">
        <v>0</v>
      </c>
      <c r="M429" s="13">
        <v>2.95</v>
      </c>
      <c r="N429" s="13">
        <v>53</v>
      </c>
      <c r="O429" s="13"/>
      <c r="P429" s="13"/>
      <c r="Q429" s="30">
        <f>Tabela1[[#This Row],[Divid.]]</f>
        <v>5.1100000000000003</v>
      </c>
      <c r="R429" s="31">
        <v>0</v>
      </c>
      <c r="S429" s="16">
        <f>IF(ISERR(SEARCH("TIJOLO",Tabela1[[#This Row],[Setor]])),Tabela1[[#This Row],[Divid.
Considerado]]*12/($X$1+$AD$1+Tabela1[[#This Row],[Ônus]]),Tabela1[[#This Row],[Divid.
Considerado]]*12*(1-$AF$1)/($X$1+Tabela1[[#This Row],[Ônus]]))</f>
        <v>452.54612546125463</v>
      </c>
      <c r="T429" s="17" t="e">
        <f>Tabela1[[#This Row],[Preço Calculado]]/Tabela1[[#This Row],[Preço atual]]-1</f>
        <v>#DIV/0!</v>
      </c>
      <c r="U429" s="29" t="str">
        <f>HYPERLINK("https://statusinvest.com.br/fundos-imobiliarios/"&amp;Tabela1[[#This Row],[Ticker]],"Link")</f>
        <v>Link</v>
      </c>
      <c r="V429" s="38" t="s">
        <v>29</v>
      </c>
    </row>
    <row r="430" spans="1:22" x14ac:dyDescent="0.25">
      <c r="A430" s="12" t="s">
        <v>856</v>
      </c>
      <c r="B430" s="12" t="s">
        <v>28</v>
      </c>
      <c r="C430" s="13" t="s">
        <v>39</v>
      </c>
      <c r="D430" s="13" t="s">
        <v>80</v>
      </c>
      <c r="E430" s="16">
        <v>0</v>
      </c>
      <c r="F430" s="16">
        <v>0.1075</v>
      </c>
      <c r="G430" s="25" t="e">
        <f>Tabela1[[#This Row],[Divid.]]*12/Tabela1[[#This Row],[Preço atual]]</f>
        <v>#DIV/0!</v>
      </c>
      <c r="H430" s="16">
        <v>0</v>
      </c>
      <c r="I430" s="16">
        <v>100.8</v>
      </c>
      <c r="J430" s="15">
        <f>Tabela1[[#This Row],[Preço atual]]/Tabela1[[#This Row],[VP]]</f>
        <v>0</v>
      </c>
      <c r="K430" s="14"/>
      <c r="L430" s="14"/>
      <c r="M430" s="13">
        <v>20.14</v>
      </c>
      <c r="N430" s="13">
        <v>499</v>
      </c>
      <c r="O430" s="13"/>
      <c r="P430" s="13"/>
      <c r="Q430" s="30">
        <f>Tabela1[[#This Row],[Divid.]]</f>
        <v>0.1075</v>
      </c>
      <c r="R430" s="31">
        <v>0</v>
      </c>
      <c r="S430" s="16">
        <f>IF(ISERR(SEARCH("TIJOLO",Tabela1[[#This Row],[Setor]])),Tabela1[[#This Row],[Divid.
Considerado]]*12/($X$1+$AD$1+Tabela1[[#This Row],[Ônus]]),Tabela1[[#This Row],[Divid.
Considerado]]*12*(1-$AF$1)/($X$1+Tabela1[[#This Row],[Ônus]]))</f>
        <v>9.5202952029520294</v>
      </c>
      <c r="T430" s="17" t="e">
        <f>Tabela1[[#This Row],[Preço Calculado]]/Tabela1[[#This Row],[Preço atual]]-1</f>
        <v>#DIV/0!</v>
      </c>
      <c r="U430" s="29" t="str">
        <f>HYPERLINK("https://statusinvest.com.br/fundos-imobiliarios/"&amp;Tabela1[[#This Row],[Ticker]],"Link")</f>
        <v>Link</v>
      </c>
      <c r="V430" s="38" t="s">
        <v>29</v>
      </c>
    </row>
    <row r="431" spans="1:22" x14ac:dyDescent="0.25">
      <c r="A431" s="12" t="s">
        <v>857</v>
      </c>
      <c r="B431" s="12" t="s">
        <v>28</v>
      </c>
      <c r="C431" s="13" t="s">
        <v>71</v>
      </c>
      <c r="D431" s="13"/>
      <c r="E431" s="16">
        <v>0</v>
      </c>
      <c r="F431" s="16" t="s">
        <v>40</v>
      </c>
      <c r="G431" s="25" t="e">
        <f>Tabela1[[#This Row],[Divid.]]*12/Tabela1[[#This Row],[Preço atual]]</f>
        <v>#VALUE!</v>
      </c>
      <c r="H431" s="16">
        <v>0</v>
      </c>
      <c r="I431" s="16">
        <v>34.58</v>
      </c>
      <c r="J431" s="15">
        <f>Tabela1[[#This Row],[Preço atual]]/Tabela1[[#This Row],[VP]]</f>
        <v>0</v>
      </c>
      <c r="K431" s="14"/>
      <c r="L431" s="14"/>
      <c r="M431" s="13">
        <v>1.31</v>
      </c>
      <c r="N431" s="13">
        <v>1</v>
      </c>
      <c r="O431" s="13"/>
      <c r="P431" s="13"/>
      <c r="Q431" s="30" t="str">
        <f>Tabela1[[#This Row],[Divid.]]</f>
        <v>-</v>
      </c>
      <c r="R431" s="31">
        <v>0</v>
      </c>
      <c r="S43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31" s="17" t="e">
        <f>Tabela1[[#This Row],[Preço Calculado]]/Tabela1[[#This Row],[Preço atual]]-1</f>
        <v>#VALUE!</v>
      </c>
      <c r="U431" s="29" t="str">
        <f>HYPERLINK("https://statusinvest.com.br/fundos-imobiliarios/"&amp;Tabela1[[#This Row],[Ticker]],"Link")</f>
        <v>Link</v>
      </c>
      <c r="V431" s="38" t="s">
        <v>29</v>
      </c>
    </row>
    <row r="432" spans="1:22" x14ac:dyDescent="0.25">
      <c r="A432" s="12" t="s">
        <v>858</v>
      </c>
      <c r="B432" s="12" t="s">
        <v>28</v>
      </c>
      <c r="C432" s="13" t="s">
        <v>43</v>
      </c>
      <c r="D432" s="13"/>
      <c r="E432" s="16">
        <v>0</v>
      </c>
      <c r="F432" s="16" t="s">
        <v>40</v>
      </c>
      <c r="G432" s="25" t="e">
        <f>Tabela1[[#This Row],[Divid.]]*12/Tabela1[[#This Row],[Preço atual]]</f>
        <v>#VALUE!</v>
      </c>
      <c r="H432" s="16">
        <v>0</v>
      </c>
      <c r="I432" s="16">
        <v>10.29</v>
      </c>
      <c r="J432" s="15">
        <f>Tabela1[[#This Row],[Preço atual]]/Tabela1[[#This Row],[VP]]</f>
        <v>0</v>
      </c>
      <c r="K432" s="14"/>
      <c r="L432" s="14"/>
      <c r="M432" s="13">
        <v>21.36</v>
      </c>
      <c r="N432" s="13">
        <v>2</v>
      </c>
      <c r="O432" s="13"/>
      <c r="P432" s="13"/>
      <c r="Q432" s="30" t="str">
        <f>Tabela1[[#This Row],[Divid.]]</f>
        <v>-</v>
      </c>
      <c r="R432" s="31">
        <v>0</v>
      </c>
      <c r="S43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32" s="17" t="e">
        <f>Tabela1[[#This Row],[Preço Calculado]]/Tabela1[[#This Row],[Preço atual]]-1</f>
        <v>#VALUE!</v>
      </c>
      <c r="U432" s="29" t="str">
        <f>HYPERLINK("https://statusinvest.com.br/fundos-imobiliarios/"&amp;Tabela1[[#This Row],[Ticker]],"Link")</f>
        <v>Link</v>
      </c>
      <c r="V432" s="38" t="s">
        <v>29</v>
      </c>
    </row>
    <row r="433" spans="1:22" x14ac:dyDescent="0.25">
      <c r="A433" s="12" t="s">
        <v>859</v>
      </c>
      <c r="B433" s="12" t="s">
        <v>28</v>
      </c>
      <c r="C433" s="13" t="s">
        <v>34</v>
      </c>
      <c r="D433" s="13"/>
      <c r="E433" s="16">
        <v>12.65</v>
      </c>
      <c r="F433" s="16">
        <v>0.32329999999999998</v>
      </c>
      <c r="G433" s="25">
        <f>Tabela1[[#This Row],[Divid.]]*12/Tabela1[[#This Row],[Preço atual]]</f>
        <v>0.30668774703557311</v>
      </c>
      <c r="H433" s="16">
        <v>0</v>
      </c>
      <c r="I433" s="16">
        <v>14.17</v>
      </c>
      <c r="J433" s="15">
        <f>Tabela1[[#This Row],[Preço atual]]/Tabela1[[#This Row],[VP]]</f>
        <v>0.89273112208892025</v>
      </c>
      <c r="K433" s="14"/>
      <c r="L433" s="14"/>
      <c r="M433" s="13">
        <v>1.62</v>
      </c>
      <c r="N433" s="13">
        <v>3625</v>
      </c>
      <c r="O433" s="13"/>
      <c r="P433" s="13"/>
      <c r="Q433" s="30">
        <f>Tabela1[[#This Row],[Divid.]]</f>
        <v>0.32329999999999998</v>
      </c>
      <c r="R433" s="31">
        <v>0</v>
      </c>
      <c r="S433" s="16">
        <f>IF(ISERR(SEARCH("TIJOLO",Tabela1[[#This Row],[Setor]])),Tabela1[[#This Row],[Divid.
Considerado]]*12/($X$1+$AD$1+Tabela1[[#This Row],[Ônus]]),Tabela1[[#This Row],[Divid.
Considerado]]*12*(1-$AF$1)/($X$1+Tabela1[[#This Row],[Ônus]]))</f>
        <v>28.63173431734317</v>
      </c>
      <c r="T433" s="17">
        <f>Tabela1[[#This Row],[Preço Calculado]]/Tabela1[[#This Row],[Preço atual]]-1</f>
        <v>1.2633782069045982</v>
      </c>
      <c r="U433" s="29" t="str">
        <f>HYPERLINK("https://statusinvest.com.br/fundos-imobiliarios/"&amp;Tabela1[[#This Row],[Ticker]],"Link")</f>
        <v>Link</v>
      </c>
      <c r="V433" s="38" t="s">
        <v>29</v>
      </c>
    </row>
    <row r="434" spans="1:22" x14ac:dyDescent="0.25">
      <c r="A434" s="12" t="s">
        <v>860</v>
      </c>
      <c r="B434" s="12" t="s">
        <v>28</v>
      </c>
      <c r="C434" s="13" t="s">
        <v>43</v>
      </c>
      <c r="D434" s="13" t="s">
        <v>861</v>
      </c>
      <c r="E434" s="16">
        <v>101.5</v>
      </c>
      <c r="F434" s="16">
        <v>0.89229999999999998</v>
      </c>
      <c r="G434" s="25">
        <f>Tabela1[[#This Row],[Divid.]]*12/Tabela1[[#This Row],[Preço atual]]</f>
        <v>0.10549359605911329</v>
      </c>
      <c r="H434" s="16">
        <v>1.6223000000000001</v>
      </c>
      <c r="I434" s="16">
        <v>98.03</v>
      </c>
      <c r="J434" s="15">
        <f>Tabela1[[#This Row],[Preço atual]]/Tabela1[[#This Row],[VP]]</f>
        <v>1.0353973273487709</v>
      </c>
      <c r="K434" s="14">
        <v>0</v>
      </c>
      <c r="L434" s="14">
        <v>0</v>
      </c>
      <c r="M434" s="13">
        <v>1.27</v>
      </c>
      <c r="N434" s="13">
        <v>1372</v>
      </c>
      <c r="O434" s="13">
        <v>5334</v>
      </c>
      <c r="P434" s="13">
        <v>527</v>
      </c>
      <c r="Q434" s="30">
        <f>Tabela1[[#This Row],[Divid.]]</f>
        <v>0.89229999999999998</v>
      </c>
      <c r="R434" s="31">
        <v>0</v>
      </c>
      <c r="S434" s="16">
        <f>IF(ISERR(SEARCH("TIJOLO",Tabela1[[#This Row],[Setor]])),Tabela1[[#This Row],[Divid.
Considerado]]*12/($X$1+$AD$1+Tabela1[[#This Row],[Ônus]]),Tabela1[[#This Row],[Divid.
Considerado]]*12*(1-$AF$1)/($X$1+Tabela1[[#This Row],[Ônus]]))</f>
        <v>79.022878228782275</v>
      </c>
      <c r="T434" s="17">
        <f>Tabela1[[#This Row],[Preço Calculado]]/Tabela1[[#This Row],[Preço atual]]-1</f>
        <v>-0.2214494755784997</v>
      </c>
      <c r="U434" s="29" t="str">
        <f>HYPERLINK("https://statusinvest.com.br/fundos-imobiliarios/"&amp;Tabela1[[#This Row],[Ticker]],"Link")</f>
        <v>Link</v>
      </c>
      <c r="V434" s="38" t="s">
        <v>862</v>
      </c>
    </row>
    <row r="435" spans="1:22" x14ac:dyDescent="0.25">
      <c r="A435" s="12" t="s">
        <v>863</v>
      </c>
      <c r="B435" s="12" t="s">
        <v>28</v>
      </c>
      <c r="C435" s="13" t="s">
        <v>143</v>
      </c>
      <c r="D435" s="13" t="s">
        <v>40</v>
      </c>
      <c r="E435" s="16">
        <v>1030</v>
      </c>
      <c r="F435" s="16">
        <v>10.76</v>
      </c>
      <c r="G435" s="25">
        <f>Tabela1[[#This Row],[Divid.]]*12/Tabela1[[#This Row],[Preço atual]]</f>
        <v>0.12535922330097088</v>
      </c>
      <c r="H435" s="16">
        <v>0</v>
      </c>
      <c r="I435" s="16">
        <v>1058.6199999999999</v>
      </c>
      <c r="J435" s="15">
        <f>Tabela1[[#This Row],[Preço atual]]/Tabela1[[#This Row],[VP]]</f>
        <v>0.9729648032343996</v>
      </c>
      <c r="K435" s="14"/>
      <c r="L435" s="14"/>
      <c r="M435" s="13">
        <v>0.12</v>
      </c>
      <c r="N435" s="13">
        <v>21</v>
      </c>
      <c r="O435" s="13"/>
      <c r="P435" s="13"/>
      <c r="Q435" s="30">
        <f>Tabela1[[#This Row],[Divid.]]</f>
        <v>10.76</v>
      </c>
      <c r="R435" s="31">
        <v>0</v>
      </c>
      <c r="S435" s="16">
        <f>IF(ISERR(SEARCH("TIJOLO",Tabela1[[#This Row],[Setor]])),Tabela1[[#This Row],[Divid.
Considerado]]*12/($X$1+$AD$1+Tabela1[[#This Row],[Ônus]]),Tabela1[[#This Row],[Divid.
Considerado]]*12*(1-$AF$1)/($X$1+Tabela1[[#This Row],[Ônus]]))</f>
        <v>952.91512915129147</v>
      </c>
      <c r="T435" s="17">
        <f>Tabela1[[#This Row],[Preço Calculado]]/Tabela1[[#This Row],[Preço atual]]-1</f>
        <v>-7.4839680435639377E-2</v>
      </c>
      <c r="U435" s="29" t="str">
        <f>HYPERLINK("https://statusinvest.com.br/fundos-imobiliarios/"&amp;Tabela1[[#This Row],[Ticker]],"Link")</f>
        <v>Link</v>
      </c>
      <c r="V435" s="38" t="s">
        <v>29</v>
      </c>
    </row>
    <row r="436" spans="1:22" x14ac:dyDescent="0.25">
      <c r="A436" s="12" t="s">
        <v>864</v>
      </c>
      <c r="B436" s="12" t="s">
        <v>28</v>
      </c>
      <c r="C436" s="13" t="s">
        <v>71</v>
      </c>
      <c r="D436" s="13" t="s">
        <v>865</v>
      </c>
      <c r="E436" s="16">
        <v>9.49</v>
      </c>
      <c r="F436" s="16">
        <v>0.11</v>
      </c>
      <c r="G436" s="25">
        <f>Tabela1[[#This Row],[Divid.]]*12/Tabela1[[#This Row],[Preço atual]]</f>
        <v>0.13909378292939936</v>
      </c>
      <c r="H436" s="16">
        <v>1.03</v>
      </c>
      <c r="I436" s="16">
        <v>10.09</v>
      </c>
      <c r="J436" s="15">
        <f>Tabela1[[#This Row],[Preço atual]]/Tabela1[[#This Row],[VP]]</f>
        <v>0.94053518334985142</v>
      </c>
      <c r="K436" s="14"/>
      <c r="L436" s="14"/>
      <c r="M436" s="13">
        <v>1.96</v>
      </c>
      <c r="N436" s="13">
        <v>7564</v>
      </c>
      <c r="O436" s="13"/>
      <c r="P436" s="13"/>
      <c r="Q436" s="30">
        <f>Tabela1[[#This Row],[Divid.]]</f>
        <v>0.11</v>
      </c>
      <c r="R436" s="31">
        <v>0</v>
      </c>
      <c r="S436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36" s="17">
        <f>Tabela1[[#This Row],[Preço Calculado]]/Tabela1[[#This Row],[Preço atual]]-1</f>
        <v>2.6522383242799652E-2</v>
      </c>
      <c r="U436" s="29" t="str">
        <f>HYPERLINK("https://statusinvest.com.br/fundos-imobiliarios/"&amp;Tabela1[[#This Row],[Ticker]],"Link")</f>
        <v>Link</v>
      </c>
      <c r="V436" s="38" t="s">
        <v>866</v>
      </c>
    </row>
    <row r="437" spans="1:22" x14ac:dyDescent="0.25">
      <c r="A437" s="12" t="s">
        <v>867</v>
      </c>
      <c r="B437" s="12" t="s">
        <v>28</v>
      </c>
      <c r="C437" s="13" t="s">
        <v>47</v>
      </c>
      <c r="D437" s="13" t="s">
        <v>68</v>
      </c>
      <c r="E437" s="16">
        <v>75.58</v>
      </c>
      <c r="F437" s="16">
        <v>0.64</v>
      </c>
      <c r="G437" s="25">
        <f>Tabela1[[#This Row],[Divid.]]*12/Tabela1[[#This Row],[Preço atual]]</f>
        <v>0.10161418364646732</v>
      </c>
      <c r="H437" s="16">
        <v>5.41</v>
      </c>
      <c r="I437" s="16">
        <v>87.7</v>
      </c>
      <c r="J437" s="15">
        <f>Tabela1[[#This Row],[Preço atual]]/Tabela1[[#This Row],[VP]]</f>
        <v>0.86180159635119724</v>
      </c>
      <c r="K437" s="14">
        <v>0.15</v>
      </c>
      <c r="L437" s="14">
        <v>4.3999999999999997E-2</v>
      </c>
      <c r="M437" s="13">
        <v>1.25</v>
      </c>
      <c r="N437" s="13">
        <v>1842</v>
      </c>
      <c r="O437" s="13">
        <v>2062</v>
      </c>
      <c r="P437" s="13">
        <v>156</v>
      </c>
      <c r="Q437" s="30">
        <f>Tabela1[[#This Row],[Divid.]]</f>
        <v>0.64</v>
      </c>
      <c r="R437" s="31">
        <v>0</v>
      </c>
      <c r="S437" s="16">
        <f>IF(ISERR(SEARCH("TIJOLO",Tabela1[[#This Row],[Setor]])),Tabela1[[#This Row],[Divid.
Considerado]]*12/($X$1+$AD$1+Tabela1[[#This Row],[Ônus]]),Tabela1[[#This Row],[Divid.
Considerado]]*12*(1-$AF$1)/($X$1+Tabela1[[#This Row],[Ônus]]))</f>
        <v>56.678966789667889</v>
      </c>
      <c r="T437" s="17">
        <f>Tabela1[[#This Row],[Preço Calculado]]/Tabela1[[#This Row],[Preço atual]]-1</f>
        <v>-0.2500798254873261</v>
      </c>
      <c r="U437" s="29" t="str">
        <f>HYPERLINK("https://statusinvest.com.br/fundos-imobiliarios/"&amp;Tabela1[[#This Row],[Ticker]],"Link")</f>
        <v>Link</v>
      </c>
      <c r="V437" s="38" t="s">
        <v>868</v>
      </c>
    </row>
    <row r="438" spans="1:22" x14ac:dyDescent="0.25">
      <c r="A438" s="12" t="s">
        <v>869</v>
      </c>
      <c r="B438" s="12" t="s">
        <v>28</v>
      </c>
      <c r="C438" s="13" t="s">
        <v>71</v>
      </c>
      <c r="D438" s="13"/>
      <c r="E438" s="16">
        <v>88.45</v>
      </c>
      <c r="F438" s="16">
        <v>1.069</v>
      </c>
      <c r="G438" s="25">
        <f>Tabela1[[#This Row],[Divid.]]*12/Tabela1[[#This Row],[Preço atual]]</f>
        <v>0.14503109101187112</v>
      </c>
      <c r="H438" s="16">
        <v>11.308999999999999</v>
      </c>
      <c r="I438" s="16">
        <v>100.57</v>
      </c>
      <c r="J438" s="15">
        <f>Tabela1[[#This Row],[Preço atual]]/Tabela1[[#This Row],[VP]]</f>
        <v>0.87948692453017807</v>
      </c>
      <c r="K438" s="14"/>
      <c r="L438" s="14"/>
      <c r="M438" s="13">
        <v>4.74</v>
      </c>
      <c r="N438" s="13">
        <v>439</v>
      </c>
      <c r="O438" s="13"/>
      <c r="P438" s="13"/>
      <c r="Q438" s="30">
        <f>Tabela1[[#This Row],[Divid.]]</f>
        <v>1.069</v>
      </c>
      <c r="R438" s="31">
        <v>0</v>
      </c>
      <c r="S438" s="16">
        <f>IF(ISERR(SEARCH("TIJOLO",Tabela1[[#This Row],[Setor]])),Tabela1[[#This Row],[Divid.
Considerado]]*12/($X$1+$AD$1+Tabela1[[#This Row],[Ônus]]),Tabela1[[#This Row],[Divid.
Considerado]]*12*(1-$AF$1)/($X$1+Tabela1[[#This Row],[Ônus]]))</f>
        <v>94.67158671586715</v>
      </c>
      <c r="T438" s="17">
        <f>Tabela1[[#This Row],[Preço Calculado]]/Tabela1[[#This Row],[Preço atual]]-1</f>
        <v>7.034015506915936E-2</v>
      </c>
      <c r="U438" s="29" t="str">
        <f>HYPERLINK("https://statusinvest.com.br/fundos-imobiliarios/"&amp;Tabela1[[#This Row],[Ticker]],"Link")</f>
        <v>Link</v>
      </c>
      <c r="V438" s="38" t="s">
        <v>870</v>
      </c>
    </row>
    <row r="439" spans="1:22" x14ac:dyDescent="0.25">
      <c r="A439" s="12" t="s">
        <v>871</v>
      </c>
      <c r="B439" s="12" t="s">
        <v>28</v>
      </c>
      <c r="C439" s="13" t="s">
        <v>43</v>
      </c>
      <c r="D439" s="13" t="s">
        <v>577</v>
      </c>
      <c r="E439" s="16">
        <v>41</v>
      </c>
      <c r="F439" s="16">
        <v>0.24</v>
      </c>
      <c r="G439" s="25">
        <f>Tabela1[[#This Row],[Divid.]]*12/Tabela1[[#This Row],[Preço atual]]</f>
        <v>7.0243902439024383E-2</v>
      </c>
      <c r="H439" s="16">
        <v>1.7464999999999999</v>
      </c>
      <c r="I439" s="16">
        <v>72.599999999999994</v>
      </c>
      <c r="J439" s="15">
        <f>Tabela1[[#This Row],[Preço atual]]/Tabela1[[#This Row],[VP]]</f>
        <v>0.56473829201101933</v>
      </c>
      <c r="K439" s="14">
        <v>5.7000000000000002E-2</v>
      </c>
      <c r="L439" s="14">
        <v>0.36</v>
      </c>
      <c r="M439" s="13">
        <v>0.71</v>
      </c>
      <c r="N439" s="13">
        <v>199</v>
      </c>
      <c r="O439" s="13">
        <v>3328</v>
      </c>
      <c r="P439" s="13">
        <v>127</v>
      </c>
      <c r="Q439" s="30">
        <f>Tabela1[[#This Row],[Divid.]]</f>
        <v>0.24</v>
      </c>
      <c r="R439" s="31">
        <v>0</v>
      </c>
      <c r="S439" s="16">
        <f>IF(ISERR(SEARCH("TIJOLO",Tabela1[[#This Row],[Setor]])),Tabela1[[#This Row],[Divid.
Considerado]]*12/($X$1+$AD$1+Tabela1[[#This Row],[Ônus]]),Tabela1[[#This Row],[Divid.
Considerado]]*12*(1-$AF$1)/($X$1+Tabela1[[#This Row],[Ônus]]))</f>
        <v>21.254612546125458</v>
      </c>
      <c r="T439" s="17">
        <f>Tabela1[[#This Row],[Preço Calculado]]/Tabela1[[#This Row],[Preço atual]]-1</f>
        <v>-0.48159481594815956</v>
      </c>
      <c r="U439" s="29" t="str">
        <f>HYPERLINK("https://statusinvest.com.br/fundos-imobiliarios/"&amp;Tabela1[[#This Row],[Ticker]],"Link")</f>
        <v>Link</v>
      </c>
      <c r="V439" s="38" t="s">
        <v>872</v>
      </c>
    </row>
    <row r="440" spans="1:22" x14ac:dyDescent="0.25">
      <c r="A440" s="12" t="s">
        <v>873</v>
      </c>
      <c r="B440" s="12" t="s">
        <v>28</v>
      </c>
      <c r="C440" s="13" t="s">
        <v>55</v>
      </c>
      <c r="D440" s="13"/>
      <c r="E440" s="16">
        <v>0</v>
      </c>
      <c r="F440" s="16" t="s">
        <v>40</v>
      </c>
      <c r="G440" s="25" t="e">
        <f>Tabela1[[#This Row],[Divid.]]*12/Tabela1[[#This Row],[Preço atual]]</f>
        <v>#VALUE!</v>
      </c>
      <c r="H440" s="16">
        <v>0</v>
      </c>
      <c r="I440" s="16">
        <v>95.17</v>
      </c>
      <c r="J440" s="15">
        <f>Tabela1[[#This Row],[Preço atual]]/Tabela1[[#This Row],[VP]]</f>
        <v>0</v>
      </c>
      <c r="K440" s="14"/>
      <c r="L440" s="14"/>
      <c r="M440" s="13">
        <v>0</v>
      </c>
      <c r="N440" s="13">
        <v>6</v>
      </c>
      <c r="O440" s="13"/>
      <c r="P440" s="13"/>
      <c r="Q440" s="30" t="str">
        <f>Tabela1[[#This Row],[Divid.]]</f>
        <v>-</v>
      </c>
      <c r="R440" s="31">
        <v>0</v>
      </c>
      <c r="S44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40" s="17" t="e">
        <f>Tabela1[[#This Row],[Preço Calculado]]/Tabela1[[#This Row],[Preço atual]]-1</f>
        <v>#VALUE!</v>
      </c>
      <c r="U440" s="29" t="str">
        <f>HYPERLINK("https://statusinvest.com.br/fundos-imobiliarios/"&amp;Tabela1[[#This Row],[Ticker]],"Link")</f>
        <v>Link</v>
      </c>
      <c r="V440" s="38" t="s">
        <v>29</v>
      </c>
    </row>
    <row r="441" spans="1:22" x14ac:dyDescent="0.25">
      <c r="A441" s="12" t="s">
        <v>874</v>
      </c>
      <c r="B441" s="12" t="s">
        <v>28</v>
      </c>
      <c r="C441" s="13" t="s">
        <v>39</v>
      </c>
      <c r="D441" s="13" t="s">
        <v>552</v>
      </c>
      <c r="E441" s="16">
        <v>86.99</v>
      </c>
      <c r="F441" s="16">
        <v>0.91</v>
      </c>
      <c r="G441" s="25">
        <f>Tabela1[[#This Row],[Divid.]]*12/Tabela1[[#This Row],[Preço atual]]</f>
        <v>0.12553167030693183</v>
      </c>
      <c r="H441" s="16">
        <v>9.4499999999999993</v>
      </c>
      <c r="I441" s="16">
        <v>94.9</v>
      </c>
      <c r="J441" s="15">
        <f>Tabela1[[#This Row],[Preço atual]]/Tabela1[[#This Row],[VP]]</f>
        <v>0.91664910432033708</v>
      </c>
      <c r="K441" s="14"/>
      <c r="L441" s="14"/>
      <c r="M441" s="13">
        <v>0.42</v>
      </c>
      <c r="N441" s="13">
        <v>72635</v>
      </c>
      <c r="O441" s="13"/>
      <c r="P441" s="13"/>
      <c r="Q441" s="30">
        <f>Tabela1[[#This Row],[Divid.]]</f>
        <v>0.91</v>
      </c>
      <c r="R441" s="31">
        <v>0</v>
      </c>
      <c r="S441" s="16">
        <f>IF(ISERR(SEARCH("TIJOLO",Tabela1[[#This Row],[Setor]])),Tabela1[[#This Row],[Divid.
Considerado]]*12/($X$1+$AD$1+Tabela1[[#This Row],[Ônus]]),Tabela1[[#This Row],[Divid.
Considerado]]*12*(1-$AF$1)/($X$1+Tabela1[[#This Row],[Ônus]]))</f>
        <v>80.59040590405904</v>
      </c>
      <c r="T441" s="17">
        <f>Tabela1[[#This Row],[Preço Calculado]]/Tabela1[[#This Row],[Preço atual]]-1</f>
        <v>-7.3567008804931056E-2</v>
      </c>
      <c r="U441" s="29" t="str">
        <f>HYPERLINK("https://statusinvest.com.br/fundos-imobiliarios/"&amp;Tabela1[[#This Row],[Ticker]],"Link")</f>
        <v>Link</v>
      </c>
      <c r="V441" s="38" t="s">
        <v>875</v>
      </c>
    </row>
    <row r="442" spans="1:22" x14ac:dyDescent="0.25">
      <c r="A442" s="12" t="s">
        <v>876</v>
      </c>
      <c r="B442" s="12" t="s">
        <v>28</v>
      </c>
      <c r="C442" s="13" t="s">
        <v>34</v>
      </c>
      <c r="D442" s="13" t="s">
        <v>552</v>
      </c>
      <c r="E442" s="16">
        <v>13.41</v>
      </c>
      <c r="F442" s="16">
        <v>7.0000000000000007E-2</v>
      </c>
      <c r="G442" s="25">
        <f>Tabela1[[#This Row],[Divid.]]*12/Tabela1[[#This Row],[Preço atual]]</f>
        <v>6.2639821029082776E-2</v>
      </c>
      <c r="H442" s="16">
        <v>1.38</v>
      </c>
      <c r="I442" s="16">
        <v>42.05</v>
      </c>
      <c r="J442" s="15">
        <f>Tabela1[[#This Row],[Preço atual]]/Tabela1[[#This Row],[VP]]</f>
        <v>0.3189060642092747</v>
      </c>
      <c r="K442" s="14">
        <v>0.85</v>
      </c>
      <c r="L442" s="14">
        <v>0</v>
      </c>
      <c r="M442" s="13">
        <v>4.0999999999999996</v>
      </c>
      <c r="N442" s="13">
        <v>25785</v>
      </c>
      <c r="O442" s="13">
        <v>1516</v>
      </c>
      <c r="P442" s="13">
        <v>0</v>
      </c>
      <c r="Q442" s="30">
        <f>Tabela1[[#This Row],[Divid.]]</f>
        <v>7.0000000000000007E-2</v>
      </c>
      <c r="R442" s="31">
        <v>0</v>
      </c>
      <c r="S442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442" s="17">
        <f>Tabela1[[#This Row],[Preço Calculado]]/Tabela1[[#This Row],[Preço atual]]-1</f>
        <v>-0.53771349794034851</v>
      </c>
      <c r="U442" s="29" t="str">
        <f>HYPERLINK("https://statusinvest.com.br/fundos-imobiliarios/"&amp;Tabela1[[#This Row],[Ticker]],"Link")</f>
        <v>Link</v>
      </c>
      <c r="V442" s="38" t="s">
        <v>877</v>
      </c>
    </row>
    <row r="443" spans="1:22" x14ac:dyDescent="0.25">
      <c r="A443" s="12" t="s">
        <v>878</v>
      </c>
      <c r="B443" s="12" t="s">
        <v>28</v>
      </c>
      <c r="C443" s="13" t="s">
        <v>140</v>
      </c>
      <c r="D443" s="13" t="s">
        <v>503</v>
      </c>
      <c r="E443" s="16">
        <v>123</v>
      </c>
      <c r="F443" s="16">
        <v>1.9</v>
      </c>
      <c r="G443" s="25">
        <f>Tabela1[[#This Row],[Divid.]]*12/Tabela1[[#This Row],[Preço atual]]</f>
        <v>0.18536585365853656</v>
      </c>
      <c r="H443" s="16">
        <v>15.6</v>
      </c>
      <c r="I443" s="16">
        <v>98.81</v>
      </c>
      <c r="J443" s="15">
        <f>Tabela1[[#This Row],[Preço atual]]/Tabela1[[#This Row],[VP]]</f>
        <v>1.2448132780082988</v>
      </c>
      <c r="K443" s="14">
        <v>0.42</v>
      </c>
      <c r="L443" s="14">
        <v>0</v>
      </c>
      <c r="M443" s="13">
        <v>1.95</v>
      </c>
      <c r="N443" s="13">
        <v>1347</v>
      </c>
      <c r="O443" s="13">
        <v>22907</v>
      </c>
      <c r="P443" s="13">
        <v>1234</v>
      </c>
      <c r="Q443" s="30">
        <f>Tabela1[[#This Row],[Divid.]]</f>
        <v>1.9</v>
      </c>
      <c r="R443" s="31">
        <v>0</v>
      </c>
      <c r="S443" s="16">
        <f>IF(ISERR(SEARCH("TIJOLO",Tabela1[[#This Row],[Setor]])),Tabela1[[#This Row],[Divid.
Considerado]]*12/($X$1+$AD$1+Tabela1[[#This Row],[Ônus]]),Tabela1[[#This Row],[Divid.
Considerado]]*12*(1-$AF$1)/($X$1+Tabela1[[#This Row],[Ônus]]))</f>
        <v>168.26568265682653</v>
      </c>
      <c r="T443" s="17">
        <f>Tabela1[[#This Row],[Preço Calculado]]/Tabela1[[#This Row],[Preço atual]]-1</f>
        <v>0.36801368013680102</v>
      </c>
      <c r="U443" s="29" t="str">
        <f>HYPERLINK("https://statusinvest.com.br/fundos-imobiliarios/"&amp;Tabela1[[#This Row],[Ticker]],"Link")</f>
        <v>Link</v>
      </c>
      <c r="V443" s="38" t="s">
        <v>879</v>
      </c>
    </row>
    <row r="444" spans="1:22" x14ac:dyDescent="0.25">
      <c r="A444" s="12" t="s">
        <v>880</v>
      </c>
      <c r="B444" s="12" t="s">
        <v>28</v>
      </c>
      <c r="C444" s="13" t="s">
        <v>140</v>
      </c>
      <c r="D444" s="13"/>
      <c r="E444" s="16">
        <v>36.99</v>
      </c>
      <c r="F444" s="16" t="s">
        <v>40</v>
      </c>
      <c r="G444" s="25" t="e">
        <f>Tabela1[[#This Row],[Divid.]]*12/Tabela1[[#This Row],[Preço atual]]</f>
        <v>#VALUE!</v>
      </c>
      <c r="H444" s="16">
        <v>0</v>
      </c>
      <c r="I444" s="16">
        <v>98.81</v>
      </c>
      <c r="J444" s="15">
        <f>Tabela1[[#This Row],[Preço atual]]/Tabela1[[#This Row],[VP]]</f>
        <v>0.37435482238639817</v>
      </c>
      <c r="K444" s="14"/>
      <c r="L444" s="14"/>
      <c r="M444" s="13">
        <v>1.95</v>
      </c>
      <c r="N444" s="13">
        <v>1347</v>
      </c>
      <c r="O444" s="13">
        <v>6889</v>
      </c>
      <c r="P444" s="13">
        <v>1234</v>
      </c>
      <c r="Q444" s="30" t="str">
        <f>Tabela1[[#This Row],[Divid.]]</f>
        <v>-</v>
      </c>
      <c r="R444" s="31">
        <v>0</v>
      </c>
      <c r="S44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44" s="17" t="e">
        <f>Tabela1[[#This Row],[Preço Calculado]]/Tabela1[[#This Row],[Preço atual]]-1</f>
        <v>#VALUE!</v>
      </c>
      <c r="U444" s="29" t="str">
        <f>HYPERLINK("https://statusinvest.com.br/fundos-imobiliarios/"&amp;Tabela1[[#This Row],[Ticker]],"Link")</f>
        <v>Link</v>
      </c>
      <c r="V444" s="38" t="s">
        <v>879</v>
      </c>
    </row>
    <row r="445" spans="1:22" x14ac:dyDescent="0.25">
      <c r="A445" s="12" t="s">
        <v>881</v>
      </c>
      <c r="B445" s="12" t="s">
        <v>28</v>
      </c>
      <c r="C445" s="13" t="s">
        <v>59</v>
      </c>
      <c r="D445" s="13" t="s">
        <v>552</v>
      </c>
      <c r="E445" s="16">
        <v>81</v>
      </c>
      <c r="F445" s="16">
        <v>0.65</v>
      </c>
      <c r="G445" s="25">
        <f>Tabela1[[#This Row],[Divid.]]*12/Tabela1[[#This Row],[Preço atual]]</f>
        <v>9.629629629629631E-2</v>
      </c>
      <c r="H445" s="16">
        <v>7.71</v>
      </c>
      <c r="I445" s="16">
        <v>102.11</v>
      </c>
      <c r="J445" s="15">
        <f>Tabela1[[#This Row],[Preço atual]]/Tabela1[[#This Row],[VP]]</f>
        <v>0.79326216824992657</v>
      </c>
      <c r="K445" s="14">
        <v>0.13100000000000001</v>
      </c>
      <c r="L445" s="14">
        <v>0</v>
      </c>
      <c r="M445" s="13">
        <v>2.72</v>
      </c>
      <c r="N445" s="13">
        <v>44757</v>
      </c>
      <c r="O445" s="13">
        <v>2179</v>
      </c>
      <c r="P445" s="13">
        <v>201</v>
      </c>
      <c r="Q445" s="30">
        <f>Tabela1[[#This Row],[Divid.]]</f>
        <v>0.65</v>
      </c>
      <c r="R445" s="31">
        <v>0</v>
      </c>
      <c r="S445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445" s="17">
        <f>Tabela1[[#This Row],[Preço Calculado]]/Tabela1[[#This Row],[Preço atual]]-1</f>
        <v>-0.28932622659559926</v>
      </c>
      <c r="U445" s="29" t="str">
        <f>HYPERLINK("https://statusinvest.com.br/fundos-imobiliarios/"&amp;Tabela1[[#This Row],[Ticker]],"Link")</f>
        <v>Link</v>
      </c>
      <c r="V445" s="38" t="s">
        <v>882</v>
      </c>
    </row>
    <row r="446" spans="1:22" x14ac:dyDescent="0.25">
      <c r="A446" s="12" t="s">
        <v>883</v>
      </c>
      <c r="B446" s="12" t="s">
        <v>28</v>
      </c>
      <c r="C446" s="13" t="s">
        <v>59</v>
      </c>
      <c r="D446" s="13" t="s">
        <v>552</v>
      </c>
      <c r="E446" s="16">
        <v>114.33</v>
      </c>
      <c r="F446" s="16">
        <v>0.79</v>
      </c>
      <c r="G446" s="25">
        <f>Tabela1[[#This Row],[Divid.]]*12/Tabela1[[#This Row],[Preço atual]]</f>
        <v>8.2917869325636315E-2</v>
      </c>
      <c r="H446" s="16">
        <v>8.18</v>
      </c>
      <c r="I446" s="16">
        <v>113.06</v>
      </c>
      <c r="J446" s="15">
        <f>Tabela1[[#This Row],[Preço atual]]/Tabela1[[#This Row],[VP]]</f>
        <v>1.0112329736423138</v>
      </c>
      <c r="K446" s="14">
        <v>5.0999999999999997E-2</v>
      </c>
      <c r="L446" s="14">
        <v>0</v>
      </c>
      <c r="M446" s="13">
        <v>3.22</v>
      </c>
      <c r="N446" s="13">
        <v>311732</v>
      </c>
      <c r="O446" s="13">
        <v>2535</v>
      </c>
      <c r="P446" s="13">
        <v>186</v>
      </c>
      <c r="Q446" s="30">
        <f>Tabela1[[#This Row],[Divid.]]</f>
        <v>0.79</v>
      </c>
      <c r="R446" s="31">
        <v>0</v>
      </c>
      <c r="S446" s="16">
        <f>IF(ISERR(SEARCH("TIJOLO",Tabela1[[#This Row],[Setor]])),Tabela1[[#This Row],[Divid.
Considerado]]*12/($X$1+$AD$1+Tabela1[[#This Row],[Ônus]]),Tabela1[[#This Row],[Divid.
Considerado]]*12*(1-$AF$1)/($X$1+Tabela1[[#This Row],[Ônus]]))</f>
        <v>69.963099630996311</v>
      </c>
      <c r="T446" s="17">
        <f>Tabela1[[#This Row],[Preço Calculado]]/Tabela1[[#This Row],[Preço atual]]-1</f>
        <v>-0.38806000497685378</v>
      </c>
      <c r="U446" s="29" t="str">
        <f>HYPERLINK("https://statusinvest.com.br/fundos-imobiliarios/"&amp;Tabela1[[#This Row],[Ticker]],"Link")</f>
        <v>Link</v>
      </c>
      <c r="V446" s="38" t="s">
        <v>884</v>
      </c>
    </row>
    <row r="447" spans="1:22" x14ac:dyDescent="0.25">
      <c r="A447" s="12" t="s">
        <v>885</v>
      </c>
      <c r="B447" s="12" t="s">
        <v>28</v>
      </c>
      <c r="C447" s="13" t="s">
        <v>47</v>
      </c>
      <c r="D447" s="13" t="s">
        <v>552</v>
      </c>
      <c r="E447" s="16">
        <v>103.9</v>
      </c>
      <c r="F447" s="16">
        <v>0.83</v>
      </c>
      <c r="G447" s="25">
        <f>Tabela1[[#This Row],[Divid.]]*12/Tabela1[[#This Row],[Preço atual]]</f>
        <v>9.5861405197305086E-2</v>
      </c>
      <c r="H447" s="16">
        <v>9.4</v>
      </c>
      <c r="I447" s="16">
        <v>98.46</v>
      </c>
      <c r="J447" s="15">
        <f>Tabela1[[#This Row],[Preço atual]]/Tabela1[[#This Row],[VP]]</f>
        <v>1.055250863294739</v>
      </c>
      <c r="K447" s="14">
        <v>5.0999999999999997E-2</v>
      </c>
      <c r="L447" s="14">
        <v>6.5000000000000002E-2</v>
      </c>
      <c r="M447" s="13">
        <v>14.27</v>
      </c>
      <c r="N447" s="13">
        <v>325070</v>
      </c>
      <c r="O447" s="13">
        <v>5287</v>
      </c>
      <c r="P447" s="13">
        <v>393</v>
      </c>
      <c r="Q447" s="30">
        <f>Tabela1[[#This Row],[Divid.]]</f>
        <v>0.83</v>
      </c>
      <c r="R447" s="31">
        <v>0</v>
      </c>
      <c r="S447" s="16">
        <f>IF(ISERR(SEARCH("TIJOLO",Tabela1[[#This Row],[Setor]])),Tabela1[[#This Row],[Divid.
Considerado]]*12/($X$1+$AD$1+Tabela1[[#This Row],[Ônus]]),Tabela1[[#This Row],[Divid.
Considerado]]*12*(1-$AF$1)/($X$1+Tabela1[[#This Row],[Ônus]]))</f>
        <v>73.505535055350535</v>
      </c>
      <c r="T447" s="17">
        <f>Tabela1[[#This Row],[Preço Calculado]]/Tabela1[[#This Row],[Preço atual]]-1</f>
        <v>-0.29253575500143858</v>
      </c>
      <c r="U447" s="29" t="str">
        <f>HYPERLINK("https://statusinvest.com.br/fundos-imobiliarios/"&amp;Tabela1[[#This Row],[Ticker]],"Link")</f>
        <v>Link</v>
      </c>
      <c r="V447" s="38" t="s">
        <v>886</v>
      </c>
    </row>
    <row r="448" spans="1:22" x14ac:dyDescent="0.25">
      <c r="A448" s="12" t="s">
        <v>887</v>
      </c>
      <c r="B448" s="12" t="s">
        <v>28</v>
      </c>
      <c r="C448" s="13" t="s">
        <v>34</v>
      </c>
      <c r="D448" s="13" t="s">
        <v>552</v>
      </c>
      <c r="E448" s="16">
        <v>22.51</v>
      </c>
      <c r="F448" s="16">
        <v>0.1</v>
      </c>
      <c r="G448" s="25">
        <f>Tabela1[[#This Row],[Divid.]]*12/Tabela1[[#This Row],[Preço atual]]</f>
        <v>5.3309640159928923E-2</v>
      </c>
      <c r="H448" s="16">
        <v>2.2999999999999998</v>
      </c>
      <c r="I448" s="16">
        <v>70.58</v>
      </c>
      <c r="J448" s="15">
        <f>Tabela1[[#This Row],[Preço atual]]/Tabela1[[#This Row],[VP]]</f>
        <v>0.31892887503542083</v>
      </c>
      <c r="K448" s="14">
        <v>0.436</v>
      </c>
      <c r="L448" s="14">
        <v>0</v>
      </c>
      <c r="M448" s="13">
        <v>3.39</v>
      </c>
      <c r="N448" s="13">
        <v>63142</v>
      </c>
      <c r="O448" s="13">
        <v>2381</v>
      </c>
      <c r="P448" s="13">
        <v>348</v>
      </c>
      <c r="Q448" s="30">
        <f>Tabela1[[#This Row],[Divid.]]</f>
        <v>0.1</v>
      </c>
      <c r="R448" s="31">
        <v>0</v>
      </c>
      <c r="S448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48" s="17">
        <f>Tabela1[[#This Row],[Preço Calculado]]/Tabela1[[#This Row],[Preço atual]]-1</f>
        <v>-0.60657092132893786</v>
      </c>
      <c r="U448" s="29" t="str">
        <f>HYPERLINK("https://statusinvest.com.br/fundos-imobiliarios/"&amp;Tabela1[[#This Row],[Ticker]],"Link")</f>
        <v>Link</v>
      </c>
      <c r="V448" s="38" t="s">
        <v>888</v>
      </c>
    </row>
    <row r="449" spans="1:22" x14ac:dyDescent="0.25">
      <c r="A449" s="12" t="s">
        <v>889</v>
      </c>
      <c r="B449" s="12" t="s">
        <v>28</v>
      </c>
      <c r="C449" s="13" t="s">
        <v>55</v>
      </c>
      <c r="D449" s="13" t="s">
        <v>552</v>
      </c>
      <c r="E449" s="16">
        <v>8.24</v>
      </c>
      <c r="F449" s="16">
        <v>0.08</v>
      </c>
      <c r="G449" s="25">
        <f>Tabela1[[#This Row],[Divid.]]*12/Tabela1[[#This Row],[Preço atual]]</f>
        <v>0.11650485436893203</v>
      </c>
      <c r="H449" s="16">
        <v>0.84099999999999997</v>
      </c>
      <c r="I449" s="16">
        <v>8.73</v>
      </c>
      <c r="J449" s="15">
        <f>Tabela1[[#This Row],[Preço atual]]/Tabela1[[#This Row],[VP]]</f>
        <v>0.94387170675830467</v>
      </c>
      <c r="K449" s="14"/>
      <c r="L449" s="14"/>
      <c r="M449" s="13">
        <v>2.84</v>
      </c>
      <c r="N449" s="13">
        <v>44443</v>
      </c>
      <c r="O449" s="13"/>
      <c r="P449" s="13"/>
      <c r="Q449" s="30">
        <f>Tabela1[[#This Row],[Divid.]]</f>
        <v>0.08</v>
      </c>
      <c r="R449" s="31">
        <v>0</v>
      </c>
      <c r="S449" s="16">
        <f>IF(ISERR(SEARCH("TIJOLO",Tabela1[[#This Row],[Setor]])),Tabela1[[#This Row],[Divid.
Considerado]]*12/($X$1+$AD$1+Tabela1[[#This Row],[Ônus]]),Tabela1[[#This Row],[Divid.
Considerado]]*12*(1-$AF$1)/($X$1+Tabela1[[#This Row],[Ônus]]))</f>
        <v>7.0848708487084862</v>
      </c>
      <c r="T449" s="17">
        <f>Tabela1[[#This Row],[Preço Calculado]]/Tabela1[[#This Row],[Preço atual]]-1</f>
        <v>-0.14018557661304787</v>
      </c>
      <c r="U449" s="17" t="str">
        <f>HYPERLINK("https://statusinvest.com.br/fundos-imobiliarios/"&amp;Tabela1[[#This Row],[Ticker]],"Link")</f>
        <v>Link</v>
      </c>
      <c r="V449" s="38" t="s">
        <v>890</v>
      </c>
    </row>
    <row r="450" spans="1:22" x14ac:dyDescent="0.25">
      <c r="A450" s="12" t="s">
        <v>891</v>
      </c>
      <c r="B450" s="12" t="s">
        <v>28</v>
      </c>
      <c r="C450" s="13" t="s">
        <v>143</v>
      </c>
      <c r="D450" s="13" t="s">
        <v>40</v>
      </c>
      <c r="E450" s="16">
        <v>80.010000000000005</v>
      </c>
      <c r="F450" s="16">
        <v>0.33</v>
      </c>
      <c r="G450" s="25">
        <f>Tabela1[[#This Row],[Divid.]]*12/Tabela1[[#This Row],[Preço atual]]</f>
        <v>4.9493813273340827E-2</v>
      </c>
      <c r="H450" s="16">
        <v>2.6116000000000001</v>
      </c>
      <c r="I450" s="16">
        <v>101.69</v>
      </c>
      <c r="J450" s="15">
        <f>Tabela1[[#This Row],[Preço atual]]/Tabela1[[#This Row],[VP]]</f>
        <v>0.78680302881305941</v>
      </c>
      <c r="K450" s="14">
        <v>0</v>
      </c>
      <c r="L450" s="14">
        <v>0</v>
      </c>
      <c r="M450" s="13">
        <v>13.15</v>
      </c>
      <c r="N450" s="13">
        <v>58</v>
      </c>
      <c r="O450" s="13">
        <v>8707</v>
      </c>
      <c r="P450" s="13">
        <v>882</v>
      </c>
      <c r="Q450" s="30">
        <f>Tabela1[[#This Row],[Divid.]]</f>
        <v>0.33</v>
      </c>
      <c r="R450" s="31">
        <v>0</v>
      </c>
      <c r="S450" s="16">
        <f>IF(ISERR(SEARCH("TIJOLO",Tabela1[[#This Row],[Setor]])),Tabela1[[#This Row],[Divid.
Considerado]]*12/($X$1+$AD$1+Tabela1[[#This Row],[Ônus]]),Tabela1[[#This Row],[Divid.
Considerado]]*12*(1-$AF$1)/($X$1+Tabela1[[#This Row],[Ônus]]))</f>
        <v>29.225092250922508</v>
      </c>
      <c r="T450" s="17">
        <f>Tabela1[[#This Row],[Preço Calculado]]/Tabela1[[#This Row],[Preço atual]]-1</f>
        <v>-0.63473200536279828</v>
      </c>
      <c r="U450" s="17" t="str">
        <f>HYPERLINK("https://statusinvest.com.br/fundos-imobiliarios/"&amp;Tabela1[[#This Row],[Ticker]],"Link")</f>
        <v>Link</v>
      </c>
      <c r="V450" s="38" t="s">
        <v>892</v>
      </c>
    </row>
    <row r="451" spans="1:22" x14ac:dyDescent="0.25">
      <c r="A451" s="12" t="s">
        <v>893</v>
      </c>
      <c r="B451" s="12" t="s">
        <v>28</v>
      </c>
      <c r="C451" s="13" t="s">
        <v>71</v>
      </c>
      <c r="D451" s="13" t="s">
        <v>40</v>
      </c>
      <c r="E451" s="16">
        <v>127.45</v>
      </c>
      <c r="F451" s="16">
        <v>1.1599999999999999</v>
      </c>
      <c r="G451" s="25">
        <f>Tabela1[[#This Row],[Divid.]]*12/Tabela1[[#This Row],[Preço atual]]</f>
        <v>0.10921930168693604</v>
      </c>
      <c r="H451" s="16">
        <v>10.048</v>
      </c>
      <c r="I451" s="16">
        <v>137.09</v>
      </c>
      <c r="J451" s="15">
        <f>Tabela1[[#This Row],[Preço atual]]/Tabela1[[#This Row],[VP]]</f>
        <v>0.92968123130789992</v>
      </c>
      <c r="K451" s="14">
        <v>1.0999999999999999E-2</v>
      </c>
      <c r="L451" s="14">
        <v>0</v>
      </c>
      <c r="M451" s="13">
        <v>8.64</v>
      </c>
      <c r="N451" s="13">
        <v>2473</v>
      </c>
      <c r="O451" s="13">
        <v>2920</v>
      </c>
      <c r="P451" s="13">
        <v>163</v>
      </c>
      <c r="Q451" s="30">
        <f>Tabela1[[#This Row],[Divid.]]</f>
        <v>1.1599999999999999</v>
      </c>
      <c r="R451" s="31">
        <v>0</v>
      </c>
      <c r="S451" s="16">
        <f>IF(ISERR(SEARCH("TIJOLO",Tabela1[[#This Row],[Setor]])),Tabela1[[#This Row],[Divid.
Considerado]]*12/($X$1+$AD$1+Tabela1[[#This Row],[Ônus]]),Tabela1[[#This Row],[Divid.
Considerado]]*12*(1-$AF$1)/($X$1+Tabela1[[#This Row],[Ônus]]))</f>
        <v>102.73062730627304</v>
      </c>
      <c r="T451" s="17">
        <f>Tabela1[[#This Row],[Preço Calculado]]/Tabela1[[#This Row],[Preço atual]]-1</f>
        <v>-0.19395349308534304</v>
      </c>
      <c r="U451" s="17" t="str">
        <f>HYPERLINK("https://statusinvest.com.br/fundos-imobiliarios/"&amp;Tabela1[[#This Row],[Ticker]],"Link")</f>
        <v>Link</v>
      </c>
      <c r="V451" s="38" t="s">
        <v>894</v>
      </c>
    </row>
    <row r="452" spans="1:22" x14ac:dyDescent="0.25">
      <c r="A452" s="12" t="s">
        <v>895</v>
      </c>
      <c r="B452" s="12" t="s">
        <v>28</v>
      </c>
      <c r="C452" s="13" t="s">
        <v>143</v>
      </c>
      <c r="D452" s="13" t="s">
        <v>40</v>
      </c>
      <c r="E452" s="16">
        <v>1000</v>
      </c>
      <c r="F452" s="16">
        <v>3.3050000000000002</v>
      </c>
      <c r="G452" s="25">
        <f>Tabela1[[#This Row],[Divid.]]*12/Tabela1[[#This Row],[Preço atual]]</f>
        <v>3.9660000000000001E-2</v>
      </c>
      <c r="H452" s="16">
        <v>0</v>
      </c>
      <c r="I452" s="16">
        <v>1206.8599999999999</v>
      </c>
      <c r="J452" s="15">
        <f>Tabela1[[#This Row],[Preço atual]]/Tabela1[[#This Row],[VP]]</f>
        <v>0.82859652320898869</v>
      </c>
      <c r="K452" s="14"/>
      <c r="L452" s="14"/>
      <c r="M452" s="13">
        <v>0.06</v>
      </c>
      <c r="N452" s="13">
        <v>64</v>
      </c>
      <c r="O452" s="13"/>
      <c r="P452" s="13"/>
      <c r="Q452" s="30">
        <f>Tabela1[[#This Row],[Divid.]]</f>
        <v>3.3050000000000002</v>
      </c>
      <c r="R452" s="31">
        <v>0</v>
      </c>
      <c r="S452" s="16">
        <f>IF(ISERR(SEARCH("TIJOLO",Tabela1[[#This Row],[Setor]])),Tabela1[[#This Row],[Divid.
Considerado]]*12/($X$1+$AD$1+Tabela1[[#This Row],[Ônus]]),Tabela1[[#This Row],[Divid.
Considerado]]*12*(1-$AF$1)/($X$1+Tabela1[[#This Row],[Ônus]]))</f>
        <v>292.69372693726939</v>
      </c>
      <c r="T452" s="17">
        <f>Tabela1[[#This Row],[Preço Calculado]]/Tabela1[[#This Row],[Preço atual]]-1</f>
        <v>-0.70730627306273064</v>
      </c>
      <c r="U452" s="17" t="str">
        <f>HYPERLINK("https://statusinvest.com.br/fundos-imobiliarios/"&amp;Tabela1[[#This Row],[Ticker]],"Link")</f>
        <v>Link</v>
      </c>
      <c r="V452" s="38" t="s">
        <v>896</v>
      </c>
    </row>
    <row r="453" spans="1:22" x14ac:dyDescent="0.25">
      <c r="A453" s="12" t="s">
        <v>897</v>
      </c>
      <c r="B453" s="12" t="s">
        <v>898</v>
      </c>
      <c r="C453" s="13" t="s">
        <v>71</v>
      </c>
      <c r="D453" s="13" t="s">
        <v>899</v>
      </c>
      <c r="E453" s="16">
        <v>10.92</v>
      </c>
      <c r="F453" s="16">
        <v>0.17</v>
      </c>
      <c r="G453" s="25">
        <f>Tabela1[[#This Row],[Divid.]]*12/Tabela1[[#This Row],[Preço atual]]</f>
        <v>0.18681318681318682</v>
      </c>
      <c r="H453" s="16">
        <v>1.57</v>
      </c>
      <c r="I453" s="16" t="s">
        <v>900</v>
      </c>
      <c r="J453" s="15">
        <f>Tabela1[[#This Row],[Preço atual]]/Tabela1[[#This Row],[VP]]</f>
        <v>1.0769230769230769</v>
      </c>
      <c r="K453" s="14"/>
      <c r="L453" s="14"/>
      <c r="M453" s="13">
        <v>0</v>
      </c>
      <c r="N453" s="13">
        <v>7678</v>
      </c>
      <c r="O453" s="13"/>
      <c r="P453" s="13"/>
      <c r="Q453" s="30">
        <f>Tabela1[[#This Row],[Divid.]]</f>
        <v>0.17</v>
      </c>
      <c r="R453" s="31">
        <v>0</v>
      </c>
      <c r="S453" s="16">
        <f>IF(ISERR(SEARCH("TIJOLO",Tabela1[[#This Row],[Setor]])),Tabela1[[#This Row],[Divid.
Considerado]]*12/($X$1+$AD$1+Tabela1[[#This Row],[Ônus]]),Tabela1[[#This Row],[Divid.
Considerado]]*12*(1-$AF$1)/($X$1+Tabela1[[#This Row],[Ônus]]))</f>
        <v>15.055350553505534</v>
      </c>
      <c r="T453" s="17">
        <f>Tabela1[[#This Row],[Preço Calculado]]/Tabela1[[#This Row],[Preço atual]]-1</f>
        <v>0.37869510563237485</v>
      </c>
      <c r="U453" s="17" t="str">
        <f>HYPERLINK("https://statusinvest.com.br/fundos-imobiliarios/"&amp;Tabela1[[#This Row],[Ticker]],"Link")</f>
        <v>Link</v>
      </c>
      <c r="V453" s="38" t="s">
        <v>901</v>
      </c>
    </row>
    <row r="454" spans="1:22" x14ac:dyDescent="0.25">
      <c r="A454" s="12" t="s">
        <v>902</v>
      </c>
      <c r="B454" s="12" t="s">
        <v>898</v>
      </c>
      <c r="C454" s="13" t="s">
        <v>71</v>
      </c>
      <c r="D454" s="13" t="s">
        <v>903</v>
      </c>
      <c r="E454" s="16">
        <v>93.37</v>
      </c>
      <c r="F454" s="16">
        <v>2.35</v>
      </c>
      <c r="G454" s="25">
        <f>Tabela1[[#This Row],[Divid.]]*12/Tabela1[[#This Row],[Preço atual]]</f>
        <v>0.30202420477669489</v>
      </c>
      <c r="H454" s="16">
        <v>11.5</v>
      </c>
      <c r="I454" s="16" t="s">
        <v>904</v>
      </c>
      <c r="J454" s="15">
        <f>Tabela1[[#This Row],[Preço atual]]/Tabela1[[#This Row],[VP]]</f>
        <v>0.95734645750025638</v>
      </c>
      <c r="K454" s="14"/>
      <c r="L454" s="14"/>
      <c r="M454" s="13">
        <v>0</v>
      </c>
      <c r="N454" s="13">
        <v>8210</v>
      </c>
      <c r="O454" s="13"/>
      <c r="P454" s="13"/>
      <c r="Q454" s="30">
        <f>Tabela1[[#This Row],[Divid.]]</f>
        <v>2.35</v>
      </c>
      <c r="R454" s="31">
        <v>0</v>
      </c>
      <c r="S454" s="16">
        <f>IF(ISERR(SEARCH("TIJOLO",Tabela1[[#This Row],[Setor]])),Tabela1[[#This Row],[Divid.
Considerado]]*12/($X$1+$AD$1+Tabela1[[#This Row],[Ônus]]),Tabela1[[#This Row],[Divid.
Considerado]]*12*(1-$AF$1)/($X$1+Tabela1[[#This Row],[Ônus]]))</f>
        <v>208.11808118081183</v>
      </c>
      <c r="T454" s="17">
        <f>Tabela1[[#This Row],[Preço Calculado]]/Tabela1[[#This Row],[Preço atual]]-1</f>
        <v>1.2289609208612169</v>
      </c>
      <c r="U454" s="17" t="str">
        <f>HYPERLINK("https://statusinvest.com.br/fundos-imobiliarios/"&amp;Tabela1[[#This Row],[Ticker]],"Link")</f>
        <v>Link</v>
      </c>
      <c r="V454" s="38" t="s">
        <v>905</v>
      </c>
    </row>
    <row r="455" spans="1:22" x14ac:dyDescent="0.25">
      <c r="A455" s="12" t="s">
        <v>906</v>
      </c>
      <c r="B455" s="12" t="s">
        <v>898</v>
      </c>
      <c r="C455" s="13" t="s">
        <v>71</v>
      </c>
      <c r="D455" s="13"/>
      <c r="E455" s="16">
        <v>0</v>
      </c>
      <c r="F455" s="16" t="s">
        <v>40</v>
      </c>
      <c r="G455" s="25" t="e">
        <f>Tabela1[[#This Row],[Divid.]]*12/Tabela1[[#This Row],[Preço atual]]</f>
        <v>#VALUE!</v>
      </c>
      <c r="H455" s="16">
        <v>0</v>
      </c>
      <c r="I455" s="16" t="s">
        <v>40</v>
      </c>
      <c r="J455" s="15" t="e">
        <f>Tabela1[[#This Row],[Preço atual]]/Tabela1[[#This Row],[VP]]</f>
        <v>#VALUE!</v>
      </c>
      <c r="K455" s="14"/>
      <c r="L455" s="14"/>
      <c r="M455" s="13">
        <v>0</v>
      </c>
      <c r="N455" s="13"/>
      <c r="O455" s="13"/>
      <c r="P455" s="13"/>
      <c r="Q455" s="30" t="str">
        <f>Tabela1[[#This Row],[Divid.]]</f>
        <v>-</v>
      </c>
      <c r="R455" s="31">
        <v>0</v>
      </c>
      <c r="S45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55" s="17" t="e">
        <f>Tabela1[[#This Row],[Preço Calculado]]/Tabela1[[#This Row],[Preço atual]]-1</f>
        <v>#VALUE!</v>
      </c>
      <c r="U455" s="17" t="str">
        <f>HYPERLINK("https://statusinvest.com.br/fundos-imobiliarios/"&amp;Tabela1[[#This Row],[Ticker]],"Link")</f>
        <v>Link</v>
      </c>
      <c r="V455" s="38" t="s">
        <v>29</v>
      </c>
    </row>
    <row r="456" spans="1:22" x14ac:dyDescent="0.25">
      <c r="A456" s="12" t="s">
        <v>907</v>
      </c>
      <c r="B456" s="12" t="s">
        <v>898</v>
      </c>
      <c r="C456" s="13" t="s">
        <v>71</v>
      </c>
      <c r="D456" s="13" t="s">
        <v>194</v>
      </c>
      <c r="E456" s="16">
        <v>96.47</v>
      </c>
      <c r="F456" s="16">
        <v>1.3</v>
      </c>
      <c r="G456" s="25">
        <f>Tabela1[[#This Row],[Divid.]]*12/Tabela1[[#This Row],[Preço atual]]</f>
        <v>0.16170830309940917</v>
      </c>
      <c r="H456" s="16">
        <v>17.43</v>
      </c>
      <c r="I456" s="16" t="s">
        <v>908</v>
      </c>
      <c r="J456" s="15">
        <f>Tabela1[[#This Row],[Preço atual]]/Tabela1[[#This Row],[VP]]</f>
        <v>0.98238289205702645</v>
      </c>
      <c r="K456" s="14"/>
      <c r="L456" s="14"/>
      <c r="M456" s="13">
        <v>0</v>
      </c>
      <c r="N456" s="13">
        <v>17816</v>
      </c>
      <c r="O456" s="13"/>
      <c r="P456" s="13"/>
      <c r="Q456" s="30">
        <f>Tabela1[[#This Row],[Divid.]]</f>
        <v>1.3</v>
      </c>
      <c r="R456" s="31">
        <v>0</v>
      </c>
      <c r="S456" s="16">
        <f>IF(ISERR(SEARCH("TIJOLO",Tabela1[[#This Row],[Setor]])),Tabela1[[#This Row],[Divid.
Considerado]]*12/($X$1+$AD$1+Tabela1[[#This Row],[Ônus]]),Tabela1[[#This Row],[Divid.
Considerado]]*12*(1-$AF$1)/($X$1+Tabela1[[#This Row],[Ônus]]))</f>
        <v>115.12915129151291</v>
      </c>
      <c r="T456" s="17">
        <f>Tabela1[[#This Row],[Preço Calculado]]/Tabela1[[#This Row],[Preço atual]]-1</f>
        <v>0.19341921106575022</v>
      </c>
      <c r="U456" s="17" t="str">
        <f>HYPERLINK("https://statusinvest.com.br/fundos-imobiliarios/"&amp;Tabela1[[#This Row],[Ticker]],"Link")</f>
        <v>Link</v>
      </c>
      <c r="V456" s="38" t="s">
        <v>909</v>
      </c>
    </row>
    <row r="457" spans="1:22" x14ac:dyDescent="0.25">
      <c r="A457" s="12" t="s">
        <v>910</v>
      </c>
      <c r="B457" s="12" t="s">
        <v>898</v>
      </c>
      <c r="C457" s="13" t="s">
        <v>71</v>
      </c>
      <c r="D457" s="13" t="s">
        <v>225</v>
      </c>
      <c r="E457" s="16">
        <v>9.49</v>
      </c>
      <c r="F457" s="16">
        <v>0.13</v>
      </c>
      <c r="G457" s="25">
        <f>Tabela1[[#This Row],[Divid.]]*12/Tabela1[[#This Row],[Preço atual]]</f>
        <v>0.16438356164383561</v>
      </c>
      <c r="H457" s="16">
        <v>1.45</v>
      </c>
      <c r="I457" s="16" t="s">
        <v>911</v>
      </c>
      <c r="J457" s="15">
        <f>Tabela1[[#This Row],[Preço atual]]/Tabela1[[#This Row],[VP]]</f>
        <v>0.98546209761163028</v>
      </c>
      <c r="K457" s="14"/>
      <c r="L457" s="14"/>
      <c r="M457" s="13">
        <v>0</v>
      </c>
      <c r="N457" s="13">
        <v>15923</v>
      </c>
      <c r="O457" s="13"/>
      <c r="P457" s="13"/>
      <c r="Q457" s="30">
        <f>Tabela1[[#This Row],[Divid.]]</f>
        <v>0.13</v>
      </c>
      <c r="R457" s="31">
        <v>0</v>
      </c>
      <c r="S457" s="16">
        <f>IF(ISERR(SEARCH("TIJOLO",Tabela1[[#This Row],[Setor]])),Tabela1[[#This Row],[Divid.
Considerado]]*12/($X$1+$AD$1+Tabela1[[#This Row],[Ônus]]),Tabela1[[#This Row],[Divid.
Considerado]]*12*(1-$AF$1)/($X$1+Tabela1[[#This Row],[Ônus]]))</f>
        <v>11.512915129151292</v>
      </c>
      <c r="T457" s="17">
        <f>Tabela1[[#This Row],[Preço Calculado]]/Tabela1[[#This Row],[Preço atual]]-1</f>
        <v>0.2131628165596724</v>
      </c>
      <c r="U457" s="17" t="str">
        <f>HYPERLINK("https://statusinvest.com.br/fundos-imobiliarios/"&amp;Tabela1[[#This Row],[Ticker]],"Link")</f>
        <v>Link</v>
      </c>
      <c r="V457" s="38" t="s">
        <v>912</v>
      </c>
    </row>
    <row r="458" spans="1:22" x14ac:dyDescent="0.25">
      <c r="A458" s="12" t="s">
        <v>913</v>
      </c>
      <c r="B458" s="12" t="s">
        <v>898</v>
      </c>
      <c r="C458" s="13" t="s">
        <v>71</v>
      </c>
      <c r="D458" s="13" t="s">
        <v>914</v>
      </c>
      <c r="E458" s="16">
        <v>99.66</v>
      </c>
      <c r="F458" s="16">
        <v>1.4</v>
      </c>
      <c r="G458" s="25">
        <f>Tabela1[[#This Row],[Divid.]]*12/Tabela1[[#This Row],[Preço atual]]</f>
        <v>0.168573148705599</v>
      </c>
      <c r="H458" s="16">
        <v>16.850000000000001</v>
      </c>
      <c r="I458" s="16" t="s">
        <v>915</v>
      </c>
      <c r="J458" s="15">
        <f>Tabela1[[#This Row],[Preço atual]]/Tabela1[[#This Row],[VP]]</f>
        <v>1.0048396854204475</v>
      </c>
      <c r="K458" s="14"/>
      <c r="L458" s="14"/>
      <c r="M458" s="13">
        <v>0</v>
      </c>
      <c r="N458" s="13">
        <v>5023</v>
      </c>
      <c r="O458" s="13"/>
      <c r="P458" s="13"/>
      <c r="Q458" s="30">
        <f>Tabela1[[#This Row],[Divid.]]</f>
        <v>1.4</v>
      </c>
      <c r="R458" s="31">
        <v>0</v>
      </c>
      <c r="S458" s="16">
        <f>IF(ISERR(SEARCH("TIJOLO",Tabela1[[#This Row],[Setor]])),Tabela1[[#This Row],[Divid.
Considerado]]*12/($X$1+$AD$1+Tabela1[[#This Row],[Ônus]]),Tabela1[[#This Row],[Divid.
Considerado]]*12*(1-$AF$1)/($X$1+Tabela1[[#This Row],[Ônus]]))</f>
        <v>123.98523985239849</v>
      </c>
      <c r="T458" s="17">
        <f>Tabela1[[#This Row],[Preço Calculado]]/Tabela1[[#This Row],[Preço atual]]-1</f>
        <v>0.24408227827010331</v>
      </c>
      <c r="U458" s="17" t="str">
        <f>HYPERLINK("https://statusinvest.com.br/fundos-imobiliarios/"&amp;Tabela1[[#This Row],[Ticker]],"Link")</f>
        <v>Link</v>
      </c>
      <c r="V458" s="38" t="s">
        <v>916</v>
      </c>
    </row>
    <row r="459" spans="1:22" x14ac:dyDescent="0.25">
      <c r="A459" s="12" t="s">
        <v>917</v>
      </c>
      <c r="B459" s="12" t="s">
        <v>898</v>
      </c>
      <c r="C459" s="13" t="s">
        <v>71</v>
      </c>
      <c r="D459" s="13"/>
      <c r="E459" s="16">
        <v>0</v>
      </c>
      <c r="F459" s="16" t="s">
        <v>40</v>
      </c>
      <c r="G459" s="25" t="e">
        <f>Tabela1[[#This Row],[Divid.]]*12/Tabela1[[#This Row],[Preço atual]]</f>
        <v>#VALUE!</v>
      </c>
      <c r="H459" s="16">
        <v>0</v>
      </c>
      <c r="I459" s="16" t="s">
        <v>40</v>
      </c>
      <c r="J459" s="15" t="e">
        <f>Tabela1[[#This Row],[Preço atual]]/Tabela1[[#This Row],[VP]]</f>
        <v>#VALUE!</v>
      </c>
      <c r="K459" s="14"/>
      <c r="L459" s="14"/>
      <c r="M459" s="13">
        <v>0</v>
      </c>
      <c r="N459" s="13"/>
      <c r="O459" s="13"/>
      <c r="P459" s="13"/>
      <c r="Q459" s="30" t="str">
        <f>Tabela1[[#This Row],[Divid.]]</f>
        <v>-</v>
      </c>
      <c r="R459" s="31">
        <v>0</v>
      </c>
      <c r="S45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59" s="17" t="e">
        <f>Tabela1[[#This Row],[Preço Calculado]]/Tabela1[[#This Row],[Preço atual]]-1</f>
        <v>#VALUE!</v>
      </c>
      <c r="U459" s="17" t="str">
        <f>HYPERLINK("https://statusinvest.com.br/fundos-imobiliarios/"&amp;Tabela1[[#This Row],[Ticker]],"Link")</f>
        <v>Link</v>
      </c>
      <c r="V459" s="38" t="s">
        <v>29</v>
      </c>
    </row>
    <row r="460" spans="1:22" x14ac:dyDescent="0.25">
      <c r="A460" s="12" t="s">
        <v>918</v>
      </c>
      <c r="B460" s="12" t="s">
        <v>898</v>
      </c>
      <c r="C460" s="13" t="s">
        <v>71</v>
      </c>
      <c r="D460" s="13" t="s">
        <v>919</v>
      </c>
      <c r="E460" s="16">
        <v>9.9</v>
      </c>
      <c r="F460" s="16">
        <v>0.13</v>
      </c>
      <c r="G460" s="25">
        <f>Tabela1[[#This Row],[Divid.]]*12/Tabela1[[#This Row],[Preço atual]]</f>
        <v>0.15757575757575756</v>
      </c>
      <c r="H460" s="16">
        <v>1.68</v>
      </c>
      <c r="I460" s="16" t="s">
        <v>920</v>
      </c>
      <c r="J460" s="15">
        <f>Tabela1[[#This Row],[Preço atual]]/Tabela1[[#This Row],[VP]]</f>
        <v>1.0301768990634756</v>
      </c>
      <c r="K460" s="14"/>
      <c r="L460" s="14"/>
      <c r="M460" s="13">
        <v>0</v>
      </c>
      <c r="N460" s="13">
        <v>33380</v>
      </c>
      <c r="O460" s="13"/>
      <c r="P460" s="13"/>
      <c r="Q460" s="30">
        <f>Tabela1[[#This Row],[Divid.]]</f>
        <v>0.13</v>
      </c>
      <c r="R460" s="31">
        <v>0</v>
      </c>
      <c r="S460" s="16">
        <f>IF(ISERR(SEARCH("TIJOLO",Tabela1[[#This Row],[Setor]])),Tabela1[[#This Row],[Divid.
Considerado]]*12/($X$1+$AD$1+Tabela1[[#This Row],[Ônus]]),Tabela1[[#This Row],[Divid.
Considerado]]*12*(1-$AF$1)/($X$1+Tabela1[[#This Row],[Ônus]]))</f>
        <v>11.512915129151292</v>
      </c>
      <c r="T460" s="17">
        <f>Tabela1[[#This Row],[Preço Calculado]]/Tabela1[[#This Row],[Preço atual]]-1</f>
        <v>0.16292072011629211</v>
      </c>
      <c r="U460" s="17" t="str">
        <f>HYPERLINK("https://statusinvest.com.br/fundos-imobiliarios/"&amp;Tabela1[[#This Row],[Ticker]],"Link")</f>
        <v>Link</v>
      </c>
      <c r="V460" s="38" t="s">
        <v>921</v>
      </c>
    </row>
    <row r="461" spans="1:22" x14ac:dyDescent="0.25">
      <c r="A461" s="12" t="s">
        <v>922</v>
      </c>
      <c r="B461" s="12" t="s">
        <v>898</v>
      </c>
      <c r="C461" s="13" t="s">
        <v>71</v>
      </c>
      <c r="D461" s="13"/>
      <c r="E461" s="16">
        <v>155</v>
      </c>
      <c r="F461" s="16">
        <v>2.2599999999999998</v>
      </c>
      <c r="G461" s="25">
        <f>Tabela1[[#This Row],[Divid.]]*12/Tabela1[[#This Row],[Preço atual]]</f>
        <v>0.17496774193548387</v>
      </c>
      <c r="H461" s="16">
        <v>2.2599999999999998</v>
      </c>
      <c r="I461" s="16" t="s">
        <v>923</v>
      </c>
      <c r="J461" s="15">
        <f>Tabela1[[#This Row],[Preço atual]]/Tabela1[[#This Row],[VP]]</f>
        <v>0.69631626235399824</v>
      </c>
      <c r="K461" s="14"/>
      <c r="L461" s="14"/>
      <c r="M461" s="13">
        <v>0</v>
      </c>
      <c r="N461" s="13">
        <v>198</v>
      </c>
      <c r="O461" s="13">
        <v>3</v>
      </c>
      <c r="P461" s="13">
        <v>0</v>
      </c>
      <c r="Q461" s="30">
        <f>Tabela1[[#This Row],[Divid.]]</f>
        <v>2.2599999999999998</v>
      </c>
      <c r="R461" s="31">
        <v>0</v>
      </c>
      <c r="S461" s="16">
        <f>IF(ISERR(SEARCH("TIJOLO",Tabela1[[#This Row],[Setor]])),Tabela1[[#This Row],[Divid.
Considerado]]*12/($X$1+$AD$1+Tabela1[[#This Row],[Ônus]]),Tabela1[[#This Row],[Divid.
Considerado]]*12*(1-$AF$1)/($X$1+Tabela1[[#This Row],[Ônus]]))</f>
        <v>200.14760147601473</v>
      </c>
      <c r="T461" s="17">
        <f>Tabela1[[#This Row],[Preço Calculado]]/Tabela1[[#This Row],[Preço atual]]-1</f>
        <v>0.29127484823235306</v>
      </c>
      <c r="U461" s="17" t="str">
        <f>HYPERLINK("https://statusinvest.com.br/fundos-imobiliarios/"&amp;Tabela1[[#This Row],[Ticker]],"Link")</f>
        <v>Link</v>
      </c>
      <c r="V461" s="38" t="s">
        <v>924</v>
      </c>
    </row>
    <row r="462" spans="1:22" x14ac:dyDescent="0.25">
      <c r="A462" s="12" t="s">
        <v>925</v>
      </c>
      <c r="B462" s="12" t="s">
        <v>898</v>
      </c>
      <c r="C462" s="13" t="s">
        <v>71</v>
      </c>
      <c r="D462" s="13" t="s">
        <v>316</v>
      </c>
      <c r="E462" s="16">
        <v>93.4</v>
      </c>
      <c r="F462" s="16">
        <v>1.1200000000000001</v>
      </c>
      <c r="G462" s="25">
        <f>Tabela1[[#This Row],[Divid.]]*12/Tabela1[[#This Row],[Preço atual]]</f>
        <v>0.14389721627408994</v>
      </c>
      <c r="H462" s="16">
        <v>14.6</v>
      </c>
      <c r="I462" s="16" t="s">
        <v>926</v>
      </c>
      <c r="J462" s="15">
        <f>Tabela1[[#This Row],[Preço atual]]/Tabela1[[#This Row],[VP]]</f>
        <v>0.95276956033867188</v>
      </c>
      <c r="K462" s="14"/>
      <c r="L462" s="14"/>
      <c r="M462" s="13">
        <v>0</v>
      </c>
      <c r="N462" s="13">
        <v>6879</v>
      </c>
      <c r="O462" s="13"/>
      <c r="P462" s="13"/>
      <c r="Q462" s="30">
        <f>Tabela1[[#This Row],[Divid.]]</f>
        <v>1.1200000000000001</v>
      </c>
      <c r="R462" s="31">
        <v>0</v>
      </c>
      <c r="S462" s="16">
        <f>IF(ISERR(SEARCH("TIJOLO",Tabela1[[#This Row],[Setor]])),Tabela1[[#This Row],[Divid.
Considerado]]*12/($X$1+$AD$1+Tabela1[[#This Row],[Ônus]]),Tabela1[[#This Row],[Divid.
Considerado]]*12*(1-$AF$1)/($X$1+Tabela1[[#This Row],[Ônus]]))</f>
        <v>99.188191881918826</v>
      </c>
      <c r="T462" s="17">
        <f>Tabela1[[#This Row],[Preço Calculado]]/Tabela1[[#This Row],[Preço atual]]-1</f>
        <v>6.1972075823542028E-2</v>
      </c>
      <c r="U462" s="17" t="str">
        <f>HYPERLINK("https://statusinvest.com.br/fundos-imobiliarios/"&amp;Tabela1[[#This Row],[Ticker]],"Link")</f>
        <v>Link</v>
      </c>
      <c r="V462" s="38" t="s">
        <v>927</v>
      </c>
    </row>
    <row r="463" spans="1:22" x14ac:dyDescent="0.25">
      <c r="A463" s="12" t="s">
        <v>928</v>
      </c>
      <c r="B463" s="12" t="s">
        <v>898</v>
      </c>
      <c r="C463" s="13" t="s">
        <v>71</v>
      </c>
      <c r="D463" s="13" t="s">
        <v>929</v>
      </c>
      <c r="E463" s="16">
        <v>27</v>
      </c>
      <c r="F463" s="16">
        <v>0.28999999999999998</v>
      </c>
      <c r="G463" s="25">
        <f>Tabela1[[#This Row],[Divid.]]*12/Tabela1[[#This Row],[Preço atual]]</f>
        <v>0.12888888888888886</v>
      </c>
      <c r="H463" s="16">
        <v>6.57</v>
      </c>
      <c r="I463" s="16" t="s">
        <v>930</v>
      </c>
      <c r="J463" s="15">
        <f>Tabela1[[#This Row],[Preço atual]]/Tabela1[[#This Row],[VP]]</f>
        <v>1.1587982832618025</v>
      </c>
      <c r="K463" s="14"/>
      <c r="L463" s="14"/>
      <c r="M463" s="13">
        <v>0</v>
      </c>
      <c r="N463" s="13">
        <v>960</v>
      </c>
      <c r="O463" s="13"/>
      <c r="P463" s="13"/>
      <c r="Q463" s="30">
        <f>Tabela1[[#This Row],[Divid.]]</f>
        <v>0.28999999999999998</v>
      </c>
      <c r="R463" s="31">
        <v>0</v>
      </c>
      <c r="S463" s="16">
        <f>IF(ISERR(SEARCH("TIJOLO",Tabela1[[#This Row],[Setor]])),Tabela1[[#This Row],[Divid.
Considerado]]*12/($X$1+$AD$1+Tabela1[[#This Row],[Ônus]]),Tabela1[[#This Row],[Divid.
Considerado]]*12*(1-$AF$1)/($X$1+Tabela1[[#This Row],[Ônus]]))</f>
        <v>25.682656826568259</v>
      </c>
      <c r="T463" s="17">
        <f>Tabela1[[#This Row],[Preço Calculado]]/Tabela1[[#This Row],[Preço atual]]-1</f>
        <v>-4.8790487904879276E-2</v>
      </c>
      <c r="U463" s="17" t="str">
        <f>HYPERLINK("https://statusinvest.com.br/fundos-imobiliarios/"&amp;Tabela1[[#This Row],[Ticker]],"Link")</f>
        <v>Link</v>
      </c>
      <c r="V463" s="38" t="s">
        <v>931</v>
      </c>
    </row>
    <row r="464" spans="1:22" x14ac:dyDescent="0.25">
      <c r="A464" s="12" t="s">
        <v>932</v>
      </c>
      <c r="B464" s="12" t="s">
        <v>898</v>
      </c>
      <c r="C464" s="13" t="s">
        <v>71</v>
      </c>
      <c r="D464" s="13" t="s">
        <v>933</v>
      </c>
      <c r="E464" s="16">
        <v>99.5</v>
      </c>
      <c r="F464" s="16">
        <v>1.35</v>
      </c>
      <c r="G464" s="25">
        <f>Tabela1[[#This Row],[Divid.]]*12/Tabela1[[#This Row],[Preço atual]]</f>
        <v>0.16281407035175882</v>
      </c>
      <c r="H464" s="16">
        <v>13.68</v>
      </c>
      <c r="I464" s="16" t="s">
        <v>934</v>
      </c>
      <c r="J464" s="15">
        <f>Tabela1[[#This Row],[Preço atual]]/Tabela1[[#This Row],[VP]]</f>
        <v>1.0421030582320905</v>
      </c>
      <c r="K464" s="14"/>
      <c r="L464" s="14"/>
      <c r="M464" s="13">
        <v>0</v>
      </c>
      <c r="N464" s="13">
        <v>4003</v>
      </c>
      <c r="O464" s="13"/>
      <c r="P464" s="13"/>
      <c r="Q464" s="30">
        <f>Tabela1[[#This Row],[Divid.]]</f>
        <v>1.35</v>
      </c>
      <c r="R464" s="31">
        <v>0</v>
      </c>
      <c r="S464" s="16">
        <f>IF(ISERR(SEARCH("TIJOLO",Tabela1[[#This Row],[Setor]])),Tabela1[[#This Row],[Divid.
Considerado]]*12/($X$1+$AD$1+Tabela1[[#This Row],[Ônus]]),Tabela1[[#This Row],[Divid.
Considerado]]*12*(1-$AF$1)/($X$1+Tabela1[[#This Row],[Ônus]]))</f>
        <v>119.55719557195573</v>
      </c>
      <c r="T464" s="17">
        <f>Tabela1[[#This Row],[Preço Calculado]]/Tabela1[[#This Row],[Preço atual]]-1</f>
        <v>0.20157985499453002</v>
      </c>
      <c r="U464" s="17" t="str">
        <f>HYPERLINK("https://statusinvest.com.br/fundos-imobiliarios/"&amp;Tabela1[[#This Row],[Ticker]],"Link")</f>
        <v>Link</v>
      </c>
      <c r="V464" s="38" t="s">
        <v>935</v>
      </c>
    </row>
    <row r="465" spans="1:22" x14ac:dyDescent="0.25">
      <c r="A465" s="12" t="s">
        <v>936</v>
      </c>
      <c r="B465" s="12" t="s">
        <v>898</v>
      </c>
      <c r="C465" s="13" t="s">
        <v>71</v>
      </c>
      <c r="D465" s="13" t="s">
        <v>453</v>
      </c>
      <c r="E465" s="16">
        <v>107.41</v>
      </c>
      <c r="F465" s="16">
        <v>1.29</v>
      </c>
      <c r="G465" s="25">
        <f>Tabela1[[#This Row],[Divid.]]*12/Tabela1[[#This Row],[Preço atual]]</f>
        <v>0.14412065915650313</v>
      </c>
      <c r="H465" s="16">
        <v>14.71</v>
      </c>
      <c r="I465" s="16" t="s">
        <v>937</v>
      </c>
      <c r="J465" s="15">
        <f>Tabela1[[#This Row],[Preço atual]]/Tabela1[[#This Row],[VP]]</f>
        <v>1.0374770597894329</v>
      </c>
      <c r="K465" s="14"/>
      <c r="L465" s="14"/>
      <c r="M465" s="13">
        <v>0</v>
      </c>
      <c r="N465" s="13">
        <v>38058</v>
      </c>
      <c r="O465" s="13"/>
      <c r="P465" s="13"/>
      <c r="Q465" s="30">
        <f>Tabela1[[#This Row],[Divid.]]</f>
        <v>1.29</v>
      </c>
      <c r="R465" s="31">
        <v>0</v>
      </c>
      <c r="S465" s="16">
        <f>IF(ISERR(SEARCH("TIJOLO",Tabela1[[#This Row],[Setor]])),Tabela1[[#This Row],[Divid.
Considerado]]*12/($X$1+$AD$1+Tabela1[[#This Row],[Ônus]]),Tabela1[[#This Row],[Divid.
Considerado]]*12*(1-$AF$1)/($X$1+Tabela1[[#This Row],[Ônus]]))</f>
        <v>114.24354243542435</v>
      </c>
      <c r="T465" s="17">
        <f>Tabela1[[#This Row],[Preço Calculado]]/Tabela1[[#This Row],[Preço atual]]-1</f>
        <v>6.3621100786000806E-2</v>
      </c>
      <c r="U465" s="17" t="str">
        <f>HYPERLINK("https://statusinvest.com.br/fundos-imobiliarios/"&amp;Tabela1[[#This Row],[Ticker]],"Link")</f>
        <v>Link</v>
      </c>
      <c r="V465" s="38" t="s">
        <v>938</v>
      </c>
    </row>
    <row r="466" spans="1:22" x14ac:dyDescent="0.25">
      <c r="A466" s="12" t="s">
        <v>939</v>
      </c>
      <c r="B466" s="12" t="s">
        <v>898</v>
      </c>
      <c r="C466" s="13" t="s">
        <v>71</v>
      </c>
      <c r="D466" s="13" t="s">
        <v>940</v>
      </c>
      <c r="E466" s="16">
        <v>107.45</v>
      </c>
      <c r="F466" s="16">
        <v>1.7</v>
      </c>
      <c r="G466" s="25">
        <f>Tabela1[[#This Row],[Divid.]]*12/Tabela1[[#This Row],[Preço atual]]</f>
        <v>0.18985574685900417</v>
      </c>
      <c r="H466" s="16">
        <v>17.489999999999998</v>
      </c>
      <c r="I466" s="16" t="s">
        <v>941</v>
      </c>
      <c r="J466" s="15">
        <f>Tabela1[[#This Row],[Preço atual]]/Tabela1[[#This Row],[VP]]</f>
        <v>1.0741777466759972</v>
      </c>
      <c r="K466" s="14"/>
      <c r="L466" s="14"/>
      <c r="M466" s="13">
        <v>0</v>
      </c>
      <c r="N466" s="13">
        <v>1467</v>
      </c>
      <c r="O466" s="13"/>
      <c r="P466" s="13"/>
      <c r="Q466" s="30">
        <f>Tabela1[[#This Row],[Divid.]]</f>
        <v>1.7</v>
      </c>
      <c r="R466" s="31">
        <v>0</v>
      </c>
      <c r="S466" s="16">
        <f>IF(ISERR(SEARCH("TIJOLO",Tabela1[[#This Row],[Setor]])),Tabela1[[#This Row],[Divid.
Considerado]]*12/($X$1+$AD$1+Tabela1[[#This Row],[Ônus]]),Tabela1[[#This Row],[Divid.
Considerado]]*12*(1-$AF$1)/($X$1+Tabela1[[#This Row],[Ônus]]))</f>
        <v>150.55350553505534</v>
      </c>
      <c r="T466" s="17">
        <f>Tabela1[[#This Row],[Preço Calculado]]/Tabela1[[#This Row],[Preço atual]]-1</f>
        <v>0.40114942331368386</v>
      </c>
      <c r="U466" s="17" t="str">
        <f>HYPERLINK("https://statusinvest.com.br/fundos-imobiliarios/"&amp;Tabela1[[#This Row],[Ticker]],"Link")</f>
        <v>Link</v>
      </c>
      <c r="V466" s="38" t="s">
        <v>942</v>
      </c>
    </row>
    <row r="467" spans="1:22" x14ac:dyDescent="0.25">
      <c r="A467" s="12" t="s">
        <v>943</v>
      </c>
      <c r="B467" s="12" t="s">
        <v>898</v>
      </c>
      <c r="C467" s="13" t="s">
        <v>39</v>
      </c>
      <c r="D467" s="13"/>
      <c r="E467" s="16">
        <v>0</v>
      </c>
      <c r="F467" s="16" t="s">
        <v>40</v>
      </c>
      <c r="G467" s="25" t="e">
        <f>Tabela1[[#This Row],[Divid.]]*12/Tabela1[[#This Row],[Preço atual]]</f>
        <v>#VALUE!</v>
      </c>
      <c r="H467" s="16">
        <v>0</v>
      </c>
      <c r="I467" s="16" t="s">
        <v>40</v>
      </c>
      <c r="J467" s="15" t="e">
        <f>Tabela1[[#This Row],[Preço atual]]/Tabela1[[#This Row],[VP]]</f>
        <v>#VALUE!</v>
      </c>
      <c r="K467" s="14"/>
      <c r="L467" s="14"/>
      <c r="M467" s="13">
        <v>0</v>
      </c>
      <c r="N467" s="13"/>
      <c r="O467" s="13"/>
      <c r="P467" s="13"/>
      <c r="Q467" s="30" t="str">
        <f>Tabela1[[#This Row],[Divid.]]</f>
        <v>-</v>
      </c>
      <c r="R467" s="31">
        <v>0</v>
      </c>
      <c r="S46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67" s="17" t="e">
        <f>Tabela1[[#This Row],[Preço Calculado]]/Tabela1[[#This Row],[Preço atual]]-1</f>
        <v>#VALUE!</v>
      </c>
      <c r="U467" s="17" t="str">
        <f>HYPERLINK("https://statusinvest.com.br/fundos-imobiliarios/"&amp;Tabela1[[#This Row],[Ticker]],"Link")</f>
        <v>Link</v>
      </c>
      <c r="V467" s="38" t="s">
        <v>29</v>
      </c>
    </row>
    <row r="468" spans="1:22" x14ac:dyDescent="0.25">
      <c r="A468" s="12" t="s">
        <v>944</v>
      </c>
      <c r="B468" s="12" t="s">
        <v>898</v>
      </c>
      <c r="C468" s="13" t="s">
        <v>71</v>
      </c>
      <c r="D468" s="13" t="s">
        <v>945</v>
      </c>
      <c r="E468" s="16">
        <v>11.04</v>
      </c>
      <c r="F468" s="16">
        <v>0.16</v>
      </c>
      <c r="G468" s="25">
        <f>Tabela1[[#This Row],[Divid.]]*12/Tabela1[[#This Row],[Preço atual]]</f>
        <v>0.17391304347826086</v>
      </c>
      <c r="H468" s="16">
        <v>1.79</v>
      </c>
      <c r="I468" s="16" t="s">
        <v>946</v>
      </c>
      <c r="J468" s="15">
        <f>Tabela1[[#This Row],[Preço atual]]/Tabela1[[#This Row],[VP]]</f>
        <v>1.0385700846660393</v>
      </c>
      <c r="K468" s="14"/>
      <c r="L468" s="14"/>
      <c r="M468" s="13">
        <v>0</v>
      </c>
      <c r="N468" s="13">
        <v>5759</v>
      </c>
      <c r="O468" s="13"/>
      <c r="P468" s="13"/>
      <c r="Q468" s="30">
        <f>Tabela1[[#This Row],[Divid.]]</f>
        <v>0.16</v>
      </c>
      <c r="R468" s="31">
        <v>0</v>
      </c>
      <c r="S468" s="16">
        <f>IF(ISERR(SEARCH("TIJOLO",Tabela1[[#This Row],[Setor]])),Tabela1[[#This Row],[Divid.
Considerado]]*12/($X$1+$AD$1+Tabela1[[#This Row],[Ônus]]),Tabela1[[#This Row],[Divid.
Considerado]]*12*(1-$AF$1)/($X$1+Tabela1[[#This Row],[Ônus]]))</f>
        <v>14.169741697416972</v>
      </c>
      <c r="T468" s="17">
        <f>Tabela1[[#This Row],[Preço Calculado]]/Tabela1[[#This Row],[Preço atual]]-1</f>
        <v>0.28349109578052301</v>
      </c>
      <c r="U468" s="17" t="str">
        <f>HYPERLINK("https://statusinvest.com.br/fundos-imobiliarios/"&amp;Tabela1[[#This Row],[Ticker]],"Link")</f>
        <v>Link</v>
      </c>
      <c r="V468" s="38" t="s">
        <v>947</v>
      </c>
    </row>
    <row r="469" spans="1:22" x14ac:dyDescent="0.25">
      <c r="A469" s="12" t="s">
        <v>948</v>
      </c>
      <c r="B469" s="12" t="s">
        <v>898</v>
      </c>
      <c r="C469" s="13" t="s">
        <v>71</v>
      </c>
      <c r="D469" s="13" t="s">
        <v>949</v>
      </c>
      <c r="E469" s="16">
        <v>9.56</v>
      </c>
      <c r="F469" s="16">
        <v>0.12</v>
      </c>
      <c r="G469" s="25">
        <f>Tabela1[[#This Row],[Divid.]]*12/Tabela1[[#This Row],[Preço atual]]</f>
        <v>0.15062761506276148</v>
      </c>
      <c r="H469" s="16">
        <v>1.6</v>
      </c>
      <c r="I469" s="16" t="s">
        <v>950</v>
      </c>
      <c r="J469" s="15">
        <f>Tabela1[[#This Row],[Preço atual]]/Tabela1[[#This Row],[VP]]</f>
        <v>0.97650663942798788</v>
      </c>
      <c r="K469" s="14"/>
      <c r="L469" s="14"/>
      <c r="M469" s="13">
        <v>0</v>
      </c>
      <c r="N469" s="13">
        <v>8229</v>
      </c>
      <c r="O469" s="13"/>
      <c r="P469" s="13"/>
      <c r="Q469" s="30">
        <f>Tabela1[[#This Row],[Divid.]]</f>
        <v>0.12</v>
      </c>
      <c r="R469" s="31">
        <v>0</v>
      </c>
      <c r="S469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469" s="17">
        <f>Tabela1[[#This Row],[Preço Calculado]]/Tabela1[[#This Row],[Preço atual]]-1</f>
        <v>0.11164291559233552</v>
      </c>
      <c r="U469" s="17" t="str">
        <f>HYPERLINK("https://statusinvest.com.br/fundos-imobiliarios/"&amp;Tabela1[[#This Row],[Ticker]],"Link")</f>
        <v>Link</v>
      </c>
      <c r="V469" s="38" t="s">
        <v>951</v>
      </c>
    </row>
    <row r="470" spans="1:22" x14ac:dyDescent="0.25">
      <c r="A470" s="12" t="s">
        <v>952</v>
      </c>
      <c r="B470" s="12" t="s">
        <v>898</v>
      </c>
      <c r="C470" s="13" t="s">
        <v>71</v>
      </c>
      <c r="D470" s="13" t="s">
        <v>953</v>
      </c>
      <c r="E470" s="16">
        <v>91.8</v>
      </c>
      <c r="F470" s="16">
        <v>1.1299999999999999</v>
      </c>
      <c r="G470" s="25">
        <f>Tabela1[[#This Row],[Divid.]]*12/Tabela1[[#This Row],[Preço atual]]</f>
        <v>0.1477124183006536</v>
      </c>
      <c r="H470" s="16">
        <v>11.89</v>
      </c>
      <c r="I470" s="16" t="s">
        <v>954</v>
      </c>
      <c r="J470" s="15">
        <f>Tabela1[[#This Row],[Preço atual]]/Tabela1[[#This Row],[VP]]</f>
        <v>0.96733403582718647</v>
      </c>
      <c r="K470" s="14"/>
      <c r="L470" s="14"/>
      <c r="M470" s="13">
        <v>0</v>
      </c>
      <c r="N470" s="13">
        <v>1732</v>
      </c>
      <c r="O470" s="13"/>
      <c r="P470" s="13"/>
      <c r="Q470" s="30">
        <f>Tabela1[[#This Row],[Divid.]]</f>
        <v>1.1299999999999999</v>
      </c>
      <c r="R470" s="31">
        <v>0</v>
      </c>
      <c r="S470" s="16">
        <f>IF(ISERR(SEARCH("TIJOLO",Tabela1[[#This Row],[Setor]])),Tabela1[[#This Row],[Divid.
Considerado]]*12/($X$1+$AD$1+Tabela1[[#This Row],[Ônus]]),Tabela1[[#This Row],[Divid.
Considerado]]*12*(1-$AF$1)/($X$1+Tabela1[[#This Row],[Ônus]]))</f>
        <v>100.07380073800736</v>
      </c>
      <c r="T470" s="17">
        <f>Tabela1[[#This Row],[Preço Calculado]]/Tabela1[[#This Row],[Preço atual]]-1</f>
        <v>9.0128548344306836E-2</v>
      </c>
      <c r="U470" s="17" t="str">
        <f>HYPERLINK("https://statusinvest.com.br/fundos-imobiliarios/"&amp;Tabela1[[#This Row],[Ticker]],"Link")</f>
        <v>Link</v>
      </c>
      <c r="V470" s="38" t="s">
        <v>955</v>
      </c>
    </row>
    <row r="471" spans="1:22" x14ac:dyDescent="0.25">
      <c r="A471" s="12" t="s">
        <v>956</v>
      </c>
      <c r="B471" s="12" t="s">
        <v>898</v>
      </c>
      <c r="C471" s="13" t="s">
        <v>71</v>
      </c>
      <c r="D471" s="13" t="s">
        <v>957</v>
      </c>
      <c r="E471" s="16">
        <v>10.58</v>
      </c>
      <c r="F471" s="16">
        <v>0.14000000000000001</v>
      </c>
      <c r="G471" s="25">
        <f>Tabela1[[#This Row],[Divid.]]*12/Tabela1[[#This Row],[Preço atual]]</f>
        <v>0.15879017013232516</v>
      </c>
      <c r="H471" s="16">
        <v>1.33</v>
      </c>
      <c r="I471" s="16" t="s">
        <v>958</v>
      </c>
      <c r="J471" s="15">
        <f>Tabela1[[#This Row],[Preço atual]]/Tabela1[[#This Row],[VP]]</f>
        <v>1.0558882235528944</v>
      </c>
      <c r="K471" s="14"/>
      <c r="L471" s="14"/>
      <c r="M471" s="13">
        <v>0</v>
      </c>
      <c r="N471" s="13">
        <v>28122</v>
      </c>
      <c r="O471" s="13"/>
      <c r="P471" s="13"/>
      <c r="Q471" s="30">
        <f>Tabela1[[#This Row],[Divid.]]</f>
        <v>0.14000000000000001</v>
      </c>
      <c r="R471" s="31">
        <v>0</v>
      </c>
      <c r="S471" s="16">
        <f>IF(ISERR(SEARCH("TIJOLO",Tabela1[[#This Row],[Setor]])),Tabela1[[#This Row],[Divid.
Considerado]]*12/($X$1+$AD$1+Tabela1[[#This Row],[Ônus]]),Tabela1[[#This Row],[Divid.
Considerado]]*12*(1-$AF$1)/($X$1+Tabela1[[#This Row],[Ônus]]))</f>
        <v>12.398523985239853</v>
      </c>
      <c r="T471" s="17">
        <f>Tabela1[[#This Row],[Preço Calculado]]/Tabela1[[#This Row],[Preço atual]]-1</f>
        <v>0.17188317440830381</v>
      </c>
      <c r="U471" s="17" t="str">
        <f>HYPERLINK("https://statusinvest.com.br/fundos-imobiliarios/"&amp;Tabela1[[#This Row],[Ticker]],"Link")</f>
        <v>Link</v>
      </c>
      <c r="V471" s="38" t="s">
        <v>959</v>
      </c>
    </row>
    <row r="472" spans="1:22" x14ac:dyDescent="0.25">
      <c r="A472" s="12" t="s">
        <v>960</v>
      </c>
      <c r="B472" s="12" t="s">
        <v>898</v>
      </c>
      <c r="C472" s="13" t="s">
        <v>71</v>
      </c>
      <c r="D472" s="13" t="s">
        <v>716</v>
      </c>
      <c r="E472" s="16">
        <v>9.43</v>
      </c>
      <c r="F472" s="16">
        <v>0.13</v>
      </c>
      <c r="G472" s="25">
        <f>Tabela1[[#This Row],[Divid.]]*12/Tabela1[[#This Row],[Preço atual]]</f>
        <v>0.16542948038176036</v>
      </c>
      <c r="H472" s="16">
        <v>1.37</v>
      </c>
      <c r="I472" s="16" t="s">
        <v>961</v>
      </c>
      <c r="J472" s="15">
        <f>Tabela1[[#This Row],[Preço atual]]/Tabela1[[#This Row],[VP]]</f>
        <v>0.99263157894736842</v>
      </c>
      <c r="K472" s="14"/>
      <c r="L472" s="14"/>
      <c r="M472" s="13">
        <v>0</v>
      </c>
      <c r="N472" s="13">
        <v>56839</v>
      </c>
      <c r="O472" s="13"/>
      <c r="P472" s="13"/>
      <c r="Q472" s="30">
        <f>Tabela1[[#This Row],[Divid.]]</f>
        <v>0.13</v>
      </c>
      <c r="R472" s="31">
        <v>0</v>
      </c>
      <c r="S472" s="16">
        <f>IF(ISERR(SEARCH("TIJOLO",Tabela1[[#This Row],[Setor]])),Tabela1[[#This Row],[Divid.
Considerado]]*12/($X$1+$AD$1+Tabela1[[#This Row],[Ônus]]),Tabela1[[#This Row],[Divid.
Considerado]]*12*(1-$AF$1)/($X$1+Tabela1[[#This Row],[Ônus]]))</f>
        <v>11.512915129151292</v>
      </c>
      <c r="T472" s="17">
        <f>Tabela1[[#This Row],[Preço Calculado]]/Tabela1[[#This Row],[Preço atual]]-1</f>
        <v>0.22088177403513165</v>
      </c>
      <c r="U472" s="17" t="str">
        <f>HYPERLINK("https://statusinvest.com.br/fundos-imobiliarios/"&amp;Tabela1[[#This Row],[Ticker]],"Link")</f>
        <v>Link</v>
      </c>
      <c r="V472" s="38" t="s">
        <v>962</v>
      </c>
    </row>
    <row r="473" spans="1:22" x14ac:dyDescent="0.25">
      <c r="A473" s="12" t="s">
        <v>963</v>
      </c>
      <c r="B473" s="12" t="s">
        <v>898</v>
      </c>
      <c r="C473" s="13" t="s">
        <v>39</v>
      </c>
      <c r="D473" s="13" t="s">
        <v>755</v>
      </c>
      <c r="E473" s="16">
        <v>100.7</v>
      </c>
      <c r="F473" s="16">
        <v>1.2</v>
      </c>
      <c r="G473" s="25">
        <f>Tabela1[[#This Row],[Divid.]]*12/Tabela1[[#This Row],[Preço atual]]</f>
        <v>0.1429990069513406</v>
      </c>
      <c r="H473" s="16">
        <v>12.32</v>
      </c>
      <c r="I473" s="16" t="s">
        <v>964</v>
      </c>
      <c r="J473" s="15">
        <f>Tabela1[[#This Row],[Preço atual]]/Tabela1[[#This Row],[VP]]</f>
        <v>0.99980142970611596</v>
      </c>
      <c r="K473" s="14">
        <v>0</v>
      </c>
      <c r="L473" s="14">
        <v>0</v>
      </c>
      <c r="M473" s="13">
        <v>0</v>
      </c>
      <c r="N473" s="13">
        <v>42575</v>
      </c>
      <c r="O473" s="13">
        <v>64</v>
      </c>
      <c r="P473" s="13">
        <v>5</v>
      </c>
      <c r="Q473" s="30">
        <f>Tabela1[[#This Row],[Divid.]]</f>
        <v>1.2</v>
      </c>
      <c r="R473" s="31">
        <v>0</v>
      </c>
      <c r="S473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473" s="17">
        <f>Tabela1[[#This Row],[Preço Calculado]]/Tabela1[[#This Row],[Preço atual]]-1</f>
        <v>5.5343224733140906E-2</v>
      </c>
      <c r="U473" s="17" t="str">
        <f>HYPERLINK("https://statusinvest.com.br/fundos-imobiliarios/"&amp;Tabela1[[#This Row],[Ticker]],"Link")</f>
        <v>Link</v>
      </c>
      <c r="V473" s="38" t="s">
        <v>965</v>
      </c>
    </row>
    <row r="474" spans="1:22" x14ac:dyDescent="0.25">
      <c r="A474" s="12" t="s">
        <v>966</v>
      </c>
      <c r="B474" s="12" t="s">
        <v>898</v>
      </c>
      <c r="C474" s="13" t="s">
        <v>71</v>
      </c>
      <c r="D474" s="13" t="s">
        <v>806</v>
      </c>
      <c r="E474" s="16">
        <v>96.15</v>
      </c>
      <c r="F474" s="16">
        <v>1.2</v>
      </c>
      <c r="G474" s="25">
        <f>Tabela1[[#This Row],[Divid.]]*12/Tabela1[[#This Row],[Preço atual]]</f>
        <v>0.14976599063962556</v>
      </c>
      <c r="H474" s="16">
        <v>15.04</v>
      </c>
      <c r="I474" s="16" t="s">
        <v>967</v>
      </c>
      <c r="J474" s="15">
        <f>Tabela1[[#This Row],[Preço atual]]/Tabela1[[#This Row],[VP]]</f>
        <v>0.93485658726300447</v>
      </c>
      <c r="K474" s="14"/>
      <c r="L474" s="14"/>
      <c r="M474" s="13">
        <v>0</v>
      </c>
      <c r="N474" s="13">
        <v>5337</v>
      </c>
      <c r="O474" s="13"/>
      <c r="P474" s="13"/>
      <c r="Q474" s="30">
        <f>Tabela1[[#This Row],[Divid.]]</f>
        <v>1.2</v>
      </c>
      <c r="R474" s="31">
        <v>0</v>
      </c>
      <c r="S474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474" s="17">
        <f>Tabela1[[#This Row],[Preço Calculado]]/Tabela1[[#This Row],[Preço atual]]-1</f>
        <v>0.10528406376107413</v>
      </c>
      <c r="U474" s="17" t="str">
        <f>HYPERLINK("https://statusinvest.com.br/fundos-imobiliarios/"&amp;Tabela1[[#This Row],[Ticker]],"Link")</f>
        <v>Link</v>
      </c>
      <c r="V474" s="38" t="s">
        <v>968</v>
      </c>
    </row>
    <row r="475" spans="1:22" x14ac:dyDescent="0.25">
      <c r="A475" s="12" t="s">
        <v>969</v>
      </c>
      <c r="B475" s="12" t="s">
        <v>898</v>
      </c>
      <c r="C475" s="13" t="s">
        <v>71</v>
      </c>
      <c r="D475" s="13" t="s">
        <v>817</v>
      </c>
      <c r="E475" s="16">
        <v>9.42</v>
      </c>
      <c r="F475" s="16">
        <v>0.13</v>
      </c>
      <c r="G475" s="25">
        <f>Tabela1[[#This Row],[Divid.]]*12/Tabela1[[#This Row],[Preço atual]]</f>
        <v>0.16560509554140129</v>
      </c>
      <c r="H475" s="16">
        <v>1.76</v>
      </c>
      <c r="I475" s="16" t="s">
        <v>970</v>
      </c>
      <c r="J475" s="15">
        <f>Tabela1[[#This Row],[Preço atual]]/Tabela1[[#This Row],[VP]]</f>
        <v>0.98949579831932777</v>
      </c>
      <c r="K475" s="14"/>
      <c r="L475" s="14"/>
      <c r="M475" s="13">
        <v>0</v>
      </c>
      <c r="N475" s="13">
        <v>108031</v>
      </c>
      <c r="O475" s="13"/>
      <c r="P475" s="13"/>
      <c r="Q475" s="30">
        <f>Tabela1[[#This Row],[Divid.]]</f>
        <v>0.13</v>
      </c>
      <c r="R475" s="31">
        <v>0</v>
      </c>
      <c r="S475" s="16">
        <f>IF(ISERR(SEARCH("TIJOLO",Tabela1[[#This Row],[Setor]])),Tabela1[[#This Row],[Divid.
Considerado]]*12/($X$1+$AD$1+Tabela1[[#This Row],[Ônus]]),Tabela1[[#This Row],[Divid.
Considerado]]*12*(1-$AF$1)/($X$1+Tabela1[[#This Row],[Ônus]]))</f>
        <v>11.512915129151292</v>
      </c>
      <c r="T475" s="17">
        <f>Tabela1[[#This Row],[Preço Calculado]]/Tabela1[[#This Row],[Preço atual]]-1</f>
        <v>0.22217782687381016</v>
      </c>
      <c r="U475" s="17" t="str">
        <f>HYPERLINK("https://statusinvest.com.br/fundos-imobiliarios/"&amp;Tabela1[[#This Row],[Ticker]],"Link")</f>
        <v>Link</v>
      </c>
      <c r="V475" s="38" t="s">
        <v>971</v>
      </c>
    </row>
    <row r="476" spans="1:22" x14ac:dyDescent="0.25">
      <c r="A476" s="12" t="s">
        <v>972</v>
      </c>
      <c r="B476" s="12" t="s">
        <v>898</v>
      </c>
      <c r="C476" s="13" t="s">
        <v>71</v>
      </c>
      <c r="D476" s="13" t="s">
        <v>552</v>
      </c>
      <c r="E476" s="16">
        <v>9.31</v>
      </c>
      <c r="F476" s="16">
        <v>0.11</v>
      </c>
      <c r="G476" s="25">
        <f>Tabela1[[#This Row],[Divid.]]*12/Tabela1[[#This Row],[Preço atual]]</f>
        <v>0.14178302900107412</v>
      </c>
      <c r="H476" s="16">
        <v>1.44</v>
      </c>
      <c r="I476" s="16" t="s">
        <v>973</v>
      </c>
      <c r="J476" s="15">
        <f>Tabela1[[#This Row],[Preço atual]]/Tabela1[[#This Row],[VP]]</f>
        <v>0.98103266596417282</v>
      </c>
      <c r="K476" s="14"/>
      <c r="L476" s="14"/>
      <c r="M476" s="13">
        <v>0</v>
      </c>
      <c r="N476" s="13">
        <v>62730</v>
      </c>
      <c r="O476" s="13"/>
      <c r="P476" s="13"/>
      <c r="Q476" s="30">
        <f>Tabela1[[#This Row],[Divid.]]</f>
        <v>0.11</v>
      </c>
      <c r="R476" s="31">
        <v>0</v>
      </c>
      <c r="S476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76" s="17">
        <f>Tabela1[[#This Row],[Preço Calculado]]/Tabela1[[#This Row],[Preço atual]]-1</f>
        <v>4.636921772010405E-2</v>
      </c>
      <c r="U476" s="17" t="str">
        <f>HYPERLINK("https://statusinvest.com.br/fundos-imobiliarios/"&amp;Tabela1[[#This Row],[Ticker]],"Link")</f>
        <v>Link</v>
      </c>
      <c r="V476" s="38" t="s">
        <v>974</v>
      </c>
    </row>
  </sheetData>
  <conditionalFormatting sqref="F2:F476">
    <cfRule type="cellIs" dxfId="1" priority="7" operator="lessThanOrEqual">
      <formula>$H2/12*0.9</formula>
    </cfRule>
    <cfRule type="cellIs" dxfId="0" priority="8" operator="greaterThanOrEqual">
      <formula>$H2/12*1.1</formula>
    </cfRule>
  </conditionalFormatting>
  <conditionalFormatting sqref="T2:U476">
    <cfRule type="colorScale" priority="1">
      <colorScale>
        <cfvo type="num" val="-0.3"/>
        <cfvo type="num" val="0"/>
        <cfvo type="num" val="0.3"/>
        <color rgb="FFF8696B"/>
        <color rgb="FFFFEB84"/>
        <color rgb="FF63BE7B"/>
      </colorScale>
    </cfRule>
  </conditionalFormatting>
  <hyperlinks>
    <hyperlink ref="AA1" r:id="rId1" xr:uid="{00000000-0004-0000-0000-000000000000}"/>
    <hyperlink ref="AC1" r:id="rId2" xr:uid="{00000000-0004-0000-0000-000001000000}"/>
  </hyperlinks>
  <pageMargins left="0.511811024" right="0.511811024" top="0.78740157499999996" bottom="0.78740157499999996" header="0.31496062000000002" footer="0.31496062000000002"/>
  <pageSetup paperSize="9" orientation="portrait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3"/>
  <sheetViews>
    <sheetView workbookViewId="0"/>
  </sheetViews>
  <sheetFormatPr defaultRowHeight="15" x14ac:dyDescent="0.25"/>
  <cols>
    <col min="1" max="1" width="118.85546875" customWidth="1"/>
  </cols>
  <sheetData>
    <row r="1" spans="1:1" x14ac:dyDescent="0.25">
      <c r="A1" s="18" t="s">
        <v>975</v>
      </c>
    </row>
    <row r="2" spans="1:1" x14ac:dyDescent="0.25">
      <c r="A2" s="19" t="s">
        <v>976</v>
      </c>
    </row>
    <row r="3" spans="1:1" x14ac:dyDescent="0.25">
      <c r="A3" s="20" t="s">
        <v>977</v>
      </c>
    </row>
    <row r="4" spans="1:1" x14ac:dyDescent="0.25">
      <c r="A4" s="20" t="s">
        <v>978</v>
      </c>
    </row>
    <row r="5" spans="1:1" x14ac:dyDescent="0.25">
      <c r="A5" s="20" t="s">
        <v>979</v>
      </c>
    </row>
    <row r="6" spans="1:1" x14ac:dyDescent="0.25">
      <c r="A6" s="20" t="s">
        <v>980</v>
      </c>
    </row>
    <row r="7" spans="1:1" ht="30" customHeight="1" x14ac:dyDescent="0.25">
      <c r="A7" s="20" t="s">
        <v>981</v>
      </c>
    </row>
    <row r="8" spans="1:1" ht="45" customHeight="1" x14ac:dyDescent="0.25">
      <c r="A8" s="20" t="s">
        <v>982</v>
      </c>
    </row>
    <row r="9" spans="1:1" x14ac:dyDescent="0.25">
      <c r="A9" s="20" t="s">
        <v>983</v>
      </c>
    </row>
    <row r="10" spans="1:1" x14ac:dyDescent="0.25">
      <c r="A10" s="21" t="s">
        <v>984</v>
      </c>
    </row>
    <row r="12" spans="1:1" x14ac:dyDescent="0.25">
      <c r="A12" s="19" t="s">
        <v>985</v>
      </c>
    </row>
    <row r="13" spans="1:1" x14ac:dyDescent="0.25">
      <c r="A13" s="22" t="s">
        <v>986</v>
      </c>
    </row>
  </sheetData>
  <hyperlinks>
    <hyperlink ref="A13" r:id="rId1" xr:uid="{00000000-0004-0000-0100-000000000000}"/>
  </hyperlinks>
  <pageMargins left="0.511811024" right="0.511811024" top="0.78740157499999996" bottom="0.78740157499999996" header="0.31496062000000002" footer="0.31496062000000002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FII</vt:lpstr>
      <vt:lpstr>Dicas planilha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Thales Sobral</dc:creator>
  <cp:lastModifiedBy>Thales Sobral</cp:lastModifiedBy>
  <dcterms:created xsi:type="dcterms:W3CDTF">2020-12-03T23:58:08Z</dcterms:created>
  <dcterms:modified xsi:type="dcterms:W3CDTF">2023-07-30T11:25:31Z</dcterms:modified>
</cp:coreProperties>
</file>