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54665B06-14C7-4720-BC02-C5AB43072F42}"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 r="G18" i="1"/>
  <c r="H18" i="1"/>
  <c r="H17" i="1"/>
  <c r="H12" i="1"/>
  <c r="H13" i="1"/>
  <c r="H14" i="1"/>
  <c r="H15" i="1"/>
  <c r="G12" i="1"/>
  <c r="G13" i="1"/>
  <c r="G14" i="1"/>
  <c r="G15" i="1"/>
  <c r="H16" i="1"/>
  <c r="G16" i="1"/>
  <c r="H21" i="1"/>
  <c r="G21" i="1"/>
  <c r="H20" i="1"/>
  <c r="G20" i="1"/>
  <c r="H8" i="1"/>
  <c r="H19" i="1"/>
  <c r="H11" i="1"/>
  <c r="H10" i="1"/>
  <c r="G19" i="1"/>
  <c r="G11" i="1"/>
  <c r="G10" i="1"/>
  <c r="H9" i="1"/>
  <c r="G9" i="1"/>
  <c r="G8" i="1"/>
  <c r="H7" i="1"/>
  <c r="G7" i="1"/>
</calcChain>
</file>

<file path=xl/sharedStrings.xml><?xml version="1.0" encoding="utf-8"?>
<sst xmlns="http://schemas.openxmlformats.org/spreadsheetml/2006/main" count="97" uniqueCount="50">
  <si>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</si>
  <si>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</si>
  <si>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</si>
  <si>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</si>
  <si>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</si>
  <si>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</si>
  <si>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</si>
  <si>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</si>
  <si>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</si>
  <si>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</si>
  <si>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</si>
  <si>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</si>
  <si>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</si>
  <si>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</si>
  <si>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</si>
  <si>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</si>
  <si>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</si>
  <si>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</si>
  <si>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</si>
  <si>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</si>
  <si>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</si>
  <si>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</si>
  <si>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</si>
  <si>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</si>
  <si>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</si>
  <si>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</si>
  <si>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</si>
  <si>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</si>
  <si>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</si>
  <si>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</si>
  <si>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</si>
  <si>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</si>
  <si>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Diagrama de solução</t>
  </si>
  <si>
    <t>Especificação de Métricas/Analytics</t>
  </si>
  <si>
    <t>Placeholder</t>
  </si>
  <si>
    <t>Script Banco de Dados</t>
  </si>
  <si>
    <t>Semana</t>
  </si>
  <si>
    <t>Semana 2-A</t>
  </si>
  <si>
    <t>Semana 2-B</t>
  </si>
  <si>
    <t>Documentação Atualizada</t>
  </si>
  <si>
    <t>Atualização GitHub do Projeto</t>
  </si>
  <si>
    <t>Planilha de Riscos do Projeto</t>
  </si>
  <si>
    <t>Teste com Sensor do Projeto + Gráficos</t>
  </si>
  <si>
    <t>Atividades organizadas na ferramenta de Gestão (Sprints / Atividades)</t>
  </si>
  <si>
    <t>Semana 2-C</t>
  </si>
  <si>
    <t>Semana 2-D</t>
  </si>
  <si>
    <t>Ester, Kaiqui e Paulo</t>
  </si>
  <si>
    <t>Thalita e Yuri</t>
  </si>
  <si>
    <t>Previsão de início</t>
  </si>
  <si>
    <t>Previsão de término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</si>
</sst>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9">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xf numFmtId="0" fontId="0" fillId="0" borderId="0" xfId="0" applyFont="1">
      <alignment horizontal="left" vertical="center" wrapTex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52">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51"/>
      <tableStyleElement type="headerRow" dxfId="50"/>
      <tableStyleElement type="firstRowStripe" dxfId="49"/>
    </tableStyle>
    <tableStyle name="Plano de marketing" pivot="0" count="3" xr9:uid="{00000000-0011-0000-FFFF-FFFF00000000}">
      <tableStyleElement type="wholeTable" dxfId="48"/>
      <tableStyleElement type="headerRow" dxfId="47"/>
      <tableStyleElement type="totalRow" dxfId="4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21" headerRowDxfId="45">
  <autoFilter ref="B6:H21" xr:uid="{00000000-0009-0000-0100-000001000000}"/>
  <tableColumns count="7">
    <tableColumn id="1" xr3:uid="{00000000-0010-0000-0000-000001000000}" name="Tarefa" totalsRowLabel="Total" dataDxfId="44"/>
    <tableColumn id="10" xr3:uid="{00000000-0010-0000-0000-00000A000000}" name="Status" totalsRowFunction="count" dataDxfId="43"/>
    <tableColumn id="2" xr3:uid="{00000000-0010-0000-0000-000002000000}" name="Semana" dataDxfId="42"/>
    <tableColumn id="3" xr3:uid="{00000000-0010-0000-0000-000003000000}" name="Responsável" dataDxfId="41"/>
    <tableColumn id="4" xr3:uid="{00000000-0010-0000-0000-000004000000}" name="Atribuído a" dataDxfId="40" dataCellStyle="Data"/>
    <tableColumn id="5" xr3:uid="{00000000-0010-0000-0000-000005000000}" name="Previsão de início" dataDxfId="39" dataCellStyle="Data"/>
    <tableColumn id="6" xr3:uid="{B3EC7629-E4DA-4FA6-BCF2-5E4DC4390764}" name="Previsão de término" dataDxfId="3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 dataDxfId="36">
  <autoFilter ref="B4:C11" xr:uid="{00000000-0009-0000-0100-000003000000}"/>
  <tableColumns count="2">
    <tableColumn id="1" xr3:uid="{00000000-0010-0000-0100-000001000000}" name="Nome" totalsRowLabel="Total" dataDxfId="35" totalsRowDxfId="34"/>
    <tableColumn id="2" xr3:uid="{00000000-0010-0000-0100-000002000000}" name="Cargo" totalsRowFunction="count" dataDxfId="33" totalsRowDxfId="3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21"/>
  <sheetViews>
    <sheetView showGridLines="0" tabSelected="1" zoomScale="80" zoomScaleNormal="80" workbookViewId="0">
      <selection activeCell="N19" sqref="N19"/>
    </sheetView>
  </sheetViews>
  <sheetFormatPr defaultColWidth="8.75" defaultRowHeight="30" customHeight="1" x14ac:dyDescent="0.2"/>
  <cols>
    <col min="1" max="1" width="3" customWidth="1"/>
    <col min="2" max="2" width="66.25" style="1" customWidth="1"/>
    <col min="3" max="5" width="17.875" style="1" customWidth="1"/>
    <col min="6" max="6" width="21.25" style="1" bestFit="1" customWidth="1"/>
    <col min="7" max="7" width="17.875" style="1" customWidth="1"/>
    <col min="8" max="8" width="22" customWidth="1"/>
  </cols>
  <sheetData>
    <row r="1" spans="2:8" ht="47.25" customHeight="1" x14ac:dyDescent="0.2">
      <c r="B1" s="10" t="s">
        <v>13</v>
      </c>
      <c r="C1" s="9"/>
      <c r="D1" s="22"/>
      <c r="E1" s="22"/>
      <c r="F1" s="22"/>
      <c r="G1" s="22"/>
    </row>
    <row r="2" spans="2:8" ht="24" customHeight="1" x14ac:dyDescent="0.2">
      <c r="B2"/>
      <c r="C2" s="23" t="s">
        <v>6</v>
      </c>
      <c r="D2" s="24"/>
      <c r="E2" s="24"/>
      <c r="F2" s="25"/>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36</v>
      </c>
      <c r="E6" s="15" t="s">
        <v>8</v>
      </c>
      <c r="F6" s="15" t="s">
        <v>10</v>
      </c>
      <c r="G6" s="15" t="s">
        <v>48</v>
      </c>
      <c r="H6" s="15" t="s">
        <v>49</v>
      </c>
    </row>
    <row r="7" spans="2:8" ht="36" customHeight="1" x14ac:dyDescent="0.2">
      <c r="B7" s="12" t="s">
        <v>40</v>
      </c>
      <c r="C7" s="12" t="s">
        <v>5</v>
      </c>
      <c r="D7" s="13" t="s">
        <v>37</v>
      </c>
      <c r="E7" s="13" t="s">
        <v>17</v>
      </c>
      <c r="F7" s="21" t="s">
        <v>20</v>
      </c>
      <c r="G7" s="14">
        <f ca="1">DATE(YEAR(TODAY()),9,25)</f>
        <v>45194</v>
      </c>
      <c r="H7" s="14">
        <f ca="1">DATE(YEAR(TODAY()),9,27)</f>
        <v>45196</v>
      </c>
    </row>
    <row r="8" spans="2:8" ht="36" customHeight="1" x14ac:dyDescent="0.2">
      <c r="B8" s="12" t="s">
        <v>39</v>
      </c>
      <c r="C8" s="12" t="s">
        <v>5</v>
      </c>
      <c r="D8" s="13" t="s">
        <v>37</v>
      </c>
      <c r="E8" s="13" t="s">
        <v>17</v>
      </c>
      <c r="F8" s="21" t="s">
        <v>19</v>
      </c>
      <c r="G8" s="14">
        <f ca="1">DATE(YEAR(TODAY()),9,26)</f>
        <v>45195</v>
      </c>
      <c r="H8" s="14">
        <f ca="1">DATE(YEAR(TODAY()),9,29)</f>
        <v>45198</v>
      </c>
    </row>
    <row r="9" spans="2:8" ht="36" customHeight="1" x14ac:dyDescent="0.2">
      <c r="B9" s="12" t="s">
        <v>24</v>
      </c>
      <c r="C9" s="12" t="s">
        <v>5</v>
      </c>
      <c r="D9" s="13" t="s">
        <v>37</v>
      </c>
      <c r="E9" s="13" t="s">
        <v>17</v>
      </c>
      <c r="F9" s="21" t="s">
        <v>15</v>
      </c>
      <c r="G9" s="14">
        <f ca="1">DATE(YEAR(TODAY()),9,28)</f>
        <v>45197</v>
      </c>
      <c r="H9" s="14">
        <f ca="1">DATE(YEAR(TODAY()),9,29)</f>
        <v>45198</v>
      </c>
    </row>
    <row r="10" spans="2:8" ht="36" customHeight="1" x14ac:dyDescent="0.2">
      <c r="B10" s="12" t="s">
        <v>26</v>
      </c>
      <c r="C10" s="12" t="s">
        <v>9</v>
      </c>
      <c r="D10" s="13" t="s">
        <v>38</v>
      </c>
      <c r="E10" s="13" t="s">
        <v>15</v>
      </c>
      <c r="F10" s="21" t="s">
        <v>17</v>
      </c>
      <c r="G10" s="14">
        <f ca="1">DATE(YEAR(TODAY()),9,2)</f>
        <v>45171</v>
      </c>
      <c r="H10" s="14">
        <f ca="1">DATE(YEAR(TODAY()),9,6)</f>
        <v>45175</v>
      </c>
    </row>
    <row r="11" spans="2:8" ht="36" customHeight="1" x14ac:dyDescent="0.2">
      <c r="B11" s="12" t="s">
        <v>27</v>
      </c>
      <c r="C11" s="12" t="s">
        <v>9</v>
      </c>
      <c r="D11" s="13" t="s">
        <v>38</v>
      </c>
      <c r="E11" s="13" t="s">
        <v>15</v>
      </c>
      <c r="F11" s="21" t="s">
        <v>46</v>
      </c>
      <c r="G11" s="14">
        <f ca="1">DATE(YEAR(TODAY()),9,2)</f>
        <v>45171</v>
      </c>
      <c r="H11" s="14">
        <f ca="1">DATE(YEAR(TODAY()),9,6)</f>
        <v>45175</v>
      </c>
    </row>
    <row r="12" spans="2:8" ht="36" customHeight="1" x14ac:dyDescent="0.2">
      <c r="B12" s="12" t="s">
        <v>28</v>
      </c>
      <c r="C12" s="12" t="s">
        <v>3</v>
      </c>
      <c r="D12" s="13" t="s">
        <v>44</v>
      </c>
      <c r="E12" s="13"/>
      <c r="F12" s="21"/>
      <c r="G12" s="14">
        <f ca="1">DATE(YEAR(TODAY()),9,9)</f>
        <v>45178</v>
      </c>
      <c r="H12" s="14">
        <f ca="1">DATE(YEAR(TODAY()),9,13)</f>
        <v>45182</v>
      </c>
    </row>
    <row r="13" spans="2:8" ht="36" customHeight="1" x14ac:dyDescent="0.2">
      <c r="B13" s="12" t="s">
        <v>29</v>
      </c>
      <c r="C13" s="12" t="s">
        <v>3</v>
      </c>
      <c r="D13" s="13" t="s">
        <v>44</v>
      </c>
      <c r="E13" s="13"/>
      <c r="F13" s="21"/>
      <c r="G13" s="14">
        <f ca="1">DATE(YEAR(TODAY()),9,9)</f>
        <v>45178</v>
      </c>
      <c r="H13" s="14">
        <f ca="1">DATE(YEAR(TODAY()),9,13)</f>
        <v>45182</v>
      </c>
    </row>
    <row r="14" spans="2:8" ht="36" customHeight="1" x14ac:dyDescent="0.2">
      <c r="B14" s="12" t="s">
        <v>30</v>
      </c>
      <c r="C14" s="12" t="s">
        <v>3</v>
      </c>
      <c r="D14" s="13" t="s">
        <v>44</v>
      </c>
      <c r="E14" s="13"/>
      <c r="F14" s="21"/>
      <c r="G14" s="14">
        <f ca="1">DATE(YEAR(TODAY()),9,9)</f>
        <v>45178</v>
      </c>
      <c r="H14" s="14">
        <f ca="1">DATE(YEAR(TODAY()),9,13)</f>
        <v>45182</v>
      </c>
    </row>
    <row r="15" spans="2:8" ht="36" customHeight="1" x14ac:dyDescent="0.2">
      <c r="B15" s="12" t="s">
        <v>31</v>
      </c>
      <c r="C15" s="12" t="s">
        <v>3</v>
      </c>
      <c r="D15" s="13" t="s">
        <v>44</v>
      </c>
      <c r="E15" s="13"/>
      <c r="F15" s="21"/>
      <c r="G15" s="14">
        <f ca="1">DATE(YEAR(TODAY()),9,9)</f>
        <v>45178</v>
      </c>
      <c r="H15" s="14">
        <f ca="1">DATE(YEAR(TODAY()),9,13)</f>
        <v>45182</v>
      </c>
    </row>
    <row r="16" spans="2:8" ht="36" customHeight="1" x14ac:dyDescent="0.2">
      <c r="B16" s="12" t="s">
        <v>42</v>
      </c>
      <c r="C16" s="12" t="s">
        <v>5</v>
      </c>
      <c r="D16" s="13" t="s">
        <v>37</v>
      </c>
      <c r="E16" s="13" t="s">
        <v>15</v>
      </c>
      <c r="F16" s="21" t="s">
        <v>47</v>
      </c>
      <c r="G16" s="14">
        <f ca="1">DATE(YEAR(TODAY()),9,2)</f>
        <v>45171</v>
      </c>
      <c r="H16" s="14">
        <f ca="1">DATE(YEAR(TODAY()),9,6)</f>
        <v>45175</v>
      </c>
    </row>
    <row r="17" spans="2:14" ht="36" customHeight="1" x14ac:dyDescent="0.2">
      <c r="B17" s="12" t="s">
        <v>33</v>
      </c>
      <c r="C17" s="12" t="s">
        <v>3</v>
      </c>
      <c r="D17" s="13" t="s">
        <v>45</v>
      </c>
      <c r="E17" s="13"/>
      <c r="F17" s="21"/>
      <c r="G17" s="14">
        <f ca="1">DATE(YEAR(TODAY()),9,16)</f>
        <v>45185</v>
      </c>
      <c r="H17" s="14">
        <f ca="1">DATE(YEAR(TODAY()),9,20)</f>
        <v>45189</v>
      </c>
    </row>
    <row r="18" spans="2:14" ht="36" customHeight="1" x14ac:dyDescent="0.2">
      <c r="B18" s="12" t="s">
        <v>32</v>
      </c>
      <c r="C18" s="12" t="s">
        <v>3</v>
      </c>
      <c r="D18" s="13" t="s">
        <v>45</v>
      </c>
      <c r="E18" s="13"/>
      <c r="F18" s="21"/>
      <c r="G18" s="14">
        <f ca="1">DATE(YEAR(TODAY()),9,16)</f>
        <v>45185</v>
      </c>
      <c r="H18" s="14">
        <f ca="1">DATE(YEAR(TODAY()),9,20)</f>
        <v>45189</v>
      </c>
    </row>
    <row r="19" spans="2:14" ht="30" customHeight="1" x14ac:dyDescent="0.2">
      <c r="B19" s="12" t="s">
        <v>43</v>
      </c>
      <c r="C19" s="12" t="s">
        <v>5</v>
      </c>
      <c r="D19" s="13" t="s">
        <v>38</v>
      </c>
      <c r="E19" s="13" t="s">
        <v>15</v>
      </c>
      <c r="F19" s="21" t="s">
        <v>15</v>
      </c>
      <c r="G19" s="14">
        <f ca="1">DATE(YEAR(TODAY()),9,2)</f>
        <v>45171</v>
      </c>
      <c r="H19" s="14">
        <f ca="1">DATE(YEAR(TODAY()),9,6)</f>
        <v>45175</v>
      </c>
      <c r="N19" s="28"/>
    </row>
    <row r="20" spans="2:14" ht="30" customHeight="1" x14ac:dyDescent="0.2">
      <c r="B20" s="12" t="s">
        <v>41</v>
      </c>
      <c r="C20" s="12" t="s">
        <v>5</v>
      </c>
      <c r="D20" s="13" t="s">
        <v>38</v>
      </c>
      <c r="E20" s="13" t="s">
        <v>15</v>
      </c>
      <c r="F20" s="21" t="s">
        <v>16</v>
      </c>
      <c r="G20" s="14">
        <f ca="1">DATE(YEAR(TODAY()),9,2)</f>
        <v>45171</v>
      </c>
      <c r="H20" s="14">
        <f ca="1">DATE(YEAR(TODAY()),9,6)</f>
        <v>45175</v>
      </c>
    </row>
    <row r="21" spans="2:14" ht="30" customHeight="1" x14ac:dyDescent="0.2">
      <c r="B21" s="12" t="s">
        <v>35</v>
      </c>
      <c r="C21" s="12" t="s">
        <v>4</v>
      </c>
      <c r="D21" s="13" t="s">
        <v>38</v>
      </c>
      <c r="E21" s="13" t="s">
        <v>15</v>
      </c>
      <c r="F21" s="21"/>
      <c r="G21" s="14">
        <f ca="1">DATE(YEAR(TODAY()),9,2)</f>
        <v>45171</v>
      </c>
      <c r="H21" s="14">
        <f ca="1">DATE(YEAR(TODAY()),9,6)</f>
        <v>45175</v>
      </c>
    </row>
  </sheetData>
  <mergeCells count="2">
    <mergeCell ref="D1:G1"/>
    <mergeCell ref="C2:F2"/>
  </mergeCells>
  <conditionalFormatting sqref="B7:C21 E12:H21 E7:H10 E11 G11:H11">
    <cfRule type="expression" dxfId="31" priority="41">
      <formula>($C7="Não Iniciado")*(clNãoIniciado="ATIVADO")</formula>
    </cfRule>
  </conditionalFormatting>
  <conditionalFormatting sqref="B20:C21 E20:H21">
    <cfRule type="expression" dxfId="30" priority="14">
      <formula>(clPersonalizado2="ATIVADO")*($C20=txtPersonalizado2)</formula>
    </cfRule>
    <cfRule type="expression" dxfId="29" priority="15">
      <formula>(clPersonalizado3="ATIVADO")*($C20=txtPersonalizado3)</formula>
    </cfRule>
    <cfRule type="expression" dxfId="28" priority="16">
      <formula>(clPersonalizado4="ATIVADO")*($C20=txtPersonalizado4)</formula>
    </cfRule>
    <cfRule type="expression" dxfId="27" priority="9">
      <formula>($C20="Não Iniciado")*(clNãoIniciado="ATIVADO")</formula>
    </cfRule>
    <cfRule type="expression" dxfId="26" priority="10">
      <formula>($C20="Em Andamento")*(clEmAndamento="ATIVADO")</formula>
    </cfRule>
    <cfRule type="expression" dxfId="25" priority="11">
      <formula>($C20="Atrasado")*(clAtrasado="ATIVADO")</formula>
    </cfRule>
    <cfRule type="expression" dxfId="24" priority="12">
      <formula>($C20="Concluído")*(clConcluído="ATIVADO")</formula>
    </cfRule>
    <cfRule type="expression" dxfId="23" priority="13">
      <formula>(clPersonalizado1="ATIVADO")*($C20=txtPersonalizado1)</formula>
    </cfRule>
  </conditionalFormatting>
  <conditionalFormatting sqref="D7:D21">
    <cfRule type="expression" dxfId="22" priority="28">
      <formula>($C7="Concluído")*(clConcluído="ATIVADO")</formula>
    </cfRule>
    <cfRule type="expression" dxfId="21" priority="27">
      <formula>($C7="Atrasado")*(clAtrasado="ATIVADO")</formula>
    </cfRule>
    <cfRule type="expression" dxfId="20" priority="26">
      <formula>($C7="Em Andamento")*(clEmAndamento="ATIVADO")</formula>
    </cfRule>
    <cfRule type="expression" dxfId="19" priority="25">
      <formula>($C7="Não Iniciado")*(clNãoIniciado="ATIVADO")</formula>
    </cfRule>
    <cfRule type="expression" dxfId="18" priority="29">
      <formula>(clPersonalizado1="ATIVADO")*($C7=txtPersonalizado1)</formula>
    </cfRule>
    <cfRule type="expression" dxfId="17" priority="30">
      <formula>(clPersonalizado2="ATIVADO")*($C7=txtPersonalizado2)</formula>
    </cfRule>
    <cfRule type="expression" dxfId="16" priority="31">
      <formula>(clPersonalizado3="ATIVADO")*($C7=txtPersonalizado3)</formula>
    </cfRule>
    <cfRule type="expression" dxfId="15" priority="32">
      <formula>(clPersonalizado4="ATIVADO")*($C7=txtPersonalizado4)</formula>
    </cfRule>
  </conditionalFormatting>
  <conditionalFormatting sqref="E7:H10 B7:C21 E11 G11:H11 E12:H21">
    <cfRule type="expression" dxfId="14" priority="57">
      <formula>(clPersonalizado4="ATIVADO")*($C7=txtPersonalizado4)</formula>
    </cfRule>
    <cfRule type="expression" dxfId="13" priority="45">
      <formula>($C7="Em Andamento")*(clEmAndamento="ATIVADO")</formula>
    </cfRule>
    <cfRule type="expression" dxfId="12" priority="46">
      <formula>($C7="Atrasado")*(clAtrasado="ATIVADO")</formula>
    </cfRule>
    <cfRule type="expression" dxfId="11" priority="52">
      <formula>($C7="Concluído")*(clConcluído="ATIVADO")</formula>
    </cfRule>
    <cfRule type="expression" dxfId="10" priority="54">
      <formula>(clPersonalizado1="ATIVADO")*($C7=txtPersonalizado1)</formula>
    </cfRule>
    <cfRule type="expression" dxfId="9" priority="55">
      <formula>(clPersonalizado2="ATIVADO")*($C7=txtPersonalizado2)</formula>
    </cfRule>
    <cfRule type="expression" dxfId="8" priority="56">
      <formula>(clPersonalizado3="ATIVADO")*($C7=txtPersonalizado3)</formula>
    </cfRule>
  </conditionalFormatting>
  <conditionalFormatting sqref="F11">
    <cfRule type="expression" dxfId="7" priority="5">
      <formula>(clPersonalizado1="ATIVADO")*($C11=txtPersonalizado1)</formula>
    </cfRule>
    <cfRule type="expression" dxfId="6" priority="6">
      <formula>(clPersonalizado2="ATIVADO")*($C11=txtPersonalizado2)</formula>
    </cfRule>
    <cfRule type="expression" dxfId="5" priority="7">
      <formula>(clPersonalizado3="ATIVADO")*($C11=txtPersonalizado3)</formula>
    </cfRule>
    <cfRule type="expression" dxfId="4" priority="8">
      <formula>(clPersonalizado4="ATIVADO")*($C11=txtPersonalizado4)</formula>
    </cfRule>
    <cfRule type="expression" dxfId="3" priority="1">
      <formula>($C11="Não Iniciado")*(clNãoIniciado="ATIVADO")</formula>
    </cfRule>
    <cfRule type="expression" dxfId="2" priority="2">
      <formula>($C11="Em Andamento")*(clEmAndamento="ATIVADO")</formula>
    </cfRule>
    <cfRule type="expression" dxfId="1" priority="3">
      <formula>($C11="Atrasado")*(clAtrasado="ATIVADO")</formula>
    </cfRule>
    <cfRule type="expression" dxfId="0" priority="4">
      <formula>($C11="Concluído")*(clConcluído="ATIVADO")</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21"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21"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21"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25</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34</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2023-10-06T11:59:27Z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