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1.xml" ContentType="application/vnd.openxmlformats-officedocument.drawing+xml"/>
  <Override PartName="/xl/comments6.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4"/>
  <workbookPr/>
  <mc:AlternateContent xmlns:mc="http://schemas.openxmlformats.org/markup-compatibility/2006">
    <mc:Choice Requires="x15">
      <x15ac:absPath xmlns:x15ac="http://schemas.microsoft.com/office/spreadsheetml/2010/11/ac" url="/Users/thalita/Documents/Dev/alura-books/img/"/>
    </mc:Choice>
  </mc:AlternateContent>
  <xr:revisionPtr revIDLastSave="0" documentId="13_ncr:1_{BF40CECB-46EE-8248-AC54-1D9CD971D232}" xr6:coauthVersionLast="47" xr6:coauthVersionMax="47" xr10:uidLastSave="{00000000-0000-0000-0000-000000000000}"/>
  <bookViews>
    <workbookView xWindow="0" yWindow="500" windowWidth="28800" windowHeight="15900" tabRatio="737" activeTab="5" xr2:uid="{00000000-000D-0000-FFFF-FFFF00000000}"/>
  </bookViews>
  <sheets>
    <sheet name="InformacoesBasicas" sheetId="1" r:id="rId1"/>
    <sheet name="Entrada de $" sheetId="2" r:id="rId2"/>
    <sheet name="Custo Unitário" sheetId="4" r:id="rId3"/>
    <sheet name="Calculo de Custo" sheetId="3" r:id="rId4"/>
    <sheet name="Saídas de $" sheetId="5" r:id="rId5"/>
    <sheet name="Resumo-Planejamento Financeiro" sheetId="6" r:id="rId6"/>
  </sheets>
  <calcPr calcId="191028"/>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P34" i="5" l="1"/>
  <c r="P33" i="5"/>
  <c r="P32" i="5"/>
  <c r="P31" i="5"/>
  <c r="P30" i="5"/>
  <c r="P29" i="5"/>
  <c r="P28" i="5"/>
  <c r="P27" i="5"/>
  <c r="P26" i="5"/>
  <c r="P23" i="5"/>
  <c r="B8" i="5" l="1"/>
  <c r="B56" i="6" s="1"/>
  <c r="N8" i="2"/>
  <c r="B17" i="3"/>
  <c r="B15" i="2"/>
  <c r="B19" i="2"/>
  <c r="B23" i="2"/>
  <c r="P25" i="5"/>
  <c r="A4" i="4"/>
  <c r="A15" i="1"/>
  <c r="A17" i="1"/>
  <c r="A18" i="1"/>
  <c r="A19" i="1"/>
  <c r="A20" i="1"/>
  <c r="A21" i="1"/>
  <c r="A22" i="1"/>
  <c r="A23" i="1"/>
  <c r="A24" i="1"/>
  <c r="A25" i="1"/>
  <c r="A16" i="1"/>
  <c r="A43" i="2"/>
  <c r="N45" i="2"/>
  <c r="A45" i="2"/>
  <c r="N44" i="2"/>
  <c r="B43" i="2"/>
  <c r="N43" i="2" s="1"/>
  <c r="C43" i="2"/>
  <c r="D43" i="2"/>
  <c r="E43" i="2"/>
  <c r="F43" i="2"/>
  <c r="G43" i="2"/>
  <c r="H43" i="2"/>
  <c r="I43" i="2"/>
  <c r="J43" i="2"/>
  <c r="K43" i="2"/>
  <c r="L43" i="2"/>
  <c r="M43" i="2"/>
  <c r="A39" i="2"/>
  <c r="N41" i="2"/>
  <c r="A41" i="2"/>
  <c r="N40" i="2"/>
  <c r="B39" i="2"/>
  <c r="C39" i="2"/>
  <c r="D39" i="2"/>
  <c r="E39" i="2"/>
  <c r="N39" i="2" s="1"/>
  <c r="F39" i="2"/>
  <c r="G39" i="2"/>
  <c r="H39" i="2"/>
  <c r="I39" i="2"/>
  <c r="J39" i="2"/>
  <c r="K39" i="2"/>
  <c r="L39" i="2"/>
  <c r="M39" i="2"/>
  <c r="A35" i="2"/>
  <c r="N37" i="2"/>
  <c r="A37" i="2"/>
  <c r="N36" i="2"/>
  <c r="B35" i="2"/>
  <c r="C35" i="2"/>
  <c r="D35" i="2"/>
  <c r="N35" i="2" s="1"/>
  <c r="E35" i="2"/>
  <c r="F35" i="2"/>
  <c r="G35" i="2"/>
  <c r="H35" i="2"/>
  <c r="I35" i="2"/>
  <c r="J35" i="2"/>
  <c r="K35" i="2"/>
  <c r="L35" i="2"/>
  <c r="M35" i="2"/>
  <c r="A31" i="2"/>
  <c r="N33" i="2"/>
  <c r="A33" i="2"/>
  <c r="N32" i="2"/>
  <c r="B31" i="2"/>
  <c r="C31" i="2"/>
  <c r="N31" i="2" s="1"/>
  <c r="D31" i="2"/>
  <c r="E31" i="2"/>
  <c r="F31" i="2"/>
  <c r="G31" i="2"/>
  <c r="H31" i="2"/>
  <c r="I31" i="2"/>
  <c r="J31" i="2"/>
  <c r="K31" i="2"/>
  <c r="L31" i="2"/>
  <c r="M31" i="2"/>
  <c r="B46" i="3"/>
  <c r="C46" i="3"/>
  <c r="D46" i="3"/>
  <c r="E46" i="3"/>
  <c r="F46" i="3"/>
  <c r="G46" i="3"/>
  <c r="H46" i="3"/>
  <c r="N46" i="3" s="1"/>
  <c r="I46" i="3"/>
  <c r="I44" i="3" s="1"/>
  <c r="J46" i="3"/>
  <c r="K46" i="3"/>
  <c r="L46" i="3"/>
  <c r="M46" i="3"/>
  <c r="B42" i="3"/>
  <c r="B40" i="3" s="1"/>
  <c r="C42" i="3"/>
  <c r="D42" i="3"/>
  <c r="E42" i="3"/>
  <c r="F42" i="3"/>
  <c r="G42" i="3"/>
  <c r="H42" i="3"/>
  <c r="I42" i="3"/>
  <c r="J42" i="3"/>
  <c r="K42" i="3"/>
  <c r="K40" i="3" s="1"/>
  <c r="L42" i="3"/>
  <c r="M42" i="3"/>
  <c r="B38" i="3"/>
  <c r="C38" i="3"/>
  <c r="D38" i="3"/>
  <c r="E38" i="3"/>
  <c r="N38" i="3" s="1"/>
  <c r="F38" i="3"/>
  <c r="G38" i="3"/>
  <c r="H38" i="3"/>
  <c r="I38" i="3"/>
  <c r="J38" i="3"/>
  <c r="K38" i="3"/>
  <c r="L38" i="3"/>
  <c r="M38" i="3"/>
  <c r="B34" i="3"/>
  <c r="N34" i="3" s="1"/>
  <c r="C34" i="3"/>
  <c r="D34" i="3"/>
  <c r="D32" i="3" s="1"/>
  <c r="E34" i="3"/>
  <c r="F34" i="3"/>
  <c r="G34" i="3"/>
  <c r="H34" i="3"/>
  <c r="I34" i="3"/>
  <c r="J34" i="3"/>
  <c r="K34" i="3"/>
  <c r="L34" i="3"/>
  <c r="M34" i="3"/>
  <c r="B30" i="3"/>
  <c r="C30" i="3"/>
  <c r="D30" i="3"/>
  <c r="E30" i="3"/>
  <c r="F30" i="3"/>
  <c r="N30" i="3" s="1"/>
  <c r="G30" i="3"/>
  <c r="H30" i="3"/>
  <c r="I30" i="3"/>
  <c r="I28" i="3" s="1"/>
  <c r="J30" i="3"/>
  <c r="K30" i="3"/>
  <c r="L30" i="3"/>
  <c r="M30" i="3"/>
  <c r="B26" i="3"/>
  <c r="N26" i="3" s="1"/>
  <c r="C26" i="3"/>
  <c r="D26" i="3"/>
  <c r="E26" i="3"/>
  <c r="F26" i="3"/>
  <c r="G26" i="3"/>
  <c r="H26" i="3"/>
  <c r="I26" i="3"/>
  <c r="J26" i="3"/>
  <c r="K26" i="3"/>
  <c r="L26" i="3"/>
  <c r="L24" i="3" s="1"/>
  <c r="M26" i="3"/>
  <c r="B22" i="3"/>
  <c r="C22" i="3"/>
  <c r="D22" i="3"/>
  <c r="E22" i="3"/>
  <c r="N22" i="3" s="1"/>
  <c r="F22" i="3"/>
  <c r="G22" i="3"/>
  <c r="H22" i="3"/>
  <c r="I22" i="3"/>
  <c r="J22" i="3"/>
  <c r="K22" i="3"/>
  <c r="L22" i="3"/>
  <c r="M22" i="3"/>
  <c r="B18" i="3"/>
  <c r="C18" i="3"/>
  <c r="D18" i="3"/>
  <c r="E18" i="3"/>
  <c r="F18" i="3"/>
  <c r="G18" i="3"/>
  <c r="H18" i="3"/>
  <c r="I18" i="3"/>
  <c r="J18" i="3"/>
  <c r="K18" i="3"/>
  <c r="L18" i="3"/>
  <c r="M18" i="3"/>
  <c r="B14" i="3"/>
  <c r="C14" i="3"/>
  <c r="D14" i="3"/>
  <c r="E14" i="3"/>
  <c r="F14" i="3"/>
  <c r="G14" i="3"/>
  <c r="H14" i="3"/>
  <c r="H12" i="3" s="1"/>
  <c r="I14" i="3"/>
  <c r="J14" i="3"/>
  <c r="K14" i="3"/>
  <c r="L14" i="3"/>
  <c r="M14" i="3"/>
  <c r="B33" i="3"/>
  <c r="B32" i="3" s="1"/>
  <c r="C33" i="3"/>
  <c r="B37" i="3"/>
  <c r="I37" i="3" s="1"/>
  <c r="I36" i="3" s="1"/>
  <c r="C37" i="3"/>
  <c r="C36" i="3" s="1"/>
  <c r="B41" i="3"/>
  <c r="C41" i="3"/>
  <c r="B45" i="3"/>
  <c r="C45" i="3"/>
  <c r="C44" i="3"/>
  <c r="B9" i="3"/>
  <c r="E9" i="3" s="1"/>
  <c r="C9" i="3"/>
  <c r="C10" i="3"/>
  <c r="C5" i="3" s="1"/>
  <c r="B13" i="3"/>
  <c r="C13" i="3"/>
  <c r="C17" i="3"/>
  <c r="C16" i="3" s="1"/>
  <c r="B21" i="3"/>
  <c r="D21" i="3" s="1"/>
  <c r="D20" i="3" s="1"/>
  <c r="C21" i="3"/>
  <c r="C20" i="3"/>
  <c r="B25" i="3"/>
  <c r="C25" i="3" s="1"/>
  <c r="B29" i="3"/>
  <c r="C29" i="3"/>
  <c r="C28" i="3"/>
  <c r="D10" i="3"/>
  <c r="D5" i="3" s="1"/>
  <c r="D17" i="3"/>
  <c r="D16" i="3" s="1"/>
  <c r="E41" i="3"/>
  <c r="E40" i="3" s="1"/>
  <c r="E10" i="3"/>
  <c r="F10" i="3"/>
  <c r="F5" i="3" s="1"/>
  <c r="F25" i="3"/>
  <c r="F24" i="3" s="1"/>
  <c r="F29" i="3"/>
  <c r="F28" i="3" s="1"/>
  <c r="G33" i="3"/>
  <c r="G32" i="3" s="1"/>
  <c r="G10" i="3"/>
  <c r="G5" i="3" s="1"/>
  <c r="G25" i="3"/>
  <c r="G24" i="3"/>
  <c r="H10" i="3"/>
  <c r="H17" i="3"/>
  <c r="H16" i="3" s="1"/>
  <c r="I33" i="3"/>
  <c r="I10" i="3"/>
  <c r="I25" i="3"/>
  <c r="I24" i="3"/>
  <c r="J10" i="3"/>
  <c r="J5" i="3" s="1"/>
  <c r="J25" i="3"/>
  <c r="J24" i="3" s="1"/>
  <c r="J29" i="3"/>
  <c r="K10" i="3"/>
  <c r="K5" i="3" s="1"/>
  <c r="K25" i="3"/>
  <c r="K24" i="3"/>
  <c r="L10" i="3"/>
  <c r="L17" i="3"/>
  <c r="L25" i="3"/>
  <c r="M41" i="3"/>
  <c r="M40" i="3"/>
  <c r="M10" i="3"/>
  <c r="B10" i="3"/>
  <c r="B5" i="3" s="1"/>
  <c r="C7" i="2"/>
  <c r="C11" i="2"/>
  <c r="D7" i="2"/>
  <c r="D5" i="2" s="1"/>
  <c r="D11" i="2"/>
  <c r="E7" i="2"/>
  <c r="E5" i="2" s="1"/>
  <c r="E11" i="2"/>
  <c r="F7" i="2"/>
  <c r="F11" i="2"/>
  <c r="G7" i="2"/>
  <c r="G11" i="2"/>
  <c r="H7" i="2"/>
  <c r="H11" i="2"/>
  <c r="I7" i="2"/>
  <c r="I5" i="2" s="1"/>
  <c r="I11" i="2"/>
  <c r="J7" i="2"/>
  <c r="J11" i="2"/>
  <c r="K7" i="2"/>
  <c r="K5" i="2" s="1"/>
  <c r="K11" i="2"/>
  <c r="L7" i="2"/>
  <c r="L5" i="2" s="1"/>
  <c r="L11" i="2"/>
  <c r="M7" i="2"/>
  <c r="M5" i="2" s="1"/>
  <c r="M11" i="2"/>
  <c r="B7" i="2"/>
  <c r="B5" i="2" s="1"/>
  <c r="B11" i="2"/>
  <c r="A29" i="2"/>
  <c r="A27" i="2"/>
  <c r="A25" i="2"/>
  <c r="A23" i="2"/>
  <c r="A21" i="2"/>
  <c r="A19" i="2"/>
  <c r="A17" i="2"/>
  <c r="A15" i="2"/>
  <c r="N29" i="2"/>
  <c r="N28" i="2"/>
  <c r="M27" i="2"/>
  <c r="L27" i="2"/>
  <c r="K27" i="2"/>
  <c r="J27" i="2"/>
  <c r="I27" i="2"/>
  <c r="H27" i="2"/>
  <c r="G27" i="2"/>
  <c r="F27" i="2"/>
  <c r="E27" i="2"/>
  <c r="D27" i="2"/>
  <c r="C27" i="2"/>
  <c r="B27" i="2"/>
  <c r="N25" i="2"/>
  <c r="N24" i="2"/>
  <c r="M23" i="2"/>
  <c r="L23" i="2"/>
  <c r="K23" i="2"/>
  <c r="J23" i="2"/>
  <c r="I23" i="2"/>
  <c r="H23" i="2"/>
  <c r="G23" i="2"/>
  <c r="F23" i="2"/>
  <c r="E23" i="2"/>
  <c r="D23" i="2"/>
  <c r="C23" i="2"/>
  <c r="N23" i="2"/>
  <c r="N21" i="2"/>
  <c r="N20" i="2"/>
  <c r="M19" i="2"/>
  <c r="L19" i="2"/>
  <c r="K19" i="2"/>
  <c r="J19" i="2"/>
  <c r="I19" i="2"/>
  <c r="H19" i="2"/>
  <c r="N19" i="2" s="1"/>
  <c r="G19" i="2"/>
  <c r="F19" i="2"/>
  <c r="E19" i="2"/>
  <c r="D19" i="2"/>
  <c r="C19" i="2"/>
  <c r="N17" i="2"/>
  <c r="N16" i="2"/>
  <c r="M15" i="2"/>
  <c r="L15" i="2"/>
  <c r="K15" i="2"/>
  <c r="J15" i="2"/>
  <c r="I15" i="2"/>
  <c r="H15" i="2"/>
  <c r="G15" i="2"/>
  <c r="F15" i="2"/>
  <c r="E15" i="2"/>
  <c r="D15" i="2"/>
  <c r="C15" i="2"/>
  <c r="A8" i="3"/>
  <c r="A9" i="3"/>
  <c r="A12" i="3"/>
  <c r="A13" i="3"/>
  <c r="A16" i="3"/>
  <c r="A17" i="3"/>
  <c r="A20" i="3"/>
  <c r="A21" i="3"/>
  <c r="A24" i="3"/>
  <c r="A25" i="3"/>
  <c r="A28" i="3"/>
  <c r="A29" i="3"/>
  <c r="A32" i="3"/>
  <c r="A33" i="3"/>
  <c r="A36" i="3"/>
  <c r="A37" i="3"/>
  <c r="A40" i="3"/>
  <c r="A41" i="3"/>
  <c r="A44" i="3"/>
  <c r="A45" i="3"/>
  <c r="A6" i="4"/>
  <c r="A8" i="4"/>
  <c r="A10" i="4"/>
  <c r="A12" i="4"/>
  <c r="A14" i="4"/>
  <c r="A16" i="4"/>
  <c r="A18" i="4"/>
  <c r="A20" i="4"/>
  <c r="A22" i="4"/>
  <c r="A7" i="2"/>
  <c r="A9" i="2"/>
  <c r="N9" i="2"/>
  <c r="A11" i="2"/>
  <c r="N12" i="2"/>
  <c r="A13" i="2"/>
  <c r="N13" i="2"/>
  <c r="C10" i="5"/>
  <c r="C11" i="5"/>
  <c r="C12" i="5"/>
  <c r="P24" i="5"/>
  <c r="D22" i="5"/>
  <c r="E22" i="5"/>
  <c r="E5" i="5" s="1"/>
  <c r="F22" i="5"/>
  <c r="F5" i="5" s="1"/>
  <c r="G22" i="5"/>
  <c r="G5" i="5" s="1"/>
  <c r="H22" i="5"/>
  <c r="H5" i="5" s="1"/>
  <c r="I22" i="5"/>
  <c r="I5" i="5" s="1"/>
  <c r="J22" i="5"/>
  <c r="J5" i="5" s="1"/>
  <c r="K22" i="5"/>
  <c r="K5" i="5" s="1"/>
  <c r="L22" i="5"/>
  <c r="L5" i="5" s="1"/>
  <c r="M22" i="5"/>
  <c r="M5" i="5" s="1"/>
  <c r="N22" i="5"/>
  <c r="N5" i="5" s="1"/>
  <c r="O22" i="5"/>
  <c r="O5" i="5" s="1"/>
  <c r="H5" i="3"/>
  <c r="M33" i="3"/>
  <c r="M32" i="3" s="1"/>
  <c r="K41" i="3"/>
  <c r="I45" i="3"/>
  <c r="H29" i="3"/>
  <c r="H28" i="3"/>
  <c r="B44" i="3"/>
  <c r="L29" i="3"/>
  <c r="I41" i="3"/>
  <c r="I40" i="3"/>
  <c r="G41" i="3"/>
  <c r="G40" i="3"/>
  <c r="N18" i="3"/>
  <c r="D13" i="3"/>
  <c r="D12" i="3"/>
  <c r="N11" i="2"/>
  <c r="E18" i="6"/>
  <c r="B36" i="3"/>
  <c r="M25" i="3"/>
  <c r="M24" i="3" s="1"/>
  <c r="L28" i="3"/>
  <c r="K17" i="3"/>
  <c r="K16" i="3" s="1"/>
  <c r="J28" i="3"/>
  <c r="I32" i="3"/>
  <c r="H25" i="3"/>
  <c r="H24" i="3" s="1"/>
  <c r="G17" i="3"/>
  <c r="G16" i="3"/>
  <c r="G45" i="3"/>
  <c r="G44" i="3"/>
  <c r="G37" i="3"/>
  <c r="G36" i="3"/>
  <c r="E45" i="3"/>
  <c r="E44" i="3"/>
  <c r="D25" i="3"/>
  <c r="D24" i="3" s="1"/>
  <c r="C12" i="3"/>
  <c r="M9" i="3"/>
  <c r="H13" i="3"/>
  <c r="I9" i="3"/>
  <c r="L13" i="3"/>
  <c r="L12" i="3"/>
  <c r="J13" i="3"/>
  <c r="J12" i="3"/>
  <c r="F13" i="3"/>
  <c r="F12" i="3"/>
  <c r="K9" i="3"/>
  <c r="N14" i="3"/>
  <c r="D29" i="3"/>
  <c r="D28" i="3" s="1"/>
  <c r="F21" i="3"/>
  <c r="F20" i="3"/>
  <c r="M17" i="3"/>
  <c r="J17" i="3"/>
  <c r="J16" i="3"/>
  <c r="I17" i="3"/>
  <c r="I16" i="3" s="1"/>
  <c r="F17" i="3"/>
  <c r="F16" i="3"/>
  <c r="E17" i="3"/>
  <c r="B16" i="3"/>
  <c r="C40" i="3"/>
  <c r="C32" i="3"/>
  <c r="B28" i="3"/>
  <c r="B12" i="3"/>
  <c r="M29" i="3"/>
  <c r="M28" i="3"/>
  <c r="M21" i="3"/>
  <c r="M20" i="3"/>
  <c r="M13" i="3"/>
  <c r="M12" i="3" s="1"/>
  <c r="L45" i="3"/>
  <c r="L44" i="3"/>
  <c r="L41" i="3"/>
  <c r="L40" i="3" s="1"/>
  <c r="K29" i="3"/>
  <c r="K28" i="3"/>
  <c r="K21" i="3"/>
  <c r="K20" i="3"/>
  <c r="K13" i="3"/>
  <c r="K12" i="3" s="1"/>
  <c r="J45" i="3"/>
  <c r="J44" i="3"/>
  <c r="J41" i="3"/>
  <c r="J40" i="3" s="1"/>
  <c r="I29" i="3"/>
  <c r="I21" i="3"/>
  <c r="I20" i="3"/>
  <c r="I13" i="3"/>
  <c r="I12" i="3" s="1"/>
  <c r="H45" i="3"/>
  <c r="H44" i="3"/>
  <c r="H41" i="3"/>
  <c r="H40" i="3" s="1"/>
  <c r="G29" i="3"/>
  <c r="G28" i="3"/>
  <c r="G21" i="3"/>
  <c r="G20" i="3" s="1"/>
  <c r="G13" i="3"/>
  <c r="G12" i="3" s="1"/>
  <c r="F45" i="3"/>
  <c r="F44" i="3"/>
  <c r="F41" i="3"/>
  <c r="F40" i="3"/>
  <c r="E29" i="3"/>
  <c r="E28" i="3"/>
  <c r="E21" i="3"/>
  <c r="E20" i="3"/>
  <c r="E13" i="3"/>
  <c r="E12" i="3" s="1"/>
  <c r="D45" i="3"/>
  <c r="D44" i="3"/>
  <c r="D41" i="3"/>
  <c r="D33" i="3"/>
  <c r="N13" i="3"/>
  <c r="N29" i="3"/>
  <c r="D5" i="5" l="1"/>
  <c r="P5" i="5" s="1"/>
  <c r="P22" i="5"/>
  <c r="B8" i="6" s="1"/>
  <c r="C8" i="6" s="1"/>
  <c r="D8" i="6" s="1"/>
  <c r="E8" i="6" s="1"/>
  <c r="F8" i="6" s="1"/>
  <c r="B5" i="5"/>
  <c r="G5" i="2"/>
  <c r="M16" i="3"/>
  <c r="K8" i="3"/>
  <c r="E8" i="3"/>
  <c r="I8" i="3"/>
  <c r="I6" i="3" s="1"/>
  <c r="M8" i="3"/>
  <c r="M6" i="3" s="1"/>
  <c r="J5" i="2"/>
  <c r="I5" i="3"/>
  <c r="F5" i="2"/>
  <c r="C8" i="3"/>
  <c r="L5" i="3"/>
  <c r="N7" i="2"/>
  <c r="N21" i="3"/>
  <c r="D40" i="3"/>
  <c r="N41" i="3"/>
  <c r="N12" i="3"/>
  <c r="N17" i="3"/>
  <c r="M5" i="3"/>
  <c r="N45" i="3"/>
  <c r="N28" i="3"/>
  <c r="N15" i="2"/>
  <c r="N27" i="2"/>
  <c r="N40" i="3"/>
  <c r="E5" i="3"/>
  <c r="E16" i="3"/>
  <c r="F18" i="6"/>
  <c r="B18" i="6"/>
  <c r="C18" i="6"/>
  <c r="D18" i="6"/>
  <c r="C5" i="2"/>
  <c r="H5" i="2"/>
  <c r="C24" i="3"/>
  <c r="N42" i="3"/>
  <c r="H21" i="3"/>
  <c r="H20" i="3" s="1"/>
  <c r="L16" i="3"/>
  <c r="J21" i="3"/>
  <c r="J20" i="3" s="1"/>
  <c r="D9" i="3"/>
  <c r="D8" i="3" s="1"/>
  <c r="F33" i="3"/>
  <c r="F32" i="3" s="1"/>
  <c r="F9" i="3"/>
  <c r="F8" i="3" s="1"/>
  <c r="F6" i="3" s="1"/>
  <c r="H33" i="3"/>
  <c r="H32" i="3" s="1"/>
  <c r="H9" i="3"/>
  <c r="H8" i="3" s="1"/>
  <c r="J33" i="3"/>
  <c r="J32" i="3" s="1"/>
  <c r="J9" i="3"/>
  <c r="J8" i="3" s="1"/>
  <c r="J6" i="3" s="1"/>
  <c r="L33" i="3"/>
  <c r="L32" i="3" s="1"/>
  <c r="L9" i="3"/>
  <c r="L8" i="3" s="1"/>
  <c r="B24" i="3"/>
  <c r="L21" i="3"/>
  <c r="L20" i="3" s="1"/>
  <c r="K33" i="3"/>
  <c r="K32" i="3" s="1"/>
  <c r="D37" i="3"/>
  <c r="G9" i="3"/>
  <c r="G8" i="3" s="1"/>
  <c r="G6" i="3" s="1"/>
  <c r="E25" i="3"/>
  <c r="E24" i="3" s="1"/>
  <c r="K45" i="3"/>
  <c r="K44" i="3" s="1"/>
  <c r="N44" i="3" s="1"/>
  <c r="M45" i="3"/>
  <c r="M44" i="3" s="1"/>
  <c r="B8" i="3"/>
  <c r="N10" i="3"/>
  <c r="N5" i="3" s="1"/>
  <c r="E33" i="3"/>
  <c r="E32" i="3" s="1"/>
  <c r="N32" i="3" s="1"/>
  <c r="E37" i="3"/>
  <c r="E36" i="3" s="1"/>
  <c r="K37" i="3"/>
  <c r="K36" i="3" s="1"/>
  <c r="M37" i="3"/>
  <c r="M36" i="3" s="1"/>
  <c r="B20" i="3"/>
  <c r="F37" i="3"/>
  <c r="F36" i="3" s="1"/>
  <c r="H37" i="3"/>
  <c r="H36" i="3" s="1"/>
  <c r="J37" i="3"/>
  <c r="J36" i="3" s="1"/>
  <c r="L37" i="3"/>
  <c r="L36" i="3" s="1"/>
  <c r="N16" i="3" l="1"/>
  <c r="C6" i="3"/>
  <c r="K6" i="3"/>
  <c r="N5" i="2"/>
  <c r="B4" i="6" s="1"/>
  <c r="B16" i="6" s="1"/>
  <c r="H6" i="3"/>
  <c r="B6" i="3"/>
  <c r="N8" i="3"/>
  <c r="N6" i="3" s="1"/>
  <c r="B7" i="6" s="1"/>
  <c r="C7" i="6" s="1"/>
  <c r="D7" i="6" s="1"/>
  <c r="E7" i="6" s="1"/>
  <c r="F7" i="6" s="1"/>
  <c r="E6" i="3"/>
  <c r="N24" i="3"/>
  <c r="N33" i="3"/>
  <c r="D36" i="3"/>
  <c r="N36" i="3" s="1"/>
  <c r="N37" i="3"/>
  <c r="N9" i="3"/>
  <c r="N20" i="3"/>
  <c r="L6" i="3"/>
  <c r="D6" i="3"/>
  <c r="N25" i="3"/>
  <c r="C4" i="6" l="1"/>
  <c r="C16" i="6" s="1"/>
  <c r="B5" i="6"/>
  <c r="B6" i="6" s="1"/>
  <c r="B9" i="6" s="1"/>
  <c r="C5" i="6" l="1"/>
  <c r="C6" i="6" s="1"/>
  <c r="C9" i="6" s="1"/>
  <c r="D4" i="6"/>
  <c r="E4" i="6" s="1"/>
  <c r="B10" i="6"/>
  <c r="B17" i="6" s="1"/>
  <c r="B19" i="6" s="1"/>
  <c r="D5" i="6" l="1"/>
  <c r="D6" i="6" s="1"/>
  <c r="D9" i="6" s="1"/>
  <c r="D16" i="6"/>
  <c r="C10" i="6"/>
  <c r="C17" i="6" s="1"/>
  <c r="C19" i="6" s="1"/>
  <c r="B11" i="6"/>
  <c r="C56" i="6" s="1"/>
  <c r="F4" i="6"/>
  <c r="E5" i="6"/>
  <c r="E16" i="6"/>
  <c r="F5" i="6" l="1"/>
  <c r="F16" i="6"/>
  <c r="D10" i="6"/>
  <c r="D17" i="6" s="1"/>
  <c r="D19" i="6" s="1"/>
  <c r="C11" i="6"/>
  <c r="D56" i="6" s="1"/>
  <c r="E6" i="6"/>
  <c r="E9" i="6" s="1"/>
  <c r="D11" i="6" l="1"/>
  <c r="E56" i="6" s="1"/>
  <c r="E10" i="6"/>
  <c r="E17" i="6" s="1"/>
  <c r="E19" i="6" s="1"/>
  <c r="F6" i="6"/>
  <c r="F9" i="6" s="1"/>
  <c r="F10" i="6" l="1"/>
  <c r="F17" i="6" s="1"/>
  <c r="F19" i="6" s="1"/>
  <c r="E11" i="6"/>
  <c r="F56" i="6" s="1"/>
  <c r="F11" i="6" l="1"/>
  <c r="G56" i="6" s="1"/>
  <c r="C23"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9" authorId="0" shapeId="0" xr:uid="{00000000-0006-0000-0000-000001000000}">
      <text>
        <r>
          <rPr>
            <b/>
            <sz val="9"/>
            <color indexed="81"/>
            <rFont val="Tahoma"/>
            <family val="2"/>
          </rPr>
          <t xml:space="preserve">Escreva o nome da sua empresa
</t>
        </r>
      </text>
    </comment>
    <comment ref="A10" authorId="0" shapeId="0" xr:uid="{00000000-0006-0000-0000-000002000000}">
      <text>
        <r>
          <rPr>
            <b/>
            <sz val="9"/>
            <color indexed="81"/>
            <rFont val="Tahoma"/>
            <family val="2"/>
          </rPr>
          <t xml:space="preserve">Escolha o número que representa a PRINCIPAL da sua empresa
</t>
        </r>
        <r>
          <rPr>
            <sz val="9"/>
            <color indexed="81"/>
            <rFont val="Tahoma"/>
            <family val="2"/>
          </rPr>
          <t xml:space="preserve">
</t>
        </r>
      </text>
    </comment>
    <comment ref="A15" authorId="0" shapeId="0" xr:uid="{00000000-0006-0000-0000-000003000000}">
      <text>
        <r>
          <rPr>
            <b/>
            <sz val="9"/>
            <color indexed="81"/>
            <rFont val="Tahoma"/>
            <family val="2"/>
          </rPr>
          <t>Escreva o nome dos produtos ou serviços que sua empresa irá vender. Caso sua empresa venda muitos itens, a recomendação é que você coloque categorias de produtos. Por exemplo, se estiver fazendo o planejamento financeiro para uma lanchonete, não coloque o nome de cada produto. Faça a opção por "Lanches", "Bebidas", "Petiscos". Caso tenha duas categorias de "Lanches" muito diferentes, então coloque algo como "Lanches Especiais" e "Lanches Básicos".</t>
        </r>
        <r>
          <rPr>
            <sz val="9"/>
            <color indexed="81"/>
            <rFont val="Tahoma"/>
            <family val="2"/>
          </rPr>
          <t xml:space="preserve">
</t>
        </r>
      </text>
    </comment>
    <comment ref="A28" authorId="0" shapeId="0" xr:uid="{00000000-0006-0000-0000-000004000000}">
      <text>
        <r>
          <rPr>
            <b/>
            <sz val="9"/>
            <color indexed="81"/>
            <rFont val="Tahoma"/>
            <family val="2"/>
          </rPr>
          <t>Faça uma estimativa de quanto você acredita que as vendas da sua empresa crescerão do primeiro ano, para o segundo ano, e assim por diante.</t>
        </r>
        <r>
          <rPr>
            <sz val="9"/>
            <color indexed="81"/>
            <rFont val="Tahoma"/>
            <family val="2"/>
          </rPr>
          <t xml:space="preserve">
</t>
        </r>
      </text>
    </comment>
    <comment ref="A35" authorId="0" shapeId="0" xr:uid="{00000000-0006-0000-0000-000005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 ref="A42" authorId="0" shapeId="0" xr:uid="{00000000-0006-0000-0000-000006000000}">
      <text>
        <r>
          <rPr>
            <b/>
            <sz val="9"/>
            <color indexed="81"/>
            <rFont val="Tahoma"/>
            <family val="2"/>
          </rPr>
          <t>Infelizmente, as despesas da sua empresa também crescerão. Nesta parte, faça uma estimativa dos reajustes que espera ter nas suas despesas.</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8" authorId="0" shapeId="0" xr:uid="{00000000-0006-0000-0100-000001000000}">
      <text>
        <r>
          <rPr>
            <b/>
            <sz val="9"/>
            <color rgb="FF000000"/>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rgb="FF000000"/>
            <rFont val="Tahoma"/>
            <family val="2"/>
          </rPr>
          <t xml:space="preserve">
</t>
        </r>
      </text>
    </comment>
    <comment ref="A9" authorId="0" shapeId="0" xr:uid="{00000000-0006-0000-0100-000002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16" authorId="0" shapeId="0" xr:uid="{00000000-0006-0000-0100-000003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17" authorId="0" shapeId="0" xr:uid="{00000000-0006-0000-0100-000004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 ref="A24" authorId="0" shapeId="0" xr:uid="{00000000-0006-0000-0100-000005000000}">
      <text>
        <r>
          <rPr>
            <b/>
            <sz val="9"/>
            <color indexed="81"/>
            <rFont val="Tahoma"/>
            <family val="2"/>
          </rPr>
          <t>Faça uma estimativa de quantos itens espera vender ou de quantos serviços espera prestar em cada um dos meses no primeiro ano. Em geral, as vendas logo no início do negócio são mais fracas porque muita gente ainda não conhece sua empresa e seus produtos. Faça uma estimativa para cada linha de produto.</t>
        </r>
        <r>
          <rPr>
            <sz val="9"/>
            <color indexed="81"/>
            <rFont val="Tahoma"/>
            <family val="2"/>
          </rPr>
          <t xml:space="preserve">
</t>
        </r>
      </text>
    </comment>
    <comment ref="A25" authorId="0" shapeId="0" xr:uid="{00000000-0006-0000-0100-000006000000}">
      <text>
        <r>
          <rPr>
            <b/>
            <sz val="9"/>
            <color indexed="81"/>
            <rFont val="Tahoma"/>
            <family val="2"/>
          </rPr>
          <t>Aqui coloque o preço que espera vender seu produto ou quanto vai cobrar por cada serviço prestado.</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200-000001000000}">
      <text>
        <r>
          <rPr>
            <sz val="9"/>
            <color indexed="81"/>
            <rFont val="Tahoma"/>
            <family val="2"/>
          </rPr>
          <t xml:space="preserve">Nesta planilha você precisa fazer uma estimativa de qual será o custo de cada produto vendido ou fabricado ou de cada serviço prestado.
Imagine alguns exemplos:
a) Em uma pastelaria, você teria que estimar o custo médio de fabricação de cada pastel. Quanto você gastaria com farinha, ovos, recheio, etc para cada pastel.
b) Em uma loja de sapatos, você teria que estimar o preço médio que você pagaria para comprar o sapato da fábrica ou distribuidor de sapatos. Nesta situação, você poderia imaginar mais de uma categoria de sapatos porque cada categoria teria preços e custos muito diferentes.
c) Em uma empresa de serviço como um salão de beleza, por exemplo, você teria que estimar o custo da pretação de cada serviço. Seria necessário imaginar mais de uma categoria de serviço e estimar um custo médio com produtos para cada tipo de serviço. Em um corte de cabelo, você teria que estimar o custo de shampoo, da energia elétrica do secador, etc.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300-000001000000}">
      <text>
        <r>
          <rPr>
            <sz val="9"/>
            <color indexed="81"/>
            <rFont val="Tahoma"/>
            <family val="2"/>
          </rPr>
          <t xml:space="preserve">Nesta planilha, o custo mensal é calculado automaticamente com base no custo unitário e na projeção de vendas.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400-000001000000}">
      <text>
        <r>
          <rPr>
            <b/>
            <sz val="9"/>
            <color indexed="81"/>
            <rFont val="Tahoma"/>
            <family val="2"/>
          </rPr>
          <t xml:space="preserve">Nesta planilha é necessário fazer estimativas de quanto você vai gastar para criar a empresa e de quanto serão as despesas para mantê-la funcionando no primeiro ano.
</t>
        </r>
        <r>
          <rPr>
            <sz val="9"/>
            <color indexed="81"/>
            <rFont val="Tahoma"/>
            <family val="2"/>
          </rPr>
          <t xml:space="preserve">
</t>
        </r>
      </text>
    </comment>
    <comment ref="A29" authorId="0" shapeId="0" xr:uid="{00000000-0006-0000-0400-000002000000}">
      <text>
        <r>
          <rPr>
            <sz val="9"/>
            <color rgb="FF000000"/>
            <rFont val="Tahoma"/>
            <family val="2"/>
          </rPr>
          <t xml:space="preserve">Contabilidade, Internet, Advogados, Segurança, Limpeza, etc.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Valuable Customer</author>
  </authors>
  <commentList>
    <comment ref="A1" authorId="0" shapeId="0" xr:uid="{00000000-0006-0000-0500-000001000000}">
      <text>
        <r>
          <rPr>
            <b/>
            <sz val="9"/>
            <color indexed="81"/>
            <rFont val="Tahoma"/>
            <family val="2"/>
          </rPr>
          <t>Este é o resumo do seu planejamento financeiro. Utilize o quando no seu plano de negócio para explicar os resultados financeiros que espera obter e a rentabilidade esperada.</t>
        </r>
      </text>
    </comment>
  </commentList>
</comments>
</file>

<file path=xl/sharedStrings.xml><?xml version="1.0" encoding="utf-8"?>
<sst xmlns="http://schemas.openxmlformats.org/spreadsheetml/2006/main" count="117" uniqueCount="84">
  <si>
    <t>Esta planilha irá ajudá-lo(a) a preparar o planejamento financeiro para a sua startup. É uma planilha simplificada que exige pouca familiaridade com contabilidade ou finanças. 
Preencha todos os campos em "VERDE".
Utilize apenas a última planilha "Resumo - Planejamento Financeiro" para demonstrar a viabilidade e lucratividade da sua empresa.</t>
  </si>
  <si>
    <t>Nome da Empresa:</t>
  </si>
  <si>
    <t>Atividade:</t>
  </si>
  <si>
    <t>1 para Comércio (posicione o cursor para ver exemplos)</t>
  </si>
  <si>
    <t>2 para Serviços (posicione o cursor para ver exemplos)</t>
  </si>
  <si>
    <t>3 para Indústria (posicione o cursor para ver exemplos)</t>
  </si>
  <si>
    <t>Estimativa de crescimento das vendas</t>
  </si>
  <si>
    <t>Crescimento das vendas no Ano 02</t>
  </si>
  <si>
    <t>Crescimento das vendas no Ano 03</t>
  </si>
  <si>
    <t>Crescimento das vendas no Ano 04</t>
  </si>
  <si>
    <t>Crescimento das vendas no Ano 05</t>
  </si>
  <si>
    <t>Estimativa de reajustes nas despesas</t>
  </si>
  <si>
    <t>Reajustes nas despesas no Ano 02</t>
  </si>
  <si>
    <t>Reajustes nas despesas no Ano 03</t>
  </si>
  <si>
    <t>Reajustes nas despesas no Ano 04</t>
  </si>
  <si>
    <t>Reajustes nas despesas no Ano 05</t>
  </si>
  <si>
    <t>Estimativa de reajustes nos custos diretos</t>
  </si>
  <si>
    <t>Planilha para Projeção de Vendas</t>
  </si>
  <si>
    <t>Custo de aquisicao</t>
  </si>
  <si>
    <t>Mês</t>
  </si>
  <si>
    <t>Vendas - Ano 01</t>
  </si>
  <si>
    <t>Vendas Totais</t>
  </si>
  <si>
    <t>Itens vendidos</t>
  </si>
  <si>
    <t>Planilha para Cálculo do Custo Unitário</t>
  </si>
  <si>
    <t>Planilha para Cálculo do Custo Total</t>
  </si>
  <si>
    <t>Assinaturas ativas</t>
  </si>
  <si>
    <t>Estimativa de Saídas de Caixa com Gastos Pré-Operacionais e Despesas Operacionais</t>
  </si>
  <si>
    <t>Gastos e Despesas - Ano 01</t>
  </si>
  <si>
    <t>Total de Saída de Caixa</t>
  </si>
  <si>
    <t>Depreciação</t>
  </si>
  <si>
    <t>Gastos para criar a empresa</t>
  </si>
  <si>
    <t>Gastos com documentação</t>
  </si>
  <si>
    <t>Gastos com máquinas e equipamentos</t>
  </si>
  <si>
    <t>Gastos com reforma do imóvel</t>
  </si>
  <si>
    <t>Gastos com móveis e utensílios</t>
  </si>
  <si>
    <t>Gastos com estoque inicial</t>
  </si>
  <si>
    <t>Outros gastos pré-operacionais</t>
  </si>
  <si>
    <t>Advogado</t>
  </si>
  <si>
    <t>Desenvolvimento App Android</t>
  </si>
  <si>
    <t>Desenvolvimento App IoS</t>
  </si>
  <si>
    <t>Desenvolvimento Site</t>
  </si>
  <si>
    <t>Sistema Web</t>
  </si>
  <si>
    <t>Despesas com a operação</t>
  </si>
  <si>
    <t>Despesas com salários</t>
  </si>
  <si>
    <t>Retirada dos sócios</t>
  </si>
  <si>
    <t>Comissões Vendas</t>
  </si>
  <si>
    <t>Investimento em Marketing</t>
  </si>
  <si>
    <t>Processadoras de pagamento</t>
  </si>
  <si>
    <t>Hospedagem</t>
  </si>
  <si>
    <t>Despesas com serviços</t>
  </si>
  <si>
    <t>Aluguel</t>
  </si>
  <si>
    <t>Água</t>
  </si>
  <si>
    <t>Energia Elétrica</t>
  </si>
  <si>
    <t>Outras Despesas</t>
  </si>
  <si>
    <t>Demonstração do Resultado do Exercício</t>
  </si>
  <si>
    <t>Ano 01</t>
  </si>
  <si>
    <t>Ano 02</t>
  </si>
  <si>
    <t>Ano 03</t>
  </si>
  <si>
    <t>Ano 04</t>
  </si>
  <si>
    <t>Ano 05</t>
  </si>
  <si>
    <t>Receitas Brutas</t>
  </si>
  <si>
    <t>(-) Impostos</t>
  </si>
  <si>
    <t>Receitas Líquidas</t>
  </si>
  <si>
    <t>(-)Custo das Mercadorias Vendidas</t>
  </si>
  <si>
    <t>(-) Despesas Operacionais</t>
  </si>
  <si>
    <t>Resultado antes do IR</t>
  </si>
  <si>
    <t>(-) Imposto de Renda</t>
  </si>
  <si>
    <t>Lucro/Prejuízo Líquido</t>
  </si>
  <si>
    <t>Demonstração do Fluxo de Caixa</t>
  </si>
  <si>
    <t>Entradas</t>
  </si>
  <si>
    <t>(-) Saídas</t>
  </si>
  <si>
    <t>(+) Depreciação</t>
  </si>
  <si>
    <t>Fluxo de Caixa</t>
  </si>
  <si>
    <t>Taxa Interna de Retorno Estimada:</t>
  </si>
  <si>
    <t>ao ano</t>
  </si>
  <si>
    <t>Necessidade de Investimento</t>
  </si>
  <si>
    <t>Ano 0</t>
  </si>
  <si>
    <t>Ano 1</t>
  </si>
  <si>
    <t>Ano 2</t>
  </si>
  <si>
    <t>Ano 3</t>
  </si>
  <si>
    <t>Ano 4</t>
  </si>
  <si>
    <t>Ano 5</t>
  </si>
  <si>
    <t>Produto de investimento</t>
  </si>
  <si>
    <t>Segurança da plataforma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</si>
</sst>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quot;R$&quot;\ #,##0;[Red]\-&quot;R$&quot;\ #,##0"/>
    <numFmt numFmtId="165" formatCode="&quot;R$&quot;\ #,##0.00;[Red]\-&quot;R$&quot;\ #,##0.00"/>
    <numFmt numFmtId="166" formatCode="0.0%"/>
    <numFmt numFmtId="167" formatCode="_-* #,##0_-;\-* #,##0_-;_-* &quot;-&quot;??_-;_-@_-"/>
  </numFmts>
  <fonts count="16" x14ac:knownFonts="1">
    <font>
      <sz val="10"/>
      <name val="Arial"/>
    </font>
    <font>
      <sz val="10"/>
      <name val="Arial"/>
      <family val="2"/>
    </font>
    <font>
      <sz val="9"/>
      <color indexed="81"/>
      <name val="Tahoma"/>
      <family val="2"/>
    </font>
    <font>
      <b/>
      <sz val="9"/>
      <color indexed="81"/>
      <name val="Tahoma"/>
      <family val="2"/>
    </font>
    <font>
      <sz val="20"/>
      <color indexed="53"/>
      <name val="Arial"/>
      <family val="2"/>
    </font>
    <font>
      <b/>
      <sz val="10"/>
      <name val="Arial"/>
      <family val="2"/>
    </font>
    <font>
      <sz val="8"/>
      <name val="Arial"/>
      <family val="2"/>
    </font>
    <font>
      <b/>
      <sz val="8"/>
      <name val="Arial"/>
      <family val="2"/>
    </font>
    <font>
      <sz val="10"/>
      <name val="Arial"/>
      <family val="2"/>
    </font>
    <font>
      <sz val="10"/>
      <color indexed="9"/>
      <name val="Arial"/>
      <family val="2"/>
    </font>
    <font>
      <b/>
      <sz val="10"/>
      <color indexed="9"/>
      <name val="Arial"/>
      <family val="2"/>
    </font>
    <font>
      <b/>
      <sz val="12"/>
      <name val="Arial"/>
      <family val="2"/>
    </font>
    <font>
      <u/>
      <sz val="10"/>
      <color theme="10"/>
      <name val="Arial"/>
      <family val="2"/>
    </font>
    <font>
      <u/>
      <sz val="10"/>
      <color theme="11"/>
      <name val="Arial"/>
      <family val="2"/>
    </font>
    <font>
      <sz val="9"/>
      <color rgb="FF000000"/>
      <name val="Tahoma"/>
      <family val="2"/>
    </font>
    <font>
      <b/>
      <sz val="9"/>
      <color rgb="FF000000"/>
      <name val="Tahoma"/>
      <family val="2"/>
    </font>
  </fonts>
  <fills count="8">
    <fill>
      <patternFill patternType="none"/>
    </fill>
    <fill>
      <patternFill patternType="gray125"/>
    </fill>
    <fill>
      <patternFill patternType="solid">
        <fgColor indexed="53"/>
        <bgColor indexed="64"/>
      </patternFill>
    </fill>
    <fill>
      <patternFill patternType="solid">
        <fgColor indexed="51"/>
        <bgColor indexed="64"/>
      </patternFill>
    </fill>
    <fill>
      <patternFill patternType="solid">
        <fgColor indexed="11"/>
        <bgColor indexed="64"/>
      </patternFill>
    </fill>
    <fill>
      <patternFill patternType="solid">
        <fgColor indexed="9"/>
        <bgColor indexed="64"/>
      </patternFill>
    </fill>
    <fill>
      <patternFill patternType="solid">
        <fgColor rgb="FFC00000"/>
        <bgColor indexed="64"/>
      </patternFill>
    </fill>
    <fill>
      <patternFill patternType="solid">
        <fgColor rgb="FF1FB714"/>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indexed="64"/>
      </right>
      <top/>
      <bottom/>
      <diagonal/>
    </border>
  </borders>
  <cellStyleXfs count="5">
    <xf numFmtId="0" fontId="0" fillId="0" borderId="0"/>
    <xf numFmtId="9" fontId="1" fillId="0" borderId="0" applyFont="0" applyFill="0" applyBorder="0" applyAlignment="0" applyProtection="0"/>
    <xf numFmtId="43" fontId="1"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46">
    <xf numFmtId="0" fontId="0" fillId="0" borderId="0" xfId="0"/>
    <xf numFmtId="0" fontId="5" fillId="0" borderId="0" xfId="0" applyFont="1"/>
    <xf numFmtId="0" fontId="6" fillId="0" borderId="0" xfId="0" applyFont="1"/>
    <xf numFmtId="0" fontId="6" fillId="0" borderId="0" xfId="0" applyFont="1" applyAlignment="1">
      <alignment horizontal="right"/>
    </xf>
    <xf numFmtId="0" fontId="7" fillId="2" borderId="0" xfId="0" applyFont="1" applyFill="1"/>
    <xf numFmtId="0" fontId="7" fillId="2" borderId="0" xfId="0" applyFont="1" applyFill="1" applyAlignment="1">
      <alignment horizontal="right"/>
    </xf>
    <xf numFmtId="0" fontId="7" fillId="0" borderId="0" xfId="0" applyFont="1"/>
    <xf numFmtId="165" fontId="7" fillId="0" borderId="0" xfId="0" applyNumberFormat="1" applyFont="1"/>
    <xf numFmtId="0" fontId="6" fillId="3" borderId="0" xfId="0" applyFont="1" applyFill="1"/>
    <xf numFmtId="165" fontId="6" fillId="3" borderId="0" xfId="0" applyNumberFormat="1" applyFont="1" applyFill="1"/>
    <xf numFmtId="165" fontId="6" fillId="3" borderId="0" xfId="0" applyNumberFormat="1" applyFont="1" applyFill="1" applyAlignment="1">
      <alignment horizontal="right"/>
    </xf>
    <xf numFmtId="165" fontId="6" fillId="0" borderId="0" xfId="0" applyNumberFormat="1" applyFont="1"/>
    <xf numFmtId="165" fontId="6" fillId="0" borderId="0" xfId="0" applyNumberFormat="1" applyFont="1" applyAlignment="1">
      <alignment horizontal="right"/>
    </xf>
    <xf numFmtId="165" fontId="7" fillId="0" borderId="0" xfId="0" applyNumberFormat="1" applyFont="1" applyAlignment="1">
      <alignment horizontal="right"/>
    </xf>
    <xf numFmtId="40" fontId="6" fillId="0" borderId="0" xfId="0" applyNumberFormat="1" applyFont="1"/>
    <xf numFmtId="40" fontId="7" fillId="0" borderId="0" xfId="0" applyNumberFormat="1" applyFont="1"/>
    <xf numFmtId="40" fontId="6" fillId="3" borderId="0" xfId="0" applyNumberFormat="1" applyFont="1" applyFill="1"/>
    <xf numFmtId="0" fontId="8" fillId="0" borderId="0" xfId="0" applyFont="1"/>
    <xf numFmtId="0" fontId="9" fillId="2" borderId="0" xfId="0" applyFont="1" applyFill="1" applyAlignment="1">
      <alignment horizontal="right"/>
    </xf>
    <xf numFmtId="0" fontId="0" fillId="4" borderId="0" xfId="0" applyFill="1"/>
    <xf numFmtId="9" fontId="0" fillId="4" borderId="0" xfId="1" applyFont="1" applyFill="1"/>
    <xf numFmtId="0" fontId="6" fillId="4" borderId="0" xfId="0" applyFont="1" applyFill="1"/>
    <xf numFmtId="165" fontId="6" fillId="4" borderId="0" xfId="0" applyNumberFormat="1" applyFont="1" applyFill="1"/>
    <xf numFmtId="0" fontId="11" fillId="0" borderId="0" xfId="0" applyFont="1"/>
    <xf numFmtId="167" fontId="7" fillId="2" borderId="0" xfId="2" applyNumberFormat="1" applyFont="1" applyFill="1"/>
    <xf numFmtId="167" fontId="7" fillId="2" borderId="0" xfId="2" applyNumberFormat="1" applyFont="1" applyFill="1" applyAlignment="1">
      <alignment horizontal="right" wrapText="1"/>
    </xf>
    <xf numFmtId="167" fontId="6" fillId="0" borderId="0" xfId="2" applyNumberFormat="1" applyFont="1"/>
    <xf numFmtId="0" fontId="0" fillId="0" borderId="0" xfId="0" applyAlignment="1">
      <alignment horizontal="left"/>
    </xf>
    <xf numFmtId="165" fontId="6" fillId="7" borderId="0" xfId="0" applyNumberFormat="1" applyFont="1" applyFill="1"/>
    <xf numFmtId="0" fontId="1" fillId="4" borderId="0" xfId="0" applyFont="1" applyFill="1"/>
    <xf numFmtId="0" fontId="1" fillId="0" borderId="0" xfId="0" applyFont="1"/>
    <xf numFmtId="0" fontId="1" fillId="3" borderId="0" xfId="0" applyFont="1" applyFill="1"/>
    <xf numFmtId="164" fontId="1" fillId="3" borderId="0" xfId="0" applyNumberFormat="1" applyFont="1" applyFill="1"/>
    <xf numFmtId="164" fontId="1" fillId="0" borderId="0" xfId="0" applyNumberFormat="1" applyFont="1"/>
    <xf numFmtId="0" fontId="1" fillId="5" borderId="0" xfId="0" applyFont="1" applyFill="1"/>
    <xf numFmtId="164" fontId="1" fillId="5" borderId="0" xfId="0" applyNumberFormat="1" applyFont="1" applyFill="1"/>
    <xf numFmtId="0" fontId="1" fillId="3" borderId="0" xfId="0" applyFont="1" applyFill="1" applyAlignment="1">
      <alignment horizontal="left"/>
    </xf>
    <xf numFmtId="166" fontId="1" fillId="3" borderId="0" xfId="0" applyNumberFormat="1" applyFont="1" applyFill="1"/>
    <xf numFmtId="10" fontId="1" fillId="0" borderId="0" xfId="1" applyNumberFormat="1" applyFont="1"/>
    <xf numFmtId="165" fontId="1" fillId="0" borderId="0" xfId="0" applyNumberFormat="1" applyFont="1"/>
    <xf numFmtId="0" fontId="4" fillId="4" borderId="1" xfId="0" applyFont="1" applyFill="1" applyBorder="1" applyAlignment="1">
      <alignment horizontal="center" vertical="center"/>
    </xf>
    <xf numFmtId="0" fontId="10" fillId="6" borderId="0" xfId="0" applyFont="1" applyFill="1" applyAlignment="1">
      <alignment horizontal="justify" vertical="center" wrapText="1"/>
    </xf>
    <xf numFmtId="0" fontId="10" fillId="6" borderId="0" xfId="0" applyFont="1" applyFill="1" applyAlignment="1">
      <alignment horizontal="justify" vertical="center"/>
    </xf>
    <xf numFmtId="0" fontId="10" fillId="6" borderId="0" xfId="0" applyFont="1" applyFill="1" applyAlignment="1"/>
    <xf numFmtId="0" fontId="0" fillId="0" borderId="2" xfId="0" applyBorder="1"/>
    <xf numFmtId="9" fontId="0" fillId="4" borderId="2" xfId="1" applyFont="1" applyFill="1" applyBorder="1"/>
  </cellXfs>
  <cellStyles count="5">
    <cellStyle name="Hiperlink" xfId="3" builtinId="8" hidden="1"/>
    <cellStyle name="Hiperlink Visitado" xfId="4" builtinId="9" hidden="1"/>
    <cellStyle name="Normal" xfId="0" builtinId="0"/>
    <cellStyle name="Porcentagem" xfId="1" builtinId="5"/>
    <cellStyle name="Vírgula" xfId="2"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BR"/>
              <a:t>Demonstração</a:t>
            </a:r>
            <a:r>
              <a:rPr lang="pt-BR" baseline="0"/>
              <a:t> do Resultado</a:t>
            </a:r>
            <a:endParaRPr lang="pt-B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US"/>
        </a:p>
      </c:txPr>
    </c:title>
    <c:autoTitleDeleted val="0"/>
    <c:plotArea>
      <c:layout/>
      <c:scatterChart>
        <c:scatterStyle val="lineMarker"/>
        <c:varyColors val="0"/>
        <c:ser>
          <c:idx val="0"/>
          <c:order val="0"/>
          <c:tx>
            <c:strRef>
              <c:f>'Resumo-Planejamento Financeiro'!$A$16</c:f>
              <c:strCache>
                <c:ptCount val="1"/>
                <c:pt idx="0">
                  <c:v>Entradas</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Financeiro'!$B$16:$F$16</c:f>
              <c:numCache>
                <c:formatCode>"R$"\ #,##0;[Red]\-"R$"\ #,##0</c:formatCode>
                <c:ptCount val="5"/>
                <c:pt idx="0">
                  <c:v>52512</c:v>
                </c:pt>
                <c:pt idx="1">
                  <c:v>577632</c:v>
                </c:pt>
                <c:pt idx="2">
                  <c:v>924211.20000000007</c:v>
                </c:pt>
                <c:pt idx="3">
                  <c:v>1293895.6799999999</c:v>
                </c:pt>
                <c:pt idx="4">
                  <c:v>1552674.8159999999</c:v>
                </c:pt>
              </c:numCache>
            </c:numRef>
          </c:yVal>
          <c:smooth val="0"/>
          <c:extLst>
            <c:ext xmlns:c16="http://schemas.microsoft.com/office/drawing/2014/chart" uri="{C3380CC4-5D6E-409C-BE32-E72D297353CC}">
              <c16:uniqueId val="{00000000-1FF5-4B99-94C8-F0679962D3F5}"/>
            </c:ext>
          </c:extLst>
        </c:ser>
        <c:ser>
          <c:idx val="1"/>
          <c:order val="1"/>
          <c:tx>
            <c:strRef>
              <c:f>'Resumo-Planejamento Financeiro'!$A$17</c:f>
              <c:strCache>
                <c:ptCount val="1"/>
                <c:pt idx="0">
                  <c:v>(-) Saídas</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strRef>
              <c:f>'Resumo-Planejamento Financeiro'!$B$15:$F$15</c:f>
              <c:strCache>
                <c:ptCount val="5"/>
                <c:pt idx="0">
                  <c:v>Ano 01</c:v>
                </c:pt>
                <c:pt idx="1">
                  <c:v>Ano 02</c:v>
                </c:pt>
                <c:pt idx="2">
                  <c:v>Ano 03</c:v>
                </c:pt>
                <c:pt idx="3">
                  <c:v>Ano 04</c:v>
                </c:pt>
                <c:pt idx="4">
                  <c:v>Ano 05</c:v>
                </c:pt>
              </c:strCache>
            </c:strRef>
          </c:xVal>
          <c:yVal>
            <c:numRef>
              <c:f>'Resumo-Planejamento Financeiro'!$B$17:$F$17</c:f>
              <c:numCache>
                <c:formatCode>"R$"\ #,##0;[Red]\-"R$"\ #,##0</c:formatCode>
                <c:ptCount val="5"/>
                <c:pt idx="0">
                  <c:v>346725.6</c:v>
                </c:pt>
                <c:pt idx="1">
                  <c:v>456716.69999999995</c:v>
                </c:pt>
                <c:pt idx="2">
                  <c:v>599955.34499999997</c:v>
                </c:pt>
                <c:pt idx="3">
                  <c:v>722951.86424999998</c:v>
                </c:pt>
                <c:pt idx="4">
                  <c:v>797350.86584999994</c:v>
                </c:pt>
              </c:numCache>
            </c:numRef>
          </c:yVal>
          <c:smooth val="0"/>
          <c:extLst>
            <c:ext xmlns:c16="http://schemas.microsoft.com/office/drawing/2014/chart" uri="{C3380CC4-5D6E-409C-BE32-E72D297353CC}">
              <c16:uniqueId val="{00000001-1FF5-4B99-94C8-F0679962D3F5}"/>
            </c:ext>
          </c:extLst>
        </c:ser>
        <c:dLbls>
          <c:showLegendKey val="0"/>
          <c:showVal val="0"/>
          <c:showCatName val="0"/>
          <c:showSerName val="0"/>
          <c:showPercent val="0"/>
          <c:showBubbleSize val="0"/>
        </c:dLbls>
        <c:axId val="395230448"/>
        <c:axId val="395231808"/>
      </c:scatterChart>
      <c:valAx>
        <c:axId val="395230448"/>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US"/>
          </a:p>
        </c:txPr>
        <c:crossAx val="395231808"/>
        <c:crosses val="autoZero"/>
        <c:crossBetween val="midCat"/>
      </c:valAx>
      <c:valAx>
        <c:axId val="395231808"/>
        <c:scaling>
          <c:orientation val="minMax"/>
        </c:scaling>
        <c:delete val="0"/>
        <c:axPos val="l"/>
        <c:majorGridlines>
          <c:spPr>
            <a:ln w="9525" cap="flat" cmpd="sng" algn="ctr">
              <a:solidFill>
                <a:schemeClr val="tx1">
                  <a:lumMod val="15000"/>
                  <a:lumOff val="85000"/>
                </a:schemeClr>
              </a:solidFill>
              <a:round/>
            </a:ln>
            <a:effectLst/>
          </c:spPr>
        </c:majorGridlines>
        <c:numFmt formatCode="&quot;R$&quot;\ #,##0;[Red]\-&quot;R$&quot;\ #,##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US"/>
          </a:p>
        </c:txPr>
        <c:crossAx val="39523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US"/>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323850</xdr:colOff>
      <xdr:row>1</xdr:row>
      <xdr:rowOff>142875</xdr:rowOff>
    </xdr:from>
    <xdr:to>
      <xdr:col>13</xdr:col>
      <xdr:colOff>361950</xdr:colOff>
      <xdr:row>18</xdr:row>
      <xdr:rowOff>57150</xdr:rowOff>
    </xdr:to>
    <xdr:graphicFrame macro="">
      <xdr:nvGraphicFramePr>
        <xdr:cNvPr id="2" name="Gráfico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
  <sheetViews>
    <sheetView showGridLines="0" topLeftCell="C24" zoomScale="120" zoomScaleNormal="120" zoomScalePageLayoutView="120" workbookViewId="0">
      <selection activeCell="I38" sqref="I38:J39"/>
    </sheetView>
  </sheetViews>
  <sheetFormatPr baseColWidth="10" defaultColWidth="8.83203125" defaultRowHeight="13" x14ac:dyDescent="0.15"/>
  <cols>
    <col min="1" max="1" width="10.83203125" customWidth="1"/>
    <col min="3" max="3" width="23.5" customWidth="1"/>
    <col min="6" max="6" width="16.83203125" customWidth="1"/>
    <col min="7" max="7" width="9" customWidth="1"/>
  </cols>
  <sheetData>
    <row r="1" spans="1:6" x14ac:dyDescent="0.15">
      <c r="A1" s="41" t="s">
        <v>0</v>
      </c>
      <c r="B1" s="42"/>
      <c r="C1" s="42"/>
      <c r="D1" s="42"/>
      <c r="E1" s="42"/>
      <c r="F1" s="42"/>
    </row>
    <row r="2" spans="1:6" x14ac:dyDescent="0.15">
      <c r="A2" s="42"/>
      <c r="B2" s="42"/>
      <c r="C2" s="42"/>
      <c r="D2" s="42"/>
      <c r="E2" s="42"/>
      <c r="F2" s="42"/>
    </row>
    <row r="3" spans="1:6" x14ac:dyDescent="0.15">
      <c r="A3" s="42"/>
      <c r="B3" s="42"/>
      <c r="C3" s="42"/>
      <c r="D3" s="42"/>
      <c r="E3" s="42"/>
      <c r="F3" s="42"/>
    </row>
    <row r="4" spans="1:6" x14ac:dyDescent="0.15">
      <c r="A4" s="42"/>
      <c r="B4" s="42"/>
      <c r="C4" s="42"/>
      <c r="D4" s="42"/>
      <c r="E4" s="42"/>
      <c r="F4" s="42"/>
    </row>
    <row r="5" spans="1:6" x14ac:dyDescent="0.15">
      <c r="A5" s="42"/>
      <c r="B5" s="42"/>
      <c r="C5" s="42"/>
      <c r="D5" s="42"/>
      <c r="E5" s="42"/>
      <c r="F5" s="42"/>
    </row>
    <row r="6" spans="1:6" x14ac:dyDescent="0.15">
      <c r="A6" s="43"/>
      <c r="B6" s="43"/>
      <c r="C6" s="43"/>
      <c r="D6" s="43"/>
      <c r="E6" s="43"/>
      <c r="F6" s="43"/>
    </row>
    <row r="7" spans="1:6" x14ac:dyDescent="0.15">
      <c r="A7" s="43"/>
      <c r="B7" s="43"/>
      <c r="C7" s="43"/>
      <c r="D7" s="43"/>
      <c r="E7" s="43"/>
      <c r="F7" s="43"/>
    </row>
    <row r="9" spans="1:6" x14ac:dyDescent="0.15">
      <c r="A9" s="1" t="s">
        <v>1</v>
      </c>
      <c r="C9" s="19"/>
      <c r="D9" s="19"/>
      <c r="E9" s="19"/>
      <c r="F9" s="19"/>
    </row>
    <row r="10" spans="1:6" x14ac:dyDescent="0.15">
      <c r="A10" s="1" t="s">
        <v>2</v>
      </c>
      <c r="B10" s="40">
        <v>2</v>
      </c>
      <c r="C10" t="s">
        <v>3</v>
      </c>
    </row>
    <row r="11" spans="1:6" x14ac:dyDescent="0.15">
      <c r="B11" s="40"/>
      <c r="C11" t="s">
        <v>4</v>
      </c>
    </row>
    <row r="12" spans="1:6" x14ac:dyDescent="0.15">
      <c r="B12" s="40"/>
      <c r="C12" t="s">
        <v>5</v>
      </c>
    </row>
    <row r="15" spans="1:6" x14ac:dyDescent="0.15">
      <c r="A15" s="1" t="str">
        <f>IF(B10=2,"Nomes dos serviços que sua empresa irá vender","Nome dos produtos que sua empresa irá vender")</f>
        <v>Nomes dos serviços que sua empresa irá vender</v>
      </c>
      <c r="B15" s="1"/>
      <c r="C15" s="1"/>
    </row>
    <row r="16" spans="1:6" x14ac:dyDescent="0.15">
      <c r="A16" t="str">
        <f>IF(B$10=2,"Serviço","Produto")</f>
        <v>Serviço</v>
      </c>
      <c r="B16" s="27">
        <v>1</v>
      </c>
      <c r="C16" s="29" t="s">
        <v>82</v>
      </c>
    </row>
    <row r="17" spans="1:6" x14ac:dyDescent="0.15">
      <c r="A17" t="str">
        <f t="shared" ref="A17:A25" si="0">IF(B$10=2,"Serviço","Produto")</f>
        <v>Serviço</v>
      </c>
      <c r="B17" s="27">
        <v>2</v>
      </c>
      <c r="C17" s="19"/>
    </row>
    <row r="18" spans="1:6" x14ac:dyDescent="0.15">
      <c r="A18" t="str">
        <f t="shared" si="0"/>
        <v>Serviço</v>
      </c>
      <c r="B18" s="27">
        <v>3</v>
      </c>
      <c r="C18" s="19"/>
    </row>
    <row r="19" spans="1:6" x14ac:dyDescent="0.15">
      <c r="A19" t="str">
        <f t="shared" si="0"/>
        <v>Serviço</v>
      </c>
      <c r="B19" s="27">
        <v>4</v>
      </c>
      <c r="C19" s="19"/>
    </row>
    <row r="20" spans="1:6" x14ac:dyDescent="0.15">
      <c r="A20" t="str">
        <f t="shared" si="0"/>
        <v>Serviço</v>
      </c>
      <c r="B20" s="27">
        <v>5</v>
      </c>
      <c r="C20" s="19"/>
    </row>
    <row r="21" spans="1:6" x14ac:dyDescent="0.15">
      <c r="A21" t="str">
        <f t="shared" si="0"/>
        <v>Serviço</v>
      </c>
      <c r="B21" s="27">
        <v>6</v>
      </c>
      <c r="C21" s="19"/>
    </row>
    <row r="22" spans="1:6" x14ac:dyDescent="0.15">
      <c r="A22" t="str">
        <f t="shared" si="0"/>
        <v>Serviço</v>
      </c>
      <c r="B22" s="27">
        <v>7</v>
      </c>
      <c r="C22" s="19"/>
    </row>
    <row r="23" spans="1:6" x14ac:dyDescent="0.15">
      <c r="A23" t="str">
        <f t="shared" si="0"/>
        <v>Serviço</v>
      </c>
      <c r="B23" s="27">
        <v>8</v>
      </c>
      <c r="C23" s="19"/>
    </row>
    <row r="24" spans="1:6" x14ac:dyDescent="0.15">
      <c r="A24" t="str">
        <f t="shared" si="0"/>
        <v>Serviço</v>
      </c>
      <c r="B24" s="27">
        <v>9</v>
      </c>
      <c r="C24" s="19"/>
    </row>
    <row r="25" spans="1:6" x14ac:dyDescent="0.15">
      <c r="A25" t="str">
        <f t="shared" si="0"/>
        <v>Serviço</v>
      </c>
      <c r="B25" s="27">
        <v>10</v>
      </c>
      <c r="C25" s="19"/>
    </row>
    <row r="28" spans="1:6" x14ac:dyDescent="0.15">
      <c r="A28" s="1" t="s">
        <v>6</v>
      </c>
    </row>
    <row r="29" spans="1:6" x14ac:dyDescent="0.15">
      <c r="A29" t="s">
        <v>7</v>
      </c>
      <c r="D29" s="20">
        <v>10</v>
      </c>
    </row>
    <row r="30" spans="1:6" x14ac:dyDescent="0.15">
      <c r="A30" t="s">
        <v>8</v>
      </c>
      <c r="D30" s="20">
        <v>0.6</v>
      </c>
      <c r="F30" s="44"/>
    </row>
    <row r="31" spans="1:6" x14ac:dyDescent="0.15">
      <c r="A31" t="s">
        <v>9</v>
      </c>
      <c r="D31" s="20">
        <v>0.4</v>
      </c>
    </row>
    <row r="32" spans="1:6" x14ac:dyDescent="0.15">
      <c r="A32" t="s">
        <v>10</v>
      </c>
      <c r="D32" s="45">
        <v>0.2</v>
      </c>
    </row>
    <row r="35" spans="1:4" x14ac:dyDescent="0.15">
      <c r="A35" s="1" t="s">
        <v>11</v>
      </c>
    </row>
    <row r="36" spans="1:4" x14ac:dyDescent="0.15">
      <c r="A36" t="s">
        <v>12</v>
      </c>
      <c r="D36" s="20">
        <v>0.3</v>
      </c>
    </row>
    <row r="37" spans="1:4" x14ac:dyDescent="0.15">
      <c r="A37" t="s">
        <v>13</v>
      </c>
      <c r="D37" s="20">
        <v>0.15</v>
      </c>
    </row>
    <row r="38" spans="1:4" x14ac:dyDescent="0.15">
      <c r="A38" t="s">
        <v>14</v>
      </c>
      <c r="D38" s="20">
        <v>0.05</v>
      </c>
    </row>
    <row r="39" spans="1:4" x14ac:dyDescent="0.15">
      <c r="A39" t="s">
        <v>15</v>
      </c>
      <c r="D39" s="20">
        <v>0</v>
      </c>
    </row>
    <row r="42" spans="1:4" x14ac:dyDescent="0.15">
      <c r="A42" s="1" t="s">
        <v>16</v>
      </c>
    </row>
    <row r="43" spans="1:4" x14ac:dyDescent="0.15">
      <c r="A43" t="s">
        <v>12</v>
      </c>
      <c r="D43" s="20">
        <v>0.11</v>
      </c>
    </row>
    <row r="44" spans="1:4" x14ac:dyDescent="0.15">
      <c r="A44" t="s">
        <v>13</v>
      </c>
      <c r="D44" s="20">
        <v>0.11</v>
      </c>
    </row>
    <row r="45" spans="1:4" x14ac:dyDescent="0.15">
      <c r="A45" t="s">
        <v>14</v>
      </c>
      <c r="D45" s="20">
        <v>0.11</v>
      </c>
    </row>
    <row r="46" spans="1:4" x14ac:dyDescent="0.15">
      <c r="A46" t="s">
        <v>15</v>
      </c>
      <c r="D46" s="20">
        <v>0.11</v>
      </c>
    </row>
  </sheetData>
  <mergeCells count="2">
    <mergeCell ref="B10:B12"/>
    <mergeCell ref="A1:F7"/>
  </mergeCells>
  <phoneticPr fontId="0" type="noConversion"/>
  <pageMargins left="0.78740157499999996" right="0.78740157499999996" top="0.984251969" bottom="0.984251969" header="0.49212598499999999" footer="0.49212598499999999"/>
  <pageSetup paperSize="9"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5"/>
  <sheetViews>
    <sheetView showGridLines="0" zoomScale="134" workbookViewId="0">
      <selection activeCell="K19" sqref="K19:K20"/>
    </sheetView>
  </sheetViews>
  <sheetFormatPr baseColWidth="10" defaultColWidth="8.83203125" defaultRowHeight="11" x14ac:dyDescent="0.15"/>
  <cols>
    <col min="1" max="1" width="27.1640625" style="2" customWidth="1"/>
    <col min="2" max="13" width="11" style="2" customWidth="1"/>
    <col min="14" max="14" width="15.5" style="3" customWidth="1"/>
    <col min="15" max="16384" width="8.83203125" style="2"/>
  </cols>
  <sheetData>
    <row r="1" spans="1:14" ht="16" x14ac:dyDescent="0.2">
      <c r="A1" s="23" t="s">
        <v>17</v>
      </c>
    </row>
    <row r="3" spans="1:14" x14ac:dyDescent="0.15">
      <c r="A3" s="2" t="s">
        <v>18</v>
      </c>
    </row>
    <row r="4" spans="1:14" x14ac:dyDescent="0.15">
      <c r="A4" s="4" t="s">
        <v>19</v>
      </c>
      <c r="B4" s="4">
        <v>1</v>
      </c>
      <c r="C4" s="4">
        <v>2</v>
      </c>
      <c r="D4" s="4">
        <v>3</v>
      </c>
      <c r="E4" s="4">
        <v>4</v>
      </c>
      <c r="F4" s="4">
        <v>5</v>
      </c>
      <c r="G4" s="4">
        <v>6</v>
      </c>
      <c r="H4" s="4">
        <v>7</v>
      </c>
      <c r="I4" s="4">
        <v>8</v>
      </c>
      <c r="J4" s="4">
        <v>9</v>
      </c>
      <c r="K4" s="4">
        <v>10</v>
      </c>
      <c r="L4" s="4">
        <v>11</v>
      </c>
      <c r="M4" s="4">
        <v>12</v>
      </c>
      <c r="N4" s="5" t="s">
        <v>20</v>
      </c>
    </row>
    <row r="5" spans="1:14" x14ac:dyDescent="0.15">
      <c r="A5" s="6" t="s">
        <v>21</v>
      </c>
      <c r="B5" s="7">
        <f>B7+B11+B15+B19+B23+B27</f>
        <v>960</v>
      </c>
      <c r="C5" s="7">
        <f t="shared" ref="C5:M5" si="0">C7+C11+C15+C19+C23+C27</f>
        <v>1216</v>
      </c>
      <c r="D5" s="7">
        <f t="shared" si="0"/>
        <v>1600</v>
      </c>
      <c r="E5" s="7">
        <f t="shared" si="0"/>
        <v>2048</v>
      </c>
      <c r="F5" s="7">
        <f t="shared" si="0"/>
        <v>2688</v>
      </c>
      <c r="G5" s="7">
        <f t="shared" si="0"/>
        <v>3424</v>
      </c>
      <c r="H5" s="7">
        <f t="shared" si="0"/>
        <v>4448</v>
      </c>
      <c r="I5" s="7">
        <f t="shared" si="0"/>
        <v>5280</v>
      </c>
      <c r="J5" s="7">
        <f t="shared" si="0"/>
        <v>5696</v>
      </c>
      <c r="K5" s="7">
        <f t="shared" si="0"/>
        <v>7360</v>
      </c>
      <c r="L5" s="7">
        <f t="shared" si="0"/>
        <v>8192</v>
      </c>
      <c r="M5" s="7">
        <f t="shared" si="0"/>
        <v>9600</v>
      </c>
      <c r="N5" s="13">
        <f>SUM(B5:M5)</f>
        <v>52512</v>
      </c>
    </row>
    <row r="7" spans="1:14" x14ac:dyDescent="0.15">
      <c r="A7" s="8" t="str">
        <f>"Vendas de "&amp;InformacoesBasicas!C16</f>
        <v>Vendas de Produto de investimento</v>
      </c>
      <c r="B7" s="9">
        <f>B8*B9</f>
        <v>960</v>
      </c>
      <c r="C7" s="9">
        <f t="shared" ref="C7:M7" si="1">C8*C9</f>
        <v>1216</v>
      </c>
      <c r="D7" s="9">
        <f t="shared" si="1"/>
        <v>1600</v>
      </c>
      <c r="E7" s="9">
        <f t="shared" si="1"/>
        <v>2048</v>
      </c>
      <c r="F7" s="9">
        <f t="shared" si="1"/>
        <v>2688</v>
      </c>
      <c r="G7" s="9">
        <f t="shared" si="1"/>
        <v>3424</v>
      </c>
      <c r="H7" s="9">
        <f t="shared" si="1"/>
        <v>4448</v>
      </c>
      <c r="I7" s="9">
        <f t="shared" si="1"/>
        <v>5280</v>
      </c>
      <c r="J7" s="9">
        <f t="shared" si="1"/>
        <v>5696</v>
      </c>
      <c r="K7" s="9">
        <f t="shared" si="1"/>
        <v>7360</v>
      </c>
      <c r="L7" s="9">
        <f t="shared" si="1"/>
        <v>8192</v>
      </c>
      <c r="M7" s="9">
        <f t="shared" si="1"/>
        <v>9600</v>
      </c>
      <c r="N7" s="10">
        <f>SUM(B7:M7)</f>
        <v>52512</v>
      </c>
    </row>
    <row r="8" spans="1:14" x14ac:dyDescent="0.15">
      <c r="A8" s="2" t="s">
        <v>22</v>
      </c>
      <c r="B8" s="21">
        <v>30</v>
      </c>
      <c r="C8" s="21">
        <v>38</v>
      </c>
      <c r="D8" s="21">
        <v>50</v>
      </c>
      <c r="E8" s="21">
        <v>64</v>
      </c>
      <c r="F8" s="21">
        <v>84</v>
      </c>
      <c r="G8" s="21">
        <v>107</v>
      </c>
      <c r="H8" s="21">
        <v>139</v>
      </c>
      <c r="I8" s="21">
        <v>165</v>
      </c>
      <c r="J8" s="21">
        <v>178</v>
      </c>
      <c r="K8" s="21">
        <v>230</v>
      </c>
      <c r="L8" s="21">
        <v>256</v>
      </c>
      <c r="M8" s="21">
        <v>300</v>
      </c>
      <c r="N8" s="3">
        <f>SUM(B8:M8)</f>
        <v>1641</v>
      </c>
    </row>
    <row r="9" spans="1:14" x14ac:dyDescent="0.15">
      <c r="A9" s="2" t="str">
        <f>"Preço de "&amp;InformacoesBasicas!C16</f>
        <v>Preço de Produto de investimento</v>
      </c>
      <c r="B9" s="22">
        <v>32</v>
      </c>
      <c r="C9" s="22">
        <v>32</v>
      </c>
      <c r="D9" s="22">
        <v>32</v>
      </c>
      <c r="E9" s="22">
        <v>32</v>
      </c>
      <c r="F9" s="22">
        <v>32</v>
      </c>
      <c r="G9" s="22">
        <v>32</v>
      </c>
      <c r="H9" s="22">
        <v>32</v>
      </c>
      <c r="I9" s="22">
        <v>32</v>
      </c>
      <c r="J9" s="22">
        <v>32</v>
      </c>
      <c r="K9" s="22">
        <v>32</v>
      </c>
      <c r="L9" s="22">
        <v>32</v>
      </c>
      <c r="M9" s="22">
        <v>32</v>
      </c>
      <c r="N9" s="12">
        <f>SUM(B9:M9)</f>
        <v>384</v>
      </c>
    </row>
    <row r="11" spans="1:14" x14ac:dyDescent="0.15">
      <c r="A11" s="8" t="str">
        <f>"Vendas de "&amp;InformacoesBasicas!C17</f>
        <v xml:space="preserve">Vendas de </v>
      </c>
      <c r="B11" s="9">
        <f t="shared" ref="B11:M11" si="2">B12*B13</f>
        <v>0</v>
      </c>
      <c r="C11" s="9">
        <f t="shared" si="2"/>
        <v>0</v>
      </c>
      <c r="D11" s="9">
        <f t="shared" si="2"/>
        <v>0</v>
      </c>
      <c r="E11" s="9">
        <f t="shared" si="2"/>
        <v>0</v>
      </c>
      <c r="F11" s="9">
        <f t="shared" si="2"/>
        <v>0</v>
      </c>
      <c r="G11" s="9">
        <f t="shared" si="2"/>
        <v>0</v>
      </c>
      <c r="H11" s="9">
        <f t="shared" si="2"/>
        <v>0</v>
      </c>
      <c r="I11" s="9">
        <f t="shared" si="2"/>
        <v>0</v>
      </c>
      <c r="J11" s="9">
        <f t="shared" si="2"/>
        <v>0</v>
      </c>
      <c r="K11" s="9">
        <f t="shared" si="2"/>
        <v>0</v>
      </c>
      <c r="L11" s="9">
        <f t="shared" si="2"/>
        <v>0</v>
      </c>
      <c r="M11" s="9">
        <f t="shared" si="2"/>
        <v>0</v>
      </c>
      <c r="N11" s="10">
        <f>SUM(B11:M11)</f>
        <v>0</v>
      </c>
    </row>
    <row r="12" spans="1:14" x14ac:dyDescent="0.15">
      <c r="A12" s="2" t="s">
        <v>22</v>
      </c>
      <c r="B12" s="21">
        <v>0</v>
      </c>
      <c r="C12" s="21">
        <v>0</v>
      </c>
      <c r="D12" s="21">
        <v>0</v>
      </c>
      <c r="E12" s="21">
        <v>0</v>
      </c>
      <c r="F12" s="21">
        <v>0</v>
      </c>
      <c r="G12" s="21">
        <v>0</v>
      </c>
      <c r="H12" s="21">
        <v>0</v>
      </c>
      <c r="I12" s="21">
        <v>0</v>
      </c>
      <c r="J12" s="21">
        <v>0</v>
      </c>
      <c r="K12" s="21">
        <v>0</v>
      </c>
      <c r="L12" s="21">
        <v>0</v>
      </c>
      <c r="M12" s="21">
        <v>0</v>
      </c>
      <c r="N12" s="3">
        <f>SUM(B12:M12)</f>
        <v>0</v>
      </c>
    </row>
    <row r="13" spans="1:14" x14ac:dyDescent="0.15">
      <c r="A13" s="2" t="str">
        <f>"Preço de "&amp;InformacoesBasicas!C17</f>
        <v xml:space="preserve">Preço de </v>
      </c>
      <c r="B13" s="22">
        <v>0</v>
      </c>
      <c r="C13" s="22">
        <v>0</v>
      </c>
      <c r="D13" s="22">
        <v>0</v>
      </c>
      <c r="E13" s="22">
        <v>0</v>
      </c>
      <c r="F13" s="22">
        <v>0</v>
      </c>
      <c r="G13" s="22">
        <v>0</v>
      </c>
      <c r="H13" s="22">
        <v>0</v>
      </c>
      <c r="I13" s="22">
        <v>0</v>
      </c>
      <c r="J13" s="22">
        <v>0</v>
      </c>
      <c r="K13" s="22">
        <v>0</v>
      </c>
      <c r="L13" s="22">
        <v>0</v>
      </c>
      <c r="M13" s="22">
        <v>0</v>
      </c>
      <c r="N13" s="12">
        <f>SUM(B13:M13)</f>
        <v>0</v>
      </c>
    </row>
    <row r="15" spans="1:14" x14ac:dyDescent="0.15">
      <c r="A15" s="8" t="str">
        <f>"Vendas de "&amp;InformacoesBasicas!C18</f>
        <v xml:space="preserve">Vendas de </v>
      </c>
      <c r="B15" s="9">
        <f>B16*B17</f>
        <v>0</v>
      </c>
      <c r="C15" s="9">
        <f t="shared" ref="C15:M15" si="3">C16*C17</f>
        <v>0</v>
      </c>
      <c r="D15" s="9">
        <f t="shared" si="3"/>
        <v>0</v>
      </c>
      <c r="E15" s="9">
        <f t="shared" si="3"/>
        <v>0</v>
      </c>
      <c r="F15" s="9">
        <f t="shared" si="3"/>
        <v>0</v>
      </c>
      <c r="G15" s="9">
        <f t="shared" si="3"/>
        <v>0</v>
      </c>
      <c r="H15" s="9">
        <f t="shared" si="3"/>
        <v>0</v>
      </c>
      <c r="I15" s="9">
        <f t="shared" si="3"/>
        <v>0</v>
      </c>
      <c r="J15" s="9">
        <f t="shared" si="3"/>
        <v>0</v>
      </c>
      <c r="K15" s="9">
        <f t="shared" si="3"/>
        <v>0</v>
      </c>
      <c r="L15" s="9">
        <f t="shared" si="3"/>
        <v>0</v>
      </c>
      <c r="M15" s="9">
        <f t="shared" si="3"/>
        <v>0</v>
      </c>
      <c r="N15" s="10">
        <f>SUM(B15:M15)</f>
        <v>0</v>
      </c>
    </row>
    <row r="16" spans="1:14" x14ac:dyDescent="0.15">
      <c r="A16" s="2" t="s">
        <v>22</v>
      </c>
      <c r="B16" s="21">
        <v>0</v>
      </c>
      <c r="C16" s="21">
        <v>0</v>
      </c>
      <c r="D16" s="21">
        <v>0</v>
      </c>
      <c r="E16" s="21">
        <v>0</v>
      </c>
      <c r="F16" s="21">
        <v>0</v>
      </c>
      <c r="G16" s="21">
        <v>0</v>
      </c>
      <c r="H16" s="21">
        <v>0</v>
      </c>
      <c r="I16" s="21">
        <v>0</v>
      </c>
      <c r="J16" s="21">
        <v>0</v>
      </c>
      <c r="K16" s="21">
        <v>0</v>
      </c>
      <c r="L16" s="21">
        <v>0</v>
      </c>
      <c r="M16" s="21">
        <v>0</v>
      </c>
      <c r="N16" s="3">
        <f>SUM(B16:M16)</f>
        <v>0</v>
      </c>
    </row>
    <row r="17" spans="1:14" x14ac:dyDescent="0.15">
      <c r="A17" s="2" t="str">
        <f>"Preço de "&amp;InformacoesBasicas!C18</f>
        <v xml:space="preserve">Preço de </v>
      </c>
      <c r="B17" s="22">
        <v>0</v>
      </c>
      <c r="C17" s="22">
        <v>0</v>
      </c>
      <c r="D17" s="22">
        <v>0</v>
      </c>
      <c r="E17" s="22">
        <v>0</v>
      </c>
      <c r="F17" s="22">
        <v>0</v>
      </c>
      <c r="G17" s="22">
        <v>0</v>
      </c>
      <c r="H17" s="22">
        <v>0</v>
      </c>
      <c r="I17" s="22">
        <v>0</v>
      </c>
      <c r="J17" s="22">
        <v>0</v>
      </c>
      <c r="K17" s="22">
        <v>0</v>
      </c>
      <c r="L17" s="22">
        <v>0</v>
      </c>
      <c r="M17" s="22">
        <v>0</v>
      </c>
      <c r="N17" s="12">
        <f>SUM(B17:M17)</f>
        <v>0</v>
      </c>
    </row>
    <row r="19" spans="1:14" x14ac:dyDescent="0.15">
      <c r="A19" s="8" t="str">
        <f>"Vendas de "&amp;InformacoesBasicas!C19</f>
        <v xml:space="preserve">Vendas de </v>
      </c>
      <c r="B19" s="9">
        <f t="shared" ref="B19:M19" si="4">B20*B21</f>
        <v>0</v>
      </c>
      <c r="C19" s="9">
        <f t="shared" si="4"/>
        <v>0</v>
      </c>
      <c r="D19" s="9">
        <f t="shared" si="4"/>
        <v>0</v>
      </c>
      <c r="E19" s="9">
        <f t="shared" si="4"/>
        <v>0</v>
      </c>
      <c r="F19" s="9">
        <f t="shared" si="4"/>
        <v>0</v>
      </c>
      <c r="G19" s="9">
        <f t="shared" si="4"/>
        <v>0</v>
      </c>
      <c r="H19" s="9">
        <f t="shared" si="4"/>
        <v>0</v>
      </c>
      <c r="I19" s="9">
        <f t="shared" si="4"/>
        <v>0</v>
      </c>
      <c r="J19" s="9">
        <f t="shared" si="4"/>
        <v>0</v>
      </c>
      <c r="K19" s="9">
        <f t="shared" si="4"/>
        <v>0</v>
      </c>
      <c r="L19" s="9">
        <f t="shared" si="4"/>
        <v>0</v>
      </c>
      <c r="M19" s="9">
        <f t="shared" si="4"/>
        <v>0</v>
      </c>
      <c r="N19" s="10">
        <f>SUM(B19:M19)</f>
        <v>0</v>
      </c>
    </row>
    <row r="20" spans="1:14" x14ac:dyDescent="0.15">
      <c r="A20" s="2" t="s">
        <v>22</v>
      </c>
      <c r="B20" s="21">
        <v>0</v>
      </c>
      <c r="C20" s="21">
        <v>0</v>
      </c>
      <c r="D20" s="21">
        <v>0</v>
      </c>
      <c r="E20" s="21">
        <v>0</v>
      </c>
      <c r="F20" s="21">
        <v>0</v>
      </c>
      <c r="G20" s="21">
        <v>0</v>
      </c>
      <c r="H20" s="21">
        <v>0</v>
      </c>
      <c r="I20" s="21">
        <v>0</v>
      </c>
      <c r="J20" s="21">
        <v>0</v>
      </c>
      <c r="K20" s="21">
        <v>0</v>
      </c>
      <c r="L20" s="21">
        <v>0</v>
      </c>
      <c r="M20" s="21">
        <v>0</v>
      </c>
      <c r="N20" s="3">
        <f>SUM(B20:M20)</f>
        <v>0</v>
      </c>
    </row>
    <row r="21" spans="1:14" x14ac:dyDescent="0.15">
      <c r="A21" s="2" t="str">
        <f>"Preço de "&amp;InformacoesBasicas!C19</f>
        <v xml:space="preserve">Preço de </v>
      </c>
      <c r="B21" s="22">
        <v>0</v>
      </c>
      <c r="C21" s="22">
        <v>0</v>
      </c>
      <c r="D21" s="22">
        <v>0</v>
      </c>
      <c r="E21" s="22">
        <v>0</v>
      </c>
      <c r="F21" s="22">
        <v>0</v>
      </c>
      <c r="G21" s="22">
        <v>0</v>
      </c>
      <c r="H21" s="22">
        <v>0</v>
      </c>
      <c r="I21" s="22">
        <v>0</v>
      </c>
      <c r="J21" s="22">
        <v>0</v>
      </c>
      <c r="K21" s="22">
        <v>0</v>
      </c>
      <c r="L21" s="22">
        <v>0</v>
      </c>
      <c r="M21" s="22">
        <v>0</v>
      </c>
      <c r="N21" s="12">
        <f>SUM(B21:M21)</f>
        <v>0</v>
      </c>
    </row>
    <row r="23" spans="1:14" x14ac:dyDescent="0.15">
      <c r="A23" s="8" t="str">
        <f>"Vendas de "&amp;InformacoesBasicas!C20</f>
        <v xml:space="preserve">Vendas de </v>
      </c>
      <c r="B23" s="9">
        <f>B24*B25</f>
        <v>0</v>
      </c>
      <c r="C23" s="9">
        <f t="shared" ref="C23:M23" si="5">C24*C25</f>
        <v>0</v>
      </c>
      <c r="D23" s="9">
        <f t="shared" si="5"/>
        <v>0</v>
      </c>
      <c r="E23" s="9">
        <f t="shared" si="5"/>
        <v>0</v>
      </c>
      <c r="F23" s="9">
        <f t="shared" si="5"/>
        <v>0</v>
      </c>
      <c r="G23" s="9">
        <f t="shared" si="5"/>
        <v>0</v>
      </c>
      <c r="H23" s="9">
        <f t="shared" si="5"/>
        <v>0</v>
      </c>
      <c r="I23" s="9">
        <f t="shared" si="5"/>
        <v>0</v>
      </c>
      <c r="J23" s="9">
        <f t="shared" si="5"/>
        <v>0</v>
      </c>
      <c r="K23" s="9">
        <f t="shared" si="5"/>
        <v>0</v>
      </c>
      <c r="L23" s="9">
        <f t="shared" si="5"/>
        <v>0</v>
      </c>
      <c r="M23" s="9">
        <f t="shared" si="5"/>
        <v>0</v>
      </c>
      <c r="N23" s="10">
        <f>SUM(B23:M23)</f>
        <v>0</v>
      </c>
    </row>
    <row r="24" spans="1:14" x14ac:dyDescent="0.15">
      <c r="A24" s="2" t="s">
        <v>22</v>
      </c>
      <c r="B24" s="21">
        <v>0</v>
      </c>
      <c r="C24" s="21">
        <v>0</v>
      </c>
      <c r="D24" s="21">
        <v>0</v>
      </c>
      <c r="E24" s="21">
        <v>0</v>
      </c>
      <c r="F24" s="21">
        <v>0</v>
      </c>
      <c r="G24" s="21">
        <v>0</v>
      </c>
      <c r="H24" s="21">
        <v>0</v>
      </c>
      <c r="I24" s="21">
        <v>0</v>
      </c>
      <c r="J24" s="21">
        <v>0</v>
      </c>
      <c r="K24" s="21">
        <v>0</v>
      </c>
      <c r="L24" s="21">
        <v>0</v>
      </c>
      <c r="M24" s="21">
        <v>0</v>
      </c>
      <c r="N24" s="3">
        <f>SUM(B24:M24)</f>
        <v>0</v>
      </c>
    </row>
    <row r="25" spans="1:14" x14ac:dyDescent="0.15">
      <c r="A25" s="2" t="str">
        <f>"Preço de "&amp;InformacoesBasicas!C20</f>
        <v xml:space="preserve">Preço de </v>
      </c>
      <c r="B25" s="22">
        <v>0</v>
      </c>
      <c r="C25" s="22">
        <v>0</v>
      </c>
      <c r="D25" s="22">
        <v>0</v>
      </c>
      <c r="E25" s="22">
        <v>0</v>
      </c>
      <c r="F25" s="22">
        <v>0</v>
      </c>
      <c r="G25" s="22">
        <v>0</v>
      </c>
      <c r="H25" s="22">
        <v>0</v>
      </c>
      <c r="I25" s="22">
        <v>0</v>
      </c>
      <c r="J25" s="22">
        <v>0</v>
      </c>
      <c r="K25" s="22">
        <v>0</v>
      </c>
      <c r="L25" s="22">
        <v>0</v>
      </c>
      <c r="M25" s="22">
        <v>0</v>
      </c>
      <c r="N25" s="12">
        <f>SUM(B25:M25)</f>
        <v>0</v>
      </c>
    </row>
    <row r="27" spans="1:14" x14ac:dyDescent="0.15">
      <c r="A27" s="8" t="str">
        <f>"Vendas de "&amp;InformacoesBasicas!C21</f>
        <v xml:space="preserve">Vendas de </v>
      </c>
      <c r="B27" s="9">
        <f t="shared" ref="B27:M27" si="6">B28*B29</f>
        <v>0</v>
      </c>
      <c r="C27" s="9">
        <f t="shared" si="6"/>
        <v>0</v>
      </c>
      <c r="D27" s="9">
        <f t="shared" si="6"/>
        <v>0</v>
      </c>
      <c r="E27" s="9">
        <f t="shared" si="6"/>
        <v>0</v>
      </c>
      <c r="F27" s="9">
        <f t="shared" si="6"/>
        <v>0</v>
      </c>
      <c r="G27" s="9">
        <f t="shared" si="6"/>
        <v>0</v>
      </c>
      <c r="H27" s="9">
        <f t="shared" si="6"/>
        <v>0</v>
      </c>
      <c r="I27" s="9">
        <f t="shared" si="6"/>
        <v>0</v>
      </c>
      <c r="J27" s="9">
        <f t="shared" si="6"/>
        <v>0</v>
      </c>
      <c r="K27" s="9">
        <f t="shared" si="6"/>
        <v>0</v>
      </c>
      <c r="L27" s="9">
        <f t="shared" si="6"/>
        <v>0</v>
      </c>
      <c r="M27" s="9">
        <f t="shared" si="6"/>
        <v>0</v>
      </c>
      <c r="N27" s="10">
        <f>SUM(B27:M27)</f>
        <v>0</v>
      </c>
    </row>
    <row r="28" spans="1:14" x14ac:dyDescent="0.15">
      <c r="A28" s="2" t="s">
        <v>22</v>
      </c>
      <c r="B28" s="21">
        <v>0</v>
      </c>
      <c r="C28" s="21">
        <v>0</v>
      </c>
      <c r="D28" s="21">
        <v>0</v>
      </c>
      <c r="E28" s="21">
        <v>0</v>
      </c>
      <c r="F28" s="21">
        <v>0</v>
      </c>
      <c r="G28" s="21">
        <v>0</v>
      </c>
      <c r="H28" s="21">
        <v>0</v>
      </c>
      <c r="I28" s="21">
        <v>0</v>
      </c>
      <c r="J28" s="21">
        <v>0</v>
      </c>
      <c r="K28" s="21">
        <v>0</v>
      </c>
      <c r="L28" s="21">
        <v>0</v>
      </c>
      <c r="M28" s="21">
        <v>0</v>
      </c>
      <c r="N28" s="3">
        <f>SUM(B28:M28)</f>
        <v>0</v>
      </c>
    </row>
    <row r="29" spans="1:14" x14ac:dyDescent="0.15">
      <c r="A29" s="2" t="str">
        <f>"Preço de "&amp;InformacoesBasicas!C21</f>
        <v xml:space="preserve">Preço de </v>
      </c>
      <c r="B29" s="22">
        <v>0</v>
      </c>
      <c r="C29" s="22">
        <v>0</v>
      </c>
      <c r="D29" s="22">
        <v>0</v>
      </c>
      <c r="E29" s="22">
        <v>0</v>
      </c>
      <c r="F29" s="22">
        <v>0</v>
      </c>
      <c r="G29" s="22">
        <v>0</v>
      </c>
      <c r="H29" s="22">
        <v>0</v>
      </c>
      <c r="I29" s="22">
        <v>0</v>
      </c>
      <c r="J29" s="22">
        <v>0</v>
      </c>
      <c r="K29" s="22">
        <v>0</v>
      </c>
      <c r="L29" s="22">
        <v>0</v>
      </c>
      <c r="M29" s="22">
        <v>0</v>
      </c>
      <c r="N29" s="12">
        <f>SUM(B29:M29)</f>
        <v>0</v>
      </c>
    </row>
    <row r="31" spans="1:14" x14ac:dyDescent="0.15">
      <c r="A31" s="8" t="str">
        <f>"Vendas de "&amp;InformacoesBasicas!C22</f>
        <v xml:space="preserve">Vendas de </v>
      </c>
      <c r="B31" s="9">
        <f t="shared" ref="B31:M31" si="7">B32*B33</f>
        <v>0</v>
      </c>
      <c r="C31" s="9">
        <f t="shared" si="7"/>
        <v>0</v>
      </c>
      <c r="D31" s="9">
        <f t="shared" si="7"/>
        <v>0</v>
      </c>
      <c r="E31" s="9">
        <f t="shared" si="7"/>
        <v>0</v>
      </c>
      <c r="F31" s="9">
        <f t="shared" si="7"/>
        <v>0</v>
      </c>
      <c r="G31" s="9">
        <f t="shared" si="7"/>
        <v>0</v>
      </c>
      <c r="H31" s="9">
        <f t="shared" si="7"/>
        <v>0</v>
      </c>
      <c r="I31" s="9">
        <f t="shared" si="7"/>
        <v>0</v>
      </c>
      <c r="J31" s="9">
        <f t="shared" si="7"/>
        <v>0</v>
      </c>
      <c r="K31" s="9">
        <f t="shared" si="7"/>
        <v>0</v>
      </c>
      <c r="L31" s="9">
        <f t="shared" si="7"/>
        <v>0</v>
      </c>
      <c r="M31" s="9">
        <f t="shared" si="7"/>
        <v>0</v>
      </c>
      <c r="N31" s="10">
        <f>SUM(B31:M31)</f>
        <v>0</v>
      </c>
    </row>
    <row r="32" spans="1:14" x14ac:dyDescent="0.15">
      <c r="A32" s="2" t="s">
        <v>22</v>
      </c>
      <c r="B32" s="21">
        <v>0</v>
      </c>
      <c r="C32" s="21">
        <v>0</v>
      </c>
      <c r="D32" s="21">
        <v>0</v>
      </c>
      <c r="E32" s="21">
        <v>0</v>
      </c>
      <c r="F32" s="21">
        <v>0</v>
      </c>
      <c r="G32" s="21">
        <v>0</v>
      </c>
      <c r="H32" s="21">
        <v>0</v>
      </c>
      <c r="I32" s="21">
        <v>0</v>
      </c>
      <c r="J32" s="21">
        <v>0</v>
      </c>
      <c r="K32" s="21">
        <v>0</v>
      </c>
      <c r="L32" s="21">
        <v>0</v>
      </c>
      <c r="M32" s="21">
        <v>0</v>
      </c>
      <c r="N32" s="3">
        <f>SUM(B32:M32)</f>
        <v>0</v>
      </c>
    </row>
    <row r="33" spans="1:14" x14ac:dyDescent="0.15">
      <c r="A33" s="2" t="str">
        <f>"Preço de "&amp;InformacoesBasicas!C25</f>
        <v xml:space="preserve">Preço de </v>
      </c>
      <c r="B33" s="22">
        <v>0</v>
      </c>
      <c r="C33" s="22">
        <v>0</v>
      </c>
      <c r="D33" s="22">
        <v>0</v>
      </c>
      <c r="E33" s="22">
        <v>0</v>
      </c>
      <c r="F33" s="22">
        <v>0</v>
      </c>
      <c r="G33" s="22">
        <v>0</v>
      </c>
      <c r="H33" s="22">
        <v>0</v>
      </c>
      <c r="I33" s="22">
        <v>0</v>
      </c>
      <c r="J33" s="22">
        <v>0</v>
      </c>
      <c r="K33" s="22">
        <v>0</v>
      </c>
      <c r="L33" s="22">
        <v>0</v>
      </c>
      <c r="M33" s="22">
        <v>0</v>
      </c>
      <c r="N33" s="12">
        <f>SUM(B33:M33)</f>
        <v>0</v>
      </c>
    </row>
    <row r="35" spans="1:14" x14ac:dyDescent="0.15">
      <c r="A35" s="8" t="str">
        <f>"Vendas de "&amp;InformacoesBasicas!C23</f>
        <v xml:space="preserve">Vendas de </v>
      </c>
      <c r="B35" s="9">
        <f t="shared" ref="B35:M35" si="8">B36*B37</f>
        <v>0</v>
      </c>
      <c r="C35" s="9">
        <f t="shared" si="8"/>
        <v>0</v>
      </c>
      <c r="D35" s="9">
        <f t="shared" si="8"/>
        <v>0</v>
      </c>
      <c r="E35" s="9">
        <f t="shared" si="8"/>
        <v>0</v>
      </c>
      <c r="F35" s="9">
        <f t="shared" si="8"/>
        <v>0</v>
      </c>
      <c r="G35" s="9">
        <f t="shared" si="8"/>
        <v>0</v>
      </c>
      <c r="H35" s="9">
        <f t="shared" si="8"/>
        <v>0</v>
      </c>
      <c r="I35" s="9">
        <f t="shared" si="8"/>
        <v>0</v>
      </c>
      <c r="J35" s="9">
        <f t="shared" si="8"/>
        <v>0</v>
      </c>
      <c r="K35" s="9">
        <f t="shared" si="8"/>
        <v>0</v>
      </c>
      <c r="L35" s="9">
        <f t="shared" si="8"/>
        <v>0</v>
      </c>
      <c r="M35" s="9">
        <f t="shared" si="8"/>
        <v>0</v>
      </c>
      <c r="N35" s="10">
        <f>SUM(B35:M35)</f>
        <v>0</v>
      </c>
    </row>
    <row r="36" spans="1:14" x14ac:dyDescent="0.15">
      <c r="A36" s="2" t="s">
        <v>22</v>
      </c>
      <c r="B36" s="21">
        <v>0</v>
      </c>
      <c r="C36" s="21">
        <v>0</v>
      </c>
      <c r="D36" s="21">
        <v>0</v>
      </c>
      <c r="E36" s="21">
        <v>0</v>
      </c>
      <c r="F36" s="21">
        <v>0</v>
      </c>
      <c r="G36" s="21">
        <v>0</v>
      </c>
      <c r="H36" s="21">
        <v>0</v>
      </c>
      <c r="I36" s="21">
        <v>0</v>
      </c>
      <c r="J36" s="21">
        <v>0</v>
      </c>
      <c r="K36" s="21">
        <v>0</v>
      </c>
      <c r="L36" s="21">
        <v>0</v>
      </c>
      <c r="M36" s="21">
        <v>0</v>
      </c>
      <c r="N36" s="3">
        <f>SUM(B36:M36)</f>
        <v>0</v>
      </c>
    </row>
    <row r="37" spans="1:14" x14ac:dyDescent="0.15">
      <c r="A37" s="2" t="str">
        <f>"Preço de "&amp;InformacoesBasicas!C29</f>
        <v xml:space="preserve">Preço de </v>
      </c>
      <c r="B37" s="22">
        <v>0</v>
      </c>
      <c r="C37" s="22">
        <v>0</v>
      </c>
      <c r="D37" s="22">
        <v>0</v>
      </c>
      <c r="E37" s="22">
        <v>0</v>
      </c>
      <c r="F37" s="22">
        <v>0</v>
      </c>
      <c r="G37" s="22">
        <v>0</v>
      </c>
      <c r="H37" s="22">
        <v>0</v>
      </c>
      <c r="I37" s="22">
        <v>0</v>
      </c>
      <c r="J37" s="22">
        <v>0</v>
      </c>
      <c r="K37" s="22">
        <v>0</v>
      </c>
      <c r="L37" s="22">
        <v>0</v>
      </c>
      <c r="M37" s="22">
        <v>0</v>
      </c>
      <c r="N37" s="12">
        <f>SUM(B37:M37)</f>
        <v>0</v>
      </c>
    </row>
    <row r="39" spans="1:14" x14ac:dyDescent="0.15">
      <c r="A39" s="8" t="str">
        <f>"Vendas de "&amp;InformacoesBasicas!C24</f>
        <v xml:space="preserve">Vendas de </v>
      </c>
      <c r="B39" s="9">
        <f t="shared" ref="B39:M39" si="9">B40*B41</f>
        <v>0</v>
      </c>
      <c r="C39" s="9">
        <f t="shared" si="9"/>
        <v>0</v>
      </c>
      <c r="D39" s="9">
        <f t="shared" si="9"/>
        <v>0</v>
      </c>
      <c r="E39" s="9">
        <f t="shared" si="9"/>
        <v>0</v>
      </c>
      <c r="F39" s="9">
        <f t="shared" si="9"/>
        <v>0</v>
      </c>
      <c r="G39" s="9">
        <f t="shared" si="9"/>
        <v>0</v>
      </c>
      <c r="H39" s="9">
        <f t="shared" si="9"/>
        <v>0</v>
      </c>
      <c r="I39" s="9">
        <f t="shared" si="9"/>
        <v>0</v>
      </c>
      <c r="J39" s="9">
        <f t="shared" si="9"/>
        <v>0</v>
      </c>
      <c r="K39" s="9">
        <f t="shared" si="9"/>
        <v>0</v>
      </c>
      <c r="L39" s="9">
        <f t="shared" si="9"/>
        <v>0</v>
      </c>
      <c r="M39" s="9">
        <f t="shared" si="9"/>
        <v>0</v>
      </c>
      <c r="N39" s="10">
        <f>SUM(B39:M39)</f>
        <v>0</v>
      </c>
    </row>
    <row r="40" spans="1:14" x14ac:dyDescent="0.15">
      <c r="A40" s="2" t="s">
        <v>22</v>
      </c>
      <c r="B40" s="21">
        <v>0</v>
      </c>
      <c r="C40" s="21">
        <v>0</v>
      </c>
      <c r="D40" s="21">
        <v>0</v>
      </c>
      <c r="E40" s="21">
        <v>0</v>
      </c>
      <c r="F40" s="21">
        <v>0</v>
      </c>
      <c r="G40" s="21">
        <v>0</v>
      </c>
      <c r="H40" s="21">
        <v>0</v>
      </c>
      <c r="I40" s="21">
        <v>0</v>
      </c>
      <c r="J40" s="21">
        <v>0</v>
      </c>
      <c r="K40" s="21">
        <v>0</v>
      </c>
      <c r="L40" s="21">
        <v>0</v>
      </c>
      <c r="M40" s="21">
        <v>0</v>
      </c>
      <c r="N40" s="3">
        <f>SUM(B40:M40)</f>
        <v>0</v>
      </c>
    </row>
    <row r="41" spans="1:14" x14ac:dyDescent="0.15">
      <c r="A41" s="2" t="str">
        <f>"Preço de "&amp;InformacoesBasicas!C33</f>
        <v xml:space="preserve">Preço de </v>
      </c>
      <c r="B41" s="22">
        <v>0</v>
      </c>
      <c r="C41" s="22">
        <v>0</v>
      </c>
      <c r="D41" s="22">
        <v>0</v>
      </c>
      <c r="E41" s="22">
        <v>0</v>
      </c>
      <c r="F41" s="22">
        <v>0</v>
      </c>
      <c r="G41" s="22">
        <v>0</v>
      </c>
      <c r="H41" s="22">
        <v>0</v>
      </c>
      <c r="I41" s="22">
        <v>0</v>
      </c>
      <c r="J41" s="22">
        <v>0</v>
      </c>
      <c r="K41" s="22">
        <v>0</v>
      </c>
      <c r="L41" s="22">
        <v>0</v>
      </c>
      <c r="M41" s="22">
        <v>0</v>
      </c>
      <c r="N41" s="12">
        <f>SUM(B41:M41)</f>
        <v>0</v>
      </c>
    </row>
    <row r="43" spans="1:14" x14ac:dyDescent="0.15">
      <c r="A43" s="8" t="str">
        <f>"Vendas de "&amp;InformacoesBasicas!C25</f>
        <v xml:space="preserve">Vendas de </v>
      </c>
      <c r="B43" s="9">
        <f t="shared" ref="B43:M43" si="10">B44*B45</f>
        <v>0</v>
      </c>
      <c r="C43" s="9">
        <f t="shared" si="10"/>
        <v>0</v>
      </c>
      <c r="D43" s="9">
        <f t="shared" si="10"/>
        <v>0</v>
      </c>
      <c r="E43" s="9">
        <f t="shared" si="10"/>
        <v>0</v>
      </c>
      <c r="F43" s="9">
        <f t="shared" si="10"/>
        <v>0</v>
      </c>
      <c r="G43" s="9">
        <f t="shared" si="10"/>
        <v>0</v>
      </c>
      <c r="H43" s="9">
        <f t="shared" si="10"/>
        <v>0</v>
      </c>
      <c r="I43" s="9">
        <f t="shared" si="10"/>
        <v>0</v>
      </c>
      <c r="J43" s="9">
        <f t="shared" si="10"/>
        <v>0</v>
      </c>
      <c r="K43" s="9">
        <f t="shared" si="10"/>
        <v>0</v>
      </c>
      <c r="L43" s="9">
        <f t="shared" si="10"/>
        <v>0</v>
      </c>
      <c r="M43" s="9">
        <f t="shared" si="10"/>
        <v>0</v>
      </c>
      <c r="N43" s="10">
        <f>SUM(B43:M43)</f>
        <v>0</v>
      </c>
    </row>
    <row r="44" spans="1:14" x14ac:dyDescent="0.15">
      <c r="A44" s="2" t="s">
        <v>22</v>
      </c>
      <c r="B44" s="21">
        <v>0</v>
      </c>
      <c r="C44" s="21">
        <v>0</v>
      </c>
      <c r="D44" s="21">
        <v>0</v>
      </c>
      <c r="E44" s="21">
        <v>0</v>
      </c>
      <c r="F44" s="21">
        <v>0</v>
      </c>
      <c r="G44" s="21">
        <v>0</v>
      </c>
      <c r="H44" s="21">
        <v>0</v>
      </c>
      <c r="I44" s="21">
        <v>0</v>
      </c>
      <c r="J44" s="21">
        <v>0</v>
      </c>
      <c r="K44" s="21">
        <v>0</v>
      </c>
      <c r="L44" s="21">
        <v>0</v>
      </c>
      <c r="M44" s="21">
        <v>0</v>
      </c>
      <c r="N44" s="3">
        <f>SUM(B44:M44)</f>
        <v>0</v>
      </c>
    </row>
    <row r="45" spans="1:14" x14ac:dyDescent="0.15">
      <c r="A45" s="2" t="str">
        <f>"Preço de "&amp;InformacoesBasicas!C37</f>
        <v xml:space="preserve">Preço de </v>
      </c>
      <c r="B45" s="22">
        <v>0</v>
      </c>
      <c r="C45" s="22">
        <v>0</v>
      </c>
      <c r="D45" s="22">
        <v>0</v>
      </c>
      <c r="E45" s="22">
        <v>0</v>
      </c>
      <c r="F45" s="22">
        <v>0</v>
      </c>
      <c r="G45" s="22">
        <v>0</v>
      </c>
      <c r="H45" s="22">
        <v>0</v>
      </c>
      <c r="I45" s="22">
        <v>0</v>
      </c>
      <c r="J45" s="22">
        <v>0</v>
      </c>
      <c r="K45" s="22">
        <v>0</v>
      </c>
      <c r="L45" s="22">
        <v>0</v>
      </c>
      <c r="M45" s="22">
        <v>0</v>
      </c>
      <c r="N45" s="12">
        <f>SUM(B45:M45)</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2"/>
  <sheetViews>
    <sheetView showGridLines="0" zoomScale="209" workbookViewId="0">
      <selection activeCell="B4" sqref="B4"/>
    </sheetView>
  </sheetViews>
  <sheetFormatPr baseColWidth="10" defaultColWidth="8.83203125" defaultRowHeight="11" x14ac:dyDescent="0.15"/>
  <cols>
    <col min="1" max="1" width="46.5" style="2" customWidth="1"/>
    <col min="2" max="2" width="13.83203125" style="2" customWidth="1"/>
    <col min="3" max="16384" width="8.83203125" style="2"/>
  </cols>
  <sheetData>
    <row r="1" spans="1:2" ht="16" x14ac:dyDescent="0.2">
      <c r="A1" s="23" t="s">
        <v>23</v>
      </c>
    </row>
    <row r="4" spans="1:2" x14ac:dyDescent="0.15">
      <c r="A4" s="8" t="str">
        <f>IF(InformacoesBasicas!B10=1,"Custo Unitário Médio de Aquisição do Fornecedor de ",IF(InformacoesBasicas!B10=2,"Custo Unitário de Prestação de cada Serviço de ",IF(InformacoesBasicas!B10=3,"Custo da matéria-prima para Fabricação de cada ","Custo de")))&amp;InformacoesBasicas!C16</f>
        <v>Custo Unitário de Prestação de cada Serviço de Produto de investimento</v>
      </c>
      <c r="B4" s="22">
        <v>0</v>
      </c>
    </row>
    <row r="6" spans="1:2" x14ac:dyDescent="0.15">
      <c r="A6" s="8" t="str">
        <f>IF(InformacoesBasicas!B10=1,"Custo Médio de Aquisição do Fornecedor de ",IF(InformacoesBasicas!B10=2,"Custo Unitário de Prestação de cada Serviço de ",IF(InformacoesBasicas!B10=3,"Custo da matéria-prima para Fabricação de cada ","Custo de")))&amp;InformacoesBasicas!C17</f>
        <v xml:space="preserve">Custo Unitário de Prestação de cada Serviço de </v>
      </c>
      <c r="B6" s="22">
        <v>0</v>
      </c>
    </row>
    <row r="8" spans="1:2" x14ac:dyDescent="0.15">
      <c r="A8" s="8" t="str">
        <f>IF(InformacoesBasicas!B10=1,"Custo Médio de Aquisição do Fornecedor de ",IF(InformacoesBasicas!B10=2,"Custo Unitário de Prestação de cada Serviço de ",IF(InformacoesBasicas!B10=3,"Custo da matéria-prima para Fabricação de cada ","Custo de")))&amp;InformacoesBasicas!C18</f>
        <v xml:space="preserve">Custo Unitário de Prestação de cada Serviço de </v>
      </c>
      <c r="B8" s="22">
        <v>0</v>
      </c>
    </row>
    <row r="10" spans="1:2" x14ac:dyDescent="0.15">
      <c r="A10" s="8" t="str">
        <f>IF(InformacoesBasicas!B10=1,"Custo Médio de Aquisição do Fornecedor de ",IF(InformacoesBasicas!B10=2,"Custo Unitário de Prestação de cada Serviço de ",IF(InformacoesBasicas!B10=3,"Custo da matéria-prima para Fabricação de cada ","Custo de")))&amp;InformacoesBasicas!C19</f>
        <v xml:space="preserve">Custo Unitário de Prestação de cada Serviço de </v>
      </c>
      <c r="B10" s="22">
        <v>0</v>
      </c>
    </row>
    <row r="12" spans="1:2" x14ac:dyDescent="0.15">
      <c r="A12" s="8" t="str">
        <f>IF(InformacoesBasicas!B10=1,"Custo Médio de Aquisição do Fornecedor de ",IF(InformacoesBasicas!B10=2,"Custo Unitário de Prestação de cada Serviço de ",IF(InformacoesBasicas!B10=3,"Custo da matéria-prima para Fabricação de cada ","Custo de")))&amp;InformacoesBasicas!C20</f>
        <v xml:space="preserve">Custo Unitário de Prestação de cada Serviço de </v>
      </c>
      <c r="B12" s="22">
        <v>0</v>
      </c>
    </row>
    <row r="14" spans="1:2" x14ac:dyDescent="0.15">
      <c r="A14" s="8" t="str">
        <f>IF(InformacoesBasicas!B10=1,"Custo Médio de Aquisição do Fornecedor de ",IF(InformacoesBasicas!B10=2,"Custo Unitário de Prestação de cada Serviço de ",IF(InformacoesBasicas!B10=3,"Custo da matéria-prima para Fabricação de cada ","Custo de")))&amp;InformacoesBasicas!C21</f>
        <v xml:space="preserve">Custo Unitário de Prestação de cada Serviço de </v>
      </c>
      <c r="B14" s="22">
        <v>0</v>
      </c>
    </row>
    <row r="16" spans="1:2" x14ac:dyDescent="0.15">
      <c r="A16" s="8" t="str">
        <f>IF(InformacoesBasicas!B10=1,"Custo Médio de Aquisição do Fornecedor de ",IF(InformacoesBasicas!B10=2,"Custo Unitário de Prestação de cada Serviço de ",IF(InformacoesBasicas!B10=3,"Custo da matéria-prima para Fabricação de cada ","Custo de")))&amp;InformacoesBasicas!C22</f>
        <v xml:space="preserve">Custo Unitário de Prestação de cada Serviço de </v>
      </c>
      <c r="B16" s="22">
        <v>0</v>
      </c>
    </row>
    <row r="18" spans="1:2" x14ac:dyDescent="0.15">
      <c r="A18" s="8" t="str">
        <f>IF(InformacoesBasicas!B10=1,"Custo Médio de Aquisição do Fornecedor de ",IF(InformacoesBasicas!B10=2,"Custo Unitário de Prestação de cada Serviço de ",IF(InformacoesBasicas!B10=3,"Custo da matéria-prima para Fabricação de cada ","Custo de")))&amp;InformacoesBasicas!C23</f>
        <v xml:space="preserve">Custo Unitário de Prestação de cada Serviço de </v>
      </c>
      <c r="B18" s="22">
        <v>0</v>
      </c>
    </row>
    <row r="20" spans="1:2" x14ac:dyDescent="0.15">
      <c r="A20" s="8" t="str">
        <f>IF(InformacoesBasicas!B10=1,"Custo Médio de Aquisição do Fornecedor de ",IF(InformacoesBasicas!B10=2,"Custo Unitário de Prestação de cada Serviço de ",IF(InformacoesBasicas!B10=3,"Custo da matéria-prima para Fabricação de cada ","Custo de")))&amp;InformacoesBasicas!C24</f>
        <v xml:space="preserve">Custo Unitário de Prestação de cada Serviço de </v>
      </c>
      <c r="B20" s="22">
        <v>0</v>
      </c>
    </row>
    <row r="22" spans="1:2" x14ac:dyDescent="0.15">
      <c r="A22" s="8" t="str">
        <f>IF(InformacoesBasicas!B10=1,"Custo Médio de Aquisição do Fornecedor de ",IF(InformacoesBasicas!B10=2,"Custo Unitário de Prestação de cada Serviço de ",IF(InformacoesBasicas!B10=3,"Custo da matéria-prima para Fabricação de cada ","Custo de")))&amp;InformacoesBasicas!C25</f>
        <v xml:space="preserve">Custo Unitário de Prestação de cada Serviço de </v>
      </c>
      <c r="B22" s="22">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6"/>
  <sheetViews>
    <sheetView showGridLines="0" zoomScale="117" workbookViewId="0">
      <selection activeCell="B9" sqref="B9"/>
    </sheetView>
  </sheetViews>
  <sheetFormatPr baseColWidth="10" defaultColWidth="8.83203125" defaultRowHeight="11" x14ac:dyDescent="0.15"/>
  <cols>
    <col min="1" max="1" width="27.1640625" style="2" customWidth="1"/>
    <col min="2" max="2" width="9.5" style="2" bestFit="1" customWidth="1"/>
    <col min="3" max="3" width="10.1640625" style="2" bestFit="1" customWidth="1"/>
    <col min="4" max="11" width="11" style="2" bestFit="1" customWidth="1"/>
    <col min="12" max="13" width="12.5" style="2" bestFit="1" customWidth="1"/>
    <col min="14" max="14" width="13.83203125" style="2" bestFit="1" customWidth="1"/>
    <col min="15" max="16384" width="8.83203125" style="2"/>
  </cols>
  <sheetData>
    <row r="1" spans="1:14" ht="16" x14ac:dyDescent="0.2">
      <c r="A1" s="23" t="s">
        <v>24</v>
      </c>
    </row>
    <row r="4" spans="1:14" x14ac:dyDescent="0.15">
      <c r="A4" s="4" t="s">
        <v>19</v>
      </c>
      <c r="B4" s="4">
        <v>1</v>
      </c>
      <c r="C4" s="4">
        <v>2</v>
      </c>
      <c r="D4" s="4">
        <v>3</v>
      </c>
      <c r="E4" s="4">
        <v>4</v>
      </c>
      <c r="F4" s="4">
        <v>5</v>
      </c>
      <c r="G4" s="4">
        <v>6</v>
      </c>
      <c r="H4" s="4">
        <v>7</v>
      </c>
      <c r="I4" s="4">
        <v>8</v>
      </c>
      <c r="J4" s="4">
        <v>9</v>
      </c>
      <c r="K4" s="4">
        <v>10</v>
      </c>
      <c r="L4" s="4">
        <v>11</v>
      </c>
      <c r="M4" s="4">
        <v>12</v>
      </c>
      <c r="N4" s="5" t="s">
        <v>20</v>
      </c>
    </row>
    <row r="5" spans="1:14" x14ac:dyDescent="0.15">
      <c r="A5" s="4" t="s">
        <v>25</v>
      </c>
      <c r="B5" s="4">
        <f>B10+B14+B18</f>
        <v>30</v>
      </c>
      <c r="C5" s="4">
        <f t="shared" ref="C5:N5" si="0">C10+C14+C18</f>
        <v>38</v>
      </c>
      <c r="D5" s="4">
        <f t="shared" si="0"/>
        <v>50</v>
      </c>
      <c r="E5" s="4">
        <f t="shared" si="0"/>
        <v>64</v>
      </c>
      <c r="F5" s="4">
        <f t="shared" si="0"/>
        <v>84</v>
      </c>
      <c r="G5" s="4">
        <f t="shared" si="0"/>
        <v>107</v>
      </c>
      <c r="H5" s="4">
        <f t="shared" si="0"/>
        <v>139</v>
      </c>
      <c r="I5" s="4">
        <f t="shared" si="0"/>
        <v>165</v>
      </c>
      <c r="J5" s="4">
        <f t="shared" si="0"/>
        <v>178</v>
      </c>
      <c r="K5" s="4">
        <f t="shared" si="0"/>
        <v>230</v>
      </c>
      <c r="L5" s="4">
        <f t="shared" si="0"/>
        <v>256</v>
      </c>
      <c r="M5" s="4">
        <f t="shared" si="0"/>
        <v>300</v>
      </c>
      <c r="N5" s="4">
        <f t="shared" si="0"/>
        <v>1641</v>
      </c>
    </row>
    <row r="6" spans="1:14" x14ac:dyDescent="0.15">
      <c r="A6" s="6" t="s">
        <v>21</v>
      </c>
      <c r="B6" s="7">
        <f>B8+B12+B16+B20+B24+B28+B32+B36+B40+B44</f>
        <v>0</v>
      </c>
      <c r="C6" s="7">
        <f t="shared" ref="C6:N6" si="1">C8+C12+C16+C20+C24+C28+C32+C36+C40+C44</f>
        <v>0</v>
      </c>
      <c r="D6" s="7">
        <f t="shared" si="1"/>
        <v>0</v>
      </c>
      <c r="E6" s="7">
        <f t="shared" si="1"/>
        <v>0</v>
      </c>
      <c r="F6" s="7">
        <f t="shared" si="1"/>
        <v>0</v>
      </c>
      <c r="G6" s="7">
        <f t="shared" si="1"/>
        <v>0</v>
      </c>
      <c r="H6" s="7">
        <f t="shared" si="1"/>
        <v>0</v>
      </c>
      <c r="I6" s="7">
        <f t="shared" si="1"/>
        <v>0</v>
      </c>
      <c r="J6" s="7">
        <f t="shared" si="1"/>
        <v>0</v>
      </c>
      <c r="K6" s="7">
        <f t="shared" si="1"/>
        <v>0</v>
      </c>
      <c r="L6" s="7">
        <f t="shared" si="1"/>
        <v>0</v>
      </c>
      <c r="M6" s="7">
        <f t="shared" si="1"/>
        <v>0</v>
      </c>
      <c r="N6" s="7">
        <f t="shared" si="1"/>
        <v>0</v>
      </c>
    </row>
    <row r="7" spans="1:14" x14ac:dyDescent="0.15">
      <c r="A7" s="6"/>
    </row>
    <row r="8" spans="1:14" x14ac:dyDescent="0.15">
      <c r="A8" s="8" t="str">
        <f>"Custo Total de "&amp;InformacoesBasicas!C16</f>
        <v>Custo Total de Produto de investimento</v>
      </c>
      <c r="B8" s="9">
        <f>B9*B10</f>
        <v>0</v>
      </c>
      <c r="C8" s="9">
        <f t="shared" ref="C8:M8" si="2">C9*C10</f>
        <v>0</v>
      </c>
      <c r="D8" s="9">
        <f t="shared" si="2"/>
        <v>0</v>
      </c>
      <c r="E8" s="9">
        <f t="shared" si="2"/>
        <v>0</v>
      </c>
      <c r="F8" s="9">
        <f t="shared" si="2"/>
        <v>0</v>
      </c>
      <c r="G8" s="9">
        <f t="shared" si="2"/>
        <v>0</v>
      </c>
      <c r="H8" s="9">
        <f t="shared" si="2"/>
        <v>0</v>
      </c>
      <c r="I8" s="9">
        <f t="shared" si="2"/>
        <v>0</v>
      </c>
      <c r="J8" s="9">
        <f t="shared" si="2"/>
        <v>0</v>
      </c>
      <c r="K8" s="9">
        <f t="shared" si="2"/>
        <v>0</v>
      </c>
      <c r="L8" s="9">
        <f t="shared" si="2"/>
        <v>0</v>
      </c>
      <c r="M8" s="9">
        <f t="shared" si="2"/>
        <v>0</v>
      </c>
      <c r="N8" s="10">
        <f>SUM(B8:M8)</f>
        <v>0</v>
      </c>
    </row>
    <row r="9" spans="1:14" x14ac:dyDescent="0.15">
      <c r="A9" s="2" t="str">
        <f>IF(InformacoesBasicas!B10=1,"Custo de Aquisição de ",IF(InformacoesBasicas!B10=2,"Custo de Prestação de Serviço de ",IF(InformacoesBasicas!B10=3,"Custo de Fabricação de ","Custo de")))&amp;InformacoesBasicas!C16</f>
        <v>Custo de Prestação de Serviço de Produto de investimento</v>
      </c>
      <c r="B9" s="11">
        <f>'Custo Unitário'!B4</f>
        <v>0</v>
      </c>
      <c r="C9" s="11">
        <f>$B9</f>
        <v>0</v>
      </c>
      <c r="D9" s="11">
        <f t="shared" ref="D9:M9" si="3">$B9</f>
        <v>0</v>
      </c>
      <c r="E9" s="11">
        <f t="shared" si="3"/>
        <v>0</v>
      </c>
      <c r="F9" s="11">
        <f t="shared" si="3"/>
        <v>0</v>
      </c>
      <c r="G9" s="11">
        <f t="shared" si="3"/>
        <v>0</v>
      </c>
      <c r="H9" s="11">
        <f t="shared" si="3"/>
        <v>0</v>
      </c>
      <c r="I9" s="11">
        <f t="shared" si="3"/>
        <v>0</v>
      </c>
      <c r="J9" s="11">
        <f t="shared" si="3"/>
        <v>0</v>
      </c>
      <c r="K9" s="11">
        <f t="shared" si="3"/>
        <v>0</v>
      </c>
      <c r="L9" s="11">
        <f t="shared" si="3"/>
        <v>0</v>
      </c>
      <c r="M9" s="11">
        <f t="shared" si="3"/>
        <v>0</v>
      </c>
      <c r="N9" s="12">
        <f>AVERAGE(B9:L9)</f>
        <v>0</v>
      </c>
    </row>
    <row r="10" spans="1:14" x14ac:dyDescent="0.15">
      <c r="A10" s="2" t="s">
        <v>22</v>
      </c>
      <c r="B10" s="2">
        <f>'Entrada de $'!B8</f>
        <v>30</v>
      </c>
      <c r="C10" s="2">
        <f>'Entrada de $'!C8</f>
        <v>38</v>
      </c>
      <c r="D10" s="2">
        <f>'Entrada de $'!D8</f>
        <v>50</v>
      </c>
      <c r="E10" s="2">
        <f>'Entrada de $'!E8</f>
        <v>64</v>
      </c>
      <c r="F10" s="2">
        <f>'Entrada de $'!F8</f>
        <v>84</v>
      </c>
      <c r="G10" s="2">
        <f>'Entrada de $'!G8</f>
        <v>107</v>
      </c>
      <c r="H10" s="2">
        <f>'Entrada de $'!H8</f>
        <v>139</v>
      </c>
      <c r="I10" s="2">
        <f>'Entrada de $'!I8</f>
        <v>165</v>
      </c>
      <c r="J10" s="2">
        <f>'Entrada de $'!J8</f>
        <v>178</v>
      </c>
      <c r="K10" s="2">
        <f>'Entrada de $'!K8</f>
        <v>230</v>
      </c>
      <c r="L10" s="2">
        <f>'Entrada de $'!L8</f>
        <v>256</v>
      </c>
      <c r="M10" s="2">
        <f>'Entrada de $'!M8</f>
        <v>300</v>
      </c>
      <c r="N10" s="2">
        <f>SUM(B10:M10)</f>
        <v>1641</v>
      </c>
    </row>
    <row r="12" spans="1:14" x14ac:dyDescent="0.15">
      <c r="A12" s="8" t="str">
        <f>"Custo Total de "&amp;InformacoesBasicas!C17</f>
        <v xml:space="preserve">Custo Total de </v>
      </c>
      <c r="B12" s="9">
        <f t="shared" ref="B12:M12" si="4">B13*B14</f>
        <v>0</v>
      </c>
      <c r="C12" s="9">
        <f t="shared" si="4"/>
        <v>0</v>
      </c>
      <c r="D12" s="9">
        <f t="shared" si="4"/>
        <v>0</v>
      </c>
      <c r="E12" s="9">
        <f t="shared" si="4"/>
        <v>0</v>
      </c>
      <c r="F12" s="9">
        <f t="shared" si="4"/>
        <v>0</v>
      </c>
      <c r="G12" s="9">
        <f t="shared" si="4"/>
        <v>0</v>
      </c>
      <c r="H12" s="9">
        <f t="shared" si="4"/>
        <v>0</v>
      </c>
      <c r="I12" s="9">
        <f t="shared" si="4"/>
        <v>0</v>
      </c>
      <c r="J12" s="9">
        <f t="shared" si="4"/>
        <v>0</v>
      </c>
      <c r="K12" s="9">
        <f t="shared" si="4"/>
        <v>0</v>
      </c>
      <c r="L12" s="9">
        <f t="shared" si="4"/>
        <v>0</v>
      </c>
      <c r="M12" s="9">
        <f t="shared" si="4"/>
        <v>0</v>
      </c>
      <c r="N12" s="10">
        <f>SUM(B12:M12)</f>
        <v>0</v>
      </c>
    </row>
    <row r="13" spans="1:14" x14ac:dyDescent="0.15">
      <c r="A13" s="2" t="str">
        <f>IF(InformacoesBasicas!B10=1,"Custo de Aquisição de ",IF(InformacoesBasicas!B10=2,"Custo de Prestação de Serviço de ",IF(InformacoesBasicas!B10=3,"Custo de Fabricação de ","Custo de")))&amp;InformacoesBasicas!C17</f>
        <v xml:space="preserve">Custo de Prestação de Serviço de </v>
      </c>
      <c r="B13" s="11">
        <f>'Custo Unitário'!B6</f>
        <v>0</v>
      </c>
      <c r="C13" s="11">
        <f>$B13</f>
        <v>0</v>
      </c>
      <c r="D13" s="11">
        <f t="shared" ref="D13:M13" si="5">$B13</f>
        <v>0</v>
      </c>
      <c r="E13" s="11">
        <f t="shared" si="5"/>
        <v>0</v>
      </c>
      <c r="F13" s="11">
        <f t="shared" si="5"/>
        <v>0</v>
      </c>
      <c r="G13" s="11">
        <f t="shared" si="5"/>
        <v>0</v>
      </c>
      <c r="H13" s="11">
        <f t="shared" si="5"/>
        <v>0</v>
      </c>
      <c r="I13" s="11">
        <f t="shared" si="5"/>
        <v>0</v>
      </c>
      <c r="J13" s="11">
        <f t="shared" si="5"/>
        <v>0</v>
      </c>
      <c r="K13" s="11">
        <f t="shared" si="5"/>
        <v>0</v>
      </c>
      <c r="L13" s="11">
        <f t="shared" si="5"/>
        <v>0</v>
      </c>
      <c r="M13" s="11">
        <f t="shared" si="5"/>
        <v>0</v>
      </c>
      <c r="N13" s="12">
        <f>AVERAGE(B13:L13)</f>
        <v>0</v>
      </c>
    </row>
    <row r="14" spans="1:14" x14ac:dyDescent="0.15">
      <c r="A14" s="2" t="s">
        <v>22</v>
      </c>
      <c r="B14" s="2">
        <f>'Entrada de $'!B12</f>
        <v>0</v>
      </c>
      <c r="C14" s="2">
        <f>'Entrada de $'!C12</f>
        <v>0</v>
      </c>
      <c r="D14" s="2">
        <f>'Entrada de $'!D12</f>
        <v>0</v>
      </c>
      <c r="E14" s="2">
        <f>'Entrada de $'!E12</f>
        <v>0</v>
      </c>
      <c r="F14" s="2">
        <f>'Entrada de $'!F12</f>
        <v>0</v>
      </c>
      <c r="G14" s="2">
        <f>'Entrada de $'!G12</f>
        <v>0</v>
      </c>
      <c r="H14" s="2">
        <f>'Entrada de $'!H12</f>
        <v>0</v>
      </c>
      <c r="I14" s="2">
        <f>'Entrada de $'!I12</f>
        <v>0</v>
      </c>
      <c r="J14" s="2">
        <f>'Entrada de $'!J12</f>
        <v>0</v>
      </c>
      <c r="K14" s="2">
        <f>'Entrada de $'!K12</f>
        <v>0</v>
      </c>
      <c r="L14" s="2">
        <f>'Entrada de $'!L12</f>
        <v>0</v>
      </c>
      <c r="M14" s="2">
        <f>'Entrada de $'!M12</f>
        <v>0</v>
      </c>
      <c r="N14" s="2">
        <f>SUM(B14:M14)</f>
        <v>0</v>
      </c>
    </row>
    <row r="16" spans="1:14" x14ac:dyDescent="0.15">
      <c r="A16" s="8" t="str">
        <f>"Custo Total de "&amp;InformacoesBasicas!C18</f>
        <v xml:space="preserve">Custo Total de </v>
      </c>
      <c r="B16" s="9">
        <f t="shared" ref="B16:M16" si="6">B17*B18</f>
        <v>0</v>
      </c>
      <c r="C16" s="9">
        <f t="shared" si="6"/>
        <v>0</v>
      </c>
      <c r="D16" s="9">
        <f t="shared" si="6"/>
        <v>0</v>
      </c>
      <c r="E16" s="9">
        <f t="shared" si="6"/>
        <v>0</v>
      </c>
      <c r="F16" s="9">
        <f t="shared" si="6"/>
        <v>0</v>
      </c>
      <c r="G16" s="9">
        <f t="shared" si="6"/>
        <v>0</v>
      </c>
      <c r="H16" s="9">
        <f t="shared" si="6"/>
        <v>0</v>
      </c>
      <c r="I16" s="9">
        <f t="shared" si="6"/>
        <v>0</v>
      </c>
      <c r="J16" s="9">
        <f t="shared" si="6"/>
        <v>0</v>
      </c>
      <c r="K16" s="9">
        <f t="shared" si="6"/>
        <v>0</v>
      </c>
      <c r="L16" s="9">
        <f t="shared" si="6"/>
        <v>0</v>
      </c>
      <c r="M16" s="9">
        <f t="shared" si="6"/>
        <v>0</v>
      </c>
      <c r="N16" s="10">
        <f>SUM(B16:M16)</f>
        <v>0</v>
      </c>
    </row>
    <row r="17" spans="1:14" x14ac:dyDescent="0.15">
      <c r="A17" s="2" t="str">
        <f>IF(InformacoesBasicas!B10=1,"Custo de Aquisição de ",IF(InformacoesBasicas!B10=2,"Custo de Prestação de Serviço de ",IF(InformacoesBasicas!B10=3,"Custo de Fabricação de ","Custo de")))&amp;InformacoesBasicas!C18</f>
        <v xml:space="preserve">Custo de Prestação de Serviço de </v>
      </c>
      <c r="B17" s="11">
        <f>'Custo Unitário'!B8</f>
        <v>0</v>
      </c>
      <c r="C17" s="11">
        <f>$B17</f>
        <v>0</v>
      </c>
      <c r="D17" s="11">
        <f t="shared" ref="D17:M17" si="7">$B17</f>
        <v>0</v>
      </c>
      <c r="E17" s="11">
        <f t="shared" si="7"/>
        <v>0</v>
      </c>
      <c r="F17" s="11">
        <f t="shared" si="7"/>
        <v>0</v>
      </c>
      <c r="G17" s="11">
        <f t="shared" si="7"/>
        <v>0</v>
      </c>
      <c r="H17" s="11">
        <f t="shared" si="7"/>
        <v>0</v>
      </c>
      <c r="I17" s="11">
        <f t="shared" si="7"/>
        <v>0</v>
      </c>
      <c r="J17" s="11">
        <f t="shared" si="7"/>
        <v>0</v>
      </c>
      <c r="K17" s="11">
        <f t="shared" si="7"/>
        <v>0</v>
      </c>
      <c r="L17" s="11">
        <f t="shared" si="7"/>
        <v>0</v>
      </c>
      <c r="M17" s="11">
        <f t="shared" si="7"/>
        <v>0</v>
      </c>
      <c r="N17" s="12">
        <f>AVERAGE(B17:L17)</f>
        <v>0</v>
      </c>
    </row>
    <row r="18" spans="1:14" x14ac:dyDescent="0.15">
      <c r="A18" s="2" t="s">
        <v>22</v>
      </c>
      <c r="B18" s="2">
        <f>'Entrada de $'!B16</f>
        <v>0</v>
      </c>
      <c r="C18" s="2">
        <f>'Entrada de $'!C16</f>
        <v>0</v>
      </c>
      <c r="D18" s="2">
        <f>'Entrada de $'!D16</f>
        <v>0</v>
      </c>
      <c r="E18" s="2">
        <f>'Entrada de $'!E16</f>
        <v>0</v>
      </c>
      <c r="F18" s="2">
        <f>'Entrada de $'!F16</f>
        <v>0</v>
      </c>
      <c r="G18" s="2">
        <f>'Entrada de $'!G16</f>
        <v>0</v>
      </c>
      <c r="H18" s="2">
        <f>'Entrada de $'!H16</f>
        <v>0</v>
      </c>
      <c r="I18" s="2">
        <f>'Entrada de $'!I16</f>
        <v>0</v>
      </c>
      <c r="J18" s="2">
        <f>'Entrada de $'!J16</f>
        <v>0</v>
      </c>
      <c r="K18" s="2">
        <f>'Entrada de $'!K16</f>
        <v>0</v>
      </c>
      <c r="L18" s="2">
        <f>'Entrada de $'!L16</f>
        <v>0</v>
      </c>
      <c r="M18" s="2">
        <f>'Entrada de $'!M16</f>
        <v>0</v>
      </c>
      <c r="N18" s="2">
        <f>SUM(B18:M18)</f>
        <v>0</v>
      </c>
    </row>
    <row r="20" spans="1:14" x14ac:dyDescent="0.15">
      <c r="A20" s="8" t="str">
        <f>"Custo Total de "&amp;InformacoesBasicas!C19</f>
        <v xml:space="preserve">Custo Total de </v>
      </c>
      <c r="B20" s="9">
        <f t="shared" ref="B20:M20" si="8">B21*B22</f>
        <v>0</v>
      </c>
      <c r="C20" s="9">
        <f t="shared" si="8"/>
        <v>0</v>
      </c>
      <c r="D20" s="9">
        <f t="shared" si="8"/>
        <v>0</v>
      </c>
      <c r="E20" s="9">
        <f t="shared" si="8"/>
        <v>0</v>
      </c>
      <c r="F20" s="9">
        <f t="shared" si="8"/>
        <v>0</v>
      </c>
      <c r="G20" s="9">
        <f t="shared" si="8"/>
        <v>0</v>
      </c>
      <c r="H20" s="9">
        <f t="shared" si="8"/>
        <v>0</v>
      </c>
      <c r="I20" s="9">
        <f t="shared" si="8"/>
        <v>0</v>
      </c>
      <c r="J20" s="9">
        <f t="shared" si="8"/>
        <v>0</v>
      </c>
      <c r="K20" s="9">
        <f t="shared" si="8"/>
        <v>0</v>
      </c>
      <c r="L20" s="9">
        <f t="shared" si="8"/>
        <v>0</v>
      </c>
      <c r="M20" s="9">
        <f t="shared" si="8"/>
        <v>0</v>
      </c>
      <c r="N20" s="10">
        <f>SUM(B20:M20)</f>
        <v>0</v>
      </c>
    </row>
    <row r="21" spans="1:14" x14ac:dyDescent="0.15">
      <c r="A21" s="2" t="str">
        <f>IF(InformacoesBasicas!B10=1,"Custo de Aquisição de ",IF(InformacoesBasicas!B10=2,"Custo de Prestação de Serviço de ",IF(InformacoesBasicas!B10=3,"Custo de Fabricação de ","Custo de")))&amp;InformacoesBasicas!C19</f>
        <v xml:space="preserve">Custo de Prestação de Serviço de </v>
      </c>
      <c r="B21" s="11">
        <f>'Custo Unitário'!B14</f>
        <v>0</v>
      </c>
      <c r="C21" s="11">
        <f>$B21</f>
        <v>0</v>
      </c>
      <c r="D21" s="11">
        <f t="shared" ref="D21:M21" si="9">$B21</f>
        <v>0</v>
      </c>
      <c r="E21" s="11">
        <f t="shared" si="9"/>
        <v>0</v>
      </c>
      <c r="F21" s="11">
        <f t="shared" si="9"/>
        <v>0</v>
      </c>
      <c r="G21" s="11">
        <f t="shared" si="9"/>
        <v>0</v>
      </c>
      <c r="H21" s="11">
        <f t="shared" si="9"/>
        <v>0</v>
      </c>
      <c r="I21" s="11">
        <f t="shared" si="9"/>
        <v>0</v>
      </c>
      <c r="J21" s="11">
        <f t="shared" si="9"/>
        <v>0</v>
      </c>
      <c r="K21" s="11">
        <f t="shared" si="9"/>
        <v>0</v>
      </c>
      <c r="L21" s="11">
        <f t="shared" si="9"/>
        <v>0</v>
      </c>
      <c r="M21" s="11">
        <f t="shared" si="9"/>
        <v>0</v>
      </c>
      <c r="N21" s="12">
        <f>AVERAGE(B21:L21)</f>
        <v>0</v>
      </c>
    </row>
    <row r="22" spans="1:14" x14ac:dyDescent="0.15">
      <c r="A22" s="2" t="s">
        <v>22</v>
      </c>
      <c r="B22" s="2">
        <f>'Entrada de $'!B20</f>
        <v>0</v>
      </c>
      <c r="C22" s="2">
        <f>'Entrada de $'!C20</f>
        <v>0</v>
      </c>
      <c r="D22" s="2">
        <f>'Entrada de $'!D20</f>
        <v>0</v>
      </c>
      <c r="E22" s="2">
        <f>'Entrada de $'!E20</f>
        <v>0</v>
      </c>
      <c r="F22" s="2">
        <f>'Entrada de $'!F20</f>
        <v>0</v>
      </c>
      <c r="G22" s="2">
        <f>'Entrada de $'!G20</f>
        <v>0</v>
      </c>
      <c r="H22" s="2">
        <f>'Entrada de $'!H20</f>
        <v>0</v>
      </c>
      <c r="I22" s="2">
        <f>'Entrada de $'!I20</f>
        <v>0</v>
      </c>
      <c r="J22" s="2">
        <f>'Entrada de $'!J20</f>
        <v>0</v>
      </c>
      <c r="K22" s="2">
        <f>'Entrada de $'!K20</f>
        <v>0</v>
      </c>
      <c r="L22" s="2">
        <f>'Entrada de $'!L20</f>
        <v>0</v>
      </c>
      <c r="M22" s="2">
        <f>'Entrada de $'!M20</f>
        <v>0</v>
      </c>
      <c r="N22" s="2">
        <f>SUM(B22:M22)</f>
        <v>0</v>
      </c>
    </row>
    <row r="24" spans="1:14" x14ac:dyDescent="0.15">
      <c r="A24" s="8" t="str">
        <f>"Custo Total de "&amp;InformacoesBasicas!C20</f>
        <v xml:space="preserve">Custo Total de </v>
      </c>
      <c r="B24" s="9">
        <f t="shared" ref="B24:M24" si="10">B25*B26</f>
        <v>0</v>
      </c>
      <c r="C24" s="9">
        <f t="shared" si="10"/>
        <v>0</v>
      </c>
      <c r="D24" s="9">
        <f t="shared" si="10"/>
        <v>0</v>
      </c>
      <c r="E24" s="9">
        <f t="shared" si="10"/>
        <v>0</v>
      </c>
      <c r="F24" s="9">
        <f t="shared" si="10"/>
        <v>0</v>
      </c>
      <c r="G24" s="9">
        <f t="shared" si="10"/>
        <v>0</v>
      </c>
      <c r="H24" s="9">
        <f t="shared" si="10"/>
        <v>0</v>
      </c>
      <c r="I24" s="9">
        <f t="shared" si="10"/>
        <v>0</v>
      </c>
      <c r="J24" s="9">
        <f t="shared" si="10"/>
        <v>0</v>
      </c>
      <c r="K24" s="9">
        <f t="shared" si="10"/>
        <v>0</v>
      </c>
      <c r="L24" s="9">
        <f t="shared" si="10"/>
        <v>0</v>
      </c>
      <c r="M24" s="9">
        <f t="shared" si="10"/>
        <v>0</v>
      </c>
      <c r="N24" s="10">
        <f>SUM(B24:M24)</f>
        <v>0</v>
      </c>
    </row>
    <row r="25" spans="1:14" x14ac:dyDescent="0.15">
      <c r="A25" s="2" t="str">
        <f>IF(InformacoesBasicas!B10=1,"Custo de Aquisição de ",IF(InformacoesBasicas!B10=2,"Custo de Prestação de Serviço de ",IF(InformacoesBasicas!B10=3,"Custo de Fabricação de ","Custo de")))&amp;InformacoesBasicas!C20</f>
        <v xml:space="preserve">Custo de Prestação de Serviço de </v>
      </c>
      <c r="B25" s="11">
        <f>'Custo Unitário'!B18</f>
        <v>0</v>
      </c>
      <c r="C25" s="11">
        <f>$B25</f>
        <v>0</v>
      </c>
      <c r="D25" s="11">
        <f t="shared" ref="D25:M25" si="11">$B25</f>
        <v>0</v>
      </c>
      <c r="E25" s="11">
        <f t="shared" si="11"/>
        <v>0</v>
      </c>
      <c r="F25" s="11">
        <f t="shared" si="11"/>
        <v>0</v>
      </c>
      <c r="G25" s="11">
        <f t="shared" si="11"/>
        <v>0</v>
      </c>
      <c r="H25" s="11">
        <f t="shared" si="11"/>
        <v>0</v>
      </c>
      <c r="I25" s="11">
        <f t="shared" si="11"/>
        <v>0</v>
      </c>
      <c r="J25" s="11">
        <f t="shared" si="11"/>
        <v>0</v>
      </c>
      <c r="K25" s="11">
        <f t="shared" si="11"/>
        <v>0</v>
      </c>
      <c r="L25" s="11">
        <f t="shared" si="11"/>
        <v>0</v>
      </c>
      <c r="M25" s="11">
        <f t="shared" si="11"/>
        <v>0</v>
      </c>
      <c r="N25" s="12">
        <f>AVERAGE(B25:L25)</f>
        <v>0</v>
      </c>
    </row>
    <row r="26" spans="1:14" x14ac:dyDescent="0.15">
      <c r="A26" s="2" t="s">
        <v>22</v>
      </c>
      <c r="B26" s="2">
        <f>'Entrada de $'!B24</f>
        <v>0</v>
      </c>
      <c r="C26" s="2">
        <f>'Entrada de $'!C24</f>
        <v>0</v>
      </c>
      <c r="D26" s="2">
        <f>'Entrada de $'!D24</f>
        <v>0</v>
      </c>
      <c r="E26" s="2">
        <f>'Entrada de $'!E24</f>
        <v>0</v>
      </c>
      <c r="F26" s="2">
        <f>'Entrada de $'!F24</f>
        <v>0</v>
      </c>
      <c r="G26" s="2">
        <f>'Entrada de $'!G24</f>
        <v>0</v>
      </c>
      <c r="H26" s="2">
        <f>'Entrada de $'!H24</f>
        <v>0</v>
      </c>
      <c r="I26" s="2">
        <f>'Entrada de $'!I24</f>
        <v>0</v>
      </c>
      <c r="J26" s="2">
        <f>'Entrada de $'!J24</f>
        <v>0</v>
      </c>
      <c r="K26" s="2">
        <f>'Entrada de $'!K24</f>
        <v>0</v>
      </c>
      <c r="L26" s="2">
        <f>'Entrada de $'!L24</f>
        <v>0</v>
      </c>
      <c r="M26" s="2">
        <f>'Entrada de $'!M24</f>
        <v>0</v>
      </c>
      <c r="N26" s="2">
        <f>SUM(B26:M26)</f>
        <v>0</v>
      </c>
    </row>
    <row r="28" spans="1:14" x14ac:dyDescent="0.15">
      <c r="A28" s="8" t="str">
        <f>"Custo Total de "&amp;InformacoesBasicas!C21</f>
        <v xml:space="preserve">Custo Total de </v>
      </c>
      <c r="B28" s="9">
        <f t="shared" ref="B28:M28" si="12">B29*B30</f>
        <v>0</v>
      </c>
      <c r="C28" s="9">
        <f t="shared" si="12"/>
        <v>0</v>
      </c>
      <c r="D28" s="9">
        <f t="shared" si="12"/>
        <v>0</v>
      </c>
      <c r="E28" s="9">
        <f t="shared" si="12"/>
        <v>0</v>
      </c>
      <c r="F28" s="9">
        <f t="shared" si="12"/>
        <v>0</v>
      </c>
      <c r="G28" s="9">
        <f t="shared" si="12"/>
        <v>0</v>
      </c>
      <c r="H28" s="9">
        <f t="shared" si="12"/>
        <v>0</v>
      </c>
      <c r="I28" s="9">
        <f t="shared" si="12"/>
        <v>0</v>
      </c>
      <c r="J28" s="9">
        <f t="shared" si="12"/>
        <v>0</v>
      </c>
      <c r="K28" s="9">
        <f t="shared" si="12"/>
        <v>0</v>
      </c>
      <c r="L28" s="9">
        <f t="shared" si="12"/>
        <v>0</v>
      </c>
      <c r="M28" s="9">
        <f t="shared" si="12"/>
        <v>0</v>
      </c>
      <c r="N28" s="10">
        <f>SUM(B28:M28)</f>
        <v>0</v>
      </c>
    </row>
    <row r="29" spans="1:14" x14ac:dyDescent="0.15">
      <c r="A29" s="2" t="str">
        <f>IF(InformacoesBasicas!B10=1,"Custo de Aquisição de ",IF(InformacoesBasicas!B10=2,"Custo de Prestação de Serviço de ",IF(InformacoesBasicas!B10=3,"Custo de Fabricação de ","Custo de")))&amp;InformacoesBasicas!C21</f>
        <v xml:space="preserve">Custo de Prestação de Serviço de </v>
      </c>
      <c r="B29" s="11">
        <f>'Custo Unitário'!B22</f>
        <v>0</v>
      </c>
      <c r="C29" s="11">
        <f>$B29</f>
        <v>0</v>
      </c>
      <c r="D29" s="11">
        <f t="shared" ref="D29:M29" si="13">$B29</f>
        <v>0</v>
      </c>
      <c r="E29" s="11">
        <f t="shared" si="13"/>
        <v>0</v>
      </c>
      <c r="F29" s="11">
        <f t="shared" si="13"/>
        <v>0</v>
      </c>
      <c r="G29" s="11">
        <f t="shared" si="13"/>
        <v>0</v>
      </c>
      <c r="H29" s="11">
        <f t="shared" si="13"/>
        <v>0</v>
      </c>
      <c r="I29" s="11">
        <f t="shared" si="13"/>
        <v>0</v>
      </c>
      <c r="J29" s="11">
        <f t="shared" si="13"/>
        <v>0</v>
      </c>
      <c r="K29" s="11">
        <f t="shared" si="13"/>
        <v>0</v>
      </c>
      <c r="L29" s="11">
        <f t="shared" si="13"/>
        <v>0</v>
      </c>
      <c r="M29" s="11">
        <f t="shared" si="13"/>
        <v>0</v>
      </c>
      <c r="N29" s="12">
        <f>AVERAGE(B29:L29)</f>
        <v>0</v>
      </c>
    </row>
    <row r="30" spans="1:14" x14ac:dyDescent="0.15">
      <c r="A30" s="2" t="s">
        <v>22</v>
      </c>
      <c r="B30" s="2">
        <f>'Entrada de $'!B28</f>
        <v>0</v>
      </c>
      <c r="C30" s="2">
        <f>'Entrada de $'!C28</f>
        <v>0</v>
      </c>
      <c r="D30" s="2">
        <f>'Entrada de $'!D28</f>
        <v>0</v>
      </c>
      <c r="E30" s="2">
        <f>'Entrada de $'!E28</f>
        <v>0</v>
      </c>
      <c r="F30" s="2">
        <f>'Entrada de $'!F28</f>
        <v>0</v>
      </c>
      <c r="G30" s="2">
        <f>'Entrada de $'!G28</f>
        <v>0</v>
      </c>
      <c r="H30" s="2">
        <f>'Entrada de $'!H28</f>
        <v>0</v>
      </c>
      <c r="I30" s="2">
        <f>'Entrada de $'!I28</f>
        <v>0</v>
      </c>
      <c r="J30" s="2">
        <f>'Entrada de $'!J28</f>
        <v>0</v>
      </c>
      <c r="K30" s="2">
        <f>'Entrada de $'!K28</f>
        <v>0</v>
      </c>
      <c r="L30" s="2">
        <f>'Entrada de $'!L28</f>
        <v>0</v>
      </c>
      <c r="M30" s="2">
        <f>'Entrada de $'!M28</f>
        <v>0</v>
      </c>
      <c r="N30" s="2">
        <f>SUM(B30:M30)</f>
        <v>0</v>
      </c>
    </row>
    <row r="32" spans="1:14" x14ac:dyDescent="0.15">
      <c r="A32" s="8" t="str">
        <f>"Custo Total de "&amp;InformacoesBasicas!C22</f>
        <v xml:space="preserve">Custo Total de </v>
      </c>
      <c r="B32" s="9">
        <f t="shared" ref="B32:M32" si="14">B33*B34</f>
        <v>0</v>
      </c>
      <c r="C32" s="9">
        <f t="shared" si="14"/>
        <v>0</v>
      </c>
      <c r="D32" s="9">
        <f t="shared" si="14"/>
        <v>0</v>
      </c>
      <c r="E32" s="9">
        <f t="shared" si="14"/>
        <v>0</v>
      </c>
      <c r="F32" s="9">
        <f t="shared" si="14"/>
        <v>0</v>
      </c>
      <c r="G32" s="9">
        <f t="shared" si="14"/>
        <v>0</v>
      </c>
      <c r="H32" s="9">
        <f t="shared" si="14"/>
        <v>0</v>
      </c>
      <c r="I32" s="9">
        <f t="shared" si="14"/>
        <v>0</v>
      </c>
      <c r="J32" s="9">
        <f t="shared" si="14"/>
        <v>0</v>
      </c>
      <c r="K32" s="9">
        <f t="shared" si="14"/>
        <v>0</v>
      </c>
      <c r="L32" s="9">
        <f t="shared" si="14"/>
        <v>0</v>
      </c>
      <c r="M32" s="9">
        <f t="shared" si="14"/>
        <v>0</v>
      </c>
      <c r="N32" s="10">
        <f>SUM(B32:M32)</f>
        <v>0</v>
      </c>
    </row>
    <row r="33" spans="1:14" x14ac:dyDescent="0.15">
      <c r="A33" s="2" t="str">
        <f>IF(InformacoesBasicas!B10=1,"Custo de Aquisição de ",IF(InformacoesBasicas!B10=2,"Custo de Prestação de Serviço de ",IF(InformacoesBasicas!B10=3,"Custo de Fabricação de ","Custo de")))&amp;InformacoesBasicas!C22</f>
        <v xml:space="preserve">Custo de Prestação de Serviço de </v>
      </c>
      <c r="B33" s="11">
        <f>'Custo Unitário'!B26</f>
        <v>0</v>
      </c>
      <c r="C33" s="11">
        <f>$B33</f>
        <v>0</v>
      </c>
      <c r="D33" s="11">
        <f t="shared" ref="D33:M33" si="15">$B33</f>
        <v>0</v>
      </c>
      <c r="E33" s="11">
        <f t="shared" si="15"/>
        <v>0</v>
      </c>
      <c r="F33" s="11">
        <f t="shared" si="15"/>
        <v>0</v>
      </c>
      <c r="G33" s="11">
        <f t="shared" si="15"/>
        <v>0</v>
      </c>
      <c r="H33" s="11">
        <f t="shared" si="15"/>
        <v>0</v>
      </c>
      <c r="I33" s="11">
        <f t="shared" si="15"/>
        <v>0</v>
      </c>
      <c r="J33" s="11">
        <f t="shared" si="15"/>
        <v>0</v>
      </c>
      <c r="K33" s="11">
        <f t="shared" si="15"/>
        <v>0</v>
      </c>
      <c r="L33" s="11">
        <f t="shared" si="15"/>
        <v>0</v>
      </c>
      <c r="M33" s="11">
        <f t="shared" si="15"/>
        <v>0</v>
      </c>
      <c r="N33" s="12">
        <f>AVERAGE(B33:L33)</f>
        <v>0</v>
      </c>
    </row>
    <row r="34" spans="1:14" x14ac:dyDescent="0.15">
      <c r="A34" s="2" t="s">
        <v>22</v>
      </c>
      <c r="B34" s="2">
        <f>'Entrada de $'!B32</f>
        <v>0</v>
      </c>
      <c r="C34" s="2">
        <f>'Entrada de $'!C32</f>
        <v>0</v>
      </c>
      <c r="D34" s="2">
        <f>'Entrada de $'!D32</f>
        <v>0</v>
      </c>
      <c r="E34" s="2">
        <f>'Entrada de $'!E32</f>
        <v>0</v>
      </c>
      <c r="F34" s="2">
        <f>'Entrada de $'!F32</f>
        <v>0</v>
      </c>
      <c r="G34" s="2">
        <f>'Entrada de $'!G32</f>
        <v>0</v>
      </c>
      <c r="H34" s="2">
        <f>'Entrada de $'!H32</f>
        <v>0</v>
      </c>
      <c r="I34" s="2">
        <f>'Entrada de $'!I32</f>
        <v>0</v>
      </c>
      <c r="J34" s="2">
        <f>'Entrada de $'!J32</f>
        <v>0</v>
      </c>
      <c r="K34" s="2">
        <f>'Entrada de $'!K32</f>
        <v>0</v>
      </c>
      <c r="L34" s="2">
        <f>'Entrada de $'!L32</f>
        <v>0</v>
      </c>
      <c r="M34" s="2">
        <f>'Entrada de $'!M32</f>
        <v>0</v>
      </c>
      <c r="N34" s="2">
        <f>SUM(B34:M34)</f>
        <v>0</v>
      </c>
    </row>
    <row r="36" spans="1:14" x14ac:dyDescent="0.15">
      <c r="A36" s="8" t="str">
        <f>"Custo Total de "&amp;InformacoesBasicas!C23</f>
        <v xml:space="preserve">Custo Total de </v>
      </c>
      <c r="B36" s="9">
        <f t="shared" ref="B36:M36" si="16">B37*B38</f>
        <v>0</v>
      </c>
      <c r="C36" s="9">
        <f t="shared" si="16"/>
        <v>0</v>
      </c>
      <c r="D36" s="9">
        <f t="shared" si="16"/>
        <v>0</v>
      </c>
      <c r="E36" s="9">
        <f t="shared" si="16"/>
        <v>0</v>
      </c>
      <c r="F36" s="9">
        <f t="shared" si="16"/>
        <v>0</v>
      </c>
      <c r="G36" s="9">
        <f t="shared" si="16"/>
        <v>0</v>
      </c>
      <c r="H36" s="9">
        <f t="shared" si="16"/>
        <v>0</v>
      </c>
      <c r="I36" s="9">
        <f t="shared" si="16"/>
        <v>0</v>
      </c>
      <c r="J36" s="9">
        <f t="shared" si="16"/>
        <v>0</v>
      </c>
      <c r="K36" s="9">
        <f t="shared" si="16"/>
        <v>0</v>
      </c>
      <c r="L36" s="9">
        <f t="shared" si="16"/>
        <v>0</v>
      </c>
      <c r="M36" s="9">
        <f t="shared" si="16"/>
        <v>0</v>
      </c>
      <c r="N36" s="10">
        <f>SUM(B36:M36)</f>
        <v>0</v>
      </c>
    </row>
    <row r="37" spans="1:14" x14ac:dyDescent="0.15">
      <c r="A37" s="2" t="str">
        <f>IF(InformacoesBasicas!B10=1,"Custo de Aquisição de ",IF(InformacoesBasicas!B10=2,"Custo de Prestação de Serviço de ",IF(InformacoesBasicas!B10=3,"Custo de Fabricação de ","Custo de")))&amp;InformacoesBasicas!C23</f>
        <v xml:space="preserve">Custo de Prestação de Serviço de </v>
      </c>
      <c r="B37" s="11">
        <f>'Custo Unitário'!B30</f>
        <v>0</v>
      </c>
      <c r="C37" s="11">
        <f>$B37</f>
        <v>0</v>
      </c>
      <c r="D37" s="11">
        <f t="shared" ref="D37:M37" si="17">$B37</f>
        <v>0</v>
      </c>
      <c r="E37" s="11">
        <f t="shared" si="17"/>
        <v>0</v>
      </c>
      <c r="F37" s="11">
        <f t="shared" si="17"/>
        <v>0</v>
      </c>
      <c r="G37" s="11">
        <f t="shared" si="17"/>
        <v>0</v>
      </c>
      <c r="H37" s="11">
        <f t="shared" si="17"/>
        <v>0</v>
      </c>
      <c r="I37" s="11">
        <f t="shared" si="17"/>
        <v>0</v>
      </c>
      <c r="J37" s="11">
        <f t="shared" si="17"/>
        <v>0</v>
      </c>
      <c r="K37" s="11">
        <f t="shared" si="17"/>
        <v>0</v>
      </c>
      <c r="L37" s="11">
        <f t="shared" si="17"/>
        <v>0</v>
      </c>
      <c r="M37" s="11">
        <f t="shared" si="17"/>
        <v>0</v>
      </c>
      <c r="N37" s="12">
        <f>AVERAGE(B37:L37)</f>
        <v>0</v>
      </c>
    </row>
    <row r="38" spans="1:14" x14ac:dyDescent="0.15">
      <c r="A38" s="2" t="s">
        <v>22</v>
      </c>
      <c r="B38" s="2">
        <f>'Entrada de $'!B36</f>
        <v>0</v>
      </c>
      <c r="C38" s="2">
        <f>'Entrada de $'!C36</f>
        <v>0</v>
      </c>
      <c r="D38" s="2">
        <f>'Entrada de $'!D36</f>
        <v>0</v>
      </c>
      <c r="E38" s="2">
        <f>'Entrada de $'!E36</f>
        <v>0</v>
      </c>
      <c r="F38" s="2">
        <f>'Entrada de $'!F36</f>
        <v>0</v>
      </c>
      <c r="G38" s="2">
        <f>'Entrada de $'!G36</f>
        <v>0</v>
      </c>
      <c r="H38" s="2">
        <f>'Entrada de $'!H36</f>
        <v>0</v>
      </c>
      <c r="I38" s="2">
        <f>'Entrada de $'!I36</f>
        <v>0</v>
      </c>
      <c r="J38" s="2">
        <f>'Entrada de $'!J36</f>
        <v>0</v>
      </c>
      <c r="K38" s="2">
        <f>'Entrada de $'!K36</f>
        <v>0</v>
      </c>
      <c r="L38" s="2">
        <f>'Entrada de $'!L36</f>
        <v>0</v>
      </c>
      <c r="M38" s="2">
        <f>'Entrada de $'!M36</f>
        <v>0</v>
      </c>
      <c r="N38" s="2">
        <f>SUM(B38:M38)</f>
        <v>0</v>
      </c>
    </row>
    <row r="40" spans="1:14" x14ac:dyDescent="0.15">
      <c r="A40" s="8" t="str">
        <f>"Custo Total de "&amp;InformacoesBasicas!C24</f>
        <v xml:space="preserve">Custo Total de </v>
      </c>
      <c r="B40" s="9">
        <f t="shared" ref="B40:M40" si="18">B41*B42</f>
        <v>0</v>
      </c>
      <c r="C40" s="9">
        <f t="shared" si="18"/>
        <v>0</v>
      </c>
      <c r="D40" s="9">
        <f t="shared" si="18"/>
        <v>0</v>
      </c>
      <c r="E40" s="9">
        <f t="shared" si="18"/>
        <v>0</v>
      </c>
      <c r="F40" s="9">
        <f t="shared" si="18"/>
        <v>0</v>
      </c>
      <c r="G40" s="9">
        <f t="shared" si="18"/>
        <v>0</v>
      </c>
      <c r="H40" s="9">
        <f t="shared" si="18"/>
        <v>0</v>
      </c>
      <c r="I40" s="9">
        <f t="shared" si="18"/>
        <v>0</v>
      </c>
      <c r="J40" s="9">
        <f t="shared" si="18"/>
        <v>0</v>
      </c>
      <c r="K40" s="9">
        <f t="shared" si="18"/>
        <v>0</v>
      </c>
      <c r="L40" s="9">
        <f t="shared" si="18"/>
        <v>0</v>
      </c>
      <c r="M40" s="9">
        <f t="shared" si="18"/>
        <v>0</v>
      </c>
      <c r="N40" s="10">
        <f>SUM(B40:M40)</f>
        <v>0</v>
      </c>
    </row>
    <row r="41" spans="1:14" x14ac:dyDescent="0.15">
      <c r="A41" s="2" t="str">
        <f>IF(InformacoesBasicas!B10=1,"Custo de Aquisição de ",IF(InformacoesBasicas!B10=2,"Custo de Prestação de Serviço de ",IF(InformacoesBasicas!B10=3,"Custo de Fabricação de ","Custo de")))&amp;InformacoesBasicas!C24</f>
        <v xml:space="preserve">Custo de Prestação de Serviço de </v>
      </c>
      <c r="B41" s="11">
        <f>'Custo Unitário'!B34</f>
        <v>0</v>
      </c>
      <c r="C41" s="11">
        <f>$B41</f>
        <v>0</v>
      </c>
      <c r="D41" s="11">
        <f t="shared" ref="D41:M41" si="19">$B41</f>
        <v>0</v>
      </c>
      <c r="E41" s="11">
        <f t="shared" si="19"/>
        <v>0</v>
      </c>
      <c r="F41" s="11">
        <f t="shared" si="19"/>
        <v>0</v>
      </c>
      <c r="G41" s="11">
        <f t="shared" si="19"/>
        <v>0</v>
      </c>
      <c r="H41" s="11">
        <f t="shared" si="19"/>
        <v>0</v>
      </c>
      <c r="I41" s="11">
        <f t="shared" si="19"/>
        <v>0</v>
      </c>
      <c r="J41" s="11">
        <f t="shared" si="19"/>
        <v>0</v>
      </c>
      <c r="K41" s="11">
        <f t="shared" si="19"/>
        <v>0</v>
      </c>
      <c r="L41" s="11">
        <f t="shared" si="19"/>
        <v>0</v>
      </c>
      <c r="M41" s="11">
        <f t="shared" si="19"/>
        <v>0</v>
      </c>
      <c r="N41" s="12">
        <f>AVERAGE(B41:L41)</f>
        <v>0</v>
      </c>
    </row>
    <row r="42" spans="1:14" x14ac:dyDescent="0.15">
      <c r="A42" s="2" t="s">
        <v>22</v>
      </c>
      <c r="B42" s="2">
        <f>'Entrada de $'!B40</f>
        <v>0</v>
      </c>
      <c r="C42" s="2">
        <f>'Entrada de $'!C40</f>
        <v>0</v>
      </c>
      <c r="D42" s="2">
        <f>'Entrada de $'!D40</f>
        <v>0</v>
      </c>
      <c r="E42" s="2">
        <f>'Entrada de $'!E40</f>
        <v>0</v>
      </c>
      <c r="F42" s="2">
        <f>'Entrada de $'!F40</f>
        <v>0</v>
      </c>
      <c r="G42" s="2">
        <f>'Entrada de $'!G40</f>
        <v>0</v>
      </c>
      <c r="H42" s="2">
        <f>'Entrada de $'!H40</f>
        <v>0</v>
      </c>
      <c r="I42" s="2">
        <f>'Entrada de $'!I40</f>
        <v>0</v>
      </c>
      <c r="J42" s="2">
        <f>'Entrada de $'!J40</f>
        <v>0</v>
      </c>
      <c r="K42" s="2">
        <f>'Entrada de $'!K40</f>
        <v>0</v>
      </c>
      <c r="L42" s="2">
        <f>'Entrada de $'!L40</f>
        <v>0</v>
      </c>
      <c r="M42" s="2">
        <f>'Entrada de $'!M40</f>
        <v>0</v>
      </c>
      <c r="N42" s="2">
        <f>SUM(B42:M42)</f>
        <v>0</v>
      </c>
    </row>
    <row r="44" spans="1:14" x14ac:dyDescent="0.15">
      <c r="A44" s="8" t="str">
        <f>"Custo Total de "&amp;InformacoesBasicas!C25</f>
        <v xml:space="preserve">Custo Total de </v>
      </c>
      <c r="B44" s="9">
        <f t="shared" ref="B44:M44" si="20">B45*B46</f>
        <v>0</v>
      </c>
      <c r="C44" s="9">
        <f t="shared" si="20"/>
        <v>0</v>
      </c>
      <c r="D44" s="9">
        <f t="shared" si="20"/>
        <v>0</v>
      </c>
      <c r="E44" s="9">
        <f t="shared" si="20"/>
        <v>0</v>
      </c>
      <c r="F44" s="9">
        <f t="shared" si="20"/>
        <v>0</v>
      </c>
      <c r="G44" s="9">
        <f t="shared" si="20"/>
        <v>0</v>
      </c>
      <c r="H44" s="9">
        <f t="shared" si="20"/>
        <v>0</v>
      </c>
      <c r="I44" s="9">
        <f t="shared" si="20"/>
        <v>0</v>
      </c>
      <c r="J44" s="9">
        <f t="shared" si="20"/>
        <v>0</v>
      </c>
      <c r="K44" s="9">
        <f t="shared" si="20"/>
        <v>0</v>
      </c>
      <c r="L44" s="9">
        <f t="shared" si="20"/>
        <v>0</v>
      </c>
      <c r="M44" s="9">
        <f t="shared" si="20"/>
        <v>0</v>
      </c>
      <c r="N44" s="10">
        <f>SUM(B44:M44)</f>
        <v>0</v>
      </c>
    </row>
    <row r="45" spans="1:14" x14ac:dyDescent="0.15">
      <c r="A45" s="2" t="str">
        <f>IF(InformacoesBasicas!B10=1,"Custo de Aquisição de ",IF(InformacoesBasicas!B10=2,"Custo de Prestação de Serviço de ",IF(InformacoesBasicas!B10=3,"Custo de Fabricação de ","Custo de")))&amp;InformacoesBasicas!C25</f>
        <v xml:space="preserve">Custo de Prestação de Serviço de </v>
      </c>
      <c r="B45" s="11">
        <f>'Custo Unitário'!B38</f>
        <v>0</v>
      </c>
      <c r="C45" s="11">
        <f>$B45</f>
        <v>0</v>
      </c>
      <c r="D45" s="11">
        <f t="shared" ref="D45:M45" si="21">$B45</f>
        <v>0</v>
      </c>
      <c r="E45" s="11">
        <f t="shared" si="21"/>
        <v>0</v>
      </c>
      <c r="F45" s="11">
        <f t="shared" si="21"/>
        <v>0</v>
      </c>
      <c r="G45" s="11">
        <f t="shared" si="21"/>
        <v>0</v>
      </c>
      <c r="H45" s="11">
        <f t="shared" si="21"/>
        <v>0</v>
      </c>
      <c r="I45" s="11">
        <f t="shared" si="21"/>
        <v>0</v>
      </c>
      <c r="J45" s="11">
        <f t="shared" si="21"/>
        <v>0</v>
      </c>
      <c r="K45" s="11">
        <f t="shared" si="21"/>
        <v>0</v>
      </c>
      <c r="L45" s="11">
        <f t="shared" si="21"/>
        <v>0</v>
      </c>
      <c r="M45" s="11">
        <f t="shared" si="21"/>
        <v>0</v>
      </c>
      <c r="N45" s="12">
        <f>AVERAGE(B45:L45)</f>
        <v>0</v>
      </c>
    </row>
    <row r="46" spans="1:14" x14ac:dyDescent="0.15">
      <c r="A46" s="2" t="s">
        <v>22</v>
      </c>
      <c r="B46" s="2">
        <f>'Entrada de $'!B44</f>
        <v>0</v>
      </c>
      <c r="C46" s="2">
        <f>'Entrada de $'!C44</f>
        <v>0</v>
      </c>
      <c r="D46" s="2">
        <f>'Entrada de $'!D44</f>
        <v>0</v>
      </c>
      <c r="E46" s="2">
        <f>'Entrada de $'!E44</f>
        <v>0</v>
      </c>
      <c r="F46" s="2">
        <f>'Entrada de $'!F44</f>
        <v>0</v>
      </c>
      <c r="G46" s="2">
        <f>'Entrada de $'!G44</f>
        <v>0</v>
      </c>
      <c r="H46" s="2">
        <f>'Entrada de $'!H44</f>
        <v>0</v>
      </c>
      <c r="I46" s="2">
        <f>'Entrada de $'!I44</f>
        <v>0</v>
      </c>
      <c r="J46" s="2">
        <f>'Entrada de $'!J44</f>
        <v>0</v>
      </c>
      <c r="K46" s="2">
        <f>'Entrada de $'!K44</f>
        <v>0</v>
      </c>
      <c r="L46" s="2">
        <f>'Entrada de $'!L44</f>
        <v>0</v>
      </c>
      <c r="M46" s="2">
        <f>'Entrada de $'!M44</f>
        <v>0</v>
      </c>
      <c r="N46" s="2">
        <f>SUM(B46:M46)</f>
        <v>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4"/>
  <sheetViews>
    <sheetView showGridLines="0" zoomScale="150" workbookViewId="0">
      <pane xSplit="1" ySplit="4" topLeftCell="F11" activePane="bottomRight" state="frozen"/>
      <selection pane="topRight" activeCell="B1" sqref="B1"/>
      <selection pane="bottomLeft" activeCell="A5" sqref="A5"/>
      <selection pane="bottomRight" activeCell="D34" sqref="D34:O34"/>
    </sheetView>
  </sheetViews>
  <sheetFormatPr baseColWidth="10" defaultColWidth="8.83203125" defaultRowHeight="11" x14ac:dyDescent="0.15"/>
  <cols>
    <col min="1" max="1" width="27.83203125" style="14" customWidth="1"/>
    <col min="2" max="2" width="11" style="11" bestFit="1" customWidth="1"/>
    <col min="3" max="3" width="11.1640625" style="11" customWidth="1"/>
    <col min="4" max="15" width="11" style="11" customWidth="1"/>
    <col min="16" max="16" width="15.5" style="12" customWidth="1"/>
    <col min="17" max="16384" width="8.83203125" style="14"/>
  </cols>
  <sheetData>
    <row r="1" spans="1:16" ht="16" x14ac:dyDescent="0.2">
      <c r="A1" s="23" t="s">
        <v>26</v>
      </c>
    </row>
    <row r="4" spans="1:16" s="26" customFormat="1" ht="24" x14ac:dyDescent="0.15">
      <c r="A4" s="24" t="s">
        <v>19</v>
      </c>
      <c r="B4" s="24">
        <v>0</v>
      </c>
      <c r="C4" s="24"/>
      <c r="D4" s="24">
        <v>1</v>
      </c>
      <c r="E4" s="24">
        <v>2</v>
      </c>
      <c r="F4" s="24">
        <v>3</v>
      </c>
      <c r="G4" s="24">
        <v>4</v>
      </c>
      <c r="H4" s="24">
        <v>5</v>
      </c>
      <c r="I4" s="24">
        <v>6</v>
      </c>
      <c r="J4" s="24">
        <v>7</v>
      </c>
      <c r="K4" s="24">
        <v>8</v>
      </c>
      <c r="L4" s="24">
        <v>9</v>
      </c>
      <c r="M4" s="24">
        <v>10</v>
      </c>
      <c r="N4" s="24">
        <v>11</v>
      </c>
      <c r="O4" s="24">
        <v>12</v>
      </c>
      <c r="P4" s="25" t="s">
        <v>27</v>
      </c>
    </row>
    <row r="5" spans="1:16" x14ac:dyDescent="0.15">
      <c r="A5" s="15" t="s">
        <v>28</v>
      </c>
      <c r="B5" s="7">
        <f>B8</f>
        <v>46000</v>
      </c>
      <c r="C5" s="7"/>
      <c r="D5" s="7">
        <f>D22</f>
        <v>17100</v>
      </c>
      <c r="E5" s="7">
        <f t="shared" ref="E5:O5" si="0">E22</f>
        <v>17100</v>
      </c>
      <c r="F5" s="7">
        <f t="shared" si="0"/>
        <v>17100</v>
      </c>
      <c r="G5" s="7">
        <f t="shared" si="0"/>
        <v>20100</v>
      </c>
      <c r="H5" s="7">
        <f t="shared" si="0"/>
        <v>21100</v>
      </c>
      <c r="I5" s="7">
        <f t="shared" si="0"/>
        <v>27100</v>
      </c>
      <c r="J5" s="7">
        <f t="shared" si="0"/>
        <v>28250</v>
      </c>
      <c r="K5" s="7">
        <f t="shared" si="0"/>
        <v>29250</v>
      </c>
      <c r="L5" s="7">
        <f t="shared" si="0"/>
        <v>30250</v>
      </c>
      <c r="M5" s="7">
        <f>M22</f>
        <v>30250</v>
      </c>
      <c r="N5" s="7">
        <f t="shared" si="0"/>
        <v>30250</v>
      </c>
      <c r="O5" s="7">
        <f t="shared" si="0"/>
        <v>30250</v>
      </c>
      <c r="P5" s="13">
        <f>SUM(D5:O5)</f>
        <v>298100</v>
      </c>
    </row>
    <row r="7" spans="1:16" x14ac:dyDescent="0.15">
      <c r="C7" s="24" t="s">
        <v>29</v>
      </c>
    </row>
    <row r="8" spans="1:16" x14ac:dyDescent="0.15">
      <c r="A8" s="16" t="s">
        <v>30</v>
      </c>
      <c r="B8" s="9">
        <f>SUM(B9:B20)</f>
        <v>46000</v>
      </c>
    </row>
    <row r="9" spans="1:16" x14ac:dyDescent="0.15">
      <c r="A9" s="14" t="s">
        <v>31</v>
      </c>
      <c r="B9" s="22">
        <v>6000</v>
      </c>
    </row>
    <row r="10" spans="1:16" x14ac:dyDescent="0.15">
      <c r="A10" s="14" t="s">
        <v>32</v>
      </c>
      <c r="B10" s="22">
        <v>0</v>
      </c>
      <c r="C10" s="11">
        <f>B10*0.2</f>
        <v>0</v>
      </c>
    </row>
    <row r="11" spans="1:16" x14ac:dyDescent="0.15">
      <c r="A11" s="14" t="s">
        <v>33</v>
      </c>
      <c r="B11" s="22">
        <v>0</v>
      </c>
      <c r="C11" s="11">
        <f>B11*0.01</f>
        <v>0</v>
      </c>
    </row>
    <row r="12" spans="1:16" x14ac:dyDescent="0.15">
      <c r="A12" s="14" t="s">
        <v>34</v>
      </c>
      <c r="B12" s="22">
        <v>0</v>
      </c>
      <c r="C12" s="11">
        <f>B12*0.2</f>
        <v>0</v>
      </c>
    </row>
    <row r="13" spans="1:16" x14ac:dyDescent="0.15">
      <c r="A13" s="14" t="s">
        <v>35</v>
      </c>
      <c r="B13" s="22">
        <v>0</v>
      </c>
    </row>
    <row r="14" spans="1:16" x14ac:dyDescent="0.15">
      <c r="A14" s="14" t="s">
        <v>36</v>
      </c>
      <c r="B14" s="22">
        <v>10000</v>
      </c>
      <c r="D14" s="14"/>
    </row>
    <row r="15" spans="1:16" x14ac:dyDescent="0.15">
      <c r="A15" s="14" t="s">
        <v>37</v>
      </c>
      <c r="B15" s="22">
        <v>5000</v>
      </c>
      <c r="D15" s="14"/>
    </row>
    <row r="16" spans="1:16" x14ac:dyDescent="0.15">
      <c r="A16" s="14" t="s">
        <v>38</v>
      </c>
      <c r="B16" s="22">
        <v>25000</v>
      </c>
      <c r="D16" s="14"/>
    </row>
    <row r="17" spans="1:16" x14ac:dyDescent="0.15">
      <c r="A17" s="14" t="s">
        <v>39</v>
      </c>
      <c r="B17" s="22">
        <v>0</v>
      </c>
      <c r="D17" s="14"/>
    </row>
    <row r="18" spans="1:16" x14ac:dyDescent="0.15">
      <c r="A18" s="14" t="s">
        <v>40</v>
      </c>
      <c r="B18" s="22">
        <v>0</v>
      </c>
      <c r="D18" s="14"/>
    </row>
    <row r="19" spans="1:16" x14ac:dyDescent="0.15">
      <c r="A19" s="14" t="s">
        <v>41</v>
      </c>
      <c r="B19" s="22">
        <v>0</v>
      </c>
      <c r="D19" s="14"/>
    </row>
    <row r="20" spans="1:16" x14ac:dyDescent="0.15">
      <c r="B20" s="22"/>
      <c r="D20" s="14"/>
    </row>
    <row r="22" spans="1:16" x14ac:dyDescent="0.15">
      <c r="A22" s="16" t="s">
        <v>42</v>
      </c>
      <c r="D22" s="9">
        <f t="shared" ref="D22:O22" si="1">SUM(D23:D34)</f>
        <v>17100</v>
      </c>
      <c r="E22" s="9">
        <f t="shared" si="1"/>
        <v>17100</v>
      </c>
      <c r="F22" s="9">
        <f t="shared" si="1"/>
        <v>17100</v>
      </c>
      <c r="G22" s="9">
        <f t="shared" si="1"/>
        <v>20100</v>
      </c>
      <c r="H22" s="9">
        <f t="shared" si="1"/>
        <v>21100</v>
      </c>
      <c r="I22" s="9">
        <f t="shared" si="1"/>
        <v>27100</v>
      </c>
      <c r="J22" s="9">
        <f t="shared" si="1"/>
        <v>28250</v>
      </c>
      <c r="K22" s="9">
        <f t="shared" si="1"/>
        <v>29250</v>
      </c>
      <c r="L22" s="9">
        <f t="shared" si="1"/>
        <v>30250</v>
      </c>
      <c r="M22" s="9">
        <f t="shared" si="1"/>
        <v>30250</v>
      </c>
      <c r="N22" s="9">
        <f t="shared" si="1"/>
        <v>30250</v>
      </c>
      <c r="O22" s="9">
        <f t="shared" si="1"/>
        <v>30250</v>
      </c>
      <c r="P22" s="10">
        <f>SUM(D22:O22)</f>
        <v>298100</v>
      </c>
    </row>
    <row r="23" spans="1:16" x14ac:dyDescent="0.15">
      <c r="A23" s="14" t="s">
        <v>43</v>
      </c>
      <c r="D23" s="28">
        <v>8000</v>
      </c>
      <c r="E23" s="28">
        <v>8000</v>
      </c>
      <c r="F23" s="28">
        <v>8000</v>
      </c>
      <c r="G23" s="28">
        <v>8000</v>
      </c>
      <c r="H23" s="28">
        <v>8000</v>
      </c>
      <c r="I23" s="28">
        <v>8000</v>
      </c>
      <c r="J23" s="28">
        <v>8000</v>
      </c>
      <c r="K23" s="28">
        <v>8000</v>
      </c>
      <c r="L23" s="28">
        <v>8000</v>
      </c>
      <c r="M23" s="28">
        <v>8000</v>
      </c>
      <c r="N23" s="28">
        <v>8000</v>
      </c>
      <c r="O23" s="28">
        <v>8000</v>
      </c>
      <c r="P23" s="12">
        <f>SUM(D23:O23)</f>
        <v>96000</v>
      </c>
    </row>
    <row r="24" spans="1:16" x14ac:dyDescent="0.15">
      <c r="A24" s="14" t="s">
        <v>44</v>
      </c>
      <c r="D24" s="28">
        <v>0</v>
      </c>
      <c r="E24" s="28">
        <v>0</v>
      </c>
      <c r="F24" s="28">
        <v>0</v>
      </c>
      <c r="G24" s="28">
        <v>0</v>
      </c>
      <c r="H24" s="28">
        <v>0</v>
      </c>
      <c r="I24" s="28">
        <v>5000</v>
      </c>
      <c r="J24" s="28">
        <v>5000</v>
      </c>
      <c r="K24" s="28">
        <v>5000</v>
      </c>
      <c r="L24" s="28">
        <v>5000</v>
      </c>
      <c r="M24" s="28">
        <v>5000</v>
      </c>
      <c r="N24" s="28">
        <v>5000</v>
      </c>
      <c r="O24" s="28">
        <v>5000</v>
      </c>
      <c r="P24" s="12">
        <f t="shared" ref="P24:P25" si="2">SUM(D24:O24)</f>
        <v>35000</v>
      </c>
    </row>
    <row r="25" spans="1:16" x14ac:dyDescent="0.15">
      <c r="A25" s="14" t="s">
        <v>45</v>
      </c>
      <c r="D25" s="28">
        <v>0</v>
      </c>
      <c r="E25" s="28">
        <v>0</v>
      </c>
      <c r="F25" s="28">
        <v>0</v>
      </c>
      <c r="G25" s="28">
        <v>0</v>
      </c>
      <c r="H25" s="28">
        <v>0</v>
      </c>
      <c r="I25" s="28">
        <v>0</v>
      </c>
      <c r="J25" s="28">
        <v>0</v>
      </c>
      <c r="K25" s="28">
        <v>0</v>
      </c>
      <c r="L25" s="28">
        <v>0</v>
      </c>
      <c r="M25" s="28">
        <v>0</v>
      </c>
      <c r="N25" s="28">
        <v>0</v>
      </c>
      <c r="O25" s="28">
        <v>0</v>
      </c>
      <c r="P25" s="12">
        <f t="shared" si="2"/>
        <v>0</v>
      </c>
    </row>
    <row r="26" spans="1:16" x14ac:dyDescent="0.15">
      <c r="A26" s="14" t="s">
        <v>46</v>
      </c>
      <c r="D26" s="28">
        <v>2000</v>
      </c>
      <c r="E26" s="28">
        <v>2000</v>
      </c>
      <c r="F26" s="28">
        <v>2000</v>
      </c>
      <c r="G26" s="28">
        <v>5000</v>
      </c>
      <c r="H26" s="28">
        <v>6000</v>
      </c>
      <c r="I26" s="28">
        <v>7000</v>
      </c>
      <c r="J26" s="28">
        <v>8000</v>
      </c>
      <c r="K26" s="28">
        <v>9000</v>
      </c>
      <c r="L26" s="28">
        <v>10000</v>
      </c>
      <c r="M26" s="28">
        <v>10000</v>
      </c>
      <c r="N26" s="28">
        <v>10000</v>
      </c>
      <c r="O26" s="28">
        <v>10000</v>
      </c>
      <c r="P26" s="12">
        <f t="shared" ref="P26:P34" si="3">SUM(D26:O26)</f>
        <v>81000</v>
      </c>
    </row>
    <row r="27" spans="1:16" x14ac:dyDescent="0.15">
      <c r="A27" s="14" t="s">
        <v>47</v>
      </c>
      <c r="D27" s="28">
        <v>0</v>
      </c>
      <c r="E27" s="28">
        <v>0</v>
      </c>
      <c r="F27" s="28">
        <v>0</v>
      </c>
      <c r="G27" s="28">
        <v>0</v>
      </c>
      <c r="H27" s="28">
        <v>0</v>
      </c>
      <c r="I27" s="28">
        <v>0</v>
      </c>
      <c r="J27" s="28">
        <v>0</v>
      </c>
      <c r="K27" s="28">
        <v>0</v>
      </c>
      <c r="L27" s="28">
        <v>0</v>
      </c>
      <c r="M27" s="28">
        <v>0</v>
      </c>
      <c r="N27" s="28">
        <v>0</v>
      </c>
      <c r="O27" s="28">
        <v>0</v>
      </c>
      <c r="P27" s="12">
        <f t="shared" si="3"/>
        <v>0</v>
      </c>
    </row>
    <row r="28" spans="1:16" x14ac:dyDescent="0.15">
      <c r="A28" s="14" t="s">
        <v>48</v>
      </c>
      <c r="D28" s="28">
        <v>100</v>
      </c>
      <c r="E28" s="28">
        <v>100</v>
      </c>
      <c r="F28" s="28">
        <v>100</v>
      </c>
      <c r="G28" s="28">
        <v>100</v>
      </c>
      <c r="H28" s="28">
        <v>100</v>
      </c>
      <c r="I28" s="28">
        <v>100</v>
      </c>
      <c r="J28" s="28">
        <v>250</v>
      </c>
      <c r="K28" s="28">
        <v>250</v>
      </c>
      <c r="L28" s="28">
        <v>250</v>
      </c>
      <c r="M28" s="28">
        <v>250</v>
      </c>
      <c r="N28" s="28">
        <v>250</v>
      </c>
      <c r="O28" s="28">
        <v>250</v>
      </c>
      <c r="P28" s="12">
        <f t="shared" si="3"/>
        <v>2100</v>
      </c>
    </row>
    <row r="29" spans="1:16" x14ac:dyDescent="0.15">
      <c r="A29" s="14" t="s">
        <v>49</v>
      </c>
      <c r="D29" s="28">
        <v>0</v>
      </c>
      <c r="E29" s="28">
        <v>0</v>
      </c>
      <c r="F29" s="28">
        <v>0</v>
      </c>
      <c r="G29" s="28">
        <v>0</v>
      </c>
      <c r="H29" s="28">
        <v>0</v>
      </c>
      <c r="I29" s="28">
        <v>0</v>
      </c>
      <c r="J29" s="28">
        <v>0</v>
      </c>
      <c r="K29" s="28">
        <v>0</v>
      </c>
      <c r="L29" s="28">
        <v>0</v>
      </c>
      <c r="M29" s="28">
        <v>0</v>
      </c>
      <c r="N29" s="28">
        <v>0</v>
      </c>
      <c r="O29" s="28">
        <v>0</v>
      </c>
      <c r="P29" s="12">
        <f t="shared" si="3"/>
        <v>0</v>
      </c>
    </row>
    <row r="30" spans="1:16" x14ac:dyDescent="0.15">
      <c r="A30" s="14" t="s">
        <v>50</v>
      </c>
      <c r="D30" s="28">
        <v>0</v>
      </c>
      <c r="E30" s="28">
        <v>0</v>
      </c>
      <c r="F30" s="28">
        <v>0</v>
      </c>
      <c r="G30" s="28">
        <v>0</v>
      </c>
      <c r="H30" s="28">
        <v>0</v>
      </c>
      <c r="I30" s="28">
        <v>0</v>
      </c>
      <c r="J30" s="28">
        <v>0</v>
      </c>
      <c r="K30" s="28">
        <v>0</v>
      </c>
      <c r="L30" s="28">
        <v>0</v>
      </c>
      <c r="M30" s="28">
        <v>0</v>
      </c>
      <c r="N30" s="28">
        <v>0</v>
      </c>
      <c r="O30" s="28">
        <v>0</v>
      </c>
      <c r="P30" s="12">
        <f t="shared" si="3"/>
        <v>0</v>
      </c>
    </row>
    <row r="31" spans="1:16" x14ac:dyDescent="0.15">
      <c r="A31" s="14" t="s">
        <v>51</v>
      </c>
      <c r="D31" s="28">
        <v>0</v>
      </c>
      <c r="E31" s="28">
        <v>0</v>
      </c>
      <c r="F31" s="28">
        <v>0</v>
      </c>
      <c r="G31" s="28">
        <v>0</v>
      </c>
      <c r="H31" s="28">
        <v>0</v>
      </c>
      <c r="I31" s="28">
        <v>0</v>
      </c>
      <c r="J31" s="28">
        <v>0</v>
      </c>
      <c r="K31" s="28">
        <v>0</v>
      </c>
      <c r="L31" s="28">
        <v>0</v>
      </c>
      <c r="M31" s="28">
        <v>0</v>
      </c>
      <c r="N31" s="28">
        <v>0</v>
      </c>
      <c r="O31" s="28">
        <v>0</v>
      </c>
      <c r="P31" s="12">
        <f t="shared" si="3"/>
        <v>0</v>
      </c>
    </row>
    <row r="32" spans="1:16" x14ac:dyDescent="0.15">
      <c r="A32" s="14" t="s">
        <v>52</v>
      </c>
      <c r="D32" s="28">
        <v>0</v>
      </c>
      <c r="E32" s="28">
        <v>0</v>
      </c>
      <c r="F32" s="28">
        <v>0</v>
      </c>
      <c r="G32" s="28">
        <v>0</v>
      </c>
      <c r="H32" s="28">
        <v>0</v>
      </c>
      <c r="I32" s="28">
        <v>0</v>
      </c>
      <c r="J32" s="28">
        <v>0</v>
      </c>
      <c r="K32" s="28">
        <v>0</v>
      </c>
      <c r="L32" s="28">
        <v>0</v>
      </c>
      <c r="M32" s="28">
        <v>0</v>
      </c>
      <c r="N32" s="28">
        <v>0</v>
      </c>
      <c r="O32" s="28">
        <v>0</v>
      </c>
      <c r="P32" s="12">
        <f t="shared" si="3"/>
        <v>0</v>
      </c>
    </row>
    <row r="33" spans="1:16" x14ac:dyDescent="0.15">
      <c r="A33" s="14" t="s">
        <v>83</v>
      </c>
      <c r="D33" s="28">
        <v>5000</v>
      </c>
      <c r="E33" s="28">
        <v>5000</v>
      </c>
      <c r="F33" s="28">
        <v>5000</v>
      </c>
      <c r="G33" s="28">
        <v>5000</v>
      </c>
      <c r="H33" s="28">
        <v>5000</v>
      </c>
      <c r="I33" s="28">
        <v>5000</v>
      </c>
      <c r="J33" s="28">
        <v>5000</v>
      </c>
      <c r="K33" s="28">
        <v>5000</v>
      </c>
      <c r="L33" s="28">
        <v>5000</v>
      </c>
      <c r="M33" s="28">
        <v>5000</v>
      </c>
      <c r="N33" s="28">
        <v>5000</v>
      </c>
      <c r="O33" s="28">
        <v>5000</v>
      </c>
      <c r="P33" s="12">
        <f t="shared" si="3"/>
        <v>60000</v>
      </c>
    </row>
    <row r="34" spans="1:16" x14ac:dyDescent="0.15">
      <c r="A34" s="14" t="s">
        <v>53</v>
      </c>
      <c r="D34" s="28">
        <v>2000</v>
      </c>
      <c r="E34" s="28">
        <v>2000</v>
      </c>
      <c r="F34" s="28">
        <v>2000</v>
      </c>
      <c r="G34" s="28">
        <v>2000</v>
      </c>
      <c r="H34" s="28">
        <v>2000</v>
      </c>
      <c r="I34" s="28">
        <v>2000</v>
      </c>
      <c r="J34" s="28">
        <v>2000</v>
      </c>
      <c r="K34" s="28">
        <v>2000</v>
      </c>
      <c r="L34" s="28">
        <v>2000</v>
      </c>
      <c r="M34" s="28">
        <v>2000</v>
      </c>
      <c r="N34" s="28">
        <v>2000</v>
      </c>
      <c r="O34" s="28">
        <v>2000</v>
      </c>
      <c r="P34" s="12">
        <f t="shared" si="3"/>
        <v>24000</v>
      </c>
    </row>
  </sheetData>
  <phoneticPr fontId="0" type="noConversion"/>
  <pageMargins left="0.78740157499999996" right="0.78740157499999996" top="0.984251969" bottom="0.984251969" header="0.49212598499999999" footer="0.49212598499999999"/>
  <headerFooter alignWithMargins="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6"/>
  <sheetViews>
    <sheetView showGridLines="0" tabSelected="1" zoomScale="135" workbookViewId="0">
      <selection activeCell="F19" sqref="F19"/>
    </sheetView>
  </sheetViews>
  <sheetFormatPr baseColWidth="10" defaultColWidth="8.83203125" defaultRowHeight="13" x14ac:dyDescent="0.15"/>
  <cols>
    <col min="1" max="1" width="31.83203125" style="17" customWidth="1"/>
    <col min="2" max="2" width="13.5" style="17" bestFit="1" customWidth="1"/>
    <col min="3" max="3" width="14.83203125" style="17" customWidth="1"/>
    <col min="4" max="6" width="13" style="17" customWidth="1"/>
    <col min="7" max="7" width="13.1640625" style="17" bestFit="1" customWidth="1"/>
    <col min="8" max="16384" width="8.83203125" style="17"/>
  </cols>
  <sheetData>
    <row r="1" spans="1:6" ht="16" x14ac:dyDescent="0.2">
      <c r="A1" s="23" t="s">
        <v>54</v>
      </c>
      <c r="B1" s="30"/>
      <c r="C1" s="30"/>
      <c r="D1" s="30"/>
      <c r="E1" s="30"/>
      <c r="F1" s="30"/>
    </row>
    <row r="3" spans="1:6" x14ac:dyDescent="0.15">
      <c r="A3" s="30"/>
      <c r="B3" s="18" t="s">
        <v>55</v>
      </c>
      <c r="C3" s="18" t="s">
        <v>56</v>
      </c>
      <c r="D3" s="18" t="s">
        <v>57</v>
      </c>
      <c r="E3" s="18" t="s">
        <v>58</v>
      </c>
      <c r="F3" s="18" t="s">
        <v>59</v>
      </c>
    </row>
    <row r="4" spans="1:6" x14ac:dyDescent="0.15">
      <c r="A4" s="31" t="s">
        <v>60</v>
      </c>
      <c r="B4" s="32">
        <f>'Entrada de $'!N5</f>
        <v>52512</v>
      </c>
      <c r="C4" s="32">
        <f>B4*(1+InformacoesBasicas!D29)</f>
        <v>577632</v>
      </c>
      <c r="D4" s="32">
        <f>C4*(1+InformacoesBasicas!D30)</f>
        <v>924211.20000000007</v>
      </c>
      <c r="E4" s="32">
        <f>D4*(1+InformacoesBasicas!D31)</f>
        <v>1293895.6799999999</v>
      </c>
      <c r="F4" s="32">
        <f>E4*(1+InformacoesBasicas!D32)</f>
        <v>1552674.8159999999</v>
      </c>
    </row>
    <row r="5" spans="1:6" x14ac:dyDescent="0.15">
      <c r="A5" s="30" t="s">
        <v>61</v>
      </c>
      <c r="B5" s="33">
        <f>IF(InformacoesBasicas!$B10=1,0.18,IF(InformacoesBasicas!$B10=2,0.05,IF(InformacoesBasicas!$B10=1,0.1,0.1)))*B4</f>
        <v>2625.6000000000004</v>
      </c>
      <c r="C5" s="33">
        <f>IF(InformacoesBasicas!$B10=1,0.18,IF(InformacoesBasicas!$B10=2,0.05,IF(InformacoesBasicas!$B10=1,0.1,0.1)))*C4</f>
        <v>28881.600000000002</v>
      </c>
      <c r="D5" s="33">
        <f>IF(InformacoesBasicas!$B10=1,0.18,IF(InformacoesBasicas!$B10=2,0.05,IF(InformacoesBasicas!$B10=1,0.1,0.1)))*D4</f>
        <v>46210.560000000005</v>
      </c>
      <c r="E5" s="33">
        <f>IF(InformacoesBasicas!$B10=1,0.18,IF(InformacoesBasicas!$B10=2,0.05,IF(InformacoesBasicas!$B10=1,0.1,0.1)))*E4</f>
        <v>64694.784</v>
      </c>
      <c r="F5" s="33">
        <f>IF(InformacoesBasicas!$B10=1,0.18,IF(InformacoesBasicas!$B10=2,0.05,IF(InformacoesBasicas!$B10=1,0.1,0.1)))*F4</f>
        <v>77633.7408</v>
      </c>
    </row>
    <row r="6" spans="1:6" x14ac:dyDescent="0.15">
      <c r="A6" s="31" t="s">
        <v>62</v>
      </c>
      <c r="B6" s="32">
        <f>B4-B5</f>
        <v>49886.400000000001</v>
      </c>
      <c r="C6" s="32">
        <f>C4-C5</f>
        <v>548750.4</v>
      </c>
      <c r="D6" s="32">
        <f>D4-D5</f>
        <v>878000.64000000001</v>
      </c>
      <c r="E6" s="32">
        <f>E4-E5</f>
        <v>1229200.8959999999</v>
      </c>
      <c r="F6" s="32">
        <f>F4-F5</f>
        <v>1475041.0751999998</v>
      </c>
    </row>
    <row r="7" spans="1:6" x14ac:dyDescent="0.15">
      <c r="A7" s="34" t="s">
        <v>63</v>
      </c>
      <c r="B7" s="35">
        <f>'Calculo de Custo'!N6</f>
        <v>0</v>
      </c>
      <c r="C7" s="33">
        <f>B7*(1+InformacoesBasicas!D43)</f>
        <v>0</v>
      </c>
      <c r="D7" s="33">
        <f>C7*(1+InformacoesBasicas!D44)</f>
        <v>0</v>
      </c>
      <c r="E7" s="33">
        <f>D7*(1+InformacoesBasicas!D45)</f>
        <v>0</v>
      </c>
      <c r="F7" s="33">
        <f>E7*(1+InformacoesBasicas!D46)</f>
        <v>0</v>
      </c>
    </row>
    <row r="8" spans="1:6" x14ac:dyDescent="0.15">
      <c r="A8" s="30" t="s">
        <v>64</v>
      </c>
      <c r="B8" s="33">
        <f>'Saídas de $'!P22</f>
        <v>298100</v>
      </c>
      <c r="C8" s="33">
        <f>B8*(1+InformacoesBasicas!D36)</f>
        <v>387530</v>
      </c>
      <c r="D8" s="33">
        <f>C8*(1+InformacoesBasicas!D37)</f>
        <v>445659.49999999994</v>
      </c>
      <c r="E8" s="33">
        <f>D8*(1+InformacoesBasicas!D38)</f>
        <v>467942.47499999998</v>
      </c>
      <c r="F8" s="33">
        <f>E8*(1+InformacoesBasicas!D39)</f>
        <v>467942.47499999998</v>
      </c>
    </row>
    <row r="9" spans="1:6" x14ac:dyDescent="0.15">
      <c r="A9" s="30" t="s">
        <v>65</v>
      </c>
      <c r="B9" s="33">
        <f>B6-B8-B7</f>
        <v>-248213.6</v>
      </c>
      <c r="C9" s="33">
        <f>C6-C8-C7</f>
        <v>161220.40000000002</v>
      </c>
      <c r="D9" s="33">
        <f>D6-D8-D7</f>
        <v>432341.14000000007</v>
      </c>
      <c r="E9" s="33">
        <f>E6-E8-E7</f>
        <v>761258.42099999997</v>
      </c>
      <c r="F9" s="33">
        <f>F6-F8-F7</f>
        <v>1007098.6001999999</v>
      </c>
    </row>
    <row r="10" spans="1:6" x14ac:dyDescent="0.15">
      <c r="A10" s="30" t="s">
        <v>66</v>
      </c>
      <c r="B10" s="33">
        <f>IF(B9&gt;0,B9*0.25,0)</f>
        <v>0</v>
      </c>
      <c r="C10" s="33">
        <f>IF(C9&gt;0,C9*0.25,0)</f>
        <v>40305.100000000006</v>
      </c>
      <c r="D10" s="33">
        <f>IF(D9&gt;0,D9*0.25,0)</f>
        <v>108085.28500000002</v>
      </c>
      <c r="E10" s="33">
        <f>IF(E9&gt;0,E9*0.25,0)</f>
        <v>190314.60524999999</v>
      </c>
      <c r="F10" s="33">
        <f>IF(F9&gt;0,F9*0.25,0)</f>
        <v>251774.65004999997</v>
      </c>
    </row>
    <row r="11" spans="1:6" x14ac:dyDescent="0.15">
      <c r="A11" s="31" t="s">
        <v>67</v>
      </c>
      <c r="B11" s="32">
        <f>B9-B10</f>
        <v>-248213.6</v>
      </c>
      <c r="C11" s="32">
        <f>C9-C10</f>
        <v>120915.30000000002</v>
      </c>
      <c r="D11" s="32">
        <f>D9-D10</f>
        <v>324255.85500000004</v>
      </c>
      <c r="E11" s="32">
        <f>E9-E10</f>
        <v>570943.81574999995</v>
      </c>
      <c r="F11" s="32">
        <f>F9-F10</f>
        <v>755323.95014999993</v>
      </c>
    </row>
    <row r="14" spans="1:6" ht="16" x14ac:dyDescent="0.2">
      <c r="A14" s="23" t="s">
        <v>68</v>
      </c>
      <c r="B14" s="30"/>
      <c r="C14" s="30"/>
      <c r="D14" s="30"/>
      <c r="E14" s="30"/>
      <c r="F14" s="30"/>
    </row>
    <row r="15" spans="1:6" ht="16" x14ac:dyDescent="0.2">
      <c r="A15" s="23"/>
      <c r="B15" s="18" t="s">
        <v>55</v>
      </c>
      <c r="C15" s="18" t="s">
        <v>56</v>
      </c>
      <c r="D15" s="18" t="s">
        <v>57</v>
      </c>
      <c r="E15" s="18" t="s">
        <v>58</v>
      </c>
      <c r="F15" s="18" t="s">
        <v>59</v>
      </c>
    </row>
    <row r="16" spans="1:6" x14ac:dyDescent="0.15">
      <c r="A16" s="31" t="s">
        <v>69</v>
      </c>
      <c r="B16" s="32">
        <f>B4</f>
        <v>52512</v>
      </c>
      <c r="C16" s="32">
        <f>C4</f>
        <v>577632</v>
      </c>
      <c r="D16" s="32">
        <f>D4</f>
        <v>924211.20000000007</v>
      </c>
      <c r="E16" s="32">
        <f>E4</f>
        <v>1293895.6799999999</v>
      </c>
      <c r="F16" s="32">
        <f>F4</f>
        <v>1552674.8159999999</v>
      </c>
    </row>
    <row r="17" spans="1:6" x14ac:dyDescent="0.15">
      <c r="A17" s="30" t="s">
        <v>70</v>
      </c>
      <c r="B17" s="33">
        <f>B5+B8+B10+B7+'Saídas de $'!B5</f>
        <v>346725.6</v>
      </c>
      <c r="C17" s="33">
        <f>C5+C8+C10+C7</f>
        <v>456716.69999999995</v>
      </c>
      <c r="D17" s="33">
        <f>D5+D8+D10+D7</f>
        <v>599955.34499999997</v>
      </c>
      <c r="E17" s="33">
        <f>E5+E8+E10+E7</f>
        <v>722951.86424999998</v>
      </c>
      <c r="F17" s="33">
        <f>F5+F8+F10+F7</f>
        <v>797350.86584999994</v>
      </c>
    </row>
    <row r="18" spans="1:6" x14ac:dyDescent="0.15">
      <c r="A18" s="30" t="s">
        <v>71</v>
      </c>
      <c r="B18" s="33">
        <f>SUM('Saídas de $'!C$10:$C$12)</f>
        <v>0</v>
      </c>
      <c r="C18" s="33">
        <f>SUM('Saídas de $'!$C$10:D$12)</f>
        <v>0</v>
      </c>
      <c r="D18" s="33">
        <f>SUM('Saídas de $'!$C$10:E$12)</f>
        <v>0</v>
      </c>
      <c r="E18" s="33">
        <f>SUM('Saídas de $'!$C$10:F$12)</f>
        <v>0</v>
      </c>
      <c r="F18" s="33">
        <f>SUM('Saídas de $'!$C$10:G$12)</f>
        <v>0</v>
      </c>
    </row>
    <row r="19" spans="1:6" x14ac:dyDescent="0.15">
      <c r="A19" s="31" t="s">
        <v>72</v>
      </c>
      <c r="B19" s="32">
        <f>B16-B17+B18</f>
        <v>-294213.59999999998</v>
      </c>
      <c r="C19" s="32">
        <f>C16-C17+C18</f>
        <v>120915.30000000005</v>
      </c>
      <c r="D19" s="32">
        <f>D16-D17+D18</f>
        <v>324255.8550000001</v>
      </c>
      <c r="E19" s="32">
        <f>E16-E17+E18</f>
        <v>570943.81574999995</v>
      </c>
      <c r="F19" s="32">
        <f>F16-F17+F18</f>
        <v>755323.95014999993</v>
      </c>
    </row>
    <row r="23" spans="1:6" x14ac:dyDescent="0.15">
      <c r="A23" s="36" t="s">
        <v>73</v>
      </c>
      <c r="B23" s="31"/>
      <c r="C23" s="37">
        <f>IRR(B56:G56)</f>
        <v>1.095755607250267</v>
      </c>
      <c r="D23" s="31" t="s">
        <v>74</v>
      </c>
      <c r="E23" s="30"/>
      <c r="F23" s="30"/>
    </row>
    <row r="25" spans="1:6" x14ac:dyDescent="0.15">
      <c r="A25" s="30"/>
      <c r="B25" s="30"/>
      <c r="C25" s="38"/>
      <c r="D25" s="30"/>
      <c r="E25" s="30"/>
      <c r="F25" s="30"/>
    </row>
    <row r="55" spans="1:7" x14ac:dyDescent="0.15">
      <c r="A55" s="30" t="s">
        <v>75</v>
      </c>
      <c r="B55" s="30" t="s">
        <v>76</v>
      </c>
      <c r="C55" s="30" t="s">
        <v>77</v>
      </c>
      <c r="D55" s="30" t="s">
        <v>78</v>
      </c>
      <c r="E55" s="30" t="s">
        <v>79</v>
      </c>
      <c r="F55" s="30" t="s">
        <v>80</v>
      </c>
      <c r="G55" s="30" t="s">
        <v>81</v>
      </c>
    </row>
    <row r="56" spans="1:7" x14ac:dyDescent="0.15">
      <c r="A56" s="30" t="s">
        <v>72</v>
      </c>
      <c r="B56" s="39">
        <f>-'Saídas de $'!B8</f>
        <v>-46000</v>
      </c>
      <c r="C56" s="39">
        <f>B11+'Saídas de $'!$P33</f>
        <v>-188213.6</v>
      </c>
      <c r="D56" s="39">
        <f>C11+'Saídas de $'!$P33</f>
        <v>180915.30000000002</v>
      </c>
      <c r="E56" s="39">
        <f>D11+'Saídas de $'!$P33</f>
        <v>384255.85500000004</v>
      </c>
      <c r="F56" s="39">
        <f>E11+'Saídas de $'!$P33</f>
        <v>630943.81574999995</v>
      </c>
      <c r="G56" s="39">
        <f>F11+'Saídas de $'!$P33</f>
        <v>815323.95014999993</v>
      </c>
    </row>
  </sheetData>
  <phoneticPr fontId="0" type="noConversion"/>
  <pageMargins left="0.78740157499999996" right="0.78740157499999996" top="0.984251969" bottom="0.984251969" header="0.49212598499999999" footer="0.49212598499999999"/>
  <pageSetup paperSize="9" orientation="portrait" horizontalDpi="4294967294"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587DEE977C9143A042F3416864AA9F" ma:contentTypeVersion="4" ma:contentTypeDescription="Crie um novo documento." ma:contentTypeScope="" ma:versionID="865bafc53d0142f77ec2eb2526c9240a">
  <xsd:schema xmlns:xsd="http://www.w3.org/2001/XMLSchema" xmlns:xs="http://www.w3.org/2001/XMLSchema" xmlns:p="http://schemas.microsoft.com/office/2006/metadata/properties" xmlns:ns2="34cf085e-19ad-4e7f-97e3-12854e4d6797" xmlns:ns3="00791995-7579-403d-890a-6e3e017e0c43" targetNamespace="http://schemas.microsoft.com/office/2006/metadata/properties" ma:root="true" ma:fieldsID="5fcdaf5e942acd4d5f735155e5ab2b66" ns2:_="" ns3:_="">
    <xsd:import namespace="34cf085e-19ad-4e7f-97e3-12854e4d6797"/>
    <xsd:import namespace="00791995-7579-403d-890a-6e3e017e0c43"/>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cf085e-19ad-4e7f-97e3-12854e4d67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0791995-7579-403d-890a-6e3e017e0c43" elementFormDefault="qualified">
    <xsd:import namespace="http://schemas.microsoft.com/office/2006/documentManagement/types"/>
    <xsd:import namespace="http://schemas.microsoft.com/office/infopath/2007/PartnerControls"/>
    <xsd:element name="SharedWithUsers" ma:index="10"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E823536-EC07-4845-95FB-C93722C0710C}">
  <ds:schemaRefs>
    <ds:schemaRef ds:uri="http://schemas.microsoft.com/sharepoint/v3/contenttype/forms"/>
  </ds:schemaRefs>
</ds:datastoreItem>
</file>

<file path=customXml/itemProps2.xml><?xml version="1.0" encoding="utf-8"?>
<ds:datastoreItem xmlns:ds="http://schemas.openxmlformats.org/officeDocument/2006/customXml" ds:itemID="{DB325F99-34F1-4348-B785-A040380FD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cf085e-19ad-4e7f-97e3-12854e4d6797"/>
    <ds:schemaRef ds:uri="00791995-7579-403d-890a-6e3e017e0c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E6FE68F-3837-4E9E-A53F-ACBE3AD45F63}">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InformacoesBasicas</vt:lpstr>
      <vt:lpstr>Entrada de $</vt:lpstr>
      <vt:lpstr>Custo Unitário</vt:lpstr>
      <vt:lpstr>Calculo de Custo</vt:lpstr>
      <vt:lpstr>Saídas de $</vt:lpstr>
      <vt:lpstr>Resumo-Planejamento Financeiro</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Valuable Customer</dc:creator>
  <cp:keywords/>
  <dc:description/>
  <cp:lastModifiedBy>Microsoft Office User</cp:lastModifiedBy>
  <cp:revision/>
  <dcterms:created xsi:type="dcterms:W3CDTF">2008-08-21T13:10:58Z</dcterms:created>
  <dcterms:modified xsi:type="dcterms:W3CDTF">2024-09-05T20:10:47Z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0x01010086587DEE977C9143A042F3416864AA9F</vt:lpwstr>
  </property>
</Properties>
</file>