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tthewtham/Desktop/IMMC/IMMC/"/>
    </mc:Choice>
  </mc:AlternateContent>
  <xr:revisionPtr revIDLastSave="0" documentId="8_{DA381AB5-7344-6441-81BF-0A58087106B1}" xr6:coauthVersionLast="45" xr6:coauthVersionMax="45" xr10:uidLastSave="{00000000-0000-0000-0000-000000000000}"/>
  <bookViews>
    <workbookView xWindow="1080" yWindow="460" windowWidth="29040" windowHeight="16440" xr2:uid="{00000000-000D-0000-FFFF-FFFF00000000}"/>
  </bookViews>
  <sheets>
    <sheet name="Sheet1" sheetId="1" r:id="rId1"/>
  </sheets>
  <definedNames>
    <definedName name="_xlnm.Print_Area" localSheetId="0">Sheet1!$A$1:$I$136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K119" i="1"/>
  <c r="K120" i="1"/>
  <c r="K121" i="1"/>
  <c r="K122" i="1"/>
  <c r="K123" i="1"/>
  <c r="K118" i="1"/>
  <c r="K127" i="1"/>
  <c r="K126" i="1"/>
  <c r="K125" i="1"/>
  <c r="K124" i="1"/>
  <c r="K136" i="1"/>
  <c r="K135" i="1"/>
  <c r="K134" i="1"/>
  <c r="K133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54" i="1"/>
  <c r="K132" i="1"/>
  <c r="K131" i="1"/>
  <c r="K130" i="1"/>
  <c r="K129" i="1"/>
  <c r="K128" i="1"/>
  <c r="K50" i="1"/>
  <c r="K51" i="1"/>
  <c r="K52" i="1"/>
  <c r="K53" i="1"/>
  <c r="K49" i="1"/>
  <c r="K23" i="1"/>
  <c r="K24" i="1"/>
  <c r="K25" i="1"/>
  <c r="K26" i="1"/>
  <c r="K22" i="1"/>
  <c r="K17" i="1"/>
  <c r="K18" i="1"/>
  <c r="K19" i="1"/>
  <c r="K20" i="1"/>
  <c r="K21" i="1"/>
  <c r="K16" i="1"/>
  <c r="K15" i="1"/>
  <c r="K14" i="1"/>
  <c r="K13" i="1"/>
  <c r="K12" i="1"/>
  <c r="K4" i="1"/>
  <c r="K5" i="1"/>
  <c r="K6" i="1"/>
  <c r="K7" i="1"/>
  <c r="K8" i="1"/>
  <c r="K9" i="1"/>
  <c r="K10" i="1"/>
  <c r="K11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3" i="1"/>
</calcChain>
</file>

<file path=xl/sharedStrings.xml><?xml version="1.0" encoding="utf-8"?>
<sst xmlns="http://schemas.openxmlformats.org/spreadsheetml/2006/main" count="708" uniqueCount="244">
  <si>
    <t>IMMC ELECTRONIC AND APPLIANCE STORE FLASH SALE PRODUCTS/ITEMS</t>
  </si>
  <si>
    <t>Department</t>
  </si>
  <si>
    <t>Major Product Category</t>
  </si>
  <si>
    <t>Product Type</t>
  </si>
  <si>
    <t>Make (Brand)</t>
  </si>
  <si>
    <t xml:space="preserve">Product (Item)  </t>
  </si>
  <si>
    <t>Regular/ Suggested Retail Price (USD)</t>
  </si>
  <si>
    <t xml:space="preserve">Price During Flash Sale   (USD) </t>
  </si>
  <si>
    <t>Quantity Available During Flash Sale</t>
  </si>
  <si>
    <t>Customer Rating         (1 - 5)</t>
  </si>
  <si>
    <t>Happiness Rating = abs disc * percentage sale * consumer rating / quantity avaialble</t>
    <phoneticPr fontId="5" type="noConversion"/>
  </si>
  <si>
    <t>Fragility: percentage of goods damaged in shipping/%</t>
    <phoneticPr fontId="5" type="noConversion"/>
  </si>
  <si>
    <t>No. of standard deviations away from mean (GHI). Positive implies above mean and vice versa</t>
  </si>
  <si>
    <t>Appliances</t>
  </si>
  <si>
    <t>Laundry Appliances</t>
  </si>
  <si>
    <t>Dryer</t>
  </si>
  <si>
    <t>Brand FF</t>
  </si>
  <si>
    <t>7.0cu ft 13-Cycle Electric Dryer, White</t>
  </si>
  <si>
    <t>Brand M</t>
  </si>
  <si>
    <t>7.2cu ft 3-Cycle Electric Dryer, White</t>
  </si>
  <si>
    <t>Brand W</t>
  </si>
  <si>
    <t>7.3cu ft 8-Cycle Electric Dryer, White</t>
  </si>
  <si>
    <t>7.4cu ft 10-Cycle Smart Wi-Fi Enabled Electric Dryer, White</t>
  </si>
  <si>
    <t>Washer</t>
  </si>
  <si>
    <t>Brand X</t>
  </si>
  <si>
    <t>3.8cu ft 12-Cycle Top-Loading Washer, White</t>
  </si>
  <si>
    <t xml:space="preserve">3.8cu ft 12-Cycle Top-Loading Washer, White </t>
  </si>
  <si>
    <t>Brand R</t>
  </si>
  <si>
    <t>4.1cu ft 11-Cycle HE Top-Loading Washer, White</t>
  </si>
  <si>
    <t>4.2cu ft 11-Cycle Top-Loading Washer, White on White</t>
  </si>
  <si>
    <t>4.3cu ft 12-Cycle Top-Loading Washer, White</t>
  </si>
  <si>
    <t>Major Kitchen Appliances</t>
  </si>
  <si>
    <t>Dishwasher</t>
  </si>
  <si>
    <t>Brand L</t>
  </si>
  <si>
    <t>24" Front Control Tall Tub Built-In Dishwasher, Stainless Steel</t>
  </si>
  <si>
    <t>24" Tall Tub Built-In Dishwasher, Monochromatic Stainless Steel</t>
  </si>
  <si>
    <t>Microwave</t>
  </si>
  <si>
    <t>Brand B</t>
  </si>
  <si>
    <t>1.6cu ft Over-the-Range Microwave, Black on Stainless</t>
  </si>
  <si>
    <t>1.6cu ft Over-the-Range Microwave, Stainless Steel</t>
  </si>
  <si>
    <t>Range/Stove/Oven</t>
  </si>
  <si>
    <t>30" Built-In Single Electric Wall Oven, Stainless Steel</t>
  </si>
  <si>
    <t>30" Combination Double Electric Convection Wall Oven with Built-In Microwave</t>
  </si>
  <si>
    <t>5.0cu ft Freestanding Gas Range, Stainless Steel</t>
  </si>
  <si>
    <t>5.1cu ft Freestanding Gas Range, Stainless Steel</t>
  </si>
  <si>
    <t>5.3cu ft Slide-In Electric Range, Stainless Steel</t>
  </si>
  <si>
    <t>6.3cu ft Slide-In Electric Range with ProBake Convection, Stainless Steel</t>
  </si>
  <si>
    <t>Refrigerator</t>
  </si>
  <si>
    <t>24.7cu ft French Door Refrigerator, Black Stainless Steel</t>
  </si>
  <si>
    <t>25.1cu ft Side-by-Side Refrigerator, Fingerprint Resistant, Stainless Steel</t>
  </si>
  <si>
    <t>26.2cu ft French Door Smart Wi-Fi Enabled Refrigerator, PrintProof, Black Stainless</t>
  </si>
  <si>
    <t>26.8cu ft French Door Refrigerator, Stainless Steel</t>
  </si>
  <si>
    <t>27.8cu ft 4 Door French Door Refrigerator, PrintProof, InstaView Door-in-Door, Stainless</t>
  </si>
  <si>
    <t>Vacuum Cleaners &amp; Floor Care</t>
  </si>
  <si>
    <t>Robot Vacuum</t>
  </si>
  <si>
    <t>Brand S</t>
  </si>
  <si>
    <t>App-Controlled Robot Vacuum</t>
  </si>
  <si>
    <t>Brand CC</t>
  </si>
  <si>
    <t>Brand J</t>
  </si>
  <si>
    <t>App-Controlled Self-Charging Robot Vacuum</t>
  </si>
  <si>
    <t>Stick Vacuum</t>
  </si>
  <si>
    <t>Bagless Cordless Pet Handheld/Stick Vacuum</t>
  </si>
  <si>
    <t>Upright Vacuum</t>
  </si>
  <si>
    <t>Brand I</t>
  </si>
  <si>
    <t>Ball Animal + Allergy Bagless Upright Vacuum</t>
  </si>
  <si>
    <t>Ball Animal 2 Bagless Upright Vacuum</t>
  </si>
  <si>
    <t>Audio</t>
  </si>
  <si>
    <t>Headphones</t>
  </si>
  <si>
    <t>Wireless Earphones</t>
  </si>
  <si>
    <t>Brand D</t>
  </si>
  <si>
    <t>Wireless Earbud Headphones</t>
  </si>
  <si>
    <t>Brand T</t>
  </si>
  <si>
    <t>Sport Wireless Earbud Headphones</t>
  </si>
  <si>
    <t>Cameras</t>
  </si>
  <si>
    <t>DSLR Cameras</t>
  </si>
  <si>
    <t>Body Only</t>
  </si>
  <si>
    <t>Brand E</t>
  </si>
  <si>
    <t>DSLR Camera, Body Only, Black</t>
  </si>
  <si>
    <t>Brand AA</t>
  </si>
  <si>
    <t>Camera Package</t>
  </si>
  <si>
    <t>DSLR Camera with 18-55mm IS STM Lens, Black</t>
  </si>
  <si>
    <t>DSLR Two Lens Kit with 18-55mm and 70-300mm Lenses, Black</t>
  </si>
  <si>
    <t>DSLR Two Lens Kit with AF-P DX NIKKOR 18-55mmf/3.5-5.6G VR &amp;</t>
  </si>
  <si>
    <t>DSLR Two Lens Kit with EF-S 18-55mm IS II and EF 75-300m</t>
  </si>
  <si>
    <t>Mirrorless Cameras</t>
  </si>
  <si>
    <t>Brand DD</t>
  </si>
  <si>
    <t>Full-Frame Mirrorless Camera with 28-70mm Lens, Black</t>
  </si>
  <si>
    <t>Mirrorless Camera Two Lens Kit with 16-50mm and 55-210mm Le</t>
  </si>
  <si>
    <t>Mirrorless Camera with FE 28-70mm F3.5-5.6 OSS Lens</t>
  </si>
  <si>
    <t>Mirrorless Camera with Lens</t>
  </si>
  <si>
    <t>Cell Phones</t>
  </si>
  <si>
    <t>Cell Phones and Accessories</t>
  </si>
  <si>
    <t>Headsets</t>
  </si>
  <si>
    <t>Wireless Bluetooth Headset - Black</t>
  </si>
  <si>
    <t>Brand II</t>
  </si>
  <si>
    <t>Wireless Noise Cancelling Earbud Headphones - Graphite</t>
  </si>
  <si>
    <t>Brand HH</t>
  </si>
  <si>
    <t>Wireless Wearable Speaker - Black</t>
  </si>
  <si>
    <t>Computers&amp;Tablets</t>
  </si>
  <si>
    <t>Desktops and All-In-Ones</t>
  </si>
  <si>
    <t>All-In-One</t>
  </si>
  <si>
    <t>Brand V</t>
  </si>
  <si>
    <t>23.8" Touch-Screen All-in-One, AMD Ryzen 3-Series, 8GB Memory, 256GB</t>
  </si>
  <si>
    <t>Brand P</t>
  </si>
  <si>
    <t>23.8" Touch-Screen All-in-One, Intel Core i5, 12GB RAM, 256GB SSD</t>
  </si>
  <si>
    <t>27" Touch-Screen All-in-One, Intel Core i7, 12GB RAM, 256GB SSD</t>
  </si>
  <si>
    <t>Desktop</t>
  </si>
  <si>
    <t>Desktop, Intel Core i7, 8GB RAM, 256GB SSD</t>
  </si>
  <si>
    <r>
      <t xml:space="preserve">Intel Core i7 9700, 16GB RAM, NVIDIA </t>
    </r>
    <r>
      <rPr>
        <sz val="12"/>
        <color theme="1"/>
        <rFont val="Calibri"/>
        <family val="2"/>
        <scheme val="minor"/>
      </rPr>
      <t>Ge</t>
    </r>
    <r>
      <rPr>
        <sz val="12"/>
        <color theme="1"/>
        <rFont val="Calibri"/>
        <family val="2"/>
        <scheme val="minor"/>
      </rPr>
      <t>Force GTX 1660 Ti,</t>
    </r>
  </si>
  <si>
    <t>Laptops</t>
  </si>
  <si>
    <t>2-in-1 Chromebook</t>
  </si>
  <si>
    <t>2-in-1 11.6" Touch-Screen Chromebook, 4GB RAM, 32GB eMMC Flash Mem</t>
  </si>
  <si>
    <t>Brand A</t>
  </si>
  <si>
    <t>2-in-1 11.6" Touch-Screen Chromebook, Intel Celeron, 4GB RAM, 32GB</t>
  </si>
  <si>
    <t>Brand BB</t>
  </si>
  <si>
    <t>2-in-1 12.2" Touch-Screen Chromebook, Intel Celeron, 4GB RAM, 32G</t>
  </si>
  <si>
    <t>Brand G</t>
  </si>
  <si>
    <t>2-in-1 14" Touch-Screen Chromebook, Intel Core i3, 4GB RAM, 128GB</t>
  </si>
  <si>
    <t>2-in-1 14" Touch-Screen Chromebook, Intel Core i3, 8GB RAM, 64GB eMMC Fla</t>
  </si>
  <si>
    <t>2-in-1 Laptop</t>
  </si>
  <si>
    <t>2-in-1 11.6" 4GB RAM 32GB Flash Memory</t>
  </si>
  <si>
    <t>2-in-1 11.6" Touch-Screen Laptop, Intel Pentium, 4GB RAM, 128GB</t>
  </si>
  <si>
    <t xml:space="preserve">2-in-1 13.3" 8GB RAM 256GB Flash Memory </t>
  </si>
  <si>
    <t>2-in-1 14" Touch-Screen Laptop, Intel Core i5, 8GB RAM, 256GB S</t>
  </si>
  <si>
    <t>2-in-1 15.6" 4K Ultra HD Touch-Screen Laptop, Intel Core i7, 16GB</t>
  </si>
  <si>
    <t>Chromebook</t>
  </si>
  <si>
    <t>11.6" Chromebook, Intel Atom x5, 2GB Ram, 16GB eMMC Flash Memory</t>
  </si>
  <si>
    <t>11.6" Chromebook, Intel Atom x5, 4GB Memory, 32GB eMMC Flash Memo</t>
  </si>
  <si>
    <t>PC Laptop</t>
  </si>
  <si>
    <t>11.4" Laptop, AMD A6 Series, 4GB Ram, AMD Radeon R4, 65GB e</t>
  </si>
  <si>
    <t>Brand Y</t>
  </si>
  <si>
    <t>13.5" 8GB RAM 256GB Solid State Drive</t>
  </si>
  <si>
    <t>14" Laptop, AMD A9 Series, 4GB Ram, AMD Radeon R5, 128GB SSD, WIndows</t>
  </si>
  <si>
    <t>15.6" Touch-Screen Laptop, Intel Core i3, 8GB Ram, 128GB SSD</t>
  </si>
  <si>
    <t>15.6" Touch-Screen Laptop, Intel Core i5, 8GB Ram, 256GB SSD</t>
  </si>
  <si>
    <t>15" 16GB RAM 256GB Solid State Drive</t>
  </si>
  <si>
    <t>17.3" Laptop, Intel Core i5, 8GB Memory, 256GB SSD, Jet Black, Maglia Pattern</t>
  </si>
  <si>
    <t>2-in-1 15.6" Touch-Screen Laptop, Intel Core i7, 12GB RAM, 512GB S</t>
  </si>
  <si>
    <t>Monitors</t>
  </si>
  <si>
    <t>LED</t>
  </si>
  <si>
    <t>20.7" LED FHD Monitor</t>
  </si>
  <si>
    <t>avg</t>
  </si>
  <si>
    <t>Brand C</t>
  </si>
  <si>
    <t>24" LED FHD Monitor, Black</t>
  </si>
  <si>
    <t>27" IPS LED FHD FreeSync Monitor, 27f</t>
  </si>
  <si>
    <t>27" LED QHD G-Sync Monitor, Black</t>
  </si>
  <si>
    <t>28" LED 4K UHD Monitor, UE590 Series</t>
  </si>
  <si>
    <t>31.5" IPS LED FHD Monitor</t>
  </si>
  <si>
    <t>32" LED QHD Monitor</t>
  </si>
  <si>
    <t>Printers</t>
  </si>
  <si>
    <t>Color Wireless All-in-One Printer</t>
  </si>
  <si>
    <t>Wireless All-in-One Instant Ink Ready Printer</t>
  </si>
  <si>
    <t>Wireless All-in-One Printer</t>
  </si>
  <si>
    <t>Brand K</t>
  </si>
  <si>
    <t>Wireless Color All-in-One Printer</t>
  </si>
  <si>
    <t>Tablets</t>
  </si>
  <si>
    <t>Tablet</t>
  </si>
  <si>
    <t>Brand H</t>
  </si>
  <si>
    <t>10.1" Tablet, 32GB</t>
  </si>
  <si>
    <t>Brand N</t>
  </si>
  <si>
    <t>12.3" Tablet, 64GB</t>
  </si>
  <si>
    <t>TV&amp;Home Theater</t>
  </si>
  <si>
    <t>TVS 30" to 45"</t>
  </si>
  <si>
    <t>1080p LED Smart</t>
  </si>
  <si>
    <t>40" 1080p Smart LED HDTV, 5 Series</t>
  </si>
  <si>
    <t>4K LED</t>
  </si>
  <si>
    <t>43" 4K UHD HDR Smart LED TV, 6 Series</t>
  </si>
  <si>
    <t>720p LED HDTV</t>
  </si>
  <si>
    <t>32" 720p LED HDTV</t>
  </si>
  <si>
    <t>720p LED Smart</t>
  </si>
  <si>
    <t>Brand EE</t>
  </si>
  <si>
    <t>32" 720p Smart LED HDTV Roku TV, 3 Series</t>
  </si>
  <si>
    <t>Brand O</t>
  </si>
  <si>
    <t>32" LED 720p Smart TV, H5500 Series</t>
  </si>
  <si>
    <t>TVS 50" - 55"</t>
  </si>
  <si>
    <t>50" 4K UHD HDR Smart LED Roku TV</t>
  </si>
  <si>
    <t>50" 4K UHD HDR Smart LED TV, 7 Series</t>
  </si>
  <si>
    <t>50" 4K UHD HDR Smart LED TV, NU6900 Series</t>
  </si>
  <si>
    <t>55" 4K UHD HDR Smart LED Roku TV, 4 Series</t>
  </si>
  <si>
    <t>55" 4K UHD HDR Smart LED TV, NU6900 Series</t>
  </si>
  <si>
    <t>55" 4K UHD HDR Smart LED TV, UK6090PUA Series</t>
  </si>
  <si>
    <t>55" 4K UHD HDR Smart LED TV, X800G Series</t>
  </si>
  <si>
    <t>4K OLED</t>
  </si>
  <si>
    <t>55" 4K UHD HDR Smart OLED TV, A8G Series</t>
  </si>
  <si>
    <t>TVS 65"</t>
  </si>
  <si>
    <t>65" 4K UHD HDR Smart LED Roku TV, 4 Series</t>
  </si>
  <si>
    <t>65" 4K UHD HDR Smart LED TV, 7 Series</t>
  </si>
  <si>
    <t>65" 4K UHD HDR Smart LED TV, H6500F Series</t>
  </si>
  <si>
    <t>65" 4K UHD HDR Smart LED TV, NU6900 Series</t>
  </si>
  <si>
    <t>65" 4K UHD HDR Smart LED TV, X800G Series</t>
  </si>
  <si>
    <t>65" 4K UHD HDR Smart LED TV, X900F Series</t>
  </si>
  <si>
    <t>65" 4K UHD HDR Smart OLED TV, A8G Series</t>
  </si>
  <si>
    <t>4K QLED</t>
  </si>
  <si>
    <t>65" 4K UHD HDR Smart QLED TV, Q60 Series</t>
  </si>
  <si>
    <t>65" 4K UHD HDR Smart QLED TV, Q70 Series</t>
  </si>
  <si>
    <t>65" 4K UHD HDR Smart QLED TV, Q80 Series</t>
  </si>
  <si>
    <t>TVS 70" - 75"</t>
  </si>
  <si>
    <t>70" 4K UHD HDR Smart LED TV, 6 Series</t>
  </si>
  <si>
    <t>75" 4K UHD HDR LED Smart TV, X800G Series</t>
  </si>
  <si>
    <t>75" 4K UHD HDR Smart LED TV, NU6900 Series</t>
  </si>
  <si>
    <t>75" 4K UHD HDR Smart QLED TV, Q60 Series</t>
  </si>
  <si>
    <t>75" 4K UHD HDR Smart QLED TV, Q70 Series</t>
  </si>
  <si>
    <t>TVS 85"</t>
  </si>
  <si>
    <t>85" 4K UHD HDR Smart LED TV, X900F Series</t>
  </si>
  <si>
    <t>Video</t>
  </si>
  <si>
    <t>Blu-Ray Players</t>
  </si>
  <si>
    <t>4K Ultra HD Blu-Ray Player</t>
  </si>
  <si>
    <t>Streaming 4K Ultra HD Audio Wi-Fi Built-In Blu-Ray Player</t>
  </si>
  <si>
    <t>Streaming 4K Ultra HD Hi-Res Audio Wi-Fi Built-In Blu-Ray Player</t>
  </si>
  <si>
    <t xml:space="preserve">Streaming Audio Blu-Ray Player </t>
  </si>
  <si>
    <t>Streaming Audio Wi-Fi Built-In Blu-Ray Player</t>
  </si>
  <si>
    <t>Video Gaming</t>
  </si>
  <si>
    <t>Console Game Systems</t>
  </si>
  <si>
    <t>Consoles</t>
  </si>
  <si>
    <t>1TB Fortnite Neo Versa Console Bundle - Jet Black</t>
  </si>
  <si>
    <t>same as desktops</t>
    <phoneticPr fontId="5" type="noConversion"/>
  </si>
  <si>
    <t>1TB NBA 2K20 Bundle - Black</t>
  </si>
  <si>
    <t>1TB Star Wars Jedi: Fallen Order Deluxe Edition Console Bundle</t>
  </si>
  <si>
    <t>Brand GG</t>
  </si>
  <si>
    <t>32GB Console - Gray Joy-Con + 2 more items</t>
  </si>
  <si>
    <t>PC Gaming</t>
  </si>
  <si>
    <t>Gaming Desktop</t>
  </si>
  <si>
    <t>Brand F</t>
  </si>
  <si>
    <t>Gamer Master Gaming Desktop, AMD Ryzen 3 2300X, 8GB Memory</t>
  </si>
  <si>
    <t xml:space="preserve">Gamer Master Gaming Desktop, AMD Ryzen 5 3600, 8GB Memory </t>
  </si>
  <si>
    <t>Gamer Supreme Liquid Cool Gaming Desktop, AMD Ryzen 7 3700X</t>
  </si>
  <si>
    <t>Brand Q</t>
  </si>
  <si>
    <r>
      <t xml:space="preserve">Gaming Desktop, Intel Core i5-9400F, 8GB RAM, NVIDIA </t>
    </r>
    <r>
      <rPr>
        <sz val="12"/>
        <color theme="1"/>
        <rFont val="Calibri"/>
        <family val="2"/>
        <scheme val="minor"/>
      </rPr>
      <t>Ge</t>
    </r>
    <r>
      <rPr>
        <sz val="12"/>
        <color theme="1"/>
        <rFont val="Calibri"/>
        <family val="2"/>
        <scheme val="minor"/>
      </rPr>
      <t>Force G</t>
    </r>
  </si>
  <si>
    <r>
      <t xml:space="preserve">Gaming Desktop, Intel Core i7-9700K, 16GB RAM, NVIDIA </t>
    </r>
    <r>
      <rPr>
        <sz val="12"/>
        <color theme="1"/>
        <rFont val="Calibri"/>
        <family val="2"/>
        <scheme val="minor"/>
      </rPr>
      <t>Ge</t>
    </r>
    <r>
      <rPr>
        <sz val="12"/>
        <color theme="1"/>
        <rFont val="Calibri"/>
        <family val="2"/>
        <scheme val="minor"/>
      </rPr>
      <t>Force</t>
    </r>
  </si>
  <si>
    <t>Gaming Laptop</t>
  </si>
  <si>
    <t>15.6" Gaming Laptop, AMD Ryzen 5, 8GB Ram, NVIDIA GeForce GTX 1050, 25</t>
  </si>
  <si>
    <t>15.6" Gaming Laptop, Intel Core i5, 8GB RAM, NVIDIA GeForce GTX 1650, 51</t>
  </si>
  <si>
    <t>Brand Z</t>
  </si>
  <si>
    <t>15.6" Gaming Laptop, Intel Core i7, 32GB RAM, NVIDIA GeForce RTX 2060, 5</t>
  </si>
  <si>
    <t>17.3" Gaming Laptop, Intel Core i7, 16GB RAM, NVIDIA GeForce GTX 1660 T</t>
  </si>
  <si>
    <r>
      <rPr>
        <b/>
        <sz val="12"/>
        <color theme="1"/>
        <rFont val="Times New Roman"/>
      </rPr>
      <t>Department:</t>
    </r>
    <r>
      <rPr>
        <sz val="12"/>
        <color theme="1"/>
        <rFont val="Times New Roman"/>
      </rPr>
      <t xml:space="preserve"> a section of a store that includes a grouping of related major product categories.</t>
    </r>
  </si>
  <si>
    <r>
      <rPr>
        <b/>
        <sz val="12"/>
        <color theme="1"/>
        <rFont val="Times New Roman"/>
      </rPr>
      <t>Major Product Category:</t>
    </r>
    <r>
      <rPr>
        <sz val="12"/>
        <color theme="1"/>
        <rFont val="Times New Roman"/>
      </rPr>
      <t xml:space="preserve"> the major consumer category for the product.</t>
    </r>
  </si>
  <si>
    <r>
      <rPr>
        <b/>
        <sz val="12"/>
        <color theme="1"/>
        <rFont val="Times New Roman"/>
      </rPr>
      <t>Product Type:</t>
    </r>
    <r>
      <rPr>
        <sz val="12"/>
        <color theme="1"/>
        <rFont val="Times New Roman"/>
      </rPr>
      <t xml:space="preserve"> a subcategory within the major product category.</t>
    </r>
  </si>
  <si>
    <r>
      <rPr>
        <b/>
        <sz val="12"/>
        <color theme="1"/>
        <rFont val="Times New Roman"/>
      </rPr>
      <t>Make (Brand):</t>
    </r>
    <r>
      <rPr>
        <sz val="12"/>
        <color theme="1"/>
        <rFont val="Times New Roman"/>
      </rPr>
      <t xml:space="preserve"> the manufacturer of the product (e.g. Sony, HP, GE, etc.). For the purpose of IMMC we have indicated the makes with “Brand” and a letter code.</t>
    </r>
  </si>
  <si>
    <r>
      <rPr>
        <b/>
        <sz val="12"/>
        <color theme="1"/>
        <rFont val="Times New Roman"/>
      </rPr>
      <t>Product:</t>
    </r>
    <r>
      <rPr>
        <sz val="12"/>
        <color theme="1"/>
        <rFont val="Times New Roman"/>
      </rPr>
      <t xml:space="preserve"> the actual item for sale with a short description.</t>
    </r>
  </si>
  <si>
    <r>
      <rPr>
        <b/>
        <sz val="12"/>
        <color theme="1"/>
        <rFont val="Times New Roman"/>
      </rPr>
      <t>Regular/Suggested Retail Price (USD):</t>
    </r>
    <r>
      <rPr>
        <sz val="12"/>
        <color theme="1"/>
        <rFont val="Times New Roman"/>
      </rPr>
      <t xml:space="preserve"> the recommended or base retail price in US dollars of an item when not on sale.</t>
    </r>
  </si>
  <si>
    <r>
      <rPr>
        <b/>
        <sz val="12"/>
        <color theme="1"/>
        <rFont val="Times New Roman"/>
      </rPr>
      <t>Price During Flash Sale (USD):</t>
    </r>
    <r>
      <rPr>
        <sz val="12"/>
        <color theme="1"/>
        <rFont val="Times New Roman"/>
      </rPr>
      <t xml:space="preserve"> the price of the item in US dollars during the limited time of the flash sale.</t>
    </r>
  </si>
  <si>
    <r>
      <rPr>
        <b/>
        <sz val="12"/>
        <color theme="1"/>
        <rFont val="Times New Roman"/>
      </rPr>
      <t>Quantity Available During Flash Sale</t>
    </r>
    <r>
      <rPr>
        <sz val="12"/>
        <color theme="1"/>
        <rFont val="Times New Roman"/>
      </rPr>
      <t>: the number of a particular item at the store and available for sale when the flash sale begins.</t>
    </r>
  </si>
  <si>
    <r>
      <rPr>
        <b/>
        <sz val="12"/>
        <color theme="1"/>
        <rFont val="Times New Roman"/>
      </rPr>
      <t>Customer Rating (1-5):</t>
    </r>
    <r>
      <rPr>
        <sz val="12"/>
        <color theme="1"/>
        <rFont val="Times New Roman"/>
      </rPr>
      <t xml:space="preserve"> the average of the overall product satisfaction ratings of the product given by customers who previously purchased the item using a scale of 1 (low rated, low satisfaction) to 5 (highly rated, high satisfaction).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</si>
</sst>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40C13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42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8" fillId="0" borderId="1" xfId="0" applyFont="1" applyBorder="1"/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/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7" fillId="0" borderId="2" xfId="0" applyFont="1" applyBorder="1" applyAlignment="1"/>
    <xf numFmtId="0" fontId="0" fillId="0" borderId="2" xfId="0" applyBorder="1" applyAlignment="1"/>
    <xf numFmtId="0" fontId="9" fillId="0" borderId="0" xfId="0" applyFont="1" applyAlignment="1">
      <alignment vertical="center"/>
    </xf>
  </cellXfs>
  <cellStyles count="842">
    <cellStyle name="Followed Hyperlink" xfId="175" builtinId="9" hidden="1"/>
    <cellStyle name="Followed Hyperlink" xfId="183" builtinId="9" hidden="1"/>
    <cellStyle name="Followed Hyperlink" xfId="191" builtinId="9" hidden="1"/>
    <cellStyle name="Followed Hyperlink" xfId="199" builtinId="9" hidden="1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19" builtinId="9" hidden="1"/>
    <cellStyle name="Followed Hyperlink" xfId="327" builtinId="9" hidden="1"/>
    <cellStyle name="Followed Hyperlink" xfId="335" builtinId="9" hidden="1"/>
    <cellStyle name="Followed Hyperlink" xfId="343" builtinId="9" hidden="1"/>
    <cellStyle name="Followed Hyperlink" xfId="351" builtinId="9" hidden="1"/>
    <cellStyle name="Followed Hyperlink" xfId="359" builtinId="9" hidden="1"/>
    <cellStyle name="Followed Hyperlink" xfId="367" builtinId="9" hidden="1"/>
    <cellStyle name="Followed Hyperlink" xfId="375" builtinId="9" hidden="1"/>
    <cellStyle name="Followed Hyperlink" xfId="383" builtinId="9" hidden="1"/>
    <cellStyle name="Followed Hyperlink" xfId="391" builtinId="9" hidden="1"/>
    <cellStyle name="Followed Hyperlink" xfId="399" builtinId="9" hidden="1"/>
    <cellStyle name="Followed Hyperlink" xfId="407" builtinId="9" hidden="1"/>
    <cellStyle name="Followed Hyperlink" xfId="415" builtinId="9" hidden="1"/>
    <cellStyle name="Followed Hyperlink" xfId="423" builtinId="9" hidden="1"/>
    <cellStyle name="Followed Hyperlink" xfId="431" builtinId="9" hidden="1"/>
    <cellStyle name="Followed Hyperlink" xfId="439" builtinId="9" hidden="1"/>
    <cellStyle name="Followed Hyperlink" xfId="447" builtinId="9" hidden="1"/>
    <cellStyle name="Followed Hyperlink" xfId="455" builtinId="9" hidden="1"/>
    <cellStyle name="Followed Hyperlink" xfId="463" builtinId="9" hidden="1"/>
    <cellStyle name="Followed Hyperlink" xfId="471" builtinId="9" hidden="1"/>
    <cellStyle name="Followed Hyperlink" xfId="479" builtinId="9" hidden="1"/>
    <cellStyle name="Followed Hyperlink" xfId="487" builtinId="9" hidden="1"/>
    <cellStyle name="Followed Hyperlink" xfId="495" builtinId="9" hidden="1"/>
    <cellStyle name="Followed Hyperlink" xfId="503" builtinId="9" hidden="1"/>
    <cellStyle name="Followed Hyperlink" xfId="511" builtinId="9" hidden="1"/>
    <cellStyle name="Followed Hyperlink" xfId="519" builtinId="9" hidden="1"/>
    <cellStyle name="Followed Hyperlink" xfId="527" builtinId="9" hidden="1"/>
    <cellStyle name="Followed Hyperlink" xfId="535" builtinId="9" hidden="1"/>
    <cellStyle name="Followed Hyperlink" xfId="543" builtinId="9" hidden="1"/>
    <cellStyle name="Followed Hyperlink" xfId="551" builtinId="9" hidden="1"/>
    <cellStyle name="Followed Hyperlink" xfId="559" builtinId="9" hidden="1"/>
    <cellStyle name="Followed Hyperlink" xfId="567" builtinId="9" hidden="1"/>
    <cellStyle name="Followed Hyperlink" xfId="575" builtinId="9" hidden="1"/>
    <cellStyle name="Followed Hyperlink" xfId="583" builtinId="9" hidden="1"/>
    <cellStyle name="Followed Hyperlink" xfId="591" builtinId="9" hidden="1"/>
    <cellStyle name="Followed Hyperlink" xfId="599" builtinId="9" hidden="1"/>
    <cellStyle name="Followed Hyperlink" xfId="607" builtinId="9" hidden="1"/>
    <cellStyle name="Followed Hyperlink" xfId="615" builtinId="9" hidden="1"/>
    <cellStyle name="Followed Hyperlink" xfId="623" builtinId="9" hidden="1"/>
    <cellStyle name="Followed Hyperlink" xfId="631" builtinId="9" hidden="1"/>
    <cellStyle name="Followed Hyperlink" xfId="639" builtinId="9" hidden="1"/>
    <cellStyle name="Followed Hyperlink" xfId="647" builtinId="9" hidden="1"/>
    <cellStyle name="Followed Hyperlink" xfId="655" builtinId="9" hidden="1"/>
    <cellStyle name="Followed Hyperlink" xfId="663" builtinId="9" hidden="1"/>
    <cellStyle name="Followed Hyperlink" xfId="671" builtinId="9" hidden="1"/>
    <cellStyle name="Followed Hyperlink" xfId="679" builtinId="9" hidden="1"/>
    <cellStyle name="Followed Hyperlink" xfId="687" builtinId="9" hidden="1"/>
    <cellStyle name="Followed Hyperlink" xfId="695" builtinId="9" hidden="1"/>
    <cellStyle name="Followed Hyperlink" xfId="703" builtinId="9" hidden="1"/>
    <cellStyle name="Followed Hyperlink" xfId="711" builtinId="9" hidden="1"/>
    <cellStyle name="Followed Hyperlink" xfId="719" builtinId="9" hidden="1"/>
    <cellStyle name="Followed Hyperlink" xfId="727" builtinId="9" hidden="1"/>
    <cellStyle name="Followed Hyperlink" xfId="735" builtinId="9" hidden="1"/>
    <cellStyle name="Followed Hyperlink" xfId="743" builtinId="9" hidden="1"/>
    <cellStyle name="Followed Hyperlink" xfId="751" builtinId="9" hidden="1"/>
    <cellStyle name="Followed Hyperlink" xfId="759" builtinId="9" hidden="1"/>
    <cellStyle name="Followed Hyperlink" xfId="767" builtinId="9" hidden="1"/>
    <cellStyle name="Followed Hyperlink" xfId="775" builtinId="9" hidden="1"/>
    <cellStyle name="Followed Hyperlink" xfId="783" builtinId="9" hidden="1"/>
    <cellStyle name="Followed Hyperlink" xfId="791" builtinId="9" hidden="1"/>
    <cellStyle name="Followed Hyperlink" xfId="799" builtinId="9" hidden="1"/>
    <cellStyle name="Followed Hyperlink" xfId="807" builtinId="9" hidden="1"/>
    <cellStyle name="Followed Hyperlink" xfId="815" builtinId="9" hidden="1"/>
    <cellStyle name="Followed Hyperlink" xfId="823" builtinId="9" hidden="1"/>
    <cellStyle name="Followed Hyperlink" xfId="831" builtinId="9" hidden="1"/>
    <cellStyle name="Followed Hyperlink" xfId="839" builtinId="9" hidden="1"/>
    <cellStyle name="Followed Hyperlink" xfId="837" builtinId="9" hidden="1"/>
    <cellStyle name="Followed Hyperlink" xfId="829" builtinId="9" hidden="1"/>
    <cellStyle name="Followed Hyperlink" xfId="821" builtinId="9" hidden="1"/>
    <cellStyle name="Followed Hyperlink" xfId="813" builtinId="9" hidden="1"/>
    <cellStyle name="Followed Hyperlink" xfId="805" builtinId="9" hidden="1"/>
    <cellStyle name="Followed Hyperlink" xfId="797" builtinId="9" hidden="1"/>
    <cellStyle name="Followed Hyperlink" xfId="789" builtinId="9" hidden="1"/>
    <cellStyle name="Followed Hyperlink" xfId="781" builtinId="9" hidden="1"/>
    <cellStyle name="Followed Hyperlink" xfId="773" builtinId="9" hidden="1"/>
    <cellStyle name="Followed Hyperlink" xfId="765" builtinId="9" hidden="1"/>
    <cellStyle name="Followed Hyperlink" xfId="757" builtinId="9" hidden="1"/>
    <cellStyle name="Followed Hyperlink" xfId="749" builtinId="9" hidden="1"/>
    <cellStyle name="Followed Hyperlink" xfId="741" builtinId="9" hidden="1"/>
    <cellStyle name="Followed Hyperlink" xfId="733" builtinId="9" hidden="1"/>
    <cellStyle name="Followed Hyperlink" xfId="725" builtinId="9" hidden="1"/>
    <cellStyle name="Followed Hyperlink" xfId="717" builtinId="9" hidden="1"/>
    <cellStyle name="Followed Hyperlink" xfId="709" builtinId="9" hidden="1"/>
    <cellStyle name="Followed Hyperlink" xfId="701" builtinId="9" hidden="1"/>
    <cellStyle name="Followed Hyperlink" xfId="693" builtinId="9" hidden="1"/>
    <cellStyle name="Followed Hyperlink" xfId="685" builtinId="9" hidden="1"/>
    <cellStyle name="Followed Hyperlink" xfId="677" builtinId="9" hidden="1"/>
    <cellStyle name="Followed Hyperlink" xfId="669" builtinId="9" hidden="1"/>
    <cellStyle name="Followed Hyperlink" xfId="661" builtinId="9" hidden="1"/>
    <cellStyle name="Followed Hyperlink" xfId="653" builtinId="9" hidden="1"/>
    <cellStyle name="Followed Hyperlink" xfId="645" builtinId="9" hidden="1"/>
    <cellStyle name="Followed Hyperlink" xfId="637" builtinId="9" hidden="1"/>
    <cellStyle name="Followed Hyperlink" xfId="629" builtinId="9" hidden="1"/>
    <cellStyle name="Followed Hyperlink" xfId="621" builtinId="9" hidden="1"/>
    <cellStyle name="Followed Hyperlink" xfId="613" builtinId="9" hidden="1"/>
    <cellStyle name="Followed Hyperlink" xfId="605" builtinId="9" hidden="1"/>
    <cellStyle name="Followed Hyperlink" xfId="597" builtinId="9" hidden="1"/>
    <cellStyle name="Followed Hyperlink" xfId="589" builtinId="9" hidden="1"/>
    <cellStyle name="Followed Hyperlink" xfId="581" builtinId="9" hidden="1"/>
    <cellStyle name="Followed Hyperlink" xfId="573" builtinId="9" hidden="1"/>
    <cellStyle name="Followed Hyperlink" xfId="565" builtinId="9" hidden="1"/>
    <cellStyle name="Followed Hyperlink" xfId="557" builtinId="9" hidden="1"/>
    <cellStyle name="Followed Hyperlink" xfId="549" builtinId="9" hidden="1"/>
    <cellStyle name="Followed Hyperlink" xfId="541" builtinId="9" hidden="1"/>
    <cellStyle name="Followed Hyperlink" xfId="533" builtinId="9" hidden="1"/>
    <cellStyle name="Followed Hyperlink" xfId="525" builtinId="9" hidden="1"/>
    <cellStyle name="Followed Hyperlink" xfId="517" builtinId="9" hidden="1"/>
    <cellStyle name="Followed Hyperlink" xfId="509" builtinId="9" hidden="1"/>
    <cellStyle name="Followed Hyperlink" xfId="501" builtinId="9" hidden="1"/>
    <cellStyle name="Followed Hyperlink" xfId="493" builtinId="9" hidden="1"/>
    <cellStyle name="Followed Hyperlink" xfId="485" builtinId="9" hidden="1"/>
    <cellStyle name="Followed Hyperlink" xfId="477" builtinId="9" hidden="1"/>
    <cellStyle name="Followed Hyperlink" xfId="469" builtinId="9" hidden="1"/>
    <cellStyle name="Followed Hyperlink" xfId="461" builtinId="9" hidden="1"/>
    <cellStyle name="Followed Hyperlink" xfId="453" builtinId="9" hidden="1"/>
    <cellStyle name="Followed Hyperlink" xfId="445" builtinId="9" hidden="1"/>
    <cellStyle name="Followed Hyperlink" xfId="437" builtinId="9" hidden="1"/>
    <cellStyle name="Followed Hyperlink" xfId="429" builtinId="9" hidden="1"/>
    <cellStyle name="Followed Hyperlink" xfId="421" builtinId="9" hidden="1"/>
    <cellStyle name="Followed Hyperlink" xfId="413" builtinId="9" hidden="1"/>
    <cellStyle name="Followed Hyperlink" xfId="405" builtinId="9" hidden="1"/>
    <cellStyle name="Followed Hyperlink" xfId="397" builtinId="9" hidden="1"/>
    <cellStyle name="Followed Hyperlink" xfId="389" builtinId="9" hidden="1"/>
    <cellStyle name="Followed Hyperlink" xfId="381" builtinId="9" hidden="1"/>
    <cellStyle name="Followed Hyperlink" xfId="373" builtinId="9" hidden="1"/>
    <cellStyle name="Followed Hyperlink" xfId="365" builtinId="9" hidden="1"/>
    <cellStyle name="Followed Hyperlink" xfId="357" builtinId="9" hidden="1"/>
    <cellStyle name="Followed Hyperlink" xfId="349" builtinId="9" hidden="1"/>
    <cellStyle name="Followed Hyperlink" xfId="341" builtinId="9" hidden="1"/>
    <cellStyle name="Followed Hyperlink" xfId="333" builtinId="9" hidden="1"/>
    <cellStyle name="Followed Hyperlink" xfId="325" builtinId="9" hidden="1"/>
    <cellStyle name="Followed Hyperlink" xfId="317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31" builtinId="9" hidden="1"/>
    <cellStyle name="Followed Hyperlink" xfId="35" builtinId="9" hidden="1"/>
    <cellStyle name="Followed Hyperlink" xfId="37" builtinId="9" hidden="1"/>
    <cellStyle name="Followed Hyperlink" xfId="23" builtinId="9" hidden="1"/>
    <cellStyle name="Followed Hyperlink" xfId="15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3" builtinId="9" hidden="1"/>
    <cellStyle name="Followed Hyperlink" xfId="2" builtinId="9" hidden="1"/>
    <cellStyle name="Followed Hyperlink" xfId="1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6" builtinId="9" hidden="1"/>
    <cellStyle name="Followed Hyperlink" xfId="11" builtinId="9" hidden="1"/>
    <cellStyle name="Followed Hyperlink" xfId="19" builtinId="9" hidden="1"/>
    <cellStyle name="Followed Hyperlink" xfId="29" builtinId="9" hidden="1"/>
    <cellStyle name="Followed Hyperlink" xfId="39" builtinId="9" hidden="1"/>
    <cellStyle name="Followed Hyperlink" xfId="33" builtinId="9" hidden="1"/>
    <cellStyle name="Followed Hyperlink" xfId="27" builtinId="9" hidden="1"/>
    <cellStyle name="Followed Hyperlink" xfId="24" builtinId="9" hidden="1"/>
    <cellStyle name="Followed Hyperlink" xfId="21" builtinId="9" hidden="1"/>
    <cellStyle name="Followed Hyperlink" xfId="18" builtinId="9" hidden="1"/>
    <cellStyle name="Followed Hyperlink" xfId="16" builtinId="9" hidden="1"/>
    <cellStyle name="Followed Hyperlink" xfId="13" builtinId="9" hidden="1"/>
    <cellStyle name="Followed Hyperlink" xfId="41" builtinId="9" hidden="1"/>
    <cellStyle name="Followed Hyperlink" xfId="49" builtinId="9" hidden="1"/>
    <cellStyle name="Followed Hyperlink" xfId="57" builtinId="9" hidden="1"/>
    <cellStyle name="Followed Hyperlink" xfId="6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21" builtinId="9" hidden="1"/>
    <cellStyle name="Followed Hyperlink" xfId="329" builtinId="9" hidden="1"/>
    <cellStyle name="Followed Hyperlink" xfId="337" builtinId="9" hidden="1"/>
    <cellStyle name="Followed Hyperlink" xfId="345" builtinId="9" hidden="1"/>
    <cellStyle name="Followed Hyperlink" xfId="353" builtinId="9" hidden="1"/>
    <cellStyle name="Followed Hyperlink" xfId="361" builtinId="9" hidden="1"/>
    <cellStyle name="Followed Hyperlink" xfId="369" builtinId="9" hidden="1"/>
    <cellStyle name="Followed Hyperlink" xfId="377" builtinId="9" hidden="1"/>
    <cellStyle name="Followed Hyperlink" xfId="385" builtinId="9" hidden="1"/>
    <cellStyle name="Followed Hyperlink" xfId="393" builtinId="9" hidden="1"/>
    <cellStyle name="Followed Hyperlink" xfId="401" builtinId="9" hidden="1"/>
    <cellStyle name="Followed Hyperlink" xfId="409" builtinId="9" hidden="1"/>
    <cellStyle name="Followed Hyperlink" xfId="417" builtinId="9" hidden="1"/>
    <cellStyle name="Followed Hyperlink" xfId="425" builtinId="9" hidden="1"/>
    <cellStyle name="Followed Hyperlink" xfId="433" builtinId="9" hidden="1"/>
    <cellStyle name="Followed Hyperlink" xfId="441" builtinId="9" hidden="1"/>
    <cellStyle name="Followed Hyperlink" xfId="449" builtinId="9" hidden="1"/>
    <cellStyle name="Followed Hyperlink" xfId="457" builtinId="9" hidden="1"/>
    <cellStyle name="Followed Hyperlink" xfId="465" builtinId="9" hidden="1"/>
    <cellStyle name="Followed Hyperlink" xfId="473" builtinId="9" hidden="1"/>
    <cellStyle name="Followed Hyperlink" xfId="481" builtinId="9" hidden="1"/>
    <cellStyle name="Followed Hyperlink" xfId="489" builtinId="9" hidden="1"/>
    <cellStyle name="Followed Hyperlink" xfId="497" builtinId="9" hidden="1"/>
    <cellStyle name="Followed Hyperlink" xfId="505" builtinId="9" hidden="1"/>
    <cellStyle name="Followed Hyperlink" xfId="513" builtinId="9" hidden="1"/>
    <cellStyle name="Followed Hyperlink" xfId="521" builtinId="9" hidden="1"/>
    <cellStyle name="Followed Hyperlink" xfId="529" builtinId="9" hidden="1"/>
    <cellStyle name="Followed Hyperlink" xfId="537" builtinId="9" hidden="1"/>
    <cellStyle name="Followed Hyperlink" xfId="545" builtinId="9" hidden="1"/>
    <cellStyle name="Followed Hyperlink" xfId="553" builtinId="9" hidden="1"/>
    <cellStyle name="Followed Hyperlink" xfId="561" builtinId="9" hidden="1"/>
    <cellStyle name="Followed Hyperlink" xfId="569" builtinId="9" hidden="1"/>
    <cellStyle name="Followed Hyperlink" xfId="577" builtinId="9" hidden="1"/>
    <cellStyle name="Followed Hyperlink" xfId="585" builtinId="9" hidden="1"/>
    <cellStyle name="Followed Hyperlink" xfId="593" builtinId="9" hidden="1"/>
    <cellStyle name="Followed Hyperlink" xfId="601" builtinId="9" hidden="1"/>
    <cellStyle name="Followed Hyperlink" xfId="609" builtinId="9" hidden="1"/>
    <cellStyle name="Followed Hyperlink" xfId="617" builtinId="9" hidden="1"/>
    <cellStyle name="Followed Hyperlink" xfId="625" builtinId="9" hidden="1"/>
    <cellStyle name="Followed Hyperlink" xfId="633" builtinId="9" hidden="1"/>
    <cellStyle name="Followed Hyperlink" xfId="641" builtinId="9" hidden="1"/>
    <cellStyle name="Followed Hyperlink" xfId="649" builtinId="9" hidden="1"/>
    <cellStyle name="Followed Hyperlink" xfId="657" builtinId="9" hidden="1"/>
    <cellStyle name="Followed Hyperlink" xfId="665" builtinId="9" hidden="1"/>
    <cellStyle name="Followed Hyperlink" xfId="673" builtinId="9" hidden="1"/>
    <cellStyle name="Followed Hyperlink" xfId="681" builtinId="9" hidden="1"/>
    <cellStyle name="Followed Hyperlink" xfId="689" builtinId="9" hidden="1"/>
    <cellStyle name="Followed Hyperlink" xfId="697" builtinId="9" hidden="1"/>
    <cellStyle name="Followed Hyperlink" xfId="705" builtinId="9" hidden="1"/>
    <cellStyle name="Followed Hyperlink" xfId="713" builtinId="9" hidden="1"/>
    <cellStyle name="Followed Hyperlink" xfId="721" builtinId="9" hidden="1"/>
    <cellStyle name="Followed Hyperlink" xfId="729" builtinId="9" hidden="1"/>
    <cellStyle name="Followed Hyperlink" xfId="737" builtinId="9" hidden="1"/>
    <cellStyle name="Followed Hyperlink" xfId="745" builtinId="9" hidden="1"/>
    <cellStyle name="Followed Hyperlink" xfId="753" builtinId="9" hidden="1"/>
    <cellStyle name="Followed Hyperlink" xfId="761" builtinId="9" hidden="1"/>
    <cellStyle name="Followed Hyperlink" xfId="769" builtinId="9" hidden="1"/>
    <cellStyle name="Followed Hyperlink" xfId="777" builtinId="9" hidden="1"/>
    <cellStyle name="Followed Hyperlink" xfId="785" builtinId="9" hidden="1"/>
    <cellStyle name="Followed Hyperlink" xfId="793" builtinId="9" hidden="1"/>
    <cellStyle name="Followed Hyperlink" xfId="801" builtinId="9" hidden="1"/>
    <cellStyle name="Followed Hyperlink" xfId="809" builtinId="9" hidden="1"/>
    <cellStyle name="Followed Hyperlink" xfId="817" builtinId="9" hidden="1"/>
    <cellStyle name="Followed Hyperlink" xfId="825" builtinId="9" hidden="1"/>
    <cellStyle name="Followed Hyperlink" xfId="833" builtinId="9" hidden="1"/>
    <cellStyle name="Followed Hyperlink" xfId="841" builtinId="9" hidden="1"/>
    <cellStyle name="Followed Hyperlink" xfId="835" builtinId="9" hidden="1"/>
    <cellStyle name="Followed Hyperlink" xfId="827" builtinId="9" hidden="1"/>
    <cellStyle name="Followed Hyperlink" xfId="819" builtinId="9" hidden="1"/>
    <cellStyle name="Followed Hyperlink" xfId="811" builtinId="9" hidden="1"/>
    <cellStyle name="Followed Hyperlink" xfId="803" builtinId="9" hidden="1"/>
    <cellStyle name="Followed Hyperlink" xfId="795" builtinId="9" hidden="1"/>
    <cellStyle name="Followed Hyperlink" xfId="787" builtinId="9" hidden="1"/>
    <cellStyle name="Followed Hyperlink" xfId="779" builtinId="9" hidden="1"/>
    <cellStyle name="Followed Hyperlink" xfId="771" builtinId="9" hidden="1"/>
    <cellStyle name="Followed Hyperlink" xfId="763" builtinId="9" hidden="1"/>
    <cellStyle name="Followed Hyperlink" xfId="755" builtinId="9" hidden="1"/>
    <cellStyle name="Followed Hyperlink" xfId="747" builtinId="9" hidden="1"/>
    <cellStyle name="Followed Hyperlink" xfId="739" builtinId="9" hidden="1"/>
    <cellStyle name="Followed Hyperlink" xfId="731" builtinId="9" hidden="1"/>
    <cellStyle name="Followed Hyperlink" xfId="723" builtinId="9" hidden="1"/>
    <cellStyle name="Followed Hyperlink" xfId="715" builtinId="9" hidden="1"/>
    <cellStyle name="Followed Hyperlink" xfId="707" builtinId="9" hidden="1"/>
    <cellStyle name="Followed Hyperlink" xfId="699" builtinId="9" hidden="1"/>
    <cellStyle name="Followed Hyperlink" xfId="691" builtinId="9" hidden="1"/>
    <cellStyle name="Followed Hyperlink" xfId="683" builtinId="9" hidden="1"/>
    <cellStyle name="Followed Hyperlink" xfId="675" builtinId="9" hidden="1"/>
    <cellStyle name="Followed Hyperlink" xfId="667" builtinId="9" hidden="1"/>
    <cellStyle name="Followed Hyperlink" xfId="659" builtinId="9" hidden="1"/>
    <cellStyle name="Followed Hyperlink" xfId="651" builtinId="9" hidden="1"/>
    <cellStyle name="Followed Hyperlink" xfId="643" builtinId="9" hidden="1"/>
    <cellStyle name="Followed Hyperlink" xfId="635" builtinId="9" hidden="1"/>
    <cellStyle name="Followed Hyperlink" xfId="627" builtinId="9" hidden="1"/>
    <cellStyle name="Followed Hyperlink" xfId="619" builtinId="9" hidden="1"/>
    <cellStyle name="Followed Hyperlink" xfId="611" builtinId="9" hidden="1"/>
    <cellStyle name="Followed Hyperlink" xfId="603" builtinId="9" hidden="1"/>
    <cellStyle name="Followed Hyperlink" xfId="595" builtinId="9" hidden="1"/>
    <cellStyle name="Followed Hyperlink" xfId="587" builtinId="9" hidden="1"/>
    <cellStyle name="Followed Hyperlink" xfId="579" builtinId="9" hidden="1"/>
    <cellStyle name="Followed Hyperlink" xfId="571" builtinId="9" hidden="1"/>
    <cellStyle name="Followed Hyperlink" xfId="563" builtinId="9" hidden="1"/>
    <cellStyle name="Followed Hyperlink" xfId="555" builtinId="9" hidden="1"/>
    <cellStyle name="Followed Hyperlink" xfId="547" builtinId="9" hidden="1"/>
    <cellStyle name="Followed Hyperlink" xfId="539" builtinId="9" hidden="1"/>
    <cellStyle name="Followed Hyperlink" xfId="531" builtinId="9" hidden="1"/>
    <cellStyle name="Followed Hyperlink" xfId="523" builtinId="9" hidden="1"/>
    <cellStyle name="Followed Hyperlink" xfId="515" builtinId="9" hidden="1"/>
    <cellStyle name="Followed Hyperlink" xfId="507" builtinId="9" hidden="1"/>
    <cellStyle name="Followed Hyperlink" xfId="499" builtinId="9" hidden="1"/>
    <cellStyle name="Followed Hyperlink" xfId="491" builtinId="9" hidden="1"/>
    <cellStyle name="Followed Hyperlink" xfId="483" builtinId="9" hidden="1"/>
    <cellStyle name="Followed Hyperlink" xfId="475" builtinId="9" hidden="1"/>
    <cellStyle name="Followed Hyperlink" xfId="467" builtinId="9" hidden="1"/>
    <cellStyle name="Followed Hyperlink" xfId="459" builtinId="9" hidden="1"/>
    <cellStyle name="Followed Hyperlink" xfId="451" builtinId="9" hidden="1"/>
    <cellStyle name="Followed Hyperlink" xfId="443" builtinId="9" hidden="1"/>
    <cellStyle name="Followed Hyperlink" xfId="435" builtinId="9" hidden="1"/>
    <cellStyle name="Followed Hyperlink" xfId="427" builtinId="9" hidden="1"/>
    <cellStyle name="Followed Hyperlink" xfId="419" builtinId="9" hidden="1"/>
    <cellStyle name="Followed Hyperlink" xfId="411" builtinId="9" hidden="1"/>
    <cellStyle name="Followed Hyperlink" xfId="403" builtinId="9" hidden="1"/>
    <cellStyle name="Followed Hyperlink" xfId="395" builtinId="9" hidden="1"/>
    <cellStyle name="Followed Hyperlink" xfId="387" builtinId="9" hidden="1"/>
    <cellStyle name="Followed Hyperlink" xfId="379" builtinId="9" hidden="1"/>
    <cellStyle name="Followed Hyperlink" xfId="371" builtinId="9" hidden="1"/>
    <cellStyle name="Followed Hyperlink" xfId="363" builtinId="9" hidden="1"/>
    <cellStyle name="Followed Hyperlink" xfId="355" builtinId="9" hidden="1"/>
    <cellStyle name="Followed Hyperlink" xfId="347" builtinId="9" hidden="1"/>
    <cellStyle name="Followed Hyperlink" xfId="339" builtinId="9" hidden="1"/>
    <cellStyle name="Followed Hyperlink" xfId="331" builtinId="9" hidden="1"/>
    <cellStyle name="Followed Hyperlink" xfId="323" builtinId="9" hidden="1"/>
    <cellStyle name="Followed Hyperlink" xfId="315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95" builtinId="9" hidden="1"/>
    <cellStyle name="Followed Hyperlink" xfId="187" builtinId="9" hidden="1"/>
    <cellStyle name="Followed Hyperlink" xfId="179" builtinId="9" hidden="1"/>
    <cellStyle name="Followed Hyperlink" xfId="171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59" builtinId="9" hidden="1"/>
    <cellStyle name="Followed Hyperlink" xfId="63" builtinId="9" hidden="1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67" builtinId="9" hidden="1"/>
    <cellStyle name="Followed Hyperlink" xfId="51" builtinId="9" hidden="1"/>
    <cellStyle name="Followed Hyperlink" xfId="55" builtinId="9" hidden="1"/>
    <cellStyle name="Followed Hyperlink" xfId="47" builtinId="9" hidden="1"/>
    <cellStyle name="Followed Hyperlink" xfId="43" builtinId="9" hidden="1"/>
    <cellStyle name="Hyperlink" xfId="758" builtinId="8" hidden="1"/>
    <cellStyle name="Hyperlink" xfId="762" builtinId="8" hidden="1"/>
    <cellStyle name="Hyperlink" xfId="766" builtinId="8" hidden="1"/>
    <cellStyle name="Hyperlink" xfId="770" builtinId="8" hidden="1"/>
    <cellStyle name="Hyperlink" xfId="772" builtinId="8" hidden="1"/>
    <cellStyle name="Hyperlink" xfId="778" builtinId="8" hidden="1"/>
    <cellStyle name="Hyperlink" xfId="780" builtinId="8" hidden="1"/>
    <cellStyle name="Hyperlink" xfId="782" builtinId="8" hidden="1"/>
    <cellStyle name="Hyperlink" xfId="788" builtinId="8" hidden="1"/>
    <cellStyle name="Hyperlink" xfId="790" builtinId="8" hidden="1"/>
    <cellStyle name="Hyperlink" xfId="794" builtinId="8" hidden="1"/>
    <cellStyle name="Hyperlink" xfId="798" builtinId="8" hidden="1"/>
    <cellStyle name="Hyperlink" xfId="802" builtinId="8" hidden="1"/>
    <cellStyle name="Hyperlink" xfId="804" builtinId="8" hidden="1"/>
    <cellStyle name="Hyperlink" xfId="810" builtinId="8" hidden="1"/>
    <cellStyle name="Hyperlink" xfId="812" builtinId="8" hidden="1"/>
    <cellStyle name="Hyperlink" xfId="814" builtinId="8" hidden="1"/>
    <cellStyle name="Hyperlink" xfId="820" builtinId="8" hidden="1"/>
    <cellStyle name="Hyperlink" xfId="822" builtinId="8" hidden="1"/>
    <cellStyle name="Hyperlink" xfId="826" builtinId="8" hidden="1"/>
    <cellStyle name="Hyperlink" xfId="830" builtinId="8" hidden="1"/>
    <cellStyle name="Hyperlink" xfId="834" builtinId="8" hidden="1"/>
    <cellStyle name="Hyperlink" xfId="836" builtinId="8" hidden="1"/>
    <cellStyle name="Hyperlink" xfId="840" builtinId="8" hidden="1"/>
    <cellStyle name="Hyperlink" xfId="832" builtinId="8" hidden="1"/>
    <cellStyle name="Hyperlink" xfId="824" builtinId="8" hidden="1"/>
    <cellStyle name="Hyperlink" xfId="808" builtinId="8" hidden="1"/>
    <cellStyle name="Hyperlink" xfId="800" builtinId="8" hidden="1"/>
    <cellStyle name="Hyperlink" xfId="792" builtinId="8" hidden="1"/>
    <cellStyle name="Hyperlink" xfId="776" builtinId="8" hidden="1"/>
    <cellStyle name="Hyperlink" xfId="768" builtinId="8" hidden="1"/>
    <cellStyle name="Hyperlink" xfId="760" builtinId="8" hidden="1"/>
    <cellStyle name="Hyperlink" xfId="744" builtinId="8" hidden="1"/>
    <cellStyle name="Hyperlink" xfId="736" builtinId="8" hidden="1"/>
    <cellStyle name="Hyperlink" xfId="728" builtinId="8" hidden="1"/>
    <cellStyle name="Hyperlink" xfId="712" builtinId="8" hidden="1"/>
    <cellStyle name="Hyperlink" xfId="704" builtinId="8" hidden="1"/>
    <cellStyle name="Hyperlink" xfId="696" builtinId="8" hidden="1"/>
    <cellStyle name="Hyperlink" xfId="680" builtinId="8" hidden="1"/>
    <cellStyle name="Hyperlink" xfId="672" builtinId="8" hidden="1"/>
    <cellStyle name="Hyperlink" xfId="664" builtinId="8" hidden="1"/>
    <cellStyle name="Hyperlink" xfId="648" builtinId="8" hidden="1"/>
    <cellStyle name="Hyperlink" xfId="640" builtinId="8" hidden="1"/>
    <cellStyle name="Hyperlink" xfId="632" builtinId="8" hidden="1"/>
    <cellStyle name="Hyperlink" xfId="616" builtinId="8" hidden="1"/>
    <cellStyle name="Hyperlink" xfId="608" builtinId="8" hidden="1"/>
    <cellStyle name="Hyperlink" xfId="600" builtinId="8" hidden="1"/>
    <cellStyle name="Hyperlink" xfId="584" builtinId="8" hidden="1"/>
    <cellStyle name="Hyperlink" xfId="576" builtinId="8" hidden="1"/>
    <cellStyle name="Hyperlink" xfId="568" builtinId="8" hidden="1"/>
    <cellStyle name="Hyperlink" xfId="552" builtinId="8" hidden="1"/>
    <cellStyle name="Hyperlink" xfId="544" builtinId="8" hidden="1"/>
    <cellStyle name="Hyperlink" xfId="536" builtinId="8" hidden="1"/>
    <cellStyle name="Hyperlink" xfId="520" builtinId="8" hidden="1"/>
    <cellStyle name="Hyperlink" xfId="512" builtinId="8" hidden="1"/>
    <cellStyle name="Hyperlink" xfId="504" builtinId="8" hidden="1"/>
    <cellStyle name="Hyperlink" xfId="488" builtinId="8" hidden="1"/>
    <cellStyle name="Hyperlink" xfId="480" builtinId="8" hidden="1"/>
    <cellStyle name="Hyperlink" xfId="472" builtinId="8" hidden="1"/>
    <cellStyle name="Hyperlink" xfId="456" builtinId="8" hidden="1"/>
    <cellStyle name="Hyperlink" xfId="448" builtinId="8" hidden="1"/>
    <cellStyle name="Hyperlink" xfId="440" builtinId="8" hidden="1"/>
    <cellStyle name="Hyperlink" xfId="424" builtinId="8" hidden="1"/>
    <cellStyle name="Hyperlink" xfId="416" builtinId="8" hidden="1"/>
    <cellStyle name="Hyperlink" xfId="408" builtinId="8" hidden="1"/>
    <cellStyle name="Hyperlink" xfId="392" builtinId="8" hidden="1"/>
    <cellStyle name="Hyperlink" xfId="384" builtinId="8" hidden="1"/>
    <cellStyle name="Hyperlink" xfId="376" builtinId="8" hidden="1"/>
    <cellStyle name="Hyperlink" xfId="360" builtinId="8" hidden="1"/>
    <cellStyle name="Hyperlink" xfId="352" builtinId="8" hidden="1"/>
    <cellStyle name="Hyperlink" xfId="344" builtinId="8" hidden="1"/>
    <cellStyle name="Hyperlink" xfId="162" builtinId="8" hidden="1"/>
    <cellStyle name="Hyperlink" xfId="164" builtinId="8" hidden="1"/>
    <cellStyle name="Hyperlink" xfId="166" builtinId="8" hidden="1"/>
    <cellStyle name="Hyperlink" xfId="172" builtinId="8" hidden="1"/>
    <cellStyle name="Hyperlink" xfId="174" builtinId="8" hidden="1"/>
    <cellStyle name="Hyperlink" xfId="176" builtinId="8" hidden="1"/>
    <cellStyle name="Hyperlink" xfId="180" builtinId="8" hidden="1"/>
    <cellStyle name="Hyperlink" xfId="182" builtinId="8" hidden="1"/>
    <cellStyle name="Hyperlink" xfId="186" builtinId="8" hidden="1"/>
    <cellStyle name="Hyperlink" xfId="190" builtinId="8" hidden="1"/>
    <cellStyle name="Hyperlink" xfId="192" builtinId="8" hidden="1"/>
    <cellStyle name="Hyperlink" xfId="194" builtinId="8" hidden="1"/>
    <cellStyle name="Hyperlink" xfId="198" builtinId="8" hidden="1"/>
    <cellStyle name="Hyperlink" xfId="202" builtinId="8" hidden="1"/>
    <cellStyle name="Hyperlink" xfId="204" builtinId="8" hidden="1"/>
    <cellStyle name="Hyperlink" xfId="208" builtinId="8" hidden="1"/>
    <cellStyle name="Hyperlink" xfId="210" builtinId="8" hidden="1"/>
    <cellStyle name="Hyperlink" xfId="212" builtinId="8" hidden="1"/>
    <cellStyle name="Hyperlink" xfId="218" builtinId="8" hidden="1"/>
    <cellStyle name="Hyperlink" xfId="220" builtinId="8" hidden="1"/>
    <cellStyle name="Hyperlink" xfId="222" builtinId="8" hidden="1"/>
    <cellStyle name="Hyperlink" xfId="226" builtinId="8" hidden="1"/>
    <cellStyle name="Hyperlink" xfId="228" builtinId="8" hidden="1"/>
    <cellStyle name="Hyperlink" xfId="230" builtinId="8" hidden="1"/>
    <cellStyle name="Hyperlink" xfId="236" builtinId="8" hidden="1"/>
    <cellStyle name="Hyperlink" xfId="238" builtinId="8" hidden="1"/>
    <cellStyle name="Hyperlink" xfId="240" builtinId="8" hidden="1"/>
    <cellStyle name="Hyperlink" xfId="244" builtinId="8" hidden="1"/>
    <cellStyle name="Hyperlink" xfId="246" builtinId="8" hidden="1"/>
    <cellStyle name="Hyperlink" xfId="250" builtinId="8" hidden="1"/>
    <cellStyle name="Hyperlink" xfId="254" builtinId="8" hidden="1"/>
    <cellStyle name="Hyperlink" xfId="256" builtinId="8" hidden="1"/>
    <cellStyle name="Hyperlink" xfId="258" builtinId="8" hidden="1"/>
    <cellStyle name="Hyperlink" xfId="262" builtinId="8" hidden="1"/>
    <cellStyle name="Hyperlink" xfId="266" builtinId="8" hidden="1"/>
    <cellStyle name="Hyperlink" xfId="268" builtinId="8" hidden="1"/>
    <cellStyle name="Hyperlink" xfId="272" builtinId="8" hidden="1"/>
    <cellStyle name="Hyperlink" xfId="274" builtinId="8" hidden="1"/>
    <cellStyle name="Hyperlink" xfId="276" builtinId="8" hidden="1"/>
    <cellStyle name="Hyperlink" xfId="282" builtinId="8" hidden="1"/>
    <cellStyle name="Hyperlink" xfId="284" builtinId="8" hidden="1"/>
    <cellStyle name="Hyperlink" xfId="286" builtinId="8" hidden="1"/>
    <cellStyle name="Hyperlink" xfId="290" builtinId="8" hidden="1"/>
    <cellStyle name="Hyperlink" xfId="292" builtinId="8" hidden="1"/>
    <cellStyle name="Hyperlink" xfId="294" builtinId="8" hidden="1"/>
    <cellStyle name="Hyperlink" xfId="300" builtinId="8" hidden="1"/>
    <cellStyle name="Hyperlink" xfId="302" builtinId="8" hidden="1"/>
    <cellStyle name="Hyperlink" xfId="304" builtinId="8" hidden="1"/>
    <cellStyle name="Hyperlink" xfId="308" builtinId="8" hidden="1"/>
    <cellStyle name="Hyperlink" xfId="310" builtinId="8" hidden="1"/>
    <cellStyle name="Hyperlink" xfId="314" builtinId="8" hidden="1"/>
    <cellStyle name="Hyperlink" xfId="318" builtinId="8" hidden="1"/>
    <cellStyle name="Hyperlink" xfId="320" builtinId="8" hidden="1"/>
    <cellStyle name="Hyperlink" xfId="322" builtinId="8" hidden="1"/>
    <cellStyle name="Hyperlink" xfId="326" builtinId="8" hidden="1"/>
    <cellStyle name="Hyperlink" xfId="330" builtinId="8" hidden="1"/>
    <cellStyle name="Hyperlink" xfId="332" builtinId="8" hidden="1"/>
    <cellStyle name="Hyperlink" xfId="336" builtinId="8" hidden="1"/>
    <cellStyle name="Hyperlink" xfId="338" builtinId="8" hidden="1"/>
    <cellStyle name="Hyperlink" xfId="328" builtinId="8" hidden="1"/>
    <cellStyle name="Hyperlink" xfId="296" builtinId="8" hidden="1"/>
    <cellStyle name="Hyperlink" xfId="280" builtinId="8" hidden="1"/>
    <cellStyle name="Hyperlink" xfId="264" builtinId="8" hidden="1"/>
    <cellStyle name="Hyperlink" xfId="232" builtinId="8" hidden="1"/>
    <cellStyle name="Hyperlink" xfId="216" builtinId="8" hidden="1"/>
    <cellStyle name="Hyperlink" xfId="200" builtinId="8" hidden="1"/>
    <cellStyle name="Hyperlink" xfId="168" builtinId="8" hidden="1"/>
    <cellStyle name="Hyperlink" xfId="88" builtinId="8" hidden="1"/>
    <cellStyle name="Hyperlink" xfId="90" builtinId="8" hidden="1"/>
    <cellStyle name="Hyperlink" xfId="94" builtinId="8" hidden="1"/>
    <cellStyle name="Hyperlink" xfId="96" builtinId="8" hidden="1"/>
    <cellStyle name="Hyperlink" xfId="98" builtinId="8" hidden="1"/>
    <cellStyle name="Hyperlink" xfId="102" builtinId="8" hidden="1"/>
    <cellStyle name="Hyperlink" xfId="106" builtinId="8" hidden="1"/>
    <cellStyle name="Hyperlink" xfId="108" builtinId="8" hidden="1"/>
    <cellStyle name="Hyperlink" xfId="112" builtinId="8" hidden="1"/>
    <cellStyle name="Hyperlink" xfId="114" builtinId="8" hidden="1"/>
    <cellStyle name="Hyperlink" xfId="116" builtinId="8" hidden="1"/>
    <cellStyle name="Hyperlink" xfId="120" builtinId="8" hidden="1"/>
    <cellStyle name="Hyperlink" xfId="122" builtinId="8" hidden="1"/>
    <cellStyle name="Hyperlink" xfId="124" builtinId="8" hidden="1"/>
    <cellStyle name="Hyperlink" xfId="128" builtinId="8" hidden="1"/>
    <cellStyle name="Hyperlink" xfId="130" builtinId="8" hidden="1"/>
    <cellStyle name="Hyperlink" xfId="132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04" builtinId="8" hidden="1"/>
    <cellStyle name="Hyperlink" xfId="56" builtinId="8" hidden="1"/>
    <cellStyle name="Hyperlink" xfId="58" builtinId="8" hidden="1"/>
    <cellStyle name="Hyperlink" xfId="62" builtinId="8" hidden="1"/>
    <cellStyle name="Hyperlink" xfId="64" builtinId="8" hidden="1"/>
    <cellStyle name="Hyperlink" xfId="66" builtinId="8" hidden="1"/>
    <cellStyle name="Hyperlink" xfId="70" builtinId="8" hidden="1"/>
    <cellStyle name="Hyperlink" xfId="72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40" builtinId="8" hidden="1"/>
    <cellStyle name="Hyperlink" xfId="42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32" builtinId="8" hidden="1"/>
    <cellStyle name="Hyperlink" xfId="34" builtinId="8" hidden="1"/>
    <cellStyle name="Hyperlink" xfId="38" builtinId="8" hidden="1"/>
    <cellStyle name="Hyperlink" xfId="28" builtinId="8" hidden="1"/>
    <cellStyle name="Hyperlink" xfId="30" builtinId="8" hidden="1"/>
    <cellStyle name="Hyperlink" xfId="26" builtinId="8" hidden="1"/>
    <cellStyle name="Hyperlink" xfId="36" builtinId="8" hidden="1"/>
    <cellStyle name="Hyperlink" xfId="52" builtinId="8" hidden="1"/>
    <cellStyle name="Hyperlink" xfId="44" builtinId="8" hidden="1"/>
    <cellStyle name="Hyperlink" xfId="84" builtinId="8" hidden="1"/>
    <cellStyle name="Hyperlink" xfId="76" builtinId="8" hidden="1"/>
    <cellStyle name="Hyperlink" xfId="68" builtinId="8" hidden="1"/>
    <cellStyle name="Hyperlink" xfId="60" builtinId="8" hidden="1"/>
    <cellStyle name="Hyperlink" xfId="136" builtinId="8" hidden="1"/>
    <cellStyle name="Hyperlink" xfId="152" builtinId="8" hidden="1"/>
    <cellStyle name="Hyperlink" xfId="144" builtinId="8" hidden="1"/>
    <cellStyle name="Hyperlink" xfId="134" builtinId="8" hidden="1"/>
    <cellStyle name="Hyperlink" xfId="126" builtinId="8" hidden="1"/>
    <cellStyle name="Hyperlink" xfId="118" builtinId="8" hidden="1"/>
    <cellStyle name="Hyperlink" xfId="110" builtinId="8" hidden="1"/>
    <cellStyle name="Hyperlink" xfId="100" builtinId="8" hidden="1"/>
    <cellStyle name="Hyperlink" xfId="92" builtinId="8" hidden="1"/>
    <cellStyle name="Hyperlink" xfId="184" builtinId="8" hidden="1"/>
    <cellStyle name="Hyperlink" xfId="248" builtinId="8" hidden="1"/>
    <cellStyle name="Hyperlink" xfId="312" builtinId="8" hidden="1"/>
    <cellStyle name="Hyperlink" xfId="334" builtinId="8" hidden="1"/>
    <cellStyle name="Hyperlink" xfId="324" builtinId="8" hidden="1"/>
    <cellStyle name="Hyperlink" xfId="316" builtinId="8" hidden="1"/>
    <cellStyle name="Hyperlink" xfId="306" builtinId="8" hidden="1"/>
    <cellStyle name="Hyperlink" xfId="298" builtinId="8" hidden="1"/>
    <cellStyle name="Hyperlink" xfId="288" builtinId="8" hidden="1"/>
    <cellStyle name="Hyperlink" xfId="278" builtinId="8" hidden="1"/>
    <cellStyle name="Hyperlink" xfId="270" builtinId="8" hidden="1"/>
    <cellStyle name="Hyperlink" xfId="260" builtinId="8" hidden="1"/>
    <cellStyle name="Hyperlink" xfId="252" builtinId="8" hidden="1"/>
    <cellStyle name="Hyperlink" xfId="242" builtinId="8" hidden="1"/>
    <cellStyle name="Hyperlink" xfId="234" builtinId="8" hidden="1"/>
    <cellStyle name="Hyperlink" xfId="224" builtinId="8" hidden="1"/>
    <cellStyle name="Hyperlink" xfId="214" builtinId="8" hidden="1"/>
    <cellStyle name="Hyperlink" xfId="206" builtinId="8" hidden="1"/>
    <cellStyle name="Hyperlink" xfId="196" builtinId="8" hidden="1"/>
    <cellStyle name="Hyperlink" xfId="188" builtinId="8" hidden="1"/>
    <cellStyle name="Hyperlink" xfId="178" builtinId="8" hidden="1"/>
    <cellStyle name="Hyperlink" xfId="170" builtinId="8" hidden="1"/>
    <cellStyle name="Hyperlink" xfId="160" builtinId="8" hidden="1"/>
    <cellStyle name="Hyperlink" xfId="368" builtinId="8" hidden="1"/>
    <cellStyle name="Hyperlink" xfId="400" builtinId="8" hidden="1"/>
    <cellStyle name="Hyperlink" xfId="432" builtinId="8" hidden="1"/>
    <cellStyle name="Hyperlink" xfId="464" builtinId="8" hidden="1"/>
    <cellStyle name="Hyperlink" xfId="496" builtinId="8" hidden="1"/>
    <cellStyle name="Hyperlink" xfId="528" builtinId="8" hidden="1"/>
    <cellStyle name="Hyperlink" xfId="560" builtinId="8" hidden="1"/>
    <cellStyle name="Hyperlink" xfId="592" builtinId="8" hidden="1"/>
    <cellStyle name="Hyperlink" xfId="624" builtinId="8" hidden="1"/>
    <cellStyle name="Hyperlink" xfId="656" builtinId="8" hidden="1"/>
    <cellStyle name="Hyperlink" xfId="688" builtinId="8" hidden="1"/>
    <cellStyle name="Hyperlink" xfId="720" builtinId="8" hidden="1"/>
    <cellStyle name="Hyperlink" xfId="752" builtinId="8" hidden="1"/>
    <cellStyle name="Hyperlink" xfId="784" builtinId="8" hidden="1"/>
    <cellStyle name="Hyperlink" xfId="816" builtinId="8" hidden="1"/>
    <cellStyle name="Hyperlink" xfId="838" builtinId="8" hidden="1"/>
    <cellStyle name="Hyperlink" xfId="828" builtinId="8" hidden="1"/>
    <cellStyle name="Hyperlink" xfId="818" builtinId="8" hidden="1"/>
    <cellStyle name="Hyperlink" xfId="806" builtinId="8" hidden="1"/>
    <cellStyle name="Hyperlink" xfId="796" builtinId="8" hidden="1"/>
    <cellStyle name="Hyperlink" xfId="786" builtinId="8" hidden="1"/>
    <cellStyle name="Hyperlink" xfId="774" builtinId="8" hidden="1"/>
    <cellStyle name="Hyperlink" xfId="764" builtinId="8" hidden="1"/>
    <cellStyle name="Hyperlink" xfId="518" builtinId="8" hidden="1"/>
    <cellStyle name="Hyperlink" xfId="522" builtinId="8" hidden="1"/>
    <cellStyle name="Hyperlink" xfId="524" builtinId="8" hidden="1"/>
    <cellStyle name="Hyperlink" xfId="526" builtinId="8" hidden="1"/>
    <cellStyle name="Hyperlink" xfId="532" builtinId="8" hidden="1"/>
    <cellStyle name="Hyperlink" xfId="534" builtinId="8" hidden="1"/>
    <cellStyle name="Hyperlink" xfId="538" builtinId="8" hidden="1"/>
    <cellStyle name="Hyperlink" xfId="540" builtinId="8" hidden="1"/>
    <cellStyle name="Hyperlink" xfId="542" builtinId="8" hidden="1"/>
    <cellStyle name="Hyperlink" xfId="546" builtinId="8" hidden="1"/>
    <cellStyle name="Hyperlink" xfId="548" builtinId="8" hidden="1"/>
    <cellStyle name="Hyperlink" xfId="554" builtinId="8" hidden="1"/>
    <cellStyle name="Hyperlink" xfId="556" builtinId="8" hidden="1"/>
    <cellStyle name="Hyperlink" xfId="558" builtinId="8" hidden="1"/>
    <cellStyle name="Hyperlink" xfId="562" builtinId="8" hidden="1"/>
    <cellStyle name="Hyperlink" xfId="564" builtinId="8" hidden="1"/>
    <cellStyle name="Hyperlink" xfId="566" builtinId="8" hidden="1"/>
    <cellStyle name="Hyperlink" xfId="570" builtinId="8" hidden="1"/>
    <cellStyle name="Hyperlink" xfId="574" builtinId="8" hidden="1"/>
    <cellStyle name="Hyperlink" xfId="578" builtinId="8" hidden="1"/>
    <cellStyle name="Hyperlink" xfId="580" builtinId="8" hidden="1"/>
    <cellStyle name="Hyperlink" xfId="582" builtinId="8" hidden="1"/>
    <cellStyle name="Hyperlink" xfId="586" builtinId="8" hidden="1"/>
    <cellStyle name="Hyperlink" xfId="588" builtinId="8" hidden="1"/>
    <cellStyle name="Hyperlink" xfId="590" builtinId="8" hidden="1"/>
    <cellStyle name="Hyperlink" xfId="596" builtinId="8" hidden="1"/>
    <cellStyle name="Hyperlink" xfId="598" builtinId="8" hidden="1"/>
    <cellStyle name="Hyperlink" xfId="602" builtinId="8" hidden="1"/>
    <cellStyle name="Hyperlink" xfId="604" builtinId="8" hidden="1"/>
    <cellStyle name="Hyperlink" xfId="606" builtinId="8" hidden="1"/>
    <cellStyle name="Hyperlink" xfId="610" builtinId="8" hidden="1"/>
    <cellStyle name="Hyperlink" xfId="612" builtinId="8" hidden="1"/>
    <cellStyle name="Hyperlink" xfId="618" builtinId="8" hidden="1"/>
    <cellStyle name="Hyperlink" xfId="620" builtinId="8" hidden="1"/>
    <cellStyle name="Hyperlink" xfId="622" builtinId="8" hidden="1"/>
    <cellStyle name="Hyperlink" xfId="626" builtinId="8" hidden="1"/>
    <cellStyle name="Hyperlink" xfId="628" builtinId="8" hidden="1"/>
    <cellStyle name="Hyperlink" xfId="630" builtinId="8" hidden="1"/>
    <cellStyle name="Hyperlink" xfId="634" builtinId="8" hidden="1"/>
    <cellStyle name="Hyperlink" xfId="638" builtinId="8" hidden="1"/>
    <cellStyle name="Hyperlink" xfId="642" builtinId="8" hidden="1"/>
    <cellStyle name="Hyperlink" xfId="644" builtinId="8" hidden="1"/>
    <cellStyle name="Hyperlink" xfId="646" builtinId="8" hidden="1"/>
    <cellStyle name="Hyperlink" xfId="650" builtinId="8" hidden="1"/>
    <cellStyle name="Hyperlink" xfId="652" builtinId="8" hidden="1"/>
    <cellStyle name="Hyperlink" xfId="654" builtinId="8" hidden="1"/>
    <cellStyle name="Hyperlink" xfId="660" builtinId="8" hidden="1"/>
    <cellStyle name="Hyperlink" xfId="662" builtinId="8" hidden="1"/>
    <cellStyle name="Hyperlink" xfId="666" builtinId="8" hidden="1"/>
    <cellStyle name="Hyperlink" xfId="668" builtinId="8" hidden="1"/>
    <cellStyle name="Hyperlink" xfId="670" builtinId="8" hidden="1"/>
    <cellStyle name="Hyperlink" xfId="674" builtinId="8" hidden="1"/>
    <cellStyle name="Hyperlink" xfId="676" builtinId="8" hidden="1"/>
    <cellStyle name="Hyperlink" xfId="682" builtinId="8" hidden="1"/>
    <cellStyle name="Hyperlink" xfId="684" builtinId="8" hidden="1"/>
    <cellStyle name="Hyperlink" xfId="686" builtinId="8" hidden="1"/>
    <cellStyle name="Hyperlink" xfId="690" builtinId="8" hidden="1"/>
    <cellStyle name="Hyperlink" xfId="692" builtinId="8" hidden="1"/>
    <cellStyle name="Hyperlink" xfId="694" builtinId="8" hidden="1"/>
    <cellStyle name="Hyperlink" xfId="698" builtinId="8" hidden="1"/>
    <cellStyle name="Hyperlink" xfId="702" builtinId="8" hidden="1"/>
    <cellStyle name="Hyperlink" xfId="706" builtinId="8" hidden="1"/>
    <cellStyle name="Hyperlink" xfId="708" builtinId="8" hidden="1"/>
    <cellStyle name="Hyperlink" xfId="710" builtinId="8" hidden="1"/>
    <cellStyle name="Hyperlink" xfId="714" builtinId="8" hidden="1"/>
    <cellStyle name="Hyperlink" xfId="716" builtinId="8" hidden="1"/>
    <cellStyle name="Hyperlink" xfId="718" builtinId="8" hidden="1"/>
    <cellStyle name="Hyperlink" xfId="724" builtinId="8" hidden="1"/>
    <cellStyle name="Hyperlink" xfId="726" builtinId="8" hidden="1"/>
    <cellStyle name="Hyperlink" xfId="730" builtinId="8" hidden="1"/>
    <cellStyle name="Hyperlink" xfId="732" builtinId="8" hidden="1"/>
    <cellStyle name="Hyperlink" xfId="734" builtinId="8" hidden="1"/>
    <cellStyle name="Hyperlink" xfId="738" builtinId="8" hidden="1"/>
    <cellStyle name="Hyperlink" xfId="740" builtinId="8" hidden="1"/>
    <cellStyle name="Hyperlink" xfId="746" builtinId="8" hidden="1"/>
    <cellStyle name="Hyperlink" xfId="748" builtinId="8" hidden="1"/>
    <cellStyle name="Hyperlink" xfId="750" builtinId="8" hidden="1"/>
    <cellStyle name="Hyperlink" xfId="754" builtinId="8" hidden="1"/>
    <cellStyle name="Hyperlink" xfId="756" builtinId="8" hidden="1"/>
    <cellStyle name="Hyperlink" xfId="742" builtinId="8" hidden="1"/>
    <cellStyle name="Hyperlink" xfId="722" builtinId="8" hidden="1"/>
    <cellStyle name="Hyperlink" xfId="700" builtinId="8" hidden="1"/>
    <cellStyle name="Hyperlink" xfId="678" builtinId="8" hidden="1"/>
    <cellStyle name="Hyperlink" xfId="658" builtinId="8" hidden="1"/>
    <cellStyle name="Hyperlink" xfId="636" builtinId="8" hidden="1"/>
    <cellStyle name="Hyperlink" xfId="614" builtinId="8" hidden="1"/>
    <cellStyle name="Hyperlink" xfId="594" builtinId="8" hidden="1"/>
    <cellStyle name="Hyperlink" xfId="572" builtinId="8" hidden="1"/>
    <cellStyle name="Hyperlink" xfId="550" builtinId="8" hidden="1"/>
    <cellStyle name="Hyperlink" xfId="530" builtinId="8" hidden="1"/>
    <cellStyle name="Hyperlink" xfId="422" builtinId="8" hidden="1"/>
    <cellStyle name="Hyperlink" xfId="426" builtinId="8" hidden="1"/>
    <cellStyle name="Hyperlink" xfId="428" builtinId="8" hidden="1"/>
    <cellStyle name="Hyperlink" xfId="430" builtinId="8" hidden="1"/>
    <cellStyle name="Hyperlink" xfId="434" builtinId="8" hidden="1"/>
    <cellStyle name="Hyperlink" xfId="436" builtinId="8" hidden="1"/>
    <cellStyle name="Hyperlink" xfId="438" builtinId="8" hidden="1"/>
    <cellStyle name="Hyperlink" xfId="442" builtinId="8" hidden="1"/>
    <cellStyle name="Hyperlink" xfId="446" builtinId="8" hidden="1"/>
    <cellStyle name="Hyperlink" xfId="450" builtinId="8" hidden="1"/>
    <cellStyle name="Hyperlink" xfId="452" builtinId="8" hidden="1"/>
    <cellStyle name="Hyperlink" xfId="454" builtinId="8" hidden="1"/>
    <cellStyle name="Hyperlink" xfId="458" builtinId="8" hidden="1"/>
    <cellStyle name="Hyperlink" xfId="460" builtinId="8" hidden="1"/>
    <cellStyle name="Hyperlink" xfId="462" builtinId="8" hidden="1"/>
    <cellStyle name="Hyperlink" xfId="466" builtinId="8" hidden="1"/>
    <cellStyle name="Hyperlink" xfId="468" builtinId="8" hidden="1"/>
    <cellStyle name="Hyperlink" xfId="470" builtinId="8" hidden="1"/>
    <cellStyle name="Hyperlink" xfId="474" builtinId="8" hidden="1"/>
    <cellStyle name="Hyperlink" xfId="476" builtinId="8" hidden="1"/>
    <cellStyle name="Hyperlink" xfId="478" builtinId="8" hidden="1"/>
    <cellStyle name="Hyperlink" xfId="482" builtinId="8" hidden="1"/>
    <cellStyle name="Hyperlink" xfId="484" builtinId="8" hidden="1"/>
    <cellStyle name="Hyperlink" xfId="490" builtinId="8" hidden="1"/>
    <cellStyle name="Hyperlink" xfId="492" builtinId="8" hidden="1"/>
    <cellStyle name="Hyperlink" xfId="494" builtinId="8" hidden="1"/>
    <cellStyle name="Hyperlink" xfId="498" builtinId="8" hidden="1"/>
    <cellStyle name="Hyperlink" xfId="500" builtinId="8" hidden="1"/>
    <cellStyle name="Hyperlink" xfId="502" builtinId="8" hidden="1"/>
    <cellStyle name="Hyperlink" xfId="506" builtinId="8" hidden="1"/>
    <cellStyle name="Hyperlink" xfId="508" builtinId="8" hidden="1"/>
    <cellStyle name="Hyperlink" xfId="510" builtinId="8" hidden="1"/>
    <cellStyle name="Hyperlink" xfId="514" builtinId="8" hidden="1"/>
    <cellStyle name="Hyperlink" xfId="516" builtinId="8" hidden="1"/>
    <cellStyle name="Hyperlink" xfId="486" builtinId="8" hidden="1"/>
    <cellStyle name="Hyperlink" xfId="444" builtinId="8" hidden="1"/>
    <cellStyle name="Hyperlink" xfId="380" builtinId="8" hidden="1"/>
    <cellStyle name="Hyperlink" xfId="382" builtinId="8" hidden="1"/>
    <cellStyle name="Hyperlink" xfId="386" builtinId="8" hidden="1"/>
    <cellStyle name="Hyperlink" xfId="388" builtinId="8" hidden="1"/>
    <cellStyle name="Hyperlink" xfId="390" builtinId="8" hidden="1"/>
    <cellStyle name="Hyperlink" xfId="394" builtinId="8" hidden="1"/>
    <cellStyle name="Hyperlink" xfId="396" builtinId="8" hidden="1"/>
    <cellStyle name="Hyperlink" xfId="398" builtinId="8" hidden="1"/>
    <cellStyle name="Hyperlink" xfId="402" builtinId="8" hidden="1"/>
    <cellStyle name="Hyperlink" xfId="404" builtinId="8" hidden="1"/>
    <cellStyle name="Hyperlink" xfId="406" builtinId="8" hidden="1"/>
    <cellStyle name="Hyperlink" xfId="410" builtinId="8" hidden="1"/>
    <cellStyle name="Hyperlink" xfId="412" builtinId="8" hidden="1"/>
    <cellStyle name="Hyperlink" xfId="414" builtinId="8" hidden="1"/>
    <cellStyle name="Hyperlink" xfId="418" builtinId="8" hidden="1"/>
    <cellStyle name="Hyperlink" xfId="420" builtinId="8" hidden="1"/>
    <cellStyle name="Hyperlink" xfId="358" builtinId="8" hidden="1"/>
    <cellStyle name="Hyperlink" xfId="362" builtinId="8" hidden="1"/>
    <cellStyle name="Hyperlink" xfId="364" builtinId="8" hidden="1"/>
    <cellStyle name="Hyperlink" xfId="366" builtinId="8" hidden="1"/>
    <cellStyle name="Hyperlink" xfId="370" builtinId="8" hidden="1"/>
    <cellStyle name="Hyperlink" xfId="372" builtinId="8" hidden="1"/>
    <cellStyle name="Hyperlink" xfId="374" builtinId="8" hidden="1"/>
    <cellStyle name="Hyperlink" xfId="378" builtinId="8" hidden="1"/>
    <cellStyle name="Hyperlink" xfId="348" builtinId="8" hidden="1"/>
    <cellStyle name="Hyperlink" xfId="350" builtinId="8" hidden="1"/>
    <cellStyle name="Hyperlink" xfId="354" builtinId="8" hidden="1"/>
    <cellStyle name="Hyperlink" xfId="356" builtinId="8" hidden="1"/>
    <cellStyle name="Hyperlink" xfId="342" builtinId="8" hidden="1"/>
    <cellStyle name="Hyperlink" xfId="346" builtinId="8" hidden="1"/>
    <cellStyle name="Hyperlink" xfId="34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5"/>
  <sheetViews>
    <sheetView tabSelected="1" topLeftCell="E1" zoomScale="112" zoomScaleNormal="70" zoomScalePageLayoutView="150" workbookViewId="0">
      <selection activeCell="O9" sqref="O9"/>
    </sheetView>
  </sheetViews>
  <sheetFormatPr baseColWidth="10" defaultColWidth="8.83203125" defaultRowHeight="15" x14ac:dyDescent="0.2"/>
  <cols>
    <col min="1" max="1" width="15.6640625" customWidth="1"/>
    <col min="2" max="2" width="23.5" customWidth="1"/>
    <col min="3" max="3" width="16.83203125" customWidth="1"/>
    <col min="4" max="4" width="11.5" customWidth="1"/>
    <col min="5" max="5" width="61.83203125" customWidth="1"/>
    <col min="6" max="6" width="12.33203125" style="8" customWidth="1"/>
    <col min="7" max="7" width="12.83203125" style="8" customWidth="1"/>
    <col min="8" max="8" width="11.1640625" style="6" customWidth="1"/>
    <col min="9" max="9" width="9.5" style="1" customWidth="1"/>
    <col min="10" max="10" width="11" customWidth="1"/>
  </cols>
  <sheetData>
    <row r="1" spans="1:14" ht="21" x14ac:dyDescent="0.25">
      <c r="A1" s="32" t="s">
        <v>0</v>
      </c>
      <c r="B1" s="33"/>
      <c r="C1" s="33"/>
      <c r="D1" s="33"/>
      <c r="E1" s="33"/>
    </row>
    <row r="2" spans="1:14" s="4" customFormat="1" ht="192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5" t="s">
        <v>8</v>
      </c>
      <c r="I2" s="3" t="s">
        <v>9</v>
      </c>
      <c r="J2" s="17" t="s">
        <v>10</v>
      </c>
      <c r="K2" s="19" t="s">
        <v>11</v>
      </c>
      <c r="N2" s="4" t="s">
        <v>12</v>
      </c>
    </row>
    <row r="3" spans="1:14" ht="16" x14ac:dyDescent="0.2">
      <c r="A3" s="16" t="s">
        <v>13</v>
      </c>
      <c r="B3" s="16" t="s">
        <v>14</v>
      </c>
      <c r="C3" s="16" t="s">
        <v>15</v>
      </c>
      <c r="D3" s="16" t="s">
        <v>16</v>
      </c>
      <c r="E3" s="16" t="s">
        <v>17</v>
      </c>
      <c r="F3" s="23">
        <v>679.99</v>
      </c>
      <c r="G3" s="23">
        <v>499.99</v>
      </c>
      <c r="H3" s="24">
        <v>5</v>
      </c>
      <c r="I3" s="25">
        <v>4.5999999999999996</v>
      </c>
      <c r="J3" s="18">
        <f>((F3-G3)*((F3-G3)/F3)*I3)/H3</f>
        <v>43.835938763805345</v>
      </c>
      <c r="K3" s="20">
        <f>37*3.5/100</f>
        <v>1.2949999999999999</v>
      </c>
      <c r="N3">
        <f t="shared" ref="N3:N34" si="0">(J3-34.22578)/52.93854</f>
        <v>0.18153426150032365</v>
      </c>
    </row>
    <row r="4" spans="1:14" ht="16" x14ac:dyDescent="0.2">
      <c r="A4" s="16" t="s">
        <v>13</v>
      </c>
      <c r="B4" s="16" t="s">
        <v>14</v>
      </c>
      <c r="C4" s="16" t="s">
        <v>15</v>
      </c>
      <c r="D4" s="16" t="s">
        <v>18</v>
      </c>
      <c r="E4" s="16" t="s">
        <v>19</v>
      </c>
      <c r="F4" s="23">
        <v>629.99</v>
      </c>
      <c r="G4" s="23">
        <v>429.99</v>
      </c>
      <c r="H4" s="24">
        <v>5</v>
      </c>
      <c r="I4" s="25">
        <v>4.5</v>
      </c>
      <c r="J4" s="18">
        <f t="shared" ref="J4:J67" si="1">((F4-G4)*((F4-G4)/F4)*I4)/H4</f>
        <v>57.143764186733122</v>
      </c>
      <c r="K4" s="20">
        <f t="shared" ref="K4:K11" si="2">37*3.5/100</f>
        <v>1.2949999999999999</v>
      </c>
      <c r="N4">
        <f t="shared" si="0"/>
        <v>0.43291681611795718</v>
      </c>
    </row>
    <row r="5" spans="1:14" ht="16" x14ac:dyDescent="0.2">
      <c r="A5" s="16" t="s">
        <v>13</v>
      </c>
      <c r="B5" s="16" t="s">
        <v>14</v>
      </c>
      <c r="C5" s="16" t="s">
        <v>15</v>
      </c>
      <c r="D5" s="16" t="s">
        <v>20</v>
      </c>
      <c r="E5" s="16" t="s">
        <v>21</v>
      </c>
      <c r="F5" s="23">
        <v>719.99</v>
      </c>
      <c r="G5" s="23">
        <v>579.99</v>
      </c>
      <c r="H5" s="24">
        <v>8</v>
      </c>
      <c r="I5" s="25">
        <v>4.7</v>
      </c>
      <c r="J5" s="18">
        <f t="shared" si="1"/>
        <v>15.993277684412284</v>
      </c>
      <c r="K5" s="20">
        <f t="shared" si="2"/>
        <v>1.2949999999999999</v>
      </c>
      <c r="N5">
        <f t="shared" si="0"/>
        <v>-0.3444088619668717</v>
      </c>
    </row>
    <row r="6" spans="1:14" ht="16" x14ac:dyDescent="0.2">
      <c r="A6" s="16" t="s">
        <v>13</v>
      </c>
      <c r="B6" s="16" t="s">
        <v>14</v>
      </c>
      <c r="C6" s="16" t="s">
        <v>15</v>
      </c>
      <c r="D6" s="16" t="s">
        <v>20</v>
      </c>
      <c r="E6" s="16" t="s">
        <v>22</v>
      </c>
      <c r="F6" s="23">
        <v>809.99</v>
      </c>
      <c r="G6" s="23">
        <v>599.99</v>
      </c>
      <c r="H6" s="24">
        <v>8</v>
      </c>
      <c r="I6" s="25">
        <v>4.5999999999999996</v>
      </c>
      <c r="J6" s="18">
        <f t="shared" si="1"/>
        <v>31.305942048667262</v>
      </c>
      <c r="K6" s="20">
        <f t="shared" si="2"/>
        <v>1.2949999999999999</v>
      </c>
      <c r="N6">
        <f t="shared" si="0"/>
        <v>-5.5155241367305145E-2</v>
      </c>
    </row>
    <row r="7" spans="1:14" ht="16" x14ac:dyDescent="0.2">
      <c r="A7" s="16" t="s">
        <v>13</v>
      </c>
      <c r="B7" s="16" t="s">
        <v>14</v>
      </c>
      <c r="C7" s="16" t="s">
        <v>23</v>
      </c>
      <c r="D7" s="16" t="s">
        <v>24</v>
      </c>
      <c r="E7" s="16" t="s">
        <v>25</v>
      </c>
      <c r="F7" s="23">
        <v>809.99</v>
      </c>
      <c r="G7" s="23">
        <v>469.99</v>
      </c>
      <c r="H7" s="24">
        <v>5</v>
      </c>
      <c r="I7" s="25">
        <v>4.5</v>
      </c>
      <c r="J7" s="18">
        <f t="shared" si="1"/>
        <v>128.44603019790367</v>
      </c>
      <c r="K7" s="20">
        <f t="shared" si="2"/>
        <v>1.2949999999999999</v>
      </c>
      <c r="N7">
        <f t="shared" si="0"/>
        <v>1.7798044713341861</v>
      </c>
    </row>
    <row r="8" spans="1:14" ht="16" x14ac:dyDescent="0.2">
      <c r="A8" s="16" t="s">
        <v>13</v>
      </c>
      <c r="B8" s="16" t="s">
        <v>14</v>
      </c>
      <c r="C8" s="16" t="s">
        <v>23</v>
      </c>
      <c r="D8" s="16" t="s">
        <v>16</v>
      </c>
      <c r="E8" s="16" t="s">
        <v>26</v>
      </c>
      <c r="F8" s="23">
        <v>499.99</v>
      </c>
      <c r="G8" s="23">
        <v>449.99</v>
      </c>
      <c r="H8" s="24">
        <v>8</v>
      </c>
      <c r="I8" s="25">
        <v>4.5</v>
      </c>
      <c r="J8" s="18">
        <f t="shared" si="1"/>
        <v>2.8125562511250224</v>
      </c>
      <c r="K8" s="20">
        <f t="shared" si="2"/>
        <v>1.2949999999999999</v>
      </c>
      <c r="N8">
        <f t="shared" si="0"/>
        <v>-0.59339044387841022</v>
      </c>
    </row>
    <row r="9" spans="1:14" ht="16" x14ac:dyDescent="0.2">
      <c r="A9" s="16" t="s">
        <v>13</v>
      </c>
      <c r="B9" s="16" t="s">
        <v>14</v>
      </c>
      <c r="C9" s="16" t="s">
        <v>23</v>
      </c>
      <c r="D9" s="16" t="s">
        <v>27</v>
      </c>
      <c r="E9" s="16" t="s">
        <v>28</v>
      </c>
      <c r="F9" s="23">
        <v>499.99</v>
      </c>
      <c r="G9" s="23">
        <v>399.99</v>
      </c>
      <c r="H9" s="24">
        <v>8</v>
      </c>
      <c r="I9" s="25">
        <v>4.4000000000000004</v>
      </c>
      <c r="J9" s="18">
        <f t="shared" si="1"/>
        <v>11.000220004400088</v>
      </c>
      <c r="K9" s="20">
        <f t="shared" si="2"/>
        <v>1.2949999999999999</v>
      </c>
      <c r="N9">
        <f t="shared" si="0"/>
        <v>-0.43872687073727212</v>
      </c>
    </row>
    <row r="10" spans="1:14" ht="16" x14ac:dyDescent="0.2">
      <c r="A10" s="16" t="s">
        <v>13</v>
      </c>
      <c r="B10" s="16" t="s">
        <v>14</v>
      </c>
      <c r="C10" s="16" t="s">
        <v>23</v>
      </c>
      <c r="D10" s="16" t="s">
        <v>18</v>
      </c>
      <c r="E10" s="16" t="s">
        <v>29</v>
      </c>
      <c r="F10" s="23">
        <v>656.99</v>
      </c>
      <c r="G10" s="23">
        <v>429.99</v>
      </c>
      <c r="H10" s="24">
        <v>5</v>
      </c>
      <c r="I10" s="25">
        <v>4.4000000000000004</v>
      </c>
      <c r="J10" s="18">
        <f t="shared" si="1"/>
        <v>69.020106850941417</v>
      </c>
      <c r="K10" s="20">
        <f t="shared" si="2"/>
        <v>1.2949999999999999</v>
      </c>
      <c r="N10">
        <f t="shared" si="0"/>
        <v>0.65725890534460174</v>
      </c>
    </row>
    <row r="11" spans="1:14" ht="16" x14ac:dyDescent="0.2">
      <c r="A11" s="16" t="s">
        <v>13</v>
      </c>
      <c r="B11" s="16" t="s">
        <v>14</v>
      </c>
      <c r="C11" s="16" t="s">
        <v>23</v>
      </c>
      <c r="D11" s="16" t="s">
        <v>16</v>
      </c>
      <c r="E11" s="16" t="s">
        <v>30</v>
      </c>
      <c r="F11" s="23">
        <v>679.99</v>
      </c>
      <c r="G11" s="23">
        <v>499.99</v>
      </c>
      <c r="H11" s="24">
        <v>5</v>
      </c>
      <c r="I11" s="25">
        <v>4.3</v>
      </c>
      <c r="J11" s="18">
        <f t="shared" si="1"/>
        <v>40.977073192252824</v>
      </c>
      <c r="K11" s="20">
        <f t="shared" si="2"/>
        <v>1.2949999999999999</v>
      </c>
      <c r="N11">
        <f t="shared" si="0"/>
        <v>0.12753077799751983</v>
      </c>
    </row>
    <row r="12" spans="1:14" ht="16" x14ac:dyDescent="0.2">
      <c r="A12" s="16" t="s">
        <v>13</v>
      </c>
      <c r="B12" s="26" t="s">
        <v>31</v>
      </c>
      <c r="C12" s="16" t="s">
        <v>32</v>
      </c>
      <c r="D12" s="16" t="s">
        <v>33</v>
      </c>
      <c r="E12" s="16" t="s">
        <v>34</v>
      </c>
      <c r="F12" s="23">
        <v>384.99</v>
      </c>
      <c r="G12" s="23">
        <v>299.99</v>
      </c>
      <c r="H12" s="24">
        <v>8</v>
      </c>
      <c r="I12" s="25">
        <v>4.3</v>
      </c>
      <c r="J12" s="18">
        <f t="shared" si="1"/>
        <v>10.087112652276682</v>
      </c>
      <c r="K12" s="21">
        <f>41*3.95/100</f>
        <v>1.6195000000000002</v>
      </c>
      <c r="N12">
        <f t="shared" si="0"/>
        <v>-0.45597531302758482</v>
      </c>
    </row>
    <row r="13" spans="1:14" ht="16" x14ac:dyDescent="0.2">
      <c r="A13" s="16" t="s">
        <v>13</v>
      </c>
      <c r="B13" s="26" t="s">
        <v>31</v>
      </c>
      <c r="C13" s="16" t="s">
        <v>32</v>
      </c>
      <c r="D13" s="16" t="s">
        <v>16</v>
      </c>
      <c r="E13" s="16" t="s">
        <v>35</v>
      </c>
      <c r="F13" s="23">
        <v>584.99</v>
      </c>
      <c r="G13" s="23">
        <v>329.99</v>
      </c>
      <c r="H13" s="24">
        <v>10</v>
      </c>
      <c r="I13" s="25">
        <v>4.4000000000000004</v>
      </c>
      <c r="J13" s="18">
        <f t="shared" si="1"/>
        <v>48.908528350911979</v>
      </c>
      <c r="K13" s="21">
        <f>41*3.95/100</f>
        <v>1.6195000000000002</v>
      </c>
      <c r="N13">
        <f t="shared" si="0"/>
        <v>0.27735461444369219</v>
      </c>
    </row>
    <row r="14" spans="1:14" ht="16" x14ac:dyDescent="0.2">
      <c r="A14" s="16" t="s">
        <v>13</v>
      </c>
      <c r="B14" s="26" t="s">
        <v>31</v>
      </c>
      <c r="C14" s="16" t="s">
        <v>36</v>
      </c>
      <c r="D14" s="16" t="s">
        <v>37</v>
      </c>
      <c r="E14" s="16" t="s">
        <v>38</v>
      </c>
      <c r="F14" s="23">
        <v>189.99</v>
      </c>
      <c r="G14" s="23">
        <v>139.99</v>
      </c>
      <c r="H14" s="24">
        <v>10</v>
      </c>
      <c r="I14" s="25">
        <v>4.5999999999999996</v>
      </c>
      <c r="J14" s="18">
        <f t="shared" si="1"/>
        <v>6.0529501552713292</v>
      </c>
      <c r="K14" s="18">
        <f>46*6.8/100</f>
        <v>3.1280000000000001</v>
      </c>
      <c r="N14">
        <f t="shared" si="0"/>
        <v>-0.53217995518442085</v>
      </c>
    </row>
    <row r="15" spans="1:14" ht="16" x14ac:dyDescent="0.2">
      <c r="A15" s="16" t="s">
        <v>13</v>
      </c>
      <c r="B15" s="26" t="s">
        <v>31</v>
      </c>
      <c r="C15" s="16" t="s">
        <v>36</v>
      </c>
      <c r="D15" s="16" t="s">
        <v>18</v>
      </c>
      <c r="E15" s="16" t="s">
        <v>39</v>
      </c>
      <c r="F15" s="23">
        <v>289.99</v>
      </c>
      <c r="G15" s="23">
        <v>199.99</v>
      </c>
      <c r="H15" s="24">
        <v>15</v>
      </c>
      <c r="I15" s="25">
        <v>4</v>
      </c>
      <c r="J15" s="18">
        <f t="shared" si="1"/>
        <v>7.4485327080244144</v>
      </c>
      <c r="K15" s="18">
        <f>46*6.8/100</f>
        <v>3.1280000000000001</v>
      </c>
      <c r="N15">
        <f t="shared" si="0"/>
        <v>-0.50581763856682826</v>
      </c>
    </row>
    <row r="16" spans="1:14" ht="16" x14ac:dyDescent="0.2">
      <c r="A16" s="16" t="s">
        <v>13</v>
      </c>
      <c r="B16" s="26" t="s">
        <v>31</v>
      </c>
      <c r="C16" s="16" t="s">
        <v>40</v>
      </c>
      <c r="D16" s="16" t="s">
        <v>16</v>
      </c>
      <c r="E16" s="16" t="s">
        <v>41</v>
      </c>
      <c r="F16" s="23">
        <v>1169.99</v>
      </c>
      <c r="G16" s="23">
        <v>799.99</v>
      </c>
      <c r="H16" s="24">
        <v>5</v>
      </c>
      <c r="I16" s="25">
        <v>4.5999999999999996</v>
      </c>
      <c r="J16" s="18">
        <f t="shared" si="1"/>
        <v>107.64878332293438</v>
      </c>
      <c r="K16" s="18">
        <f>39*3.9/100</f>
        <v>1.5209999999999999</v>
      </c>
      <c r="N16">
        <f t="shared" si="0"/>
        <v>1.3869480216669061</v>
      </c>
    </row>
    <row r="17" spans="1:14" ht="16" x14ac:dyDescent="0.2">
      <c r="A17" s="16" t="s">
        <v>13</v>
      </c>
      <c r="B17" s="26" t="s">
        <v>31</v>
      </c>
      <c r="C17" s="16" t="s">
        <v>40</v>
      </c>
      <c r="D17" s="16" t="s">
        <v>20</v>
      </c>
      <c r="E17" s="16" t="s">
        <v>42</v>
      </c>
      <c r="F17" s="23">
        <v>3329.99</v>
      </c>
      <c r="G17" s="23">
        <v>2199.9899999999998</v>
      </c>
      <c r="H17" s="24">
        <v>5</v>
      </c>
      <c r="I17" s="25">
        <v>4.3</v>
      </c>
      <c r="J17" s="18">
        <f t="shared" si="1"/>
        <v>329.77096027315395</v>
      </c>
      <c r="K17" s="18">
        <f t="shared" ref="K17:K21" si="3">39*3.9/100</f>
        <v>1.5209999999999999</v>
      </c>
      <c r="N17">
        <f t="shared" si="0"/>
        <v>5.5827980951713805</v>
      </c>
    </row>
    <row r="18" spans="1:14" ht="16" x14ac:dyDescent="0.2">
      <c r="A18" s="16" t="s">
        <v>13</v>
      </c>
      <c r="B18" s="26" t="s">
        <v>31</v>
      </c>
      <c r="C18" s="16" t="s">
        <v>40</v>
      </c>
      <c r="D18" s="16" t="s">
        <v>18</v>
      </c>
      <c r="E18" s="16" t="s">
        <v>43</v>
      </c>
      <c r="F18" s="23">
        <v>719.99</v>
      </c>
      <c r="G18" s="23">
        <v>499.99</v>
      </c>
      <c r="H18" s="24">
        <v>8</v>
      </c>
      <c r="I18" s="25">
        <v>4.5999999999999996</v>
      </c>
      <c r="J18" s="18">
        <f t="shared" si="1"/>
        <v>38.653314629369845</v>
      </c>
      <c r="K18" s="18">
        <f t="shared" si="3"/>
        <v>1.5209999999999999</v>
      </c>
      <c r="N18">
        <f t="shared" si="0"/>
        <v>8.3635374707535279E-2</v>
      </c>
    </row>
    <row r="19" spans="1:14" ht="16" x14ac:dyDescent="0.2">
      <c r="A19" s="16" t="s">
        <v>13</v>
      </c>
      <c r="B19" s="26" t="s">
        <v>31</v>
      </c>
      <c r="C19" s="16" t="s">
        <v>40</v>
      </c>
      <c r="D19" s="16" t="s">
        <v>16</v>
      </c>
      <c r="E19" s="16" t="s">
        <v>44</v>
      </c>
      <c r="F19" s="23">
        <v>629.99</v>
      </c>
      <c r="G19" s="23">
        <v>449.99</v>
      </c>
      <c r="H19" s="24">
        <v>8</v>
      </c>
      <c r="I19" s="25">
        <v>4.4000000000000004</v>
      </c>
      <c r="J19" s="18">
        <f t="shared" si="1"/>
        <v>28.286163272432898</v>
      </c>
      <c r="K19" s="18">
        <f t="shared" si="3"/>
        <v>1.5209999999999999</v>
      </c>
      <c r="N19">
        <f t="shared" si="0"/>
        <v>-0.11219834788732561</v>
      </c>
    </row>
    <row r="20" spans="1:14" ht="16" x14ac:dyDescent="0.2">
      <c r="A20" s="16" t="s">
        <v>13</v>
      </c>
      <c r="B20" s="26" t="s">
        <v>31</v>
      </c>
      <c r="C20" s="16" t="s">
        <v>40</v>
      </c>
      <c r="D20" s="16" t="s">
        <v>18</v>
      </c>
      <c r="E20" s="16" t="s">
        <v>45</v>
      </c>
      <c r="F20" s="23">
        <v>1359.99</v>
      </c>
      <c r="G20" s="23">
        <v>799.99</v>
      </c>
      <c r="H20" s="24">
        <v>5</v>
      </c>
      <c r="I20" s="25">
        <v>4.5999999999999996</v>
      </c>
      <c r="J20" s="18">
        <f t="shared" si="1"/>
        <v>212.14273634364957</v>
      </c>
      <c r="K20" s="18">
        <f t="shared" si="3"/>
        <v>1.5209999999999999</v>
      </c>
      <c r="N20">
        <f t="shared" si="0"/>
        <v>3.3608209887097296</v>
      </c>
    </row>
    <row r="21" spans="1:14" ht="16" x14ac:dyDescent="0.2">
      <c r="A21" s="16" t="s">
        <v>13</v>
      </c>
      <c r="B21" s="26" t="s">
        <v>31</v>
      </c>
      <c r="C21" s="16" t="s">
        <v>40</v>
      </c>
      <c r="D21" s="16" t="s">
        <v>20</v>
      </c>
      <c r="E21" s="16" t="s">
        <v>46</v>
      </c>
      <c r="F21" s="23">
        <v>1439.99</v>
      </c>
      <c r="G21" s="23">
        <v>999.99</v>
      </c>
      <c r="H21" s="24">
        <v>5</v>
      </c>
      <c r="I21" s="25">
        <v>4.7</v>
      </c>
      <c r="J21" s="18">
        <f t="shared" si="1"/>
        <v>126.37865540732921</v>
      </c>
      <c r="K21" s="18">
        <f t="shared" si="3"/>
        <v>1.5209999999999999</v>
      </c>
      <c r="N21">
        <f t="shared" si="0"/>
        <v>1.7407521138159308</v>
      </c>
    </row>
    <row r="22" spans="1:14" ht="16" x14ac:dyDescent="0.2">
      <c r="A22" s="16" t="s">
        <v>13</v>
      </c>
      <c r="B22" s="26" t="s">
        <v>31</v>
      </c>
      <c r="C22" s="26" t="s">
        <v>47</v>
      </c>
      <c r="D22" s="16" t="s">
        <v>16</v>
      </c>
      <c r="E22" s="16" t="s">
        <v>48</v>
      </c>
      <c r="F22" s="23">
        <v>2564.9899999999998</v>
      </c>
      <c r="G22" s="23">
        <v>1499.99</v>
      </c>
      <c r="H22" s="24">
        <v>5</v>
      </c>
      <c r="I22" s="25">
        <v>4.5</v>
      </c>
      <c r="J22" s="18">
        <f t="shared" si="1"/>
        <v>397.97523577089953</v>
      </c>
      <c r="K22" s="18">
        <f>4.6*41/100</f>
        <v>1.8859999999999999</v>
      </c>
      <c r="N22">
        <f t="shared" si="0"/>
        <v>6.8711652374791505</v>
      </c>
    </row>
    <row r="23" spans="1:14" ht="16" x14ac:dyDescent="0.2">
      <c r="A23" s="16" t="s">
        <v>13</v>
      </c>
      <c r="B23" s="26" t="s">
        <v>31</v>
      </c>
      <c r="C23" s="26" t="s">
        <v>47</v>
      </c>
      <c r="D23" s="16" t="s">
        <v>18</v>
      </c>
      <c r="E23" s="16" t="s">
        <v>49</v>
      </c>
      <c r="F23" s="23">
        <v>1619.99</v>
      </c>
      <c r="G23" s="23">
        <v>1099.99</v>
      </c>
      <c r="H23" s="24">
        <v>5</v>
      </c>
      <c r="I23" s="25">
        <v>4.5999999999999996</v>
      </c>
      <c r="J23" s="18">
        <f t="shared" si="1"/>
        <v>153.56144173729464</v>
      </c>
      <c r="K23" s="18">
        <f t="shared" ref="K23:K26" si="4">4.6*41/100</f>
        <v>1.8859999999999999</v>
      </c>
      <c r="N23">
        <f t="shared" si="0"/>
        <v>2.2542303157075096</v>
      </c>
    </row>
    <row r="24" spans="1:14" ht="16" x14ac:dyDescent="0.2">
      <c r="A24" s="16" t="s">
        <v>13</v>
      </c>
      <c r="B24" s="26" t="s">
        <v>31</v>
      </c>
      <c r="C24" s="26" t="s">
        <v>47</v>
      </c>
      <c r="D24" s="16" t="s">
        <v>20</v>
      </c>
      <c r="E24" s="16" t="s">
        <v>50</v>
      </c>
      <c r="F24" s="23">
        <v>2204.9899999999998</v>
      </c>
      <c r="G24" s="23">
        <v>1749.99</v>
      </c>
      <c r="H24" s="24">
        <v>10</v>
      </c>
      <c r="I24" s="25">
        <v>4.7</v>
      </c>
      <c r="J24" s="18">
        <f t="shared" si="1"/>
        <v>44.127977904661655</v>
      </c>
      <c r="K24" s="18">
        <f t="shared" si="4"/>
        <v>1.8859999999999999</v>
      </c>
      <c r="N24">
        <f t="shared" si="0"/>
        <v>0.18705083110833157</v>
      </c>
    </row>
    <row r="25" spans="1:14" ht="16" x14ac:dyDescent="0.2">
      <c r="A25" s="16" t="s">
        <v>13</v>
      </c>
      <c r="B25" s="26" t="s">
        <v>31</v>
      </c>
      <c r="C25" s="26" t="s">
        <v>47</v>
      </c>
      <c r="D25" s="16" t="s">
        <v>16</v>
      </c>
      <c r="E25" s="16" t="s">
        <v>51</v>
      </c>
      <c r="F25" s="23">
        <v>2474.9899999999998</v>
      </c>
      <c r="G25" s="23">
        <v>1799.99</v>
      </c>
      <c r="H25" s="24">
        <v>8</v>
      </c>
      <c r="I25" s="25">
        <v>4.5</v>
      </c>
      <c r="J25" s="18">
        <f t="shared" si="1"/>
        <v>103.55155475375653</v>
      </c>
      <c r="K25" s="18">
        <f t="shared" si="4"/>
        <v>1.8859999999999999</v>
      </c>
      <c r="N25">
        <f t="shared" si="0"/>
        <v>1.3095520721530387</v>
      </c>
    </row>
    <row r="26" spans="1:14" ht="16" x14ac:dyDescent="0.2">
      <c r="A26" s="16" t="s">
        <v>13</v>
      </c>
      <c r="B26" s="26" t="s">
        <v>31</v>
      </c>
      <c r="C26" s="26" t="s">
        <v>47</v>
      </c>
      <c r="D26" s="16" t="s">
        <v>20</v>
      </c>
      <c r="E26" s="16" t="s">
        <v>52</v>
      </c>
      <c r="F26" s="23">
        <v>3149.99</v>
      </c>
      <c r="G26" s="23">
        <v>2299.9899999999998</v>
      </c>
      <c r="H26" s="24">
        <v>8</v>
      </c>
      <c r="I26" s="25">
        <v>4.7</v>
      </c>
      <c r="J26" s="18">
        <f t="shared" si="1"/>
        <v>134.75241191241881</v>
      </c>
      <c r="K26" s="18">
        <f t="shared" si="4"/>
        <v>1.8859999999999999</v>
      </c>
      <c r="N26">
        <f t="shared" si="0"/>
        <v>1.8989309473290876</v>
      </c>
    </row>
    <row r="27" spans="1:14" ht="16" x14ac:dyDescent="0.2">
      <c r="A27" s="16" t="s">
        <v>13</v>
      </c>
      <c r="B27" s="16" t="s">
        <v>53</v>
      </c>
      <c r="C27" s="16" t="s">
        <v>54</v>
      </c>
      <c r="D27" s="16" t="s">
        <v>55</v>
      </c>
      <c r="E27" s="16" t="s">
        <v>56</v>
      </c>
      <c r="F27" s="23">
        <v>299.99</v>
      </c>
      <c r="G27" s="23">
        <v>199.99</v>
      </c>
      <c r="H27" s="24">
        <v>15</v>
      </c>
      <c r="I27" s="25">
        <v>4.5</v>
      </c>
      <c r="J27" s="18">
        <f t="shared" si="1"/>
        <v>10.000333344444815</v>
      </c>
      <c r="K27" s="18">
        <v>1.7549999999999999</v>
      </c>
      <c r="N27">
        <f t="shared" si="0"/>
        <v>-0.45761455936554318</v>
      </c>
    </row>
    <row r="28" spans="1:14" ht="16" x14ac:dyDescent="0.2">
      <c r="A28" s="16" t="s">
        <v>13</v>
      </c>
      <c r="B28" s="16" t="s">
        <v>53</v>
      </c>
      <c r="C28" s="16" t="s">
        <v>54</v>
      </c>
      <c r="D28" s="16" t="s">
        <v>57</v>
      </c>
      <c r="E28" s="16" t="s">
        <v>56</v>
      </c>
      <c r="F28" s="23">
        <v>449.99</v>
      </c>
      <c r="G28" s="23">
        <v>299.99</v>
      </c>
      <c r="H28" s="24">
        <v>15</v>
      </c>
      <c r="I28" s="25">
        <v>4.3</v>
      </c>
      <c r="J28" s="18">
        <f t="shared" si="1"/>
        <v>14.333651858930198</v>
      </c>
      <c r="K28" s="18">
        <v>1.7549999999999999</v>
      </c>
      <c r="N28">
        <f t="shared" si="0"/>
        <v>-0.3757589110139759</v>
      </c>
    </row>
    <row r="29" spans="1:14" ht="16" x14ac:dyDescent="0.2">
      <c r="A29" s="16" t="s">
        <v>13</v>
      </c>
      <c r="B29" s="16" t="s">
        <v>53</v>
      </c>
      <c r="C29" s="16" t="s">
        <v>54</v>
      </c>
      <c r="D29" s="16" t="s">
        <v>58</v>
      </c>
      <c r="E29" s="16" t="s">
        <v>59</v>
      </c>
      <c r="F29" s="23">
        <v>279.99</v>
      </c>
      <c r="G29" s="23">
        <v>149.99</v>
      </c>
      <c r="H29" s="24">
        <v>10</v>
      </c>
      <c r="I29" s="25">
        <v>4.5</v>
      </c>
      <c r="J29" s="18">
        <f t="shared" si="1"/>
        <v>27.161684345869492</v>
      </c>
      <c r="K29" s="18">
        <v>1.7549999999999999</v>
      </c>
      <c r="N29">
        <f t="shared" si="0"/>
        <v>-0.13343956320160147</v>
      </c>
    </row>
    <row r="30" spans="1:14" ht="16" x14ac:dyDescent="0.2">
      <c r="A30" s="16" t="s">
        <v>13</v>
      </c>
      <c r="B30" s="16" t="s">
        <v>53</v>
      </c>
      <c r="C30" s="16" t="s">
        <v>54</v>
      </c>
      <c r="D30" s="16" t="s">
        <v>55</v>
      </c>
      <c r="E30" s="16" t="s">
        <v>59</v>
      </c>
      <c r="F30" s="23">
        <v>499.99</v>
      </c>
      <c r="G30" s="23">
        <v>279.99</v>
      </c>
      <c r="H30" s="24">
        <v>10</v>
      </c>
      <c r="I30" s="25">
        <v>4.3</v>
      </c>
      <c r="J30" s="18">
        <f t="shared" si="1"/>
        <v>41.62483249664993</v>
      </c>
      <c r="K30" s="18">
        <v>1.7549999999999999</v>
      </c>
      <c r="N30">
        <f t="shared" si="0"/>
        <v>0.13976684088095231</v>
      </c>
    </row>
    <row r="31" spans="1:14" ht="16" x14ac:dyDescent="0.2">
      <c r="A31" s="16" t="s">
        <v>13</v>
      </c>
      <c r="B31" s="16" t="s">
        <v>53</v>
      </c>
      <c r="C31" s="16" t="s">
        <v>60</v>
      </c>
      <c r="D31" s="16" t="s">
        <v>57</v>
      </c>
      <c r="E31" s="16" t="s">
        <v>61</v>
      </c>
      <c r="F31" s="23">
        <v>249.99</v>
      </c>
      <c r="G31" s="23">
        <v>169.99</v>
      </c>
      <c r="H31" s="24">
        <v>15</v>
      </c>
      <c r="I31" s="25">
        <v>4.4000000000000004</v>
      </c>
      <c r="J31" s="18">
        <f t="shared" si="1"/>
        <v>7.509633718682081</v>
      </c>
      <c r="K31" s="18">
        <v>1.7549999999999999</v>
      </c>
      <c r="N31">
        <f t="shared" si="0"/>
        <v>-0.5046634508869704</v>
      </c>
    </row>
    <row r="32" spans="1:14" ht="16" x14ac:dyDescent="0.2">
      <c r="A32" s="16" t="s">
        <v>13</v>
      </c>
      <c r="B32" s="16" t="s">
        <v>53</v>
      </c>
      <c r="C32" s="16" t="s">
        <v>62</v>
      </c>
      <c r="D32" s="16" t="s">
        <v>63</v>
      </c>
      <c r="E32" s="16" t="s">
        <v>64</v>
      </c>
      <c r="F32" s="23">
        <v>699.99</v>
      </c>
      <c r="G32" s="23">
        <v>449.99</v>
      </c>
      <c r="H32" s="24">
        <v>10</v>
      </c>
      <c r="I32" s="25">
        <v>4.7</v>
      </c>
      <c r="J32" s="18">
        <f t="shared" si="1"/>
        <v>41.964885212645896</v>
      </c>
      <c r="K32" s="18">
        <v>1.7549999999999999</v>
      </c>
      <c r="N32">
        <f t="shared" si="0"/>
        <v>0.14619037874195048</v>
      </c>
    </row>
    <row r="33" spans="1:14" ht="16" x14ac:dyDescent="0.2">
      <c r="A33" s="16" t="s">
        <v>13</v>
      </c>
      <c r="B33" s="16" t="s">
        <v>53</v>
      </c>
      <c r="C33" s="16" t="s">
        <v>62</v>
      </c>
      <c r="D33" s="16" t="s">
        <v>63</v>
      </c>
      <c r="E33" s="16" t="s">
        <v>65</v>
      </c>
      <c r="F33" s="23">
        <v>499.99</v>
      </c>
      <c r="G33" s="23">
        <v>299.99</v>
      </c>
      <c r="H33" s="24">
        <v>10</v>
      </c>
      <c r="I33" s="25">
        <v>4.7</v>
      </c>
      <c r="J33" s="18">
        <f t="shared" si="1"/>
        <v>37.6007520150403</v>
      </c>
      <c r="K33" s="18">
        <v>1.7549999999999999</v>
      </c>
      <c r="N33">
        <f t="shared" si="0"/>
        <v>6.3752646276990246E-2</v>
      </c>
    </row>
    <row r="34" spans="1:14" ht="16" x14ac:dyDescent="0.2">
      <c r="A34" s="26" t="s">
        <v>66</v>
      </c>
      <c r="B34" s="26" t="s">
        <v>67</v>
      </c>
      <c r="C34" s="26" t="s">
        <v>68</v>
      </c>
      <c r="D34" s="26" t="s">
        <v>69</v>
      </c>
      <c r="E34" s="26" t="s">
        <v>70</v>
      </c>
      <c r="F34" s="23">
        <v>249.99</v>
      </c>
      <c r="G34" s="27">
        <v>119.99</v>
      </c>
      <c r="H34" s="24">
        <v>25</v>
      </c>
      <c r="I34" s="25">
        <v>4.5</v>
      </c>
      <c r="J34" s="18">
        <f t="shared" si="1"/>
        <v>12.168486739469579</v>
      </c>
      <c r="K34" s="18">
        <v>2.08</v>
      </c>
      <c r="N34">
        <f t="shared" si="0"/>
        <v>-0.4166585111816537</v>
      </c>
    </row>
    <row r="35" spans="1:14" ht="16" x14ac:dyDescent="0.2">
      <c r="A35" s="26" t="s">
        <v>66</v>
      </c>
      <c r="B35" s="26" t="s">
        <v>67</v>
      </c>
      <c r="C35" s="26" t="s">
        <v>68</v>
      </c>
      <c r="D35" s="26" t="s">
        <v>71</v>
      </c>
      <c r="E35" s="26" t="s">
        <v>72</v>
      </c>
      <c r="F35" s="23">
        <v>219.99</v>
      </c>
      <c r="G35" s="27">
        <v>131.99</v>
      </c>
      <c r="H35" s="24">
        <v>25</v>
      </c>
      <c r="I35" s="25">
        <v>4.0999999999999996</v>
      </c>
      <c r="J35" s="18">
        <f t="shared" si="1"/>
        <v>5.773062411927814</v>
      </c>
      <c r="K35" s="18">
        <v>2.08</v>
      </c>
      <c r="N35">
        <f t="shared" ref="N35:N66" si="5">(J35-34.22578)/52.93854</f>
        <v>-0.53746698696398099</v>
      </c>
    </row>
    <row r="36" spans="1:14" ht="16" x14ac:dyDescent="0.2">
      <c r="A36" s="26" t="s">
        <v>73</v>
      </c>
      <c r="B36" s="26" t="s">
        <v>74</v>
      </c>
      <c r="C36" s="16" t="s">
        <v>75</v>
      </c>
      <c r="D36" s="16" t="s">
        <v>76</v>
      </c>
      <c r="E36" s="16" t="s">
        <v>77</v>
      </c>
      <c r="F36" s="23">
        <v>2499.9899999999998</v>
      </c>
      <c r="G36" s="23">
        <v>2199.9899999999998</v>
      </c>
      <c r="H36" s="24">
        <v>20</v>
      </c>
      <c r="I36" s="25">
        <v>4.9000000000000004</v>
      </c>
      <c r="J36" s="18">
        <f t="shared" si="1"/>
        <v>8.8200352801411217</v>
      </c>
      <c r="K36" s="18">
        <v>2.08</v>
      </c>
      <c r="N36">
        <f t="shared" si="5"/>
        <v>-0.47991018868028623</v>
      </c>
    </row>
    <row r="37" spans="1:14" ht="16" x14ac:dyDescent="0.2">
      <c r="A37" s="26" t="s">
        <v>73</v>
      </c>
      <c r="B37" s="26" t="s">
        <v>74</v>
      </c>
      <c r="C37" s="16" t="s">
        <v>75</v>
      </c>
      <c r="D37" s="16" t="s">
        <v>78</v>
      </c>
      <c r="E37" s="16" t="s">
        <v>77</v>
      </c>
      <c r="F37" s="23">
        <v>1499.99</v>
      </c>
      <c r="G37" s="23">
        <v>999.99</v>
      </c>
      <c r="H37" s="24">
        <v>10</v>
      </c>
      <c r="I37" s="25">
        <v>4.9000000000000004</v>
      </c>
      <c r="J37" s="18">
        <f t="shared" si="1"/>
        <v>81.66721111474078</v>
      </c>
      <c r="K37" s="18">
        <v>2.08</v>
      </c>
      <c r="N37">
        <f t="shared" si="5"/>
        <v>0.89616054985159732</v>
      </c>
    </row>
    <row r="38" spans="1:14" ht="16" x14ac:dyDescent="0.2">
      <c r="A38" s="26" t="s">
        <v>73</v>
      </c>
      <c r="B38" s="26" t="s">
        <v>74</v>
      </c>
      <c r="C38" s="16" t="s">
        <v>79</v>
      </c>
      <c r="D38" s="16" t="s">
        <v>76</v>
      </c>
      <c r="E38" s="16" t="s">
        <v>80</v>
      </c>
      <c r="F38" s="23">
        <v>1149.99</v>
      </c>
      <c r="G38" s="23">
        <v>899.99</v>
      </c>
      <c r="H38" s="24">
        <v>15</v>
      </c>
      <c r="I38" s="25">
        <v>4.8</v>
      </c>
      <c r="J38" s="18">
        <f t="shared" si="1"/>
        <v>17.391455577874588</v>
      </c>
      <c r="K38" s="18">
        <v>2.08</v>
      </c>
      <c r="N38">
        <f t="shared" si="5"/>
        <v>-0.31799751980552188</v>
      </c>
    </row>
    <row r="39" spans="1:14" ht="16" x14ac:dyDescent="0.2">
      <c r="A39" s="26" t="s">
        <v>73</v>
      </c>
      <c r="B39" s="26" t="s">
        <v>74</v>
      </c>
      <c r="C39" s="16" t="s">
        <v>79</v>
      </c>
      <c r="D39" s="16" t="s">
        <v>78</v>
      </c>
      <c r="E39" s="16" t="s">
        <v>81</v>
      </c>
      <c r="F39" s="23">
        <v>1199.99</v>
      </c>
      <c r="G39" s="23">
        <v>999.99</v>
      </c>
      <c r="H39" s="24">
        <v>20</v>
      </c>
      <c r="I39" s="25">
        <v>4.9000000000000004</v>
      </c>
      <c r="J39" s="18">
        <f t="shared" si="1"/>
        <v>8.1667347227893572</v>
      </c>
      <c r="K39" s="18">
        <v>2.08</v>
      </c>
      <c r="N39">
        <f t="shared" si="5"/>
        <v>-0.49225092488781597</v>
      </c>
    </row>
    <row r="40" spans="1:14" ht="16" x14ac:dyDescent="0.2">
      <c r="A40" s="26" t="s">
        <v>73</v>
      </c>
      <c r="B40" s="26" t="s">
        <v>74</v>
      </c>
      <c r="C40" s="16" t="s">
        <v>79</v>
      </c>
      <c r="D40" s="16" t="s">
        <v>78</v>
      </c>
      <c r="E40" s="16" t="s">
        <v>82</v>
      </c>
      <c r="F40" s="23">
        <v>449.99</v>
      </c>
      <c r="G40" s="23">
        <v>399.99</v>
      </c>
      <c r="H40" s="24">
        <v>20</v>
      </c>
      <c r="I40" s="25">
        <v>4.8</v>
      </c>
      <c r="J40" s="18">
        <f t="shared" si="1"/>
        <v>1.3333629636214135</v>
      </c>
      <c r="K40" s="18">
        <v>2.08</v>
      </c>
      <c r="N40">
        <f t="shared" si="5"/>
        <v>-0.62133215302837186</v>
      </c>
    </row>
    <row r="41" spans="1:14" ht="16" x14ac:dyDescent="0.2">
      <c r="A41" s="26" t="s">
        <v>73</v>
      </c>
      <c r="B41" s="26" t="s">
        <v>74</v>
      </c>
      <c r="C41" s="16" t="s">
        <v>79</v>
      </c>
      <c r="D41" s="16" t="s">
        <v>76</v>
      </c>
      <c r="E41" s="16" t="s">
        <v>83</v>
      </c>
      <c r="F41" s="23">
        <v>399.99</v>
      </c>
      <c r="G41" s="23">
        <v>359.99</v>
      </c>
      <c r="H41" s="24">
        <v>20</v>
      </c>
      <c r="I41" s="25">
        <v>4.8</v>
      </c>
      <c r="J41" s="18">
        <f t="shared" si="1"/>
        <v>0.96002400060001492</v>
      </c>
      <c r="K41" s="18">
        <v>2.08</v>
      </c>
      <c r="N41">
        <f t="shared" si="5"/>
        <v>-0.62838446242378398</v>
      </c>
    </row>
    <row r="42" spans="1:14" ht="16" x14ac:dyDescent="0.2">
      <c r="A42" s="26" t="s">
        <v>73</v>
      </c>
      <c r="B42" s="16" t="s">
        <v>84</v>
      </c>
      <c r="C42" s="16" t="s">
        <v>79</v>
      </c>
      <c r="D42" s="16" t="s">
        <v>85</v>
      </c>
      <c r="E42" s="16" t="s">
        <v>86</v>
      </c>
      <c r="F42" s="23">
        <v>1599.99</v>
      </c>
      <c r="G42" s="23">
        <v>999.99</v>
      </c>
      <c r="H42" s="24">
        <v>10</v>
      </c>
      <c r="I42" s="25">
        <v>4.8</v>
      </c>
      <c r="J42" s="18">
        <f t="shared" si="1"/>
        <v>108.00067500421876</v>
      </c>
      <c r="K42" s="18">
        <v>2.08</v>
      </c>
      <c r="N42">
        <f t="shared" si="5"/>
        <v>1.3935951955648713</v>
      </c>
    </row>
    <row r="43" spans="1:14" ht="16" x14ac:dyDescent="0.2">
      <c r="A43" s="26" t="s">
        <v>73</v>
      </c>
      <c r="B43" s="16" t="s">
        <v>84</v>
      </c>
      <c r="C43" s="16" t="s">
        <v>79</v>
      </c>
      <c r="D43" s="16" t="s">
        <v>85</v>
      </c>
      <c r="E43" s="16" t="s">
        <v>87</v>
      </c>
      <c r="F43" s="23">
        <v>849.99</v>
      </c>
      <c r="G43" s="23">
        <v>599.99</v>
      </c>
      <c r="H43" s="24">
        <v>10</v>
      </c>
      <c r="I43" s="25">
        <v>4.7</v>
      </c>
      <c r="J43" s="18">
        <f t="shared" si="1"/>
        <v>34.559230108589517</v>
      </c>
      <c r="K43" s="18">
        <v>2.08</v>
      </c>
      <c r="N43">
        <f t="shared" si="5"/>
        <v>6.2988157321587817E-3</v>
      </c>
    </row>
    <row r="44" spans="1:14" ht="16" x14ac:dyDescent="0.2">
      <c r="A44" s="26" t="s">
        <v>73</v>
      </c>
      <c r="B44" s="16" t="s">
        <v>84</v>
      </c>
      <c r="C44" s="16" t="s">
        <v>79</v>
      </c>
      <c r="D44" s="16" t="s">
        <v>85</v>
      </c>
      <c r="E44" s="16" t="s">
        <v>88</v>
      </c>
      <c r="F44" s="23">
        <v>2199.9899999999998</v>
      </c>
      <c r="G44" s="23">
        <v>1999.99</v>
      </c>
      <c r="H44" s="24">
        <v>20</v>
      </c>
      <c r="I44" s="25">
        <v>4.9000000000000004</v>
      </c>
      <c r="J44" s="18">
        <f t="shared" si="1"/>
        <v>4.4545657025713652</v>
      </c>
      <c r="K44" s="18">
        <v>2.08</v>
      </c>
      <c r="N44">
        <f t="shared" si="5"/>
        <v>-0.56237316513505342</v>
      </c>
    </row>
    <row r="45" spans="1:14" ht="16" x14ac:dyDescent="0.2">
      <c r="A45" s="26" t="s">
        <v>73</v>
      </c>
      <c r="B45" s="16" t="s">
        <v>84</v>
      </c>
      <c r="C45" s="16" t="s">
        <v>79</v>
      </c>
      <c r="D45" s="16" t="s">
        <v>76</v>
      </c>
      <c r="E45" s="16" t="s">
        <v>89</v>
      </c>
      <c r="F45" s="23">
        <v>629.99</v>
      </c>
      <c r="G45" s="23">
        <v>599.99</v>
      </c>
      <c r="H45" s="24">
        <v>20</v>
      </c>
      <c r="I45" s="25">
        <v>4.8</v>
      </c>
      <c r="J45" s="18">
        <f t="shared" si="1"/>
        <v>0.34286258512039874</v>
      </c>
      <c r="K45" s="18">
        <v>2.08</v>
      </c>
      <c r="N45">
        <f t="shared" si="5"/>
        <v>-0.64004253639937181</v>
      </c>
    </row>
    <row r="46" spans="1:14" ht="16" x14ac:dyDescent="0.2">
      <c r="A46" s="26" t="s">
        <v>90</v>
      </c>
      <c r="B46" s="16" t="s">
        <v>91</v>
      </c>
      <c r="C46" s="16" t="s">
        <v>92</v>
      </c>
      <c r="D46" s="16" t="s">
        <v>20</v>
      </c>
      <c r="E46" s="16" t="s">
        <v>93</v>
      </c>
      <c r="F46" s="23">
        <v>199.99</v>
      </c>
      <c r="G46" s="23">
        <v>159.99</v>
      </c>
      <c r="H46" s="24">
        <v>20</v>
      </c>
      <c r="I46" s="25">
        <v>4.0999999999999996</v>
      </c>
      <c r="J46" s="18">
        <f t="shared" si="1"/>
        <v>1.6400820041002047</v>
      </c>
      <c r="K46" s="18">
        <v>2.08</v>
      </c>
      <c r="N46">
        <f t="shared" si="5"/>
        <v>-0.61553828261791488</v>
      </c>
    </row>
    <row r="47" spans="1:14" ht="16" x14ac:dyDescent="0.2">
      <c r="A47" s="26" t="s">
        <v>90</v>
      </c>
      <c r="B47" s="16" t="s">
        <v>91</v>
      </c>
      <c r="C47" s="16" t="s">
        <v>92</v>
      </c>
      <c r="D47" s="16" t="s">
        <v>94</v>
      </c>
      <c r="E47" s="9" t="s">
        <v>95</v>
      </c>
      <c r="F47" s="23">
        <v>129.99</v>
      </c>
      <c r="G47" s="23">
        <v>84.99</v>
      </c>
      <c r="H47" s="24">
        <v>20</v>
      </c>
      <c r="I47" s="25">
        <v>4</v>
      </c>
      <c r="J47" s="18">
        <f t="shared" si="1"/>
        <v>3.115624278790678</v>
      </c>
      <c r="K47" s="18">
        <v>2.08</v>
      </c>
      <c r="N47">
        <f t="shared" si="5"/>
        <v>-0.58766554047786967</v>
      </c>
    </row>
    <row r="48" spans="1:14" ht="16" x14ac:dyDescent="0.2">
      <c r="A48" s="26" t="s">
        <v>90</v>
      </c>
      <c r="B48" s="16" t="s">
        <v>91</v>
      </c>
      <c r="C48" s="16" t="s">
        <v>92</v>
      </c>
      <c r="D48" s="16" t="s">
        <v>96</v>
      </c>
      <c r="E48" s="28" t="s">
        <v>97</v>
      </c>
      <c r="F48" s="23">
        <v>299.99</v>
      </c>
      <c r="G48" s="23">
        <v>249.99</v>
      </c>
      <c r="H48" s="24">
        <v>15</v>
      </c>
      <c r="I48" s="25">
        <v>4.7</v>
      </c>
      <c r="J48" s="18">
        <f t="shared" si="1"/>
        <v>2.6111981510494799</v>
      </c>
      <c r="K48" s="18">
        <v>2.08</v>
      </c>
      <c r="N48">
        <f t="shared" si="5"/>
        <v>-0.59719406407790088</v>
      </c>
    </row>
    <row r="49" spans="1:14" ht="16" x14ac:dyDescent="0.2">
      <c r="A49" s="16" t="s">
        <v>98</v>
      </c>
      <c r="B49" s="16" t="s">
        <v>99</v>
      </c>
      <c r="C49" s="16" t="s">
        <v>100</v>
      </c>
      <c r="D49" s="16" t="s">
        <v>101</v>
      </c>
      <c r="E49" s="16" t="s">
        <v>102</v>
      </c>
      <c r="F49" s="23">
        <v>679.99</v>
      </c>
      <c r="G49" s="23">
        <v>529.99</v>
      </c>
      <c r="H49" s="24">
        <v>15</v>
      </c>
      <c r="I49" s="25">
        <v>4.5999999999999996</v>
      </c>
      <c r="J49" s="18">
        <f t="shared" si="1"/>
        <v>10.147208047177164</v>
      </c>
      <c r="K49" s="18">
        <f>10*23.6/100</f>
        <v>2.36</v>
      </c>
      <c r="N49">
        <f t="shared" si="5"/>
        <v>-0.45484012125802548</v>
      </c>
    </row>
    <row r="50" spans="1:14" ht="16" x14ac:dyDescent="0.2">
      <c r="A50" s="16" t="s">
        <v>98</v>
      </c>
      <c r="B50" s="16" t="s">
        <v>99</v>
      </c>
      <c r="C50" s="16" t="s">
        <v>100</v>
      </c>
      <c r="D50" s="16" t="s">
        <v>103</v>
      </c>
      <c r="E50" s="16" t="s">
        <v>104</v>
      </c>
      <c r="F50" s="23">
        <v>949.99</v>
      </c>
      <c r="G50" s="23">
        <v>699.99</v>
      </c>
      <c r="H50" s="24">
        <v>15</v>
      </c>
      <c r="I50" s="25">
        <v>4.7</v>
      </c>
      <c r="J50" s="18">
        <f t="shared" si="1"/>
        <v>20.614252079846455</v>
      </c>
      <c r="K50" s="18">
        <f t="shared" ref="K50:K53" si="6">10*23.6/100</f>
        <v>2.36</v>
      </c>
      <c r="N50">
        <f t="shared" si="5"/>
        <v>-0.25711944304005258</v>
      </c>
    </row>
    <row r="51" spans="1:14" ht="16" x14ac:dyDescent="0.2">
      <c r="A51" s="16" t="s">
        <v>98</v>
      </c>
      <c r="B51" s="16" t="s">
        <v>99</v>
      </c>
      <c r="C51" s="16" t="s">
        <v>100</v>
      </c>
      <c r="D51" s="16" t="s">
        <v>103</v>
      </c>
      <c r="E51" s="16" t="s">
        <v>105</v>
      </c>
      <c r="F51" s="23">
        <v>1379.99</v>
      </c>
      <c r="G51" s="23">
        <v>999.99</v>
      </c>
      <c r="H51" s="24">
        <v>15</v>
      </c>
      <c r="I51" s="25">
        <v>4.8</v>
      </c>
      <c r="J51" s="18">
        <f t="shared" si="1"/>
        <v>33.484300610873994</v>
      </c>
      <c r="K51" s="18">
        <f t="shared" si="6"/>
        <v>2.36</v>
      </c>
      <c r="N51">
        <f t="shared" si="5"/>
        <v>-1.4006419314284188E-2</v>
      </c>
    </row>
    <row r="52" spans="1:14" ht="16" x14ac:dyDescent="0.2">
      <c r="A52" s="16" t="s">
        <v>98</v>
      </c>
      <c r="B52" s="16" t="s">
        <v>99</v>
      </c>
      <c r="C52" s="16" t="s">
        <v>106</v>
      </c>
      <c r="D52" s="16" t="s">
        <v>103</v>
      </c>
      <c r="E52" s="16" t="s">
        <v>107</v>
      </c>
      <c r="F52" s="23">
        <v>799.99</v>
      </c>
      <c r="G52" s="23">
        <v>499.99</v>
      </c>
      <c r="H52" s="24">
        <v>10</v>
      </c>
      <c r="I52" s="25">
        <v>4.7</v>
      </c>
      <c r="J52" s="18">
        <f t="shared" si="1"/>
        <v>52.875660945761823</v>
      </c>
      <c r="K52" s="18">
        <f t="shared" si="6"/>
        <v>2.36</v>
      </c>
      <c r="N52">
        <f t="shared" si="5"/>
        <v>0.35229307317054498</v>
      </c>
    </row>
    <row r="53" spans="1:14" ht="16" x14ac:dyDescent="0.2">
      <c r="A53" s="16" t="s">
        <v>98</v>
      </c>
      <c r="B53" s="16" t="s">
        <v>99</v>
      </c>
      <c r="C53" s="16" t="s">
        <v>106</v>
      </c>
      <c r="D53" s="16" t="s">
        <v>103</v>
      </c>
      <c r="E53" s="16" t="s">
        <v>108</v>
      </c>
      <c r="F53" s="23">
        <v>1249.99</v>
      </c>
      <c r="G53" s="23">
        <v>899.99</v>
      </c>
      <c r="H53" s="24">
        <v>12</v>
      </c>
      <c r="I53" s="25">
        <v>4.7</v>
      </c>
      <c r="J53" s="18">
        <f t="shared" si="1"/>
        <v>38.38364040245655</v>
      </c>
      <c r="K53" s="18">
        <f t="shared" si="6"/>
        <v>2.36</v>
      </c>
      <c r="N53">
        <f t="shared" si="5"/>
        <v>7.8541274512983345E-2</v>
      </c>
    </row>
    <row r="54" spans="1:14" ht="16" x14ac:dyDescent="0.2">
      <c r="A54" s="16" t="s">
        <v>98</v>
      </c>
      <c r="B54" s="16" t="s">
        <v>109</v>
      </c>
      <c r="C54" s="16" t="s">
        <v>110</v>
      </c>
      <c r="D54" s="16" t="s">
        <v>101</v>
      </c>
      <c r="E54" s="16" t="s">
        <v>111</v>
      </c>
      <c r="F54" s="23">
        <v>299</v>
      </c>
      <c r="G54" s="23">
        <v>179</v>
      </c>
      <c r="H54" s="24">
        <v>8</v>
      </c>
      <c r="I54" s="25">
        <v>4.5</v>
      </c>
      <c r="J54" s="18">
        <f t="shared" si="1"/>
        <v>27.090301003344482</v>
      </c>
      <c r="K54" s="18">
        <f>8*25.8/100</f>
        <v>2.0640000000000001</v>
      </c>
      <c r="N54">
        <f t="shared" si="5"/>
        <v>-0.13478798237834888</v>
      </c>
    </row>
    <row r="55" spans="1:14" ht="16" x14ac:dyDescent="0.2">
      <c r="A55" s="16" t="s">
        <v>98</v>
      </c>
      <c r="B55" s="16" t="s">
        <v>109</v>
      </c>
      <c r="C55" s="16" t="s">
        <v>110</v>
      </c>
      <c r="D55" s="16" t="s">
        <v>112</v>
      </c>
      <c r="E55" s="16" t="s">
        <v>113</v>
      </c>
      <c r="F55" s="23">
        <v>279.99</v>
      </c>
      <c r="G55" s="23">
        <v>219</v>
      </c>
      <c r="H55" s="24">
        <v>10</v>
      </c>
      <c r="I55" s="25">
        <v>4.5</v>
      </c>
      <c r="J55" s="18">
        <f t="shared" si="1"/>
        <v>5.9784315332690472</v>
      </c>
      <c r="K55" s="18">
        <f t="shared" ref="K55:K73" si="7">8*25.8/100</f>
        <v>2.0640000000000001</v>
      </c>
      <c r="N55">
        <f t="shared" si="5"/>
        <v>-0.53358759925624988</v>
      </c>
    </row>
    <row r="56" spans="1:14" ht="16" x14ac:dyDescent="0.2">
      <c r="A56" s="16" t="s">
        <v>98</v>
      </c>
      <c r="B56" s="16" t="s">
        <v>109</v>
      </c>
      <c r="C56" s="16" t="s">
        <v>110</v>
      </c>
      <c r="D56" s="16" t="s">
        <v>114</v>
      </c>
      <c r="E56" s="16" t="s">
        <v>115</v>
      </c>
      <c r="F56" s="23">
        <v>449</v>
      </c>
      <c r="G56" s="23">
        <v>299</v>
      </c>
      <c r="H56" s="24">
        <v>8</v>
      </c>
      <c r="I56" s="25">
        <v>4.5</v>
      </c>
      <c r="J56" s="18">
        <f t="shared" si="1"/>
        <v>28.18763919821826</v>
      </c>
      <c r="K56" s="18">
        <f t="shared" si="7"/>
        <v>2.0640000000000001</v>
      </c>
      <c r="N56">
        <f t="shared" si="5"/>
        <v>-0.11405945086097462</v>
      </c>
    </row>
    <row r="57" spans="1:14" ht="16" x14ac:dyDescent="0.2">
      <c r="A57" s="16" t="s">
        <v>98</v>
      </c>
      <c r="B57" s="16" t="s">
        <v>109</v>
      </c>
      <c r="C57" s="16" t="s">
        <v>110</v>
      </c>
      <c r="D57" s="16" t="s">
        <v>116</v>
      </c>
      <c r="E57" s="16" t="s">
        <v>117</v>
      </c>
      <c r="F57" s="23">
        <v>549</v>
      </c>
      <c r="G57" s="23">
        <v>449</v>
      </c>
      <c r="H57" s="24">
        <v>10</v>
      </c>
      <c r="I57" s="25">
        <v>4.5999999999999996</v>
      </c>
      <c r="J57" s="18">
        <f t="shared" si="1"/>
        <v>8.3788706739526386</v>
      </c>
      <c r="K57" s="18">
        <f t="shared" si="7"/>
        <v>2.0640000000000001</v>
      </c>
      <c r="N57">
        <f t="shared" si="5"/>
        <v>-0.48824371291779783</v>
      </c>
    </row>
    <row r="58" spans="1:14" ht="16" x14ac:dyDescent="0.2">
      <c r="A58" s="16" t="s">
        <v>98</v>
      </c>
      <c r="B58" s="16" t="s">
        <v>109</v>
      </c>
      <c r="C58" s="16" t="s">
        <v>110</v>
      </c>
      <c r="D58" s="16" t="s">
        <v>103</v>
      </c>
      <c r="E58" s="16" t="s">
        <v>118</v>
      </c>
      <c r="F58" s="23">
        <v>599</v>
      </c>
      <c r="G58" s="23">
        <v>349</v>
      </c>
      <c r="H58" s="24">
        <v>8</v>
      </c>
      <c r="I58" s="25">
        <v>4.5999999999999996</v>
      </c>
      <c r="J58" s="18">
        <f t="shared" si="1"/>
        <v>59.995826377295487</v>
      </c>
      <c r="K58" s="18">
        <f t="shared" si="7"/>
        <v>2.0640000000000001</v>
      </c>
      <c r="N58">
        <f t="shared" si="5"/>
        <v>0.48679178491313674</v>
      </c>
    </row>
    <row r="59" spans="1:14" ht="16" x14ac:dyDescent="0.2">
      <c r="A59" s="16" t="s">
        <v>98</v>
      </c>
      <c r="B59" s="16" t="s">
        <v>109</v>
      </c>
      <c r="C59" s="16" t="s">
        <v>119</v>
      </c>
      <c r="D59" s="26" t="s">
        <v>116</v>
      </c>
      <c r="E59" s="26" t="s">
        <v>120</v>
      </c>
      <c r="F59" s="23">
        <v>259.99</v>
      </c>
      <c r="G59" s="27">
        <v>169</v>
      </c>
      <c r="H59" s="24">
        <v>8</v>
      </c>
      <c r="I59" s="25">
        <v>4.7</v>
      </c>
      <c r="J59" s="18">
        <f t="shared" si="1"/>
        <v>18.708482282972422</v>
      </c>
      <c r="K59" s="18">
        <f t="shared" si="7"/>
        <v>2.0640000000000001</v>
      </c>
      <c r="N59">
        <f t="shared" si="5"/>
        <v>-0.29311910976440941</v>
      </c>
    </row>
    <row r="60" spans="1:14" ht="16" x14ac:dyDescent="0.2">
      <c r="A60" s="16" t="s">
        <v>98</v>
      </c>
      <c r="B60" s="16" t="s">
        <v>109</v>
      </c>
      <c r="C60" s="16" t="s">
        <v>119</v>
      </c>
      <c r="D60" s="16" t="s">
        <v>103</v>
      </c>
      <c r="E60" s="16" t="s">
        <v>121</v>
      </c>
      <c r="F60" s="23">
        <v>399.99</v>
      </c>
      <c r="G60" s="23">
        <v>279.99</v>
      </c>
      <c r="H60" s="24">
        <v>10</v>
      </c>
      <c r="I60" s="25">
        <v>4.5999999999999996</v>
      </c>
      <c r="J60" s="18">
        <f t="shared" si="1"/>
        <v>16.560414010350257</v>
      </c>
      <c r="K60" s="18">
        <f t="shared" si="7"/>
        <v>2.0640000000000001</v>
      </c>
      <c r="N60">
        <f t="shared" si="5"/>
        <v>-0.33369575340857044</v>
      </c>
    </row>
    <row r="61" spans="1:14" ht="16" x14ac:dyDescent="0.2">
      <c r="A61" s="16" t="s">
        <v>98</v>
      </c>
      <c r="B61" s="16" t="s">
        <v>109</v>
      </c>
      <c r="C61" s="16" t="s">
        <v>119</v>
      </c>
      <c r="D61" s="26" t="s">
        <v>114</v>
      </c>
      <c r="E61" s="26" t="s">
        <v>122</v>
      </c>
      <c r="F61" s="27">
        <v>1099.99</v>
      </c>
      <c r="G61" s="27">
        <v>749.99</v>
      </c>
      <c r="H61" s="24">
        <v>10</v>
      </c>
      <c r="I61" s="25">
        <v>4.7</v>
      </c>
      <c r="J61" s="18">
        <f t="shared" si="1"/>
        <v>52.341384921681104</v>
      </c>
      <c r="K61" s="18">
        <f t="shared" si="7"/>
        <v>2.0640000000000001</v>
      </c>
      <c r="N61">
        <f t="shared" si="5"/>
        <v>0.34220069011501081</v>
      </c>
    </row>
    <row r="62" spans="1:14" ht="16" x14ac:dyDescent="0.2">
      <c r="A62" s="16" t="s">
        <v>98</v>
      </c>
      <c r="B62" s="16" t="s">
        <v>109</v>
      </c>
      <c r="C62" s="16" t="s">
        <v>119</v>
      </c>
      <c r="D62" s="16" t="s">
        <v>103</v>
      </c>
      <c r="E62" s="16" t="s">
        <v>123</v>
      </c>
      <c r="F62" s="23">
        <v>799.99</v>
      </c>
      <c r="G62" s="23">
        <v>499.99</v>
      </c>
      <c r="H62" s="24">
        <v>8</v>
      </c>
      <c r="I62" s="25">
        <v>4.5999999999999996</v>
      </c>
      <c r="J62" s="18">
        <f t="shared" si="1"/>
        <v>64.688308603857536</v>
      </c>
      <c r="K62" s="18">
        <f t="shared" si="7"/>
        <v>2.0640000000000001</v>
      </c>
      <c r="N62">
        <f t="shared" si="5"/>
        <v>0.5754319745851989</v>
      </c>
    </row>
    <row r="63" spans="1:14" ht="16" x14ac:dyDescent="0.2">
      <c r="A63" s="16" t="s">
        <v>98</v>
      </c>
      <c r="B63" s="16" t="s">
        <v>109</v>
      </c>
      <c r="C63" s="16" t="s">
        <v>119</v>
      </c>
      <c r="D63" s="16" t="s">
        <v>103</v>
      </c>
      <c r="E63" s="16" t="s">
        <v>124</v>
      </c>
      <c r="F63" s="23">
        <v>1599.99</v>
      </c>
      <c r="G63" s="23">
        <v>1099.99</v>
      </c>
      <c r="H63" s="24">
        <v>10</v>
      </c>
      <c r="I63" s="25">
        <v>4.5999999999999996</v>
      </c>
      <c r="J63" s="18">
        <f t="shared" si="1"/>
        <v>71.875449221557616</v>
      </c>
      <c r="K63" s="18">
        <f t="shared" si="7"/>
        <v>2.0640000000000001</v>
      </c>
      <c r="N63">
        <f t="shared" si="5"/>
        <v>0.7111958361820635</v>
      </c>
    </row>
    <row r="64" spans="1:14" ht="16" x14ac:dyDescent="0.2">
      <c r="A64" s="16" t="s">
        <v>98</v>
      </c>
      <c r="B64" s="16" t="s">
        <v>109</v>
      </c>
      <c r="C64" s="16" t="s">
        <v>125</v>
      </c>
      <c r="D64" s="16" t="s">
        <v>114</v>
      </c>
      <c r="E64" s="16" t="s">
        <v>126</v>
      </c>
      <c r="F64" s="23">
        <v>189</v>
      </c>
      <c r="G64" s="23">
        <v>89</v>
      </c>
      <c r="H64" s="24">
        <v>10</v>
      </c>
      <c r="I64" s="25">
        <v>4.5999999999999996</v>
      </c>
      <c r="J64" s="18">
        <f t="shared" si="1"/>
        <v>24.338624338624335</v>
      </c>
      <c r="K64" s="18">
        <f t="shared" si="7"/>
        <v>2.0640000000000001</v>
      </c>
      <c r="N64">
        <f t="shared" si="5"/>
        <v>-0.18676668569582131</v>
      </c>
    </row>
    <row r="65" spans="1:14" ht="16" x14ac:dyDescent="0.2">
      <c r="A65" s="16" t="s">
        <v>98</v>
      </c>
      <c r="B65" s="16" t="s">
        <v>109</v>
      </c>
      <c r="C65" s="16" t="s">
        <v>125</v>
      </c>
      <c r="D65" s="16" t="s">
        <v>114</v>
      </c>
      <c r="E65" s="16" t="s">
        <v>127</v>
      </c>
      <c r="F65" s="23">
        <v>219</v>
      </c>
      <c r="G65" s="23">
        <v>119</v>
      </c>
      <c r="H65" s="24">
        <v>12</v>
      </c>
      <c r="I65" s="25">
        <v>4.5999999999999996</v>
      </c>
      <c r="J65" s="18">
        <f t="shared" si="1"/>
        <v>17.50380517503805</v>
      </c>
      <c r="K65" s="18">
        <f t="shared" si="7"/>
        <v>2.0640000000000001</v>
      </c>
      <c r="N65">
        <f t="shared" si="5"/>
        <v>-0.31587525505920544</v>
      </c>
    </row>
    <row r="66" spans="1:14" ht="16" x14ac:dyDescent="0.2">
      <c r="A66" s="16" t="s">
        <v>98</v>
      </c>
      <c r="B66" s="16" t="s">
        <v>109</v>
      </c>
      <c r="C66" s="16" t="s">
        <v>128</v>
      </c>
      <c r="D66" s="16" t="s">
        <v>101</v>
      </c>
      <c r="E66" s="16" t="s">
        <v>129</v>
      </c>
      <c r="F66" s="23">
        <v>229.99</v>
      </c>
      <c r="G66" s="23">
        <v>129.99</v>
      </c>
      <c r="H66" s="24">
        <v>10</v>
      </c>
      <c r="I66" s="25">
        <v>4.0999999999999996</v>
      </c>
      <c r="J66" s="18">
        <f t="shared" si="1"/>
        <v>17.826862037479891</v>
      </c>
      <c r="K66" s="18">
        <f t="shared" si="7"/>
        <v>2.0640000000000001</v>
      </c>
      <c r="N66">
        <f t="shared" si="5"/>
        <v>-0.30977276597579206</v>
      </c>
    </row>
    <row r="67" spans="1:14" ht="16" x14ac:dyDescent="0.2">
      <c r="A67" s="16" t="s">
        <v>98</v>
      </c>
      <c r="B67" s="16" t="s">
        <v>109</v>
      </c>
      <c r="C67" s="16" t="s">
        <v>128</v>
      </c>
      <c r="D67" s="26" t="s">
        <v>130</v>
      </c>
      <c r="E67" s="26" t="s">
        <v>131</v>
      </c>
      <c r="F67" s="23">
        <v>1299.99</v>
      </c>
      <c r="G67" s="27">
        <v>999</v>
      </c>
      <c r="H67" s="24">
        <v>12</v>
      </c>
      <c r="I67" s="25">
        <v>4.5999999999999996</v>
      </c>
      <c r="J67" s="18">
        <f t="shared" si="1"/>
        <v>26.714109881614476</v>
      </c>
      <c r="K67" s="18">
        <f t="shared" si="7"/>
        <v>2.0640000000000001</v>
      </c>
      <c r="N67">
        <f t="shared" ref="N67:N98" si="8">(J67-34.22578)/52.93854</f>
        <v>-0.14189416856576559</v>
      </c>
    </row>
    <row r="68" spans="1:14" ht="16" x14ac:dyDescent="0.2">
      <c r="A68" s="16" t="s">
        <v>98</v>
      </c>
      <c r="B68" s="16" t="s">
        <v>109</v>
      </c>
      <c r="C68" s="16" t="s">
        <v>128</v>
      </c>
      <c r="D68" s="16" t="s">
        <v>103</v>
      </c>
      <c r="E68" s="16" t="s">
        <v>132</v>
      </c>
      <c r="F68" s="23">
        <v>299.99</v>
      </c>
      <c r="G68" s="23">
        <v>199.99</v>
      </c>
      <c r="H68" s="24">
        <v>10</v>
      </c>
      <c r="I68" s="25">
        <v>4.5</v>
      </c>
      <c r="J68" s="18">
        <f t="shared" ref="J68:J131" si="9">((F68-G68)*((F68-G68)/F68)*I68)/H68</f>
        <v>15.000500016667223</v>
      </c>
      <c r="K68" s="18">
        <f t="shared" si="7"/>
        <v>2.0640000000000001</v>
      </c>
      <c r="N68">
        <f t="shared" si="8"/>
        <v>-0.36316226294364701</v>
      </c>
    </row>
    <row r="69" spans="1:14" ht="16" x14ac:dyDescent="0.2">
      <c r="A69" s="16" t="s">
        <v>98</v>
      </c>
      <c r="B69" s="16" t="s">
        <v>109</v>
      </c>
      <c r="C69" s="16" t="s">
        <v>128</v>
      </c>
      <c r="D69" s="16" t="s">
        <v>116</v>
      </c>
      <c r="E69" s="16" t="s">
        <v>133</v>
      </c>
      <c r="F69" s="23">
        <v>449.99</v>
      </c>
      <c r="G69" s="23">
        <v>279.99</v>
      </c>
      <c r="H69" s="24">
        <v>10</v>
      </c>
      <c r="I69" s="25">
        <v>4.5</v>
      </c>
      <c r="J69" s="18">
        <f t="shared" si="9"/>
        <v>28.900642236494143</v>
      </c>
      <c r="K69" s="18">
        <f t="shared" si="7"/>
        <v>2.0640000000000001</v>
      </c>
      <c r="N69">
        <f t="shared" si="8"/>
        <v>-0.10059094496194752</v>
      </c>
    </row>
    <row r="70" spans="1:14" ht="16" x14ac:dyDescent="0.2">
      <c r="A70" s="16" t="s">
        <v>98</v>
      </c>
      <c r="B70" s="16" t="s">
        <v>109</v>
      </c>
      <c r="C70" s="16" t="s">
        <v>128</v>
      </c>
      <c r="D70" s="16" t="s">
        <v>116</v>
      </c>
      <c r="E70" s="16" t="s">
        <v>134</v>
      </c>
      <c r="F70" s="23">
        <v>599.99</v>
      </c>
      <c r="G70" s="23">
        <v>349.99</v>
      </c>
      <c r="H70" s="24">
        <v>8</v>
      </c>
      <c r="I70" s="25">
        <v>4.5</v>
      </c>
      <c r="J70" s="18">
        <f t="shared" si="9"/>
        <v>58.59472657877631</v>
      </c>
      <c r="K70" s="18">
        <f t="shared" si="7"/>
        <v>2.0640000000000001</v>
      </c>
      <c r="N70">
        <f t="shared" si="8"/>
        <v>0.46032524846314815</v>
      </c>
    </row>
    <row r="71" spans="1:14" ht="16" x14ac:dyDescent="0.2">
      <c r="A71" s="16" t="s">
        <v>98</v>
      </c>
      <c r="B71" s="16" t="s">
        <v>109</v>
      </c>
      <c r="C71" s="16" t="s">
        <v>128</v>
      </c>
      <c r="D71" s="26" t="s">
        <v>114</v>
      </c>
      <c r="E71" s="26" t="s">
        <v>135</v>
      </c>
      <c r="F71" s="23">
        <v>1249.99</v>
      </c>
      <c r="G71" s="23">
        <v>949.99</v>
      </c>
      <c r="H71" s="24">
        <v>12</v>
      </c>
      <c r="I71" s="25">
        <v>4.5999999999999996</v>
      </c>
      <c r="J71" s="18">
        <f t="shared" si="9"/>
        <v>27.600220801766412</v>
      </c>
      <c r="K71" s="18">
        <f t="shared" si="7"/>
        <v>2.0640000000000001</v>
      </c>
      <c r="N71">
        <f t="shared" si="8"/>
        <v>-0.12515568427526691</v>
      </c>
    </row>
    <row r="72" spans="1:14" ht="16" x14ac:dyDescent="0.2">
      <c r="A72" s="16" t="s">
        <v>98</v>
      </c>
      <c r="B72" s="16" t="s">
        <v>109</v>
      </c>
      <c r="C72" s="16" t="s">
        <v>128</v>
      </c>
      <c r="D72" s="16" t="s">
        <v>103</v>
      </c>
      <c r="E72" s="16" t="s">
        <v>136</v>
      </c>
      <c r="F72" s="23">
        <v>599.99</v>
      </c>
      <c r="G72" s="23">
        <v>399.99</v>
      </c>
      <c r="H72" s="24">
        <v>10</v>
      </c>
      <c r="I72" s="25">
        <v>4.5999999999999996</v>
      </c>
      <c r="J72" s="18">
        <f t="shared" si="9"/>
        <v>30.667177786296435</v>
      </c>
      <c r="K72" s="18">
        <f t="shared" si="7"/>
        <v>2.0640000000000001</v>
      </c>
      <c r="N72">
        <f t="shared" si="8"/>
        <v>-6.722138943959477E-2</v>
      </c>
    </row>
    <row r="73" spans="1:14" ht="16" x14ac:dyDescent="0.2">
      <c r="A73" s="16" t="s">
        <v>98</v>
      </c>
      <c r="B73" s="16" t="s">
        <v>109</v>
      </c>
      <c r="C73" s="16" t="s">
        <v>128</v>
      </c>
      <c r="D73" s="16" t="s">
        <v>103</v>
      </c>
      <c r="E73" s="16" t="s">
        <v>137</v>
      </c>
      <c r="F73" s="23">
        <v>1099.99</v>
      </c>
      <c r="G73" s="23">
        <v>899.99</v>
      </c>
      <c r="H73" s="24">
        <v>12</v>
      </c>
      <c r="I73" s="25">
        <v>4.7</v>
      </c>
      <c r="J73" s="18">
        <f t="shared" si="9"/>
        <v>14.242553720185334</v>
      </c>
      <c r="K73" s="18">
        <f t="shared" si="7"/>
        <v>2.0640000000000001</v>
      </c>
      <c r="N73">
        <f t="shared" si="8"/>
        <v>-0.37747973933196238</v>
      </c>
    </row>
    <row r="74" spans="1:14" ht="16" x14ac:dyDescent="0.2">
      <c r="A74" s="16" t="s">
        <v>98</v>
      </c>
      <c r="B74" s="16" t="s">
        <v>138</v>
      </c>
      <c r="C74" s="16" t="s">
        <v>139</v>
      </c>
      <c r="D74" s="16" t="s">
        <v>103</v>
      </c>
      <c r="E74" s="16" t="s">
        <v>140</v>
      </c>
      <c r="F74" s="23">
        <v>99.9</v>
      </c>
      <c r="G74" s="23">
        <v>59.99</v>
      </c>
      <c r="H74" s="24">
        <v>8</v>
      </c>
      <c r="I74" s="25">
        <v>4.5999999999999996</v>
      </c>
      <c r="J74" s="18">
        <f t="shared" si="9"/>
        <v>9.16781438938939</v>
      </c>
      <c r="K74" s="18">
        <v>2.08</v>
      </c>
      <c r="L74" t="s">
        <v>141</v>
      </c>
      <c r="N74">
        <f t="shared" si="8"/>
        <v>-0.47334070056731081</v>
      </c>
    </row>
    <row r="75" spans="1:14" ht="16" x14ac:dyDescent="0.2">
      <c r="A75" s="16" t="s">
        <v>98</v>
      </c>
      <c r="B75" s="16" t="s">
        <v>138</v>
      </c>
      <c r="C75" s="16" t="s">
        <v>139</v>
      </c>
      <c r="D75" s="16" t="s">
        <v>142</v>
      </c>
      <c r="E75" s="16" t="s">
        <v>143</v>
      </c>
      <c r="F75" s="23">
        <v>249.99</v>
      </c>
      <c r="G75" s="23">
        <v>169.99</v>
      </c>
      <c r="H75" s="24">
        <v>15</v>
      </c>
      <c r="I75" s="25">
        <v>4.8</v>
      </c>
      <c r="J75" s="18">
        <f t="shared" si="9"/>
        <v>8.1923276931077229</v>
      </c>
      <c r="K75" s="18">
        <v>2.08</v>
      </c>
      <c r="L75" t="s">
        <v>141</v>
      </c>
      <c r="N75">
        <f t="shared" si="8"/>
        <v>-0.49176747803948273</v>
      </c>
    </row>
    <row r="76" spans="1:14" ht="16" x14ac:dyDescent="0.2">
      <c r="A76" s="16" t="s">
        <v>98</v>
      </c>
      <c r="B76" s="16" t="s">
        <v>138</v>
      </c>
      <c r="C76" s="16" t="s">
        <v>139</v>
      </c>
      <c r="D76" s="16" t="s">
        <v>103</v>
      </c>
      <c r="E76" s="16" t="s">
        <v>144</v>
      </c>
      <c r="F76" s="23">
        <v>249.99</v>
      </c>
      <c r="G76" s="23">
        <v>109.99</v>
      </c>
      <c r="H76" s="24">
        <v>12</v>
      </c>
      <c r="I76" s="25">
        <v>4.8</v>
      </c>
      <c r="J76" s="18">
        <f t="shared" si="9"/>
        <v>31.361254450178006</v>
      </c>
      <c r="K76" s="18">
        <v>2.08</v>
      </c>
      <c r="L76" t="s">
        <v>141</v>
      </c>
      <c r="N76">
        <f t="shared" si="8"/>
        <v>-5.4110399527867496E-2</v>
      </c>
    </row>
    <row r="77" spans="1:14" ht="16" x14ac:dyDescent="0.2">
      <c r="A77" s="16" t="s">
        <v>98</v>
      </c>
      <c r="B77" s="16" t="s">
        <v>138</v>
      </c>
      <c r="C77" s="16" t="s">
        <v>139</v>
      </c>
      <c r="D77" s="16" t="s">
        <v>116</v>
      </c>
      <c r="E77" s="16" t="s">
        <v>145</v>
      </c>
      <c r="F77" s="23">
        <v>599.99</v>
      </c>
      <c r="G77" s="23">
        <v>349.99</v>
      </c>
      <c r="H77" s="24">
        <v>12</v>
      </c>
      <c r="I77" s="25">
        <v>4.5999999999999996</v>
      </c>
      <c r="J77" s="18">
        <f t="shared" si="9"/>
        <v>39.931221075906819</v>
      </c>
      <c r="K77" s="18">
        <v>2.08</v>
      </c>
      <c r="L77" t="s">
        <v>141</v>
      </c>
      <c r="N77">
        <f t="shared" si="8"/>
        <v>0.10777480973043115</v>
      </c>
    </row>
    <row r="78" spans="1:14" ht="16" x14ac:dyDescent="0.2">
      <c r="A78" s="16" t="s">
        <v>98</v>
      </c>
      <c r="B78" s="16" t="s">
        <v>138</v>
      </c>
      <c r="C78" s="16" t="s">
        <v>139</v>
      </c>
      <c r="D78" s="16" t="s">
        <v>114</v>
      </c>
      <c r="E78" s="16" t="s">
        <v>146</v>
      </c>
      <c r="F78" s="23">
        <v>299.99</v>
      </c>
      <c r="G78" s="23">
        <v>229.99</v>
      </c>
      <c r="H78" s="24">
        <v>15</v>
      </c>
      <c r="I78" s="25">
        <v>4.5</v>
      </c>
      <c r="J78" s="18">
        <f t="shared" si="9"/>
        <v>4.9001633387779586</v>
      </c>
      <c r="K78" s="18">
        <v>2.08</v>
      </c>
      <c r="L78" t="s">
        <v>141</v>
      </c>
      <c r="N78">
        <f t="shared" si="8"/>
        <v>-0.55395590171587739</v>
      </c>
    </row>
    <row r="79" spans="1:14" ht="16" x14ac:dyDescent="0.2">
      <c r="A79" s="16" t="s">
        <v>98</v>
      </c>
      <c r="B79" s="16" t="s">
        <v>138</v>
      </c>
      <c r="C79" s="16" t="s">
        <v>139</v>
      </c>
      <c r="D79" s="16" t="s">
        <v>103</v>
      </c>
      <c r="E79" s="16" t="s">
        <v>147</v>
      </c>
      <c r="F79" s="23">
        <v>299.99</v>
      </c>
      <c r="G79" s="23">
        <v>149.99</v>
      </c>
      <c r="H79" s="24">
        <v>12</v>
      </c>
      <c r="I79" s="25">
        <v>4.5999999999999996</v>
      </c>
      <c r="J79" s="18">
        <f t="shared" si="9"/>
        <v>28.750958365278837</v>
      </c>
      <c r="K79" s="18">
        <v>2.08</v>
      </c>
      <c r="L79" t="s">
        <v>141</v>
      </c>
      <c r="N79">
        <f t="shared" si="8"/>
        <v>-0.10341844778343269</v>
      </c>
    </row>
    <row r="80" spans="1:14" ht="16" x14ac:dyDescent="0.2">
      <c r="A80" s="16" t="s">
        <v>98</v>
      </c>
      <c r="B80" s="16" t="s">
        <v>138</v>
      </c>
      <c r="C80" s="16" t="s">
        <v>139</v>
      </c>
      <c r="D80" s="16" t="s">
        <v>103</v>
      </c>
      <c r="E80" s="16" t="s">
        <v>148</v>
      </c>
      <c r="F80" s="23">
        <v>379.99</v>
      </c>
      <c r="G80" s="23">
        <v>209.99</v>
      </c>
      <c r="H80" s="24">
        <v>12</v>
      </c>
      <c r="I80" s="25">
        <v>4.7</v>
      </c>
      <c r="J80" s="18">
        <f t="shared" si="9"/>
        <v>29.78806459819118</v>
      </c>
      <c r="K80" s="18">
        <v>2.08</v>
      </c>
      <c r="L80" t="s">
        <v>141</v>
      </c>
      <c r="N80">
        <f t="shared" si="8"/>
        <v>-8.3827687764128356E-2</v>
      </c>
    </row>
    <row r="81" spans="1:14" ht="16" x14ac:dyDescent="0.2">
      <c r="A81" s="16" t="s">
        <v>98</v>
      </c>
      <c r="B81" s="26" t="s">
        <v>149</v>
      </c>
      <c r="C81" s="16" t="s">
        <v>100</v>
      </c>
      <c r="D81" s="16" t="s">
        <v>103</v>
      </c>
      <c r="E81" s="16" t="s">
        <v>150</v>
      </c>
      <c r="F81" s="23">
        <v>428.99</v>
      </c>
      <c r="G81" s="23">
        <v>279.99</v>
      </c>
      <c r="H81" s="24">
        <v>15</v>
      </c>
      <c r="I81" s="25">
        <v>4.5999999999999996</v>
      </c>
      <c r="J81" s="18">
        <f t="shared" si="9"/>
        <v>15.870548653037753</v>
      </c>
      <c r="K81" s="18">
        <v>1.7549999999999999</v>
      </c>
      <c r="L81" t="s">
        <v>141</v>
      </c>
      <c r="N81">
        <f t="shared" si="8"/>
        <v>-0.34672719245680461</v>
      </c>
    </row>
    <row r="82" spans="1:14" ht="16" x14ac:dyDescent="0.2">
      <c r="A82" s="16" t="s">
        <v>98</v>
      </c>
      <c r="B82" s="26" t="s">
        <v>149</v>
      </c>
      <c r="C82" s="16" t="s">
        <v>100</v>
      </c>
      <c r="D82" s="16" t="s">
        <v>103</v>
      </c>
      <c r="E82" s="16" t="s">
        <v>151</v>
      </c>
      <c r="F82" s="23">
        <v>179.99</v>
      </c>
      <c r="G82" s="23">
        <v>79.989999999999995</v>
      </c>
      <c r="H82" s="24">
        <v>12</v>
      </c>
      <c r="I82" s="25">
        <v>4.5</v>
      </c>
      <c r="J82" s="18">
        <f t="shared" si="9"/>
        <v>20.83449080504473</v>
      </c>
      <c r="K82" s="18">
        <v>1.7549999999999999</v>
      </c>
      <c r="L82" t="s">
        <v>141</v>
      </c>
      <c r="N82">
        <f t="shared" si="8"/>
        <v>-0.25295917104920668</v>
      </c>
    </row>
    <row r="83" spans="1:14" ht="16" x14ac:dyDescent="0.2">
      <c r="A83" s="16" t="s">
        <v>98</v>
      </c>
      <c r="B83" s="26" t="s">
        <v>149</v>
      </c>
      <c r="C83" s="16" t="s">
        <v>100</v>
      </c>
      <c r="D83" s="16" t="s">
        <v>76</v>
      </c>
      <c r="E83" s="16" t="s">
        <v>152</v>
      </c>
      <c r="F83" s="23">
        <v>129.99</v>
      </c>
      <c r="G83" s="23">
        <v>69.989999999999995</v>
      </c>
      <c r="H83" s="24">
        <v>12</v>
      </c>
      <c r="I83" s="25">
        <v>4.0999999999999996</v>
      </c>
      <c r="J83" s="18">
        <f t="shared" si="9"/>
        <v>9.4622663281790942</v>
      </c>
      <c r="K83" s="18">
        <v>1.7549999999999999</v>
      </c>
      <c r="L83" t="s">
        <v>141</v>
      </c>
      <c r="N83">
        <f t="shared" si="8"/>
        <v>-0.46777855361747611</v>
      </c>
    </row>
    <row r="84" spans="1:14" ht="16" x14ac:dyDescent="0.2">
      <c r="A84" s="16" t="s">
        <v>98</v>
      </c>
      <c r="B84" s="26" t="s">
        <v>149</v>
      </c>
      <c r="C84" s="16" t="s">
        <v>100</v>
      </c>
      <c r="D84" s="16" t="s">
        <v>153</v>
      </c>
      <c r="E84" s="16" t="s">
        <v>152</v>
      </c>
      <c r="F84" s="23">
        <v>249.99</v>
      </c>
      <c r="G84" s="23">
        <v>149.99</v>
      </c>
      <c r="H84" s="24">
        <v>12</v>
      </c>
      <c r="I84" s="25">
        <v>4.5999999999999996</v>
      </c>
      <c r="J84" s="18">
        <f t="shared" si="9"/>
        <v>15.33394669120098</v>
      </c>
      <c r="K84" s="18">
        <v>1.7549999999999999</v>
      </c>
      <c r="L84" t="s">
        <v>141</v>
      </c>
      <c r="N84">
        <f t="shared" si="8"/>
        <v>-0.35686351208021644</v>
      </c>
    </row>
    <row r="85" spans="1:14" ht="16" x14ac:dyDescent="0.2">
      <c r="A85" s="16" t="s">
        <v>98</v>
      </c>
      <c r="B85" s="26" t="s">
        <v>149</v>
      </c>
      <c r="C85" s="16" t="s">
        <v>100</v>
      </c>
      <c r="D85" s="16" t="s">
        <v>103</v>
      </c>
      <c r="E85" s="16" t="s">
        <v>152</v>
      </c>
      <c r="F85" s="23">
        <v>69.989999999999995</v>
      </c>
      <c r="G85" s="23">
        <v>19.989999999999998</v>
      </c>
      <c r="H85" s="24">
        <v>12</v>
      </c>
      <c r="I85" s="25">
        <v>4.0999999999999996</v>
      </c>
      <c r="J85" s="18">
        <f t="shared" si="9"/>
        <v>12.204124398723629</v>
      </c>
      <c r="K85" s="18">
        <v>1.7549999999999999</v>
      </c>
      <c r="L85" t="s">
        <v>141</v>
      </c>
      <c r="N85">
        <f t="shared" si="8"/>
        <v>-0.41598532187091619</v>
      </c>
    </row>
    <row r="86" spans="1:14" ht="16" x14ac:dyDescent="0.2">
      <c r="A86" s="16" t="s">
        <v>98</v>
      </c>
      <c r="B86" s="26" t="s">
        <v>149</v>
      </c>
      <c r="C86" s="16" t="s">
        <v>100</v>
      </c>
      <c r="D86" s="16" t="s">
        <v>76</v>
      </c>
      <c r="E86" s="16" t="s">
        <v>154</v>
      </c>
      <c r="F86" s="23">
        <v>349.99</v>
      </c>
      <c r="G86" s="23">
        <v>169.99</v>
      </c>
      <c r="H86" s="24">
        <v>12</v>
      </c>
      <c r="I86" s="25">
        <v>4.2</v>
      </c>
      <c r="J86" s="18">
        <f t="shared" si="9"/>
        <v>32.400925740735453</v>
      </c>
      <c r="K86" s="18">
        <v>1.7549999999999999</v>
      </c>
      <c r="L86" t="s">
        <v>141</v>
      </c>
      <c r="N86">
        <f t="shared" si="8"/>
        <v>-3.4471186006726814E-2</v>
      </c>
    </row>
    <row r="87" spans="1:14" ht="16" x14ac:dyDescent="0.2">
      <c r="A87" s="16" t="s">
        <v>98</v>
      </c>
      <c r="B87" s="16" t="s">
        <v>155</v>
      </c>
      <c r="C87" s="16" t="s">
        <v>156</v>
      </c>
      <c r="D87" s="16" t="s">
        <v>157</v>
      </c>
      <c r="E87" s="16" t="s">
        <v>158</v>
      </c>
      <c r="F87" s="23">
        <v>99.99</v>
      </c>
      <c r="G87" s="23">
        <v>59.99</v>
      </c>
      <c r="H87" s="24">
        <v>10</v>
      </c>
      <c r="I87" s="25">
        <v>3.7</v>
      </c>
      <c r="J87" s="18">
        <f t="shared" si="9"/>
        <v>5.9205920592059194</v>
      </c>
      <c r="K87" s="18">
        <v>2.08</v>
      </c>
      <c r="L87" t="s">
        <v>141</v>
      </c>
      <c r="N87">
        <f t="shared" si="8"/>
        <v>-0.5346801770655949</v>
      </c>
    </row>
    <row r="88" spans="1:14" ht="16" x14ac:dyDescent="0.2">
      <c r="A88" s="16" t="s">
        <v>98</v>
      </c>
      <c r="B88" s="16" t="s">
        <v>155</v>
      </c>
      <c r="C88" s="16" t="s">
        <v>156</v>
      </c>
      <c r="D88" s="16" t="s">
        <v>159</v>
      </c>
      <c r="E88" s="16" t="s">
        <v>160</v>
      </c>
      <c r="F88" s="23">
        <v>799.99</v>
      </c>
      <c r="G88" s="23">
        <v>449</v>
      </c>
      <c r="H88" s="24">
        <v>10</v>
      </c>
      <c r="I88" s="25">
        <v>4.0999999999999996</v>
      </c>
      <c r="J88" s="18">
        <f t="shared" si="9"/>
        <v>63.137704022550267</v>
      </c>
      <c r="K88" s="18">
        <v>2.08</v>
      </c>
      <c r="L88" t="s">
        <v>141</v>
      </c>
      <c r="N88">
        <f t="shared" si="8"/>
        <v>0.54614131826359902</v>
      </c>
    </row>
    <row r="89" spans="1:14" ht="16" x14ac:dyDescent="0.2">
      <c r="A89" s="26" t="s">
        <v>161</v>
      </c>
      <c r="B89" s="16" t="s">
        <v>162</v>
      </c>
      <c r="C89" s="16" t="s">
        <v>163</v>
      </c>
      <c r="D89" s="16" t="s">
        <v>114</v>
      </c>
      <c r="E89" s="16" t="s">
        <v>164</v>
      </c>
      <c r="F89" s="23">
        <v>259.99</v>
      </c>
      <c r="G89" s="23">
        <v>179.99</v>
      </c>
      <c r="H89" s="24">
        <v>8</v>
      </c>
      <c r="I89" s="25">
        <v>4.7</v>
      </c>
      <c r="J89" s="18">
        <f t="shared" si="9"/>
        <v>14.462094695949844</v>
      </c>
      <c r="K89" s="18">
        <v>2.2320000000000002</v>
      </c>
      <c r="N89">
        <f t="shared" si="8"/>
        <v>-0.37333264770902552</v>
      </c>
    </row>
    <row r="90" spans="1:14" ht="16" x14ac:dyDescent="0.2">
      <c r="A90" s="26" t="s">
        <v>161</v>
      </c>
      <c r="B90" s="16" t="s">
        <v>162</v>
      </c>
      <c r="C90" s="16" t="s">
        <v>165</v>
      </c>
      <c r="D90" s="16" t="s">
        <v>114</v>
      </c>
      <c r="E90" s="16" t="s">
        <v>166</v>
      </c>
      <c r="F90" s="23">
        <v>279.99</v>
      </c>
      <c r="G90" s="23">
        <v>229.99</v>
      </c>
      <c r="H90" s="24">
        <v>10</v>
      </c>
      <c r="I90" s="25">
        <v>4.7</v>
      </c>
      <c r="J90" s="18">
        <f t="shared" si="9"/>
        <v>4.1965784492303291</v>
      </c>
      <c r="K90" s="18">
        <v>2.2320000000000002</v>
      </c>
      <c r="N90">
        <f t="shared" si="8"/>
        <v>-0.56724650039025759</v>
      </c>
    </row>
    <row r="91" spans="1:14" ht="16" x14ac:dyDescent="0.2">
      <c r="A91" s="26" t="s">
        <v>161</v>
      </c>
      <c r="B91" s="16" t="s">
        <v>162</v>
      </c>
      <c r="C91" s="16" t="s">
        <v>167</v>
      </c>
      <c r="D91" s="16" t="s">
        <v>20</v>
      </c>
      <c r="E91" s="16" t="s">
        <v>168</v>
      </c>
      <c r="F91" s="23">
        <v>169.99</v>
      </c>
      <c r="G91" s="23">
        <v>99.99</v>
      </c>
      <c r="H91" s="24">
        <v>8</v>
      </c>
      <c r="I91" s="25">
        <v>4.7</v>
      </c>
      <c r="J91" s="18">
        <f t="shared" si="9"/>
        <v>16.9348196952762</v>
      </c>
      <c r="K91" s="18">
        <v>2.2320000000000002</v>
      </c>
      <c r="N91">
        <f t="shared" si="8"/>
        <v>-0.32662329381814836</v>
      </c>
    </row>
    <row r="92" spans="1:14" ht="16" x14ac:dyDescent="0.2">
      <c r="A92" s="26" t="s">
        <v>161</v>
      </c>
      <c r="B92" s="16" t="s">
        <v>162</v>
      </c>
      <c r="C92" s="16" t="s">
        <v>169</v>
      </c>
      <c r="D92" s="16" t="s">
        <v>170</v>
      </c>
      <c r="E92" s="16" t="s">
        <v>171</v>
      </c>
      <c r="F92" s="23">
        <v>129.99</v>
      </c>
      <c r="G92" s="23">
        <v>119.99</v>
      </c>
      <c r="H92" s="24">
        <v>10</v>
      </c>
      <c r="I92" s="25">
        <v>4.7</v>
      </c>
      <c r="J92" s="18">
        <f t="shared" si="9"/>
        <v>0.36156627432879551</v>
      </c>
      <c r="K92" s="18">
        <v>2.2320000000000002</v>
      </c>
      <c r="N92">
        <f t="shared" si="8"/>
        <v>-0.63968922689728891</v>
      </c>
    </row>
    <row r="93" spans="1:14" ht="16" x14ac:dyDescent="0.2">
      <c r="A93" s="26" t="s">
        <v>161</v>
      </c>
      <c r="B93" s="16" t="s">
        <v>162</v>
      </c>
      <c r="C93" s="16" t="s">
        <v>169</v>
      </c>
      <c r="D93" s="16" t="s">
        <v>172</v>
      </c>
      <c r="E93" s="16" t="s">
        <v>173</v>
      </c>
      <c r="F93" s="23">
        <v>149.99</v>
      </c>
      <c r="G93" s="23">
        <v>79.989999999999995</v>
      </c>
      <c r="H93" s="24">
        <v>12</v>
      </c>
      <c r="I93" s="25">
        <v>4.5</v>
      </c>
      <c r="J93" s="18">
        <f t="shared" si="9"/>
        <v>12.250816721114745</v>
      </c>
      <c r="K93" s="18">
        <v>2.2320000000000002</v>
      </c>
      <c r="N93">
        <f t="shared" si="8"/>
        <v>-0.4151033118572075</v>
      </c>
    </row>
    <row r="94" spans="1:14" ht="16" x14ac:dyDescent="0.2">
      <c r="A94" s="26" t="s">
        <v>161</v>
      </c>
      <c r="B94" s="16" t="s">
        <v>174</v>
      </c>
      <c r="C94" s="16" t="s">
        <v>165</v>
      </c>
      <c r="D94" s="16" t="s">
        <v>170</v>
      </c>
      <c r="E94" s="16" t="s">
        <v>175</v>
      </c>
      <c r="F94" s="23">
        <v>279.99</v>
      </c>
      <c r="G94" s="23">
        <v>249.99</v>
      </c>
      <c r="H94" s="24">
        <v>12</v>
      </c>
      <c r="I94" s="25">
        <v>4.5999999999999996</v>
      </c>
      <c r="J94" s="18">
        <f t="shared" si="9"/>
        <v>1.2321868638165647</v>
      </c>
      <c r="K94" s="18">
        <v>2.2320000000000002</v>
      </c>
      <c r="N94">
        <f t="shared" si="8"/>
        <v>-0.62324335231352113</v>
      </c>
    </row>
    <row r="95" spans="1:14" ht="16" x14ac:dyDescent="0.2">
      <c r="A95" s="26" t="s">
        <v>161</v>
      </c>
      <c r="B95" s="16" t="s">
        <v>174</v>
      </c>
      <c r="C95" s="16" t="s">
        <v>165</v>
      </c>
      <c r="D95" s="16" t="s">
        <v>114</v>
      </c>
      <c r="E95" s="16" t="s">
        <v>176</v>
      </c>
      <c r="F95" s="23">
        <v>399.99</v>
      </c>
      <c r="G95" s="23">
        <v>349.99</v>
      </c>
      <c r="H95" s="24">
        <v>12</v>
      </c>
      <c r="I95" s="25">
        <v>4.7</v>
      </c>
      <c r="J95" s="18">
        <f t="shared" si="9"/>
        <v>2.4479778661133191</v>
      </c>
      <c r="K95" s="18">
        <v>2.2320000000000002</v>
      </c>
      <c r="N95">
        <f t="shared" si="8"/>
        <v>-0.60027726744800058</v>
      </c>
    </row>
    <row r="96" spans="1:14" ht="16" x14ac:dyDescent="0.2">
      <c r="A96" s="26" t="s">
        <v>161</v>
      </c>
      <c r="B96" s="16" t="s">
        <v>174</v>
      </c>
      <c r="C96" s="16" t="s">
        <v>165</v>
      </c>
      <c r="D96" s="16" t="s">
        <v>114</v>
      </c>
      <c r="E96" s="16" t="s">
        <v>177</v>
      </c>
      <c r="F96" s="23">
        <v>329.99</v>
      </c>
      <c r="G96" s="23">
        <v>279.99</v>
      </c>
      <c r="H96" s="24">
        <v>12</v>
      </c>
      <c r="I96" s="25">
        <v>4.5999999999999996</v>
      </c>
      <c r="J96" s="18">
        <f t="shared" si="9"/>
        <v>2.904128407931553</v>
      </c>
      <c r="K96" s="18">
        <v>2.2320000000000002</v>
      </c>
      <c r="N96">
        <f t="shared" si="8"/>
        <v>-0.59166066144001039</v>
      </c>
    </row>
    <row r="97" spans="1:14" ht="16" x14ac:dyDescent="0.2">
      <c r="A97" s="26" t="s">
        <v>161</v>
      </c>
      <c r="B97" s="16" t="s">
        <v>174</v>
      </c>
      <c r="C97" s="16" t="s">
        <v>165</v>
      </c>
      <c r="D97" s="16" t="s">
        <v>170</v>
      </c>
      <c r="E97" s="16" t="s">
        <v>178</v>
      </c>
      <c r="F97" s="23">
        <v>319.99</v>
      </c>
      <c r="G97" s="23">
        <v>279.99</v>
      </c>
      <c r="H97" s="24">
        <v>12</v>
      </c>
      <c r="I97" s="25">
        <v>4.5999999999999996</v>
      </c>
      <c r="J97" s="18">
        <f t="shared" si="9"/>
        <v>1.9167265643718032</v>
      </c>
      <c r="K97" s="18">
        <v>2.2320000000000002</v>
      </c>
      <c r="N97">
        <f t="shared" si="8"/>
        <v>-0.61031251401395281</v>
      </c>
    </row>
    <row r="98" spans="1:14" ht="16" x14ac:dyDescent="0.2">
      <c r="A98" s="26" t="s">
        <v>161</v>
      </c>
      <c r="B98" s="16" t="s">
        <v>174</v>
      </c>
      <c r="C98" s="16" t="s">
        <v>165</v>
      </c>
      <c r="D98" s="16" t="s">
        <v>114</v>
      </c>
      <c r="E98" s="16" t="s">
        <v>179</v>
      </c>
      <c r="F98" s="23">
        <v>379.99</v>
      </c>
      <c r="G98" s="23">
        <v>329.99</v>
      </c>
      <c r="H98" s="24">
        <v>12</v>
      </c>
      <c r="I98" s="25">
        <v>4.5999999999999996</v>
      </c>
      <c r="J98" s="18">
        <f t="shared" si="9"/>
        <v>2.5219961928822685</v>
      </c>
      <c r="K98" s="18">
        <v>2.2320000000000002</v>
      </c>
      <c r="N98">
        <f t="shared" si="8"/>
        <v>-0.5988790738678802</v>
      </c>
    </row>
    <row r="99" spans="1:14" ht="16" x14ac:dyDescent="0.2">
      <c r="A99" s="26" t="s">
        <v>161</v>
      </c>
      <c r="B99" s="16" t="s">
        <v>174</v>
      </c>
      <c r="C99" s="16" t="s">
        <v>165</v>
      </c>
      <c r="D99" s="16" t="s">
        <v>20</v>
      </c>
      <c r="E99" s="16" t="s">
        <v>180</v>
      </c>
      <c r="F99" s="23">
        <v>399.99</v>
      </c>
      <c r="G99" s="23">
        <v>299.99</v>
      </c>
      <c r="H99" s="24">
        <v>8</v>
      </c>
      <c r="I99" s="25">
        <v>4.7</v>
      </c>
      <c r="J99" s="18">
        <f t="shared" si="9"/>
        <v>14.687867196679916</v>
      </c>
      <c r="K99" s="18">
        <v>2.2320000000000002</v>
      </c>
      <c r="N99">
        <f t="shared" ref="N99:N130" si="10">(J99-34.22578)/52.93854</f>
        <v>-0.369067843641326</v>
      </c>
    </row>
    <row r="100" spans="1:14" ht="16" x14ac:dyDescent="0.2">
      <c r="A100" s="26" t="s">
        <v>161</v>
      </c>
      <c r="B100" s="16" t="s">
        <v>174</v>
      </c>
      <c r="C100" s="16" t="s">
        <v>165</v>
      </c>
      <c r="D100" s="16" t="s">
        <v>85</v>
      </c>
      <c r="E100" s="16" t="s">
        <v>181</v>
      </c>
      <c r="F100" s="23">
        <v>699.99</v>
      </c>
      <c r="G100" s="23">
        <v>499.99</v>
      </c>
      <c r="H100" s="24">
        <v>8</v>
      </c>
      <c r="I100" s="25">
        <v>4.7</v>
      </c>
      <c r="J100" s="18">
        <f t="shared" si="9"/>
        <v>33.571908170116721</v>
      </c>
      <c r="K100" s="18">
        <v>2.2320000000000002</v>
      </c>
      <c r="N100">
        <f t="shared" si="10"/>
        <v>-1.2351527448306641E-2</v>
      </c>
    </row>
    <row r="101" spans="1:14" ht="16" x14ac:dyDescent="0.2">
      <c r="A101" s="26" t="s">
        <v>161</v>
      </c>
      <c r="B101" s="16" t="s">
        <v>174</v>
      </c>
      <c r="C101" s="16" t="s">
        <v>182</v>
      </c>
      <c r="D101" s="16" t="s">
        <v>85</v>
      </c>
      <c r="E101" s="16" t="s">
        <v>183</v>
      </c>
      <c r="F101" s="23">
        <v>1799.99</v>
      </c>
      <c r="G101" s="23">
        <v>1499.99</v>
      </c>
      <c r="H101" s="24">
        <v>12</v>
      </c>
      <c r="I101" s="25">
        <v>4.8</v>
      </c>
      <c r="J101" s="18">
        <f t="shared" si="9"/>
        <v>20.000111111728398</v>
      </c>
      <c r="K101" s="18">
        <v>2.2320000000000002</v>
      </c>
      <c r="N101">
        <f t="shared" si="10"/>
        <v>-0.26872046127965754</v>
      </c>
    </row>
    <row r="102" spans="1:14" ht="16" x14ac:dyDescent="0.2">
      <c r="A102" s="26" t="s">
        <v>161</v>
      </c>
      <c r="B102" s="16" t="s">
        <v>184</v>
      </c>
      <c r="C102" s="16" t="s">
        <v>165</v>
      </c>
      <c r="D102" s="16" t="s">
        <v>170</v>
      </c>
      <c r="E102" s="16" t="s">
        <v>185</v>
      </c>
      <c r="F102" s="23">
        <v>449.99</v>
      </c>
      <c r="G102" s="23">
        <v>399.99</v>
      </c>
      <c r="H102" s="24">
        <v>12</v>
      </c>
      <c r="I102" s="25">
        <v>4.5</v>
      </c>
      <c r="J102" s="18">
        <f t="shared" si="9"/>
        <v>2.0833796306584591</v>
      </c>
      <c r="K102" s="18">
        <v>2.2320000000000002</v>
      </c>
      <c r="N102">
        <f t="shared" si="10"/>
        <v>-0.6071644659890798</v>
      </c>
    </row>
    <row r="103" spans="1:14" ht="16" x14ac:dyDescent="0.2">
      <c r="A103" s="26" t="s">
        <v>161</v>
      </c>
      <c r="B103" s="16" t="s">
        <v>184</v>
      </c>
      <c r="C103" s="16" t="s">
        <v>165</v>
      </c>
      <c r="D103" s="16" t="s">
        <v>114</v>
      </c>
      <c r="E103" s="16" t="s">
        <v>186</v>
      </c>
      <c r="F103" s="23">
        <v>699.99</v>
      </c>
      <c r="G103" s="23">
        <v>599.99</v>
      </c>
      <c r="H103" s="24">
        <v>12</v>
      </c>
      <c r="I103" s="25">
        <v>4.7</v>
      </c>
      <c r="J103" s="18">
        <f t="shared" si="9"/>
        <v>5.5953180283527866</v>
      </c>
      <c r="K103" s="18">
        <v>2.2320000000000002</v>
      </c>
      <c r="N103">
        <f t="shared" si="10"/>
        <v>-0.54082454808249747</v>
      </c>
    </row>
    <row r="104" spans="1:14" ht="16" x14ac:dyDescent="0.2">
      <c r="A104" s="26" t="s">
        <v>161</v>
      </c>
      <c r="B104" s="16" t="s">
        <v>184</v>
      </c>
      <c r="C104" s="16" t="s">
        <v>165</v>
      </c>
      <c r="D104" s="16" t="s">
        <v>172</v>
      </c>
      <c r="E104" s="16" t="s">
        <v>187</v>
      </c>
      <c r="F104" s="23">
        <v>499.99</v>
      </c>
      <c r="G104" s="23">
        <v>299.99</v>
      </c>
      <c r="H104" s="24">
        <v>8</v>
      </c>
      <c r="I104" s="25">
        <v>4.0999999999999996</v>
      </c>
      <c r="J104" s="18">
        <f t="shared" si="9"/>
        <v>41.000820016400326</v>
      </c>
      <c r="K104" s="18">
        <v>2.2320000000000002</v>
      </c>
      <c r="N104">
        <f t="shared" si="10"/>
        <v>0.12797935145926437</v>
      </c>
    </row>
    <row r="105" spans="1:14" ht="16" x14ac:dyDescent="0.2">
      <c r="A105" s="26" t="s">
        <v>161</v>
      </c>
      <c r="B105" s="16" t="s">
        <v>184</v>
      </c>
      <c r="C105" s="16" t="s">
        <v>165</v>
      </c>
      <c r="D105" s="16" t="s">
        <v>114</v>
      </c>
      <c r="E105" s="16" t="s">
        <v>188</v>
      </c>
      <c r="F105" s="23">
        <v>479.99</v>
      </c>
      <c r="G105" s="23">
        <v>429.99</v>
      </c>
      <c r="H105" s="24">
        <v>12</v>
      </c>
      <c r="I105" s="25">
        <v>4.5999999999999996</v>
      </c>
      <c r="J105" s="18">
        <f t="shared" si="9"/>
        <v>1.996569372973048</v>
      </c>
      <c r="K105" s="18">
        <v>2.2320000000000002</v>
      </c>
      <c r="N105">
        <f t="shared" si="10"/>
        <v>-0.60880429696449789</v>
      </c>
    </row>
    <row r="106" spans="1:14" ht="16" x14ac:dyDescent="0.2">
      <c r="A106" s="26" t="s">
        <v>161</v>
      </c>
      <c r="B106" s="16" t="s">
        <v>184</v>
      </c>
      <c r="C106" s="16" t="s">
        <v>165</v>
      </c>
      <c r="D106" s="16" t="s">
        <v>85</v>
      </c>
      <c r="E106" s="16" t="s">
        <v>189</v>
      </c>
      <c r="F106" s="23">
        <v>899.99</v>
      </c>
      <c r="G106" s="23">
        <v>699.99</v>
      </c>
      <c r="H106" s="24">
        <v>12</v>
      </c>
      <c r="I106" s="25">
        <v>4.7</v>
      </c>
      <c r="J106" s="18">
        <f t="shared" si="9"/>
        <v>17.407600825194354</v>
      </c>
      <c r="K106" s="18">
        <v>2.2320000000000002</v>
      </c>
      <c r="N106">
        <f t="shared" si="10"/>
        <v>-0.31769253883476284</v>
      </c>
    </row>
    <row r="107" spans="1:14" ht="16" x14ac:dyDescent="0.2">
      <c r="A107" s="26" t="s">
        <v>161</v>
      </c>
      <c r="B107" s="16" t="s">
        <v>184</v>
      </c>
      <c r="C107" s="16" t="s">
        <v>165</v>
      </c>
      <c r="D107" s="16" t="s">
        <v>85</v>
      </c>
      <c r="E107" s="16" t="s">
        <v>190</v>
      </c>
      <c r="F107" s="23">
        <v>1299.99</v>
      </c>
      <c r="G107" s="23">
        <v>1099.99</v>
      </c>
      <c r="H107" s="24">
        <v>12</v>
      </c>
      <c r="I107" s="25">
        <v>4.8</v>
      </c>
      <c r="J107" s="18">
        <f t="shared" si="9"/>
        <v>12.307786982976792</v>
      </c>
      <c r="K107" s="18">
        <v>2.2320000000000002</v>
      </c>
      <c r="N107">
        <f t="shared" si="10"/>
        <v>-0.41402715331822915</v>
      </c>
    </row>
    <row r="108" spans="1:14" ht="16" x14ac:dyDescent="0.2">
      <c r="A108" s="26" t="s">
        <v>161</v>
      </c>
      <c r="B108" s="16" t="s">
        <v>184</v>
      </c>
      <c r="C108" s="16" t="s">
        <v>182</v>
      </c>
      <c r="D108" s="16" t="s">
        <v>85</v>
      </c>
      <c r="E108" s="16" t="s">
        <v>191</v>
      </c>
      <c r="F108" s="23">
        <v>2499.9899999999998</v>
      </c>
      <c r="G108" s="23">
        <v>1999.99</v>
      </c>
      <c r="H108" s="24">
        <v>12</v>
      </c>
      <c r="I108" s="25">
        <v>4.8</v>
      </c>
      <c r="J108" s="18">
        <f t="shared" si="9"/>
        <v>40.000160000639973</v>
      </c>
      <c r="K108" s="18">
        <v>2.2320000000000002</v>
      </c>
      <c r="N108">
        <f t="shared" si="10"/>
        <v>0.10907705427161331</v>
      </c>
    </row>
    <row r="109" spans="1:14" ht="16" x14ac:dyDescent="0.2">
      <c r="A109" s="26" t="s">
        <v>161</v>
      </c>
      <c r="B109" s="16" t="s">
        <v>184</v>
      </c>
      <c r="C109" s="16" t="s">
        <v>192</v>
      </c>
      <c r="D109" s="16" t="s">
        <v>114</v>
      </c>
      <c r="E109" s="16" t="s">
        <v>193</v>
      </c>
      <c r="F109" s="23">
        <v>1099.99</v>
      </c>
      <c r="G109" s="23">
        <v>999.99</v>
      </c>
      <c r="H109" s="24">
        <v>15</v>
      </c>
      <c r="I109" s="25">
        <v>4.7</v>
      </c>
      <c r="J109" s="18">
        <f t="shared" si="9"/>
        <v>2.8485107440370667</v>
      </c>
      <c r="K109" s="18">
        <v>2.2320000000000002</v>
      </c>
      <c r="N109">
        <f t="shared" si="10"/>
        <v>-0.59271126963386089</v>
      </c>
    </row>
    <row r="110" spans="1:14" ht="16" x14ac:dyDescent="0.2">
      <c r="A110" s="26" t="s">
        <v>161</v>
      </c>
      <c r="B110" s="16" t="s">
        <v>184</v>
      </c>
      <c r="C110" s="16" t="s">
        <v>192</v>
      </c>
      <c r="D110" s="16" t="s">
        <v>114</v>
      </c>
      <c r="E110" s="16" t="s">
        <v>194</v>
      </c>
      <c r="F110" s="23">
        <v>1399.99</v>
      </c>
      <c r="G110" s="23">
        <v>1199.99</v>
      </c>
      <c r="H110" s="24">
        <v>12</v>
      </c>
      <c r="I110" s="25">
        <v>4.7</v>
      </c>
      <c r="J110" s="18">
        <f t="shared" si="9"/>
        <v>11.190556123019926</v>
      </c>
      <c r="K110" s="18">
        <v>2.2320000000000002</v>
      </c>
      <c r="N110">
        <f t="shared" si="10"/>
        <v>-0.43513145388936064</v>
      </c>
    </row>
    <row r="111" spans="1:14" ht="16" x14ac:dyDescent="0.2">
      <c r="A111" s="26" t="s">
        <v>161</v>
      </c>
      <c r="B111" s="16" t="s">
        <v>184</v>
      </c>
      <c r="C111" s="16" t="s">
        <v>192</v>
      </c>
      <c r="D111" s="16" t="s">
        <v>114</v>
      </c>
      <c r="E111" s="16" t="s">
        <v>195</v>
      </c>
      <c r="F111" s="23">
        <v>1799.99</v>
      </c>
      <c r="G111" s="23">
        <v>1699.99</v>
      </c>
      <c r="H111" s="24">
        <v>15</v>
      </c>
      <c r="I111" s="25">
        <v>4.7</v>
      </c>
      <c r="J111" s="18">
        <f t="shared" si="9"/>
        <v>1.7407504115763608</v>
      </c>
      <c r="K111" s="18">
        <v>2.2320000000000002</v>
      </c>
      <c r="N111">
        <f t="shared" si="10"/>
        <v>-0.61363667355434515</v>
      </c>
    </row>
    <row r="112" spans="1:14" ht="16" x14ac:dyDescent="0.2">
      <c r="A112" s="26" t="s">
        <v>161</v>
      </c>
      <c r="B112" s="16" t="s">
        <v>196</v>
      </c>
      <c r="C112" s="16" t="s">
        <v>165</v>
      </c>
      <c r="D112" s="16" t="s">
        <v>114</v>
      </c>
      <c r="E112" s="16" t="s">
        <v>197</v>
      </c>
      <c r="F112" s="23">
        <v>599.99</v>
      </c>
      <c r="G112" s="23">
        <v>549.99</v>
      </c>
      <c r="H112" s="24">
        <v>15</v>
      </c>
      <c r="I112" s="25">
        <v>4.0999999999999996</v>
      </c>
      <c r="J112" s="18">
        <f t="shared" si="9"/>
        <v>1.1389078706867335</v>
      </c>
      <c r="K112" s="18">
        <v>2.2320000000000002</v>
      </c>
      <c r="N112">
        <f t="shared" si="10"/>
        <v>-0.62500537659922739</v>
      </c>
    </row>
    <row r="113" spans="1:14" ht="16" x14ac:dyDescent="0.2">
      <c r="A113" s="26" t="s">
        <v>161</v>
      </c>
      <c r="B113" s="16" t="s">
        <v>196</v>
      </c>
      <c r="C113" s="16" t="s">
        <v>165</v>
      </c>
      <c r="D113" s="16" t="s">
        <v>85</v>
      </c>
      <c r="E113" s="16" t="s">
        <v>198</v>
      </c>
      <c r="F113" s="23">
        <v>1399.99</v>
      </c>
      <c r="G113" s="23">
        <v>1099.99</v>
      </c>
      <c r="H113" s="24">
        <v>8</v>
      </c>
      <c r="I113" s="25">
        <v>4.8</v>
      </c>
      <c r="J113" s="18">
        <f t="shared" si="9"/>
        <v>38.571704083600594</v>
      </c>
      <c r="K113" s="18">
        <v>2.2320000000000002</v>
      </c>
      <c r="N113">
        <f t="shared" si="10"/>
        <v>8.2093765404194996E-2</v>
      </c>
    </row>
    <row r="114" spans="1:14" ht="16" x14ac:dyDescent="0.2">
      <c r="A114" s="26" t="s">
        <v>161</v>
      </c>
      <c r="B114" s="16" t="s">
        <v>196</v>
      </c>
      <c r="C114" s="16" t="s">
        <v>165</v>
      </c>
      <c r="D114" s="16" t="s">
        <v>114</v>
      </c>
      <c r="E114" s="16" t="s">
        <v>199</v>
      </c>
      <c r="F114" s="23">
        <v>899.99</v>
      </c>
      <c r="G114" s="23">
        <v>749.99</v>
      </c>
      <c r="H114" s="24">
        <v>8</v>
      </c>
      <c r="I114" s="25">
        <v>4.5999999999999996</v>
      </c>
      <c r="J114" s="18">
        <f t="shared" si="9"/>
        <v>14.375159723996932</v>
      </c>
      <c r="K114" s="18">
        <v>2.2320000000000002</v>
      </c>
      <c r="N114">
        <f t="shared" si="10"/>
        <v>-0.37497483451570573</v>
      </c>
    </row>
    <row r="115" spans="1:14" ht="16" x14ac:dyDescent="0.2">
      <c r="A115" s="26" t="s">
        <v>161</v>
      </c>
      <c r="B115" s="16" t="s">
        <v>196</v>
      </c>
      <c r="C115" s="16" t="s">
        <v>192</v>
      </c>
      <c r="D115" s="16" t="s">
        <v>114</v>
      </c>
      <c r="E115" s="16" t="s">
        <v>200</v>
      </c>
      <c r="F115" s="23">
        <v>1299.99</v>
      </c>
      <c r="G115" s="23">
        <v>1199.99</v>
      </c>
      <c r="H115" s="24">
        <v>15</v>
      </c>
      <c r="I115" s="25">
        <v>4.8</v>
      </c>
      <c r="J115" s="18">
        <f t="shared" si="9"/>
        <v>2.4615573965953583</v>
      </c>
      <c r="K115" s="18">
        <v>2.2320000000000002</v>
      </c>
      <c r="N115">
        <f t="shared" si="10"/>
        <v>-0.60002075243111419</v>
      </c>
    </row>
    <row r="116" spans="1:14" ht="16" x14ac:dyDescent="0.2">
      <c r="A116" s="26" t="s">
        <v>161</v>
      </c>
      <c r="B116" s="16" t="s">
        <v>196</v>
      </c>
      <c r="C116" s="16" t="s">
        <v>192</v>
      </c>
      <c r="D116" s="16" t="s">
        <v>114</v>
      </c>
      <c r="E116" s="16" t="s">
        <v>201</v>
      </c>
      <c r="F116" s="23">
        <v>2199.9899999999998</v>
      </c>
      <c r="G116" s="23">
        <v>1999.99</v>
      </c>
      <c r="H116" s="24">
        <v>12</v>
      </c>
      <c r="I116" s="25">
        <v>4.7</v>
      </c>
      <c r="J116" s="18">
        <f t="shared" si="9"/>
        <v>7.1212444905052443</v>
      </c>
      <c r="K116" s="18">
        <v>2.2320000000000002</v>
      </c>
      <c r="N116">
        <f t="shared" si="10"/>
        <v>-0.51200005722663966</v>
      </c>
    </row>
    <row r="117" spans="1:14" ht="16" x14ac:dyDescent="0.2">
      <c r="A117" s="26" t="s">
        <v>161</v>
      </c>
      <c r="B117" s="16" t="s">
        <v>202</v>
      </c>
      <c r="C117" s="16" t="s">
        <v>165</v>
      </c>
      <c r="D117" s="16" t="s">
        <v>85</v>
      </c>
      <c r="E117" s="16" t="s">
        <v>203</v>
      </c>
      <c r="F117" s="23">
        <v>2999.99</v>
      </c>
      <c r="G117" s="23">
        <v>2599.9899999999998</v>
      </c>
      <c r="H117" s="24">
        <v>8</v>
      </c>
      <c r="I117" s="25">
        <v>4.8</v>
      </c>
      <c r="J117" s="18">
        <f t="shared" si="9"/>
        <v>32.00010666702223</v>
      </c>
      <c r="K117" s="18">
        <v>2.2320000000000002</v>
      </c>
      <c r="N117">
        <f t="shared" si="10"/>
        <v>-4.2042590010562625E-2</v>
      </c>
    </row>
    <row r="118" spans="1:14" ht="16" x14ac:dyDescent="0.2">
      <c r="A118" s="26" t="s">
        <v>161</v>
      </c>
      <c r="B118" s="16" t="s">
        <v>204</v>
      </c>
      <c r="C118" s="16" t="s">
        <v>205</v>
      </c>
      <c r="D118" s="16" t="s">
        <v>20</v>
      </c>
      <c r="E118" s="16" t="s">
        <v>206</v>
      </c>
      <c r="F118" s="23">
        <v>199.99</v>
      </c>
      <c r="G118" s="23">
        <v>99.99</v>
      </c>
      <c r="H118" s="24">
        <v>8</v>
      </c>
      <c r="I118" s="25">
        <v>4.5999999999999996</v>
      </c>
      <c r="J118" s="18">
        <f t="shared" si="9"/>
        <v>28.751437571878601</v>
      </c>
      <c r="K118" s="18">
        <f t="shared" ref="K118:K123" si="11">26.8*8/100</f>
        <v>2.1440000000000001</v>
      </c>
      <c r="N118">
        <f t="shared" si="10"/>
        <v>-0.10340939565241881</v>
      </c>
    </row>
    <row r="119" spans="1:14" ht="16" x14ac:dyDescent="0.2">
      <c r="A119" s="26" t="s">
        <v>161</v>
      </c>
      <c r="B119" s="16" t="s">
        <v>204</v>
      </c>
      <c r="C119" s="16" t="s">
        <v>205</v>
      </c>
      <c r="D119" s="16" t="s">
        <v>114</v>
      </c>
      <c r="E119" s="16" t="s">
        <v>207</v>
      </c>
      <c r="F119" s="23">
        <v>299.99</v>
      </c>
      <c r="G119" s="23">
        <v>149.99</v>
      </c>
      <c r="H119" s="24">
        <v>8</v>
      </c>
      <c r="I119" s="25">
        <v>4.7</v>
      </c>
      <c r="J119" s="18">
        <f t="shared" si="9"/>
        <v>44.063968798959962</v>
      </c>
      <c r="K119" s="18">
        <f t="shared" si="11"/>
        <v>2.1440000000000001</v>
      </c>
      <c r="N119">
        <f t="shared" si="10"/>
        <v>0.18584171000862437</v>
      </c>
    </row>
    <row r="120" spans="1:14" ht="16" x14ac:dyDescent="0.2">
      <c r="A120" s="26" t="s">
        <v>161</v>
      </c>
      <c r="B120" s="16" t="s">
        <v>204</v>
      </c>
      <c r="C120" s="16" t="s">
        <v>205</v>
      </c>
      <c r="D120" s="16" t="s">
        <v>85</v>
      </c>
      <c r="E120" s="16" t="s">
        <v>208</v>
      </c>
      <c r="F120" s="23">
        <v>299.99</v>
      </c>
      <c r="G120" s="23">
        <v>199.99</v>
      </c>
      <c r="H120" s="24">
        <v>10</v>
      </c>
      <c r="I120" s="25">
        <v>4.5999999999999996</v>
      </c>
      <c r="J120" s="18">
        <f t="shared" si="9"/>
        <v>15.33384446148205</v>
      </c>
      <c r="K120" s="18">
        <f t="shared" si="11"/>
        <v>2.1440000000000001</v>
      </c>
      <c r="N120">
        <f t="shared" si="10"/>
        <v>-0.35686544318218727</v>
      </c>
    </row>
    <row r="121" spans="1:14" ht="16" x14ac:dyDescent="0.2">
      <c r="A121" s="26" t="s">
        <v>161</v>
      </c>
      <c r="B121" s="16" t="s">
        <v>204</v>
      </c>
      <c r="C121" s="16" t="s">
        <v>205</v>
      </c>
      <c r="D121" s="16" t="s">
        <v>85</v>
      </c>
      <c r="E121" s="16" t="s">
        <v>208</v>
      </c>
      <c r="F121" s="23">
        <v>249.99</v>
      </c>
      <c r="G121" s="23">
        <v>129.99</v>
      </c>
      <c r="H121" s="24">
        <v>8</v>
      </c>
      <c r="I121" s="25">
        <v>4.8</v>
      </c>
      <c r="J121" s="18">
        <f t="shared" si="9"/>
        <v>34.561382455298208</v>
      </c>
      <c r="K121" s="18">
        <f t="shared" si="11"/>
        <v>2.1440000000000001</v>
      </c>
      <c r="N121">
        <f t="shared" si="10"/>
        <v>6.3394731947312441E-3</v>
      </c>
    </row>
    <row r="122" spans="1:14" ht="16" x14ac:dyDescent="0.2">
      <c r="A122" s="26" t="s">
        <v>161</v>
      </c>
      <c r="B122" s="16" t="s">
        <v>204</v>
      </c>
      <c r="C122" s="16" t="s">
        <v>205</v>
      </c>
      <c r="D122" s="16" t="s">
        <v>20</v>
      </c>
      <c r="E122" s="16" t="s">
        <v>209</v>
      </c>
      <c r="F122" s="23">
        <v>69.989999999999995</v>
      </c>
      <c r="G122" s="23">
        <v>49.99</v>
      </c>
      <c r="H122" s="24">
        <v>15</v>
      </c>
      <c r="I122" s="25">
        <v>4.5</v>
      </c>
      <c r="J122" s="18">
        <f t="shared" si="9"/>
        <v>1.7145306472353183</v>
      </c>
      <c r="K122" s="18">
        <f t="shared" si="11"/>
        <v>2.1440000000000001</v>
      </c>
      <c r="N122">
        <f t="shared" si="10"/>
        <v>-0.61413196043496243</v>
      </c>
    </row>
    <row r="123" spans="1:14" ht="16" x14ac:dyDescent="0.2">
      <c r="A123" s="26" t="s">
        <v>161</v>
      </c>
      <c r="B123" s="16" t="s">
        <v>204</v>
      </c>
      <c r="C123" s="16" t="s">
        <v>205</v>
      </c>
      <c r="D123" s="16" t="s">
        <v>20</v>
      </c>
      <c r="E123" s="16" t="s">
        <v>210</v>
      </c>
      <c r="F123" s="23">
        <v>79.989999999999995</v>
      </c>
      <c r="G123" s="23">
        <v>49.99</v>
      </c>
      <c r="H123" s="24">
        <v>10</v>
      </c>
      <c r="I123" s="25">
        <v>4.0999999999999996</v>
      </c>
      <c r="J123" s="18">
        <f t="shared" si="9"/>
        <v>4.6130766345793202</v>
      </c>
      <c r="K123" s="18">
        <f t="shared" si="11"/>
        <v>2.1440000000000001</v>
      </c>
      <c r="N123">
        <f t="shared" si="10"/>
        <v>-0.55937892063930506</v>
      </c>
    </row>
    <row r="124" spans="1:14" ht="16" x14ac:dyDescent="0.2">
      <c r="A124" s="29" t="s">
        <v>211</v>
      </c>
      <c r="B124" s="30" t="s">
        <v>212</v>
      </c>
      <c r="C124" s="30" t="s">
        <v>213</v>
      </c>
      <c r="D124" s="30" t="s">
        <v>85</v>
      </c>
      <c r="E124" s="9" t="s">
        <v>214</v>
      </c>
      <c r="F124" s="23">
        <v>299.89999999999998</v>
      </c>
      <c r="G124" s="23">
        <v>229.99</v>
      </c>
      <c r="H124" s="24">
        <v>15</v>
      </c>
      <c r="I124" s="25">
        <v>4.8</v>
      </c>
      <c r="J124" s="18">
        <f t="shared" si="9"/>
        <v>5.2149736312103991</v>
      </c>
      <c r="K124" s="18">
        <f>10*23.6/100</f>
        <v>2.36</v>
      </c>
      <c r="L124" t="s">
        <v>215</v>
      </c>
      <c r="N124">
        <f t="shared" si="10"/>
        <v>-0.54800918893474582</v>
      </c>
    </row>
    <row r="125" spans="1:14" ht="16" x14ac:dyDescent="0.2">
      <c r="A125" s="29" t="s">
        <v>211</v>
      </c>
      <c r="B125" s="30" t="s">
        <v>212</v>
      </c>
      <c r="C125" s="30" t="s">
        <v>213</v>
      </c>
      <c r="D125" s="30" t="s">
        <v>130</v>
      </c>
      <c r="E125" s="9" t="s">
        <v>216</v>
      </c>
      <c r="F125" s="23">
        <v>499.99</v>
      </c>
      <c r="G125" s="23">
        <v>299.99</v>
      </c>
      <c r="H125" s="24">
        <v>20</v>
      </c>
      <c r="I125" s="25">
        <v>4.8</v>
      </c>
      <c r="J125" s="18">
        <f t="shared" si="9"/>
        <v>19.200384007680153</v>
      </c>
      <c r="K125" s="18">
        <f t="shared" ref="K125:K127" si="12">10*23.6/100</f>
        <v>2.36</v>
      </c>
      <c r="N125">
        <f t="shared" si="10"/>
        <v>-0.28382717000355218</v>
      </c>
    </row>
    <row r="126" spans="1:14" ht="16" x14ac:dyDescent="0.2">
      <c r="A126" s="29" t="s">
        <v>211</v>
      </c>
      <c r="B126" s="30" t="s">
        <v>212</v>
      </c>
      <c r="C126" s="30" t="s">
        <v>213</v>
      </c>
      <c r="D126" s="30" t="s">
        <v>130</v>
      </c>
      <c r="E126" s="9" t="s">
        <v>217</v>
      </c>
      <c r="F126" s="23">
        <v>499.99</v>
      </c>
      <c r="G126" s="23">
        <v>299.99</v>
      </c>
      <c r="H126" s="24">
        <v>15</v>
      </c>
      <c r="I126" s="25">
        <v>4.8</v>
      </c>
      <c r="J126" s="18">
        <f t="shared" si="9"/>
        <v>25.600512010240205</v>
      </c>
      <c r="K126" s="18">
        <f t="shared" si="12"/>
        <v>2.36</v>
      </c>
      <c r="N126">
        <f t="shared" si="10"/>
        <v>-0.16292984260162435</v>
      </c>
    </row>
    <row r="127" spans="1:14" ht="16" x14ac:dyDescent="0.2">
      <c r="A127" s="29" t="s">
        <v>211</v>
      </c>
      <c r="B127" s="30" t="s">
        <v>212</v>
      </c>
      <c r="C127" s="30" t="s">
        <v>213</v>
      </c>
      <c r="D127" s="30" t="s">
        <v>218</v>
      </c>
      <c r="E127" s="9" t="s">
        <v>219</v>
      </c>
      <c r="F127" s="23">
        <v>424.99</v>
      </c>
      <c r="G127" s="23">
        <v>384.99</v>
      </c>
      <c r="H127" s="24">
        <v>15</v>
      </c>
      <c r="I127" s="25">
        <v>4.5999999999999996</v>
      </c>
      <c r="J127" s="18">
        <f t="shared" si="9"/>
        <v>1.1545369694973213</v>
      </c>
      <c r="K127" s="18">
        <f t="shared" si="12"/>
        <v>2.36</v>
      </c>
      <c r="N127">
        <f t="shared" si="10"/>
        <v>-0.62471014558585625</v>
      </c>
    </row>
    <row r="128" spans="1:14" ht="16" x14ac:dyDescent="0.2">
      <c r="A128" s="29" t="s">
        <v>211</v>
      </c>
      <c r="B128" s="30" t="s">
        <v>220</v>
      </c>
      <c r="C128" s="16" t="s">
        <v>221</v>
      </c>
      <c r="D128" s="16" t="s">
        <v>222</v>
      </c>
      <c r="E128" s="16" t="s">
        <v>223</v>
      </c>
      <c r="F128" s="23">
        <v>599.99</v>
      </c>
      <c r="G128" s="23">
        <v>479.99</v>
      </c>
      <c r="H128" s="24">
        <v>15</v>
      </c>
      <c r="I128" s="25">
        <v>4.7</v>
      </c>
      <c r="J128" s="18">
        <f t="shared" si="9"/>
        <v>7.5201253354222564</v>
      </c>
      <c r="K128" s="18">
        <f>10*23.6/100</f>
        <v>2.36</v>
      </c>
      <c r="N128">
        <f t="shared" si="10"/>
        <v>-0.50446526603449471</v>
      </c>
    </row>
    <row r="129" spans="1:14" ht="16" x14ac:dyDescent="0.2">
      <c r="A129" s="29" t="s">
        <v>211</v>
      </c>
      <c r="B129" s="30" t="s">
        <v>220</v>
      </c>
      <c r="C129" s="16" t="s">
        <v>221</v>
      </c>
      <c r="D129" s="16" t="s">
        <v>222</v>
      </c>
      <c r="E129" s="16" t="s">
        <v>224</v>
      </c>
      <c r="F129" s="23">
        <v>819.99</v>
      </c>
      <c r="G129" s="23">
        <v>599.99</v>
      </c>
      <c r="H129" s="24">
        <v>12</v>
      </c>
      <c r="I129" s="25">
        <v>5</v>
      </c>
      <c r="J129" s="18">
        <f t="shared" si="9"/>
        <v>24.593795859299096</v>
      </c>
      <c r="K129" s="18">
        <f t="shared" ref="K129:K132" si="13">10*23.6/100</f>
        <v>2.36</v>
      </c>
      <c r="N129">
        <f t="shared" si="10"/>
        <v>-0.18194653915088901</v>
      </c>
    </row>
    <row r="130" spans="1:14" ht="16" x14ac:dyDescent="0.2">
      <c r="A130" s="29" t="s">
        <v>211</v>
      </c>
      <c r="B130" s="30" t="s">
        <v>220</v>
      </c>
      <c r="C130" s="16" t="s">
        <v>221</v>
      </c>
      <c r="D130" s="16" t="s">
        <v>222</v>
      </c>
      <c r="E130" s="16" t="s">
        <v>225</v>
      </c>
      <c r="F130" s="23">
        <v>1499.99</v>
      </c>
      <c r="G130" s="23">
        <v>1049.99</v>
      </c>
      <c r="H130" s="24">
        <v>10</v>
      </c>
      <c r="I130" s="25">
        <v>5</v>
      </c>
      <c r="J130" s="18">
        <f t="shared" si="9"/>
        <v>67.500450003000026</v>
      </c>
      <c r="K130" s="18">
        <f t="shared" si="13"/>
        <v>2.36</v>
      </c>
      <c r="N130">
        <f t="shared" si="10"/>
        <v>0.62855284643286391</v>
      </c>
    </row>
    <row r="131" spans="1:14" ht="16" x14ac:dyDescent="0.2">
      <c r="A131" s="29" t="s">
        <v>211</v>
      </c>
      <c r="B131" s="30" t="s">
        <v>220</v>
      </c>
      <c r="C131" s="16" t="s">
        <v>221</v>
      </c>
      <c r="D131" s="16" t="s">
        <v>226</v>
      </c>
      <c r="E131" s="16" t="s">
        <v>227</v>
      </c>
      <c r="F131" s="23">
        <v>849.99</v>
      </c>
      <c r="G131" s="23">
        <v>649.99</v>
      </c>
      <c r="H131" s="24">
        <v>15</v>
      </c>
      <c r="I131" s="25">
        <v>4.7</v>
      </c>
      <c r="J131" s="18">
        <f t="shared" si="9"/>
        <v>14.745271512998192</v>
      </c>
      <c r="K131" s="18">
        <f t="shared" si="13"/>
        <v>2.36</v>
      </c>
      <c r="N131">
        <f t="shared" ref="N131:N136" si="14">(J131-34.22578)/52.93854</f>
        <v>-0.3679834858876313</v>
      </c>
    </row>
    <row r="132" spans="1:14" ht="16" x14ac:dyDescent="0.2">
      <c r="A132" s="29" t="s">
        <v>211</v>
      </c>
      <c r="B132" s="30" t="s">
        <v>220</v>
      </c>
      <c r="C132" s="16" t="s">
        <v>221</v>
      </c>
      <c r="D132" s="16" t="s">
        <v>226</v>
      </c>
      <c r="E132" s="16" t="s">
        <v>228</v>
      </c>
      <c r="F132" s="23">
        <v>1699.99</v>
      </c>
      <c r="G132" s="23">
        <v>1499.99</v>
      </c>
      <c r="H132" s="24">
        <v>15</v>
      </c>
      <c r="I132" s="25">
        <v>4.7</v>
      </c>
      <c r="J132" s="18">
        <f t="shared" ref="J132:J136" si="15">((F132-G132)*((F132-G132)/F132)*I132)/H132</f>
        <v>7.3725923877983597</v>
      </c>
      <c r="K132" s="18">
        <f t="shared" si="13"/>
        <v>2.36</v>
      </c>
      <c r="N132">
        <f t="shared" si="14"/>
        <v>-0.50725213827585047</v>
      </c>
    </row>
    <row r="133" spans="1:14" ht="16" x14ac:dyDescent="0.2">
      <c r="A133" s="29" t="s">
        <v>211</v>
      </c>
      <c r="B133" s="30" t="s">
        <v>220</v>
      </c>
      <c r="C133" s="16" t="s">
        <v>229</v>
      </c>
      <c r="D133" s="16" t="s">
        <v>103</v>
      </c>
      <c r="E133" s="16" t="s">
        <v>230</v>
      </c>
      <c r="F133" s="23">
        <v>799.99</v>
      </c>
      <c r="G133" s="23">
        <v>449.99</v>
      </c>
      <c r="H133" s="24">
        <v>10</v>
      </c>
      <c r="I133" s="25">
        <v>5</v>
      </c>
      <c r="J133" s="18">
        <f t="shared" si="15"/>
        <v>76.563457043213035</v>
      </c>
      <c r="K133" s="18">
        <f>8*25.8/100</f>
        <v>2.0640000000000001</v>
      </c>
      <c r="N133">
        <f t="shared" si="14"/>
        <v>0.79975150510786719</v>
      </c>
    </row>
    <row r="134" spans="1:14" ht="16" x14ac:dyDescent="0.2">
      <c r="A134" s="29" t="s">
        <v>211</v>
      </c>
      <c r="B134" s="30" t="s">
        <v>220</v>
      </c>
      <c r="C134" s="16" t="s">
        <v>229</v>
      </c>
      <c r="D134" s="16" t="s">
        <v>142</v>
      </c>
      <c r="E134" s="16" t="s">
        <v>231</v>
      </c>
      <c r="F134" s="23">
        <v>879.99</v>
      </c>
      <c r="G134" s="23">
        <v>579.99</v>
      </c>
      <c r="H134" s="24">
        <v>12</v>
      </c>
      <c r="I134" s="25">
        <v>4.3</v>
      </c>
      <c r="J134" s="18">
        <f t="shared" si="15"/>
        <v>36.648143728906014</v>
      </c>
      <c r="K134" s="18">
        <f t="shared" ref="K134:K136" si="16">8*25.8/100</f>
        <v>2.0640000000000001</v>
      </c>
      <c r="N134">
        <f t="shared" si="14"/>
        <v>4.5758038074076343E-2</v>
      </c>
    </row>
    <row r="135" spans="1:14" ht="16" x14ac:dyDescent="0.2">
      <c r="A135" s="29" t="s">
        <v>211</v>
      </c>
      <c r="B135" s="30" t="s">
        <v>220</v>
      </c>
      <c r="C135" s="16" t="s">
        <v>229</v>
      </c>
      <c r="D135" s="16" t="s">
        <v>232</v>
      </c>
      <c r="E135" s="16" t="s">
        <v>233</v>
      </c>
      <c r="F135" s="23">
        <v>1799.99</v>
      </c>
      <c r="G135" s="23">
        <v>1399.99</v>
      </c>
      <c r="H135" s="24">
        <v>15</v>
      </c>
      <c r="I135" s="25">
        <v>4.5999999999999996</v>
      </c>
      <c r="J135" s="18">
        <f t="shared" si="15"/>
        <v>27.259410700429818</v>
      </c>
      <c r="K135" s="18">
        <f t="shared" si="16"/>
        <v>2.0640000000000001</v>
      </c>
      <c r="N135">
        <f t="shared" si="14"/>
        <v>-0.1315935290162929</v>
      </c>
    </row>
    <row r="136" spans="1:14" ht="16" x14ac:dyDescent="0.2">
      <c r="A136" s="29" t="s">
        <v>211</v>
      </c>
      <c r="B136" s="30" t="s">
        <v>220</v>
      </c>
      <c r="C136" s="16" t="s">
        <v>229</v>
      </c>
      <c r="D136" s="16" t="s">
        <v>142</v>
      </c>
      <c r="E136" s="16" t="s">
        <v>234</v>
      </c>
      <c r="F136" s="23">
        <v>1399.99</v>
      </c>
      <c r="G136" s="23">
        <v>899.99</v>
      </c>
      <c r="H136" s="24">
        <v>12</v>
      </c>
      <c r="I136" s="25">
        <v>4.4000000000000004</v>
      </c>
      <c r="J136" s="18">
        <f t="shared" si="15"/>
        <v>65.476658166605958</v>
      </c>
      <c r="K136" s="18">
        <f t="shared" si="16"/>
        <v>2.0640000000000001</v>
      </c>
      <c r="N136">
        <f t="shared" si="14"/>
        <v>0.59032376349264559</v>
      </c>
    </row>
    <row r="138" spans="1:14" ht="16" x14ac:dyDescent="0.2">
      <c r="B138" s="34" t="s">
        <v>235</v>
      </c>
      <c r="C138" s="34"/>
      <c r="D138" s="34"/>
      <c r="E138" s="34"/>
      <c r="F138" s="1"/>
      <c r="G138"/>
      <c r="H138"/>
      <c r="I138"/>
    </row>
    <row r="139" spans="1:14" ht="16" x14ac:dyDescent="0.2">
      <c r="B139" s="11"/>
      <c r="C139" s="8"/>
      <c r="D139" s="8"/>
      <c r="E139" s="6"/>
      <c r="F139" s="1"/>
      <c r="G139"/>
      <c r="H139"/>
      <c r="I139"/>
    </row>
    <row r="140" spans="1:14" ht="16" x14ac:dyDescent="0.2">
      <c r="B140" s="22" t="s">
        <v>236</v>
      </c>
      <c r="C140" s="12"/>
      <c r="D140" s="8"/>
      <c r="E140" s="6"/>
      <c r="F140" s="1"/>
      <c r="G140"/>
      <c r="H140"/>
      <c r="I140"/>
    </row>
    <row r="141" spans="1:14" ht="16" x14ac:dyDescent="0.2">
      <c r="B141" s="11"/>
      <c r="C141" s="8"/>
      <c r="D141" s="8"/>
      <c r="E141" s="6"/>
      <c r="F141" s="1"/>
      <c r="G141"/>
      <c r="H141"/>
      <c r="I141"/>
    </row>
    <row r="142" spans="1:14" ht="16" x14ac:dyDescent="0.2">
      <c r="B142" s="11" t="s">
        <v>237</v>
      </c>
      <c r="C142" s="13"/>
      <c r="D142" s="14"/>
      <c r="E142" s="15"/>
      <c r="F142" s="1"/>
      <c r="G142"/>
      <c r="H142"/>
      <c r="I142"/>
    </row>
    <row r="143" spans="1:14" ht="16" x14ac:dyDescent="0.2">
      <c r="B143" s="11"/>
      <c r="C143" s="14"/>
      <c r="D143" s="14"/>
      <c r="E143" s="15"/>
      <c r="F143" s="1"/>
      <c r="G143"/>
      <c r="H143"/>
      <c r="I143"/>
    </row>
    <row r="144" spans="1:14" ht="32" customHeight="1" x14ac:dyDescent="0.2">
      <c r="B144" s="31" t="s">
        <v>238</v>
      </c>
      <c r="C144" s="31"/>
      <c r="D144" s="31"/>
      <c r="E144" s="31"/>
      <c r="F144" s="1"/>
      <c r="G144"/>
      <c r="H144"/>
      <c r="I144"/>
    </row>
    <row r="145" spans="2:9" ht="16" x14ac:dyDescent="0.2">
      <c r="B145" s="11"/>
      <c r="C145" s="14"/>
      <c r="D145" s="14"/>
      <c r="E145" s="15"/>
      <c r="F145" s="1"/>
      <c r="G145"/>
      <c r="H145"/>
      <c r="I145"/>
    </row>
    <row r="146" spans="2:9" ht="16" x14ac:dyDescent="0.2">
      <c r="B146" s="11" t="s">
        <v>239</v>
      </c>
      <c r="C146" s="13"/>
      <c r="D146" s="14"/>
      <c r="E146" s="15"/>
      <c r="F146" s="1"/>
      <c r="G146"/>
      <c r="H146"/>
      <c r="I146"/>
    </row>
    <row r="147" spans="2:9" ht="16" x14ac:dyDescent="0.2">
      <c r="B147" s="11"/>
      <c r="C147" s="14"/>
      <c r="D147" s="14"/>
      <c r="E147" s="15"/>
      <c r="F147" s="1"/>
      <c r="G147"/>
      <c r="H147"/>
      <c r="I147"/>
    </row>
    <row r="148" spans="2:9" ht="22.5" customHeight="1" x14ac:dyDescent="0.2">
      <c r="B148" s="31" t="s">
        <v>240</v>
      </c>
      <c r="C148" s="31"/>
      <c r="D148" s="31"/>
      <c r="E148" s="31"/>
      <c r="F148" s="1"/>
      <c r="G148"/>
      <c r="H148"/>
      <c r="I148"/>
    </row>
    <row r="149" spans="2:9" ht="16" x14ac:dyDescent="0.2">
      <c r="B149" s="11"/>
      <c r="C149" s="14"/>
      <c r="D149" s="14"/>
      <c r="E149" s="15"/>
      <c r="F149" s="1"/>
      <c r="G149"/>
      <c r="H149"/>
      <c r="I149"/>
    </row>
    <row r="150" spans="2:9" ht="16" x14ac:dyDescent="0.2">
      <c r="B150" s="11" t="s">
        <v>241</v>
      </c>
      <c r="C150" s="13"/>
      <c r="D150" s="13"/>
      <c r="E150" s="15"/>
      <c r="F150" s="1"/>
      <c r="G150"/>
      <c r="H150"/>
      <c r="I150"/>
    </row>
    <row r="151" spans="2:9" ht="16" x14ac:dyDescent="0.2">
      <c r="B151" s="11"/>
      <c r="C151" s="14"/>
      <c r="D151" s="14"/>
      <c r="E151" s="15"/>
      <c r="F151" s="1"/>
      <c r="G151"/>
      <c r="H151"/>
      <c r="I151"/>
    </row>
    <row r="152" spans="2:9" ht="32" customHeight="1" x14ac:dyDescent="0.2">
      <c r="B152" s="31" t="s">
        <v>242</v>
      </c>
      <c r="C152" s="31"/>
      <c r="D152" s="31"/>
      <c r="E152" s="31"/>
      <c r="F152" s="1"/>
      <c r="G152"/>
      <c r="H152"/>
      <c r="I152"/>
    </row>
    <row r="153" spans="2:9" ht="16" x14ac:dyDescent="0.2">
      <c r="B153" s="11"/>
      <c r="C153" s="14"/>
      <c r="D153" s="14"/>
      <c r="E153" s="15"/>
      <c r="F153" s="1"/>
      <c r="G153"/>
      <c r="H153"/>
      <c r="I153"/>
    </row>
    <row r="154" spans="2:9" ht="38.25" customHeight="1" x14ac:dyDescent="0.2">
      <c r="B154" s="31" t="s">
        <v>243</v>
      </c>
      <c r="C154" s="31"/>
      <c r="D154" s="31"/>
      <c r="E154" s="31"/>
      <c r="F154" s="1"/>
      <c r="G154"/>
      <c r="H154"/>
      <c r="I154"/>
    </row>
    <row r="155" spans="2:9" x14ac:dyDescent="0.2">
      <c r="E155" s="10"/>
    </row>
  </sheetData>
  <sortState xmlns:xlrd2="http://schemas.microsoft.com/office/spreadsheetml/2017/richdata2" ref="A124:I136">
    <sortCondition ref="A124:A136"/>
    <sortCondition ref="B124:B136"/>
  </sortState>
  <mergeCells count="6">
    <mergeCell ref="B148:E148"/>
    <mergeCell ref="B152:E152"/>
    <mergeCell ref="B154:E154"/>
    <mergeCell ref="A1:E1"/>
    <mergeCell ref="B138:E138"/>
    <mergeCell ref="B144:E144"/>
  </mergeCells>
  <phoneticPr fontId="5" type="noConversion"/>
  <conditionalFormatting sqref="J1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5" fitToHeight="5" orientation="landscape" r:id="rId1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7FFADE3073F4FBA2C6513AC002D73" ma:contentTypeVersion="11" ma:contentTypeDescription="Create a new document." ma:contentTypeScope="" ma:versionID="889a08496d0e2e0663e88b88c52b4450">
  <xsd:schema xmlns:xsd="http://www.w3.org/2001/XMLSchema" xmlns:xs="http://www.w3.org/2001/XMLSchema" xmlns:p="http://schemas.microsoft.com/office/2006/metadata/properties" xmlns:ns3="cec4fa66-c3ef-4493-a5b3-cdf60310d6c3" xmlns:ns4="20b07668-423a-4a9a-9d44-cb1fc3b26368" targetNamespace="http://schemas.microsoft.com/office/2006/metadata/properties" ma:root="true" ma:fieldsID="f383fee1832125329e3c63594018e518" ns3:_="" ns4:_="">
    <xsd:import namespace="cec4fa66-c3ef-4493-a5b3-cdf60310d6c3"/>
    <xsd:import namespace="20b07668-423a-4a9a-9d44-cb1fc3b263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4fa66-c3ef-4493-a5b3-cdf60310d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07668-423a-4a9a-9d44-cb1fc3b263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08863-110F-4766-9BAF-B45A19BFAA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FC46A5-DE27-41AB-9D6D-D601401EA585}">
  <ds:schemaRefs>
    <ds:schemaRef ds:uri="http://schemas.microsoft.com/office/2006/documentManagement/types"/>
    <ds:schemaRef ds:uri="cec4fa66-c3ef-4493-a5b3-cdf60310d6c3"/>
    <ds:schemaRef ds:uri="http://schemas.microsoft.com/office/infopath/2007/PartnerControls"/>
    <ds:schemaRef ds:uri="http://purl.org/dc/terms/"/>
    <ds:schemaRef ds:uri="http://purl.org/dc/elements/1.1/"/>
    <ds:schemaRef ds:uri="20b07668-423a-4a9a-9d44-cb1fc3b26368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FA5E15-13F5-4928-8465-866D86CC4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4fa66-c3ef-4493-a5b3-cdf60310d6c3"/>
    <ds:schemaRef ds:uri="20b07668-423a-4a9a-9d44-cb1fc3b26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THAM YONGAN</cp:lastModifiedBy>
  <cp:revision/>
  <dcterms:created xsi:type="dcterms:W3CDTF">2020-02-10T15:59:39Z</dcterms:created>
  <dcterms:modified xsi:type="dcterms:W3CDTF">2020-03-18T10:16:57Z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0x0101006477FFADE3073F4FBA2C6513AC002D73</vt:lpwstr>
  </property>
</Properties>
</file>