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https://d.docs.live.net/be6063f03ee964b0/Documents/GitHub/excel-dashboards-repository/"/>
    </mc:Choice>
  </mc:AlternateContent>
  <xr:revisionPtr revIDLastSave="30" documentId="13_ncr:1_{E64A7D72-222E-4028-AD5C-5AA9CC264F31}" xr6:coauthVersionLast="47" xr6:coauthVersionMax="47" xr10:uidLastSave="{ADBA8340-A4E8-43F9-98C6-1AB891E14FC4}"/>
  <bookViews>
    <workbookView xWindow="-108" yWindow="-108" windowWidth="23256" windowHeight="12456" xr2:uid="{0A0D8D68-EFC2-4074-BDCA-85DAF874A3F1}"/>
  </bookViews>
  <sheets>
    <sheet name="Dashboard" sheetId="3" r:id="rId1"/>
    <sheet name="Analysis" sheetId="5" state="hidden" r:id="rId2"/>
    <sheet name="Input Data" sheetId="2" state="hidden" r:id="rId3"/>
    <sheet name="Master Data" sheetId="1" state="hidden" r:id="rId4"/>
  </sheets>
  <definedNames>
    <definedName name="_xlchart.v1.2" hidden="1">Analysis!$AI$2</definedName>
    <definedName name="Category">OFFSET(Analysis!$AI$2,1,0,COUNT(Analysis!$AJ:$AJ))</definedName>
    <definedName name="CategoryRange">OFFSET(Analysis!$AI$2,1,1,COUNT(Analysis!$AJ:$AJ))</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N3" i="5" l="1" a="1"/>
  <c r="AN3" i="5" s="1"/>
  <c r="AL3" i="5" s="1" a="1"/>
  <c r="AL3" i="5" s="1"/>
  <c r="AM3" i="5" a="1"/>
  <c r="AM3" i="5" s="1"/>
  <c r="AD1" i="5"/>
  <c r="AE1" i="5" s="1"/>
  <c r="AC3" i="5" s="1" a="1"/>
  <c r="AC3" i="5" s="1"/>
  <c r="AA3" i="5" a="1"/>
  <c r="AA3" i="5" s="1"/>
  <c r="Z3" i="5" a="1"/>
  <c r="Z3" i="5" s="1"/>
  <c r="W3" i="5" s="1" a="1"/>
  <c r="W3" i="5" s="1"/>
  <c r="Y3" i="5" a="1"/>
  <c r="Y3" i="5" s="1"/>
  <c r="X3" i="5" a="1"/>
  <c r="X3" i="5" s="1"/>
  <c r="M4" i="5"/>
  <c r="N4" i="5" s="1"/>
  <c r="M5" i="5"/>
  <c r="N5" i="5" s="1"/>
  <c r="M6" i="5"/>
  <c r="N6" i="5" s="1"/>
  <c r="M7" i="5"/>
  <c r="N7" i="5" s="1"/>
  <c r="M8" i="5"/>
  <c r="N8" i="5" s="1"/>
  <c r="M9" i="5"/>
  <c r="N9" i="5" s="1"/>
  <c r="M10" i="5"/>
  <c r="N10" i="5" s="1"/>
  <c r="M11" i="5"/>
  <c r="N11" i="5" s="1"/>
  <c r="M12" i="5"/>
  <c r="N12" i="5" s="1"/>
  <c r="M13" i="5"/>
  <c r="N13" i="5" s="1"/>
  <c r="M14" i="5"/>
  <c r="N14" i="5" s="1"/>
  <c r="M3" i="5"/>
  <c r="N3" i="5" s="1"/>
  <c r="L3" i="5"/>
  <c r="L4" i="5"/>
  <c r="L5" i="5"/>
  <c r="L6" i="5"/>
  <c r="L7" i="5"/>
  <c r="L8" i="5"/>
  <c r="L9" i="5"/>
  <c r="L10" i="5"/>
  <c r="L11" i="5"/>
  <c r="L12" i="5"/>
  <c r="L13" i="5"/>
  <c r="L14" i="5"/>
  <c r="H514"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6" i="5"/>
  <c r="E5" i="5"/>
  <c r="AM1" i="5" l="1"/>
  <c r="AN1" i="5"/>
  <c r="AD3" i="5" a="1"/>
  <c r="AD3" i="5" s="1"/>
  <c r="AA1" i="5"/>
  <c r="Y1" i="5"/>
  <c r="Z1" i="5"/>
  <c r="X1" i="5"/>
  <c r="E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<sst xmlns="http://schemas.openxmlformats.org/spreadsheetml/2006/main" count="1870" uniqueCount="141">
  <si>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</si>
  <si>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</si>
  <si>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</si>
  <si>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</si>
  <si>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</si>
  <si>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</si>
  <si>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</si>
  <si>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</si>
  <si>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</si>
  <si>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</si>
  <si>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</si>
  <si>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</si>
  <si>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</si>
  <si>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</si>
  <si>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</si>
  <si>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</si>
  <si>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</si>
  <si>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</si>
  <si>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</si>
  <si>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</si>
  <si>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</si>
  <si>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</si>
  <si>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</si>
  <si>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</si>
  <si>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</si>
  <si>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</si>
  <si>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</si>
  <si>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</si>
  <si>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</si>
  <si>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</si>
  <si>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</si>
  <si>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</si>
  <si>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</si>
  <si>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</si>
  <si>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</si>
  <si>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</si>
  <si>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</si>
  <si>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</si>
  <si>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</si>
  <si>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</si>
  <si>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</si>
  <si>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</si>
  <si>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</si>
  <si>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</si>
  <si>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</si>
  <si>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</si>
  <si>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</si>
  <si>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</si>
  <si>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</si>
  <si>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</si>
  <si>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</si>
  <si>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</si>
  <si>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</si>
  <si>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</si>
  <si>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</si>
  <si>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</si>
  <si>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</si>
  <si>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</si>
  <si>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</si>
  <si>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</si>
  <si>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</si>
  <si>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</si>
  <si>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</si>
  <si>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</si>
  <si>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</si>
  <si>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</si>
  <si>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</si>
  <si>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</si>
  <si>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</si>
  <si>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</si>
  <si>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</si>
  <si>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</si>
  <si>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</si>
  <si>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</si>
  <si>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</si>
  <si>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</si>
  <si>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</si>
  <si>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</si>
  <si>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</si>
  <si>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</si>
  <si>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</si>
  <si>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</si>
  <si>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</si>
  <si>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</si>
  <si>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</si>
  <si>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</si>
  <si>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</si>
  <si>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</si>
  <si>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</si>
  <si>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</si>
  <si>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</si>
  <si>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</si>
  <si>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</si>
  <si>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</si>
  <si>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</si>
  <si>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</si>
  <si>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</si>
  <si>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</si>
  <si>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</si>
  <si>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</si>
  <si>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</si>
  <si>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</si>
  <si>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</si>
  <si>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</si>
  <si>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</si>
  <si>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</si>
  <si>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</si>
  <si>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</si>
  <si>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</si>
  <si>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</si>
  <si>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</si>
  <si>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</si>
  <si>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</si>
  <si>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</si>
  <si>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</si>
  <si>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</si>
  <si>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</si>
  <si>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</si>
  <si>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</si>
  <si>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</si>
  <si>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</si>
  <si>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</si>
  <si>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</si>
  <si>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</si>
  <si>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</si>
  <si>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</si>
  <si>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</si>
  <si>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</si>
  <si>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</si>
  <si>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</si>
  <si>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</si>
  <si>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</si>
  <si>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</si>
  <si>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</si>
  <si>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</si>
  <si>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Profit</t>
  </si>
  <si>
    <t>Total Sales</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</si>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</sst>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R&quot;* #,##0.00_-;\-&quot;R&quot;* #,##0.00_-;_-&quot;R&quot;* &quot;-&quot;??_-;_-@_-"/>
    <numFmt numFmtId="164" formatCode="0.0%"/>
    <numFmt numFmtId="165" formatCode="&quot;R&quot;#,##0"/>
    <numFmt numFmtId="166" formatCode="_-&quot;R&quot;* #,##0_-;\-&quot;R&quot;* #,##0_-;_-&quot;R&quot;* &quot;-&quot;??_-;_-@_-"/>
  </numFmts>
  <fonts count="3" x14ac:knownFonts="1">
    <font>
      <sz val="11"/>
      <color theme="1"/>
      <name val="Century Gothic"/>
      <family val="2"/>
      <scheme val="minor"/>
    </font>
    <font>
      <b/>
      <sz val="11"/>
      <color rgb="FF7030A0"/>
      <name val="Century Gothic"/>
      <family val="2"/>
      <scheme val="minor"/>
    </font>
    <font>
      <sz val="11"/>
      <color theme="1"/>
      <name val="Century Gothic"/>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44" fontId="0" fillId="0" borderId="0" xfId="0" applyNumberFormat="1"/>
    <xf numFmtId="0" fontId="0" fillId="0" borderId="0" xfId="0" pivotButton="1"/>
    <xf numFmtId="0" fontId="0" fillId="0" borderId="0" xfId="0" applyAlignment="1">
      <alignment horizontal="left"/>
    </xf>
    <xf numFmtId="9" fontId="0" fillId="0" borderId="0" xfId="1" applyFont="1"/>
    <xf numFmtId="165" fontId="0" fillId="0" borderId="0" xfId="0" applyNumberFormat="1"/>
    <xf numFmtId="166" fontId="0" fillId="0" borderId="0" xfId="0" applyNumberFormat="1"/>
    <xf numFmtId="1" fontId="0" fillId="0" borderId="0" xfId="0" applyNumberFormat="1"/>
    <xf numFmtId="0" fontId="0" fillId="0" borderId="0" xfId="0" applyNumberFormat="1"/>
  </cellXfs>
  <cellStyles count="2">
    <cellStyle name="Normal" xfId="0" builtinId="0"/>
    <cellStyle name="Percent" xfId="1" builtinId="5"/>
  </cellStyles>
  <dxfs count="150">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34" formatCode="_-&quot;R&quot;* #,##0.00_-;\-&quot;R&quot;* #,##0.00_-;_-&quot;R&quot;* &quot;-&quot;??_-;_-@_-"/>
    </dxf>
    <dxf>
      <numFmt numFmtId="34" formatCode="_-&quot;R&quot;* #,##0.00_-;\-&quot;R&quot;* #,##0.00_-;_-&quot;R&quot;* &quot;-&quot;??_-;_-@_-"/>
    </dxf>
    <dxf>
      <numFmt numFmtId="34" formatCode="_-&quot;R&quot;* #,##0.00_-;\-&quot;R&quot;* #,##0.00_-;_-&quot;R&quot;* &quot;-&quot;??_-;_-@_-"/>
    </dxf>
    <dxf>
      <numFmt numFmtId="34" formatCode="_-&quot;R&quot;* #,##0.00_-;\-&quot;R&quot;* #,##0.00_-;_-&quot;R&quot;* &quot;-&quot;??_-;_-@_-"/>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D1B2E8"/>
        </patternFill>
      </fill>
      <alignment horizontal="center" vertical="center" textRotation="0" wrapText="0" indent="0" justifyLastLine="0" shrinkToFit="0" readingOrder="0"/>
    </dxf>
    <dxf>
      <numFmt numFmtId="165" formatCode="&quot;R&quot;#,##0"/>
    </dxf>
    <dxf>
      <numFmt numFmtId="166" formatCode="_-&quot;R&quot;* #,##0_-;\-&quot;R&quot;* #,##0_-;_-&quot;R&quot;* &quot;-&quot;??_-;_-@_-"/>
    </dxf>
    <dxf>
      <numFmt numFmtId="166" formatCode="_-&quot;R&quot;* #,##0_-;\-&quot;R&quot;* #,##0_-;_-&quot;R&quot;* &quot;-&quot;??_-;_-@_-"/>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numFmt numFmtId="165" formatCode="&quot;R&quot;#,##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149"/>
      <tableStyleElement type="headerRow" dxfId="148"/>
    </tableStyle>
  </tableStyles>
  <colors>
    <mruColors>
      <color rgb="FFFF6600"/>
      <color rgb="FFCC00CC"/>
      <color rgb="FFFF99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18"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Analysis!$A$3:$A$17</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Analysis!$B$3:$B$17</c:f>
              <c:numCache>
                <c:formatCode>"R"#\ ##0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C633-4841-8BE2-A3369E24F70A}"/>
            </c:ext>
          </c:extLst>
        </c:ser>
        <c:dLbls>
          <c:showLegendKey val="0"/>
          <c:showVal val="0"/>
          <c:showCatName val="0"/>
          <c:showSerName val="0"/>
          <c:showPercent val="0"/>
          <c:showBubbleSize val="0"/>
        </c:dLbls>
        <c:axId val="205479376"/>
        <c:axId val="214690944"/>
      </c:areaChart>
      <c:catAx>
        <c:axId val="205479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90944"/>
        <c:crosses val="autoZero"/>
        <c:auto val="1"/>
        <c:lblAlgn val="ctr"/>
        <c:lblOffset val="100"/>
        <c:noMultiLvlLbl val="0"/>
      </c:catAx>
      <c:valAx>
        <c:axId val="214690944"/>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3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89347602267945E-2"/>
          <c:y val="7.407407407407407E-2"/>
          <c:w val="0.8720782398747117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DB53C20D-0B4F-4516-B916-9F4D13FBDDE2}" type="CELLRANGE">
                      <a:rPr lang="en-US"/>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3CC-45E9-B32D-49DD3BB9082D}"/>
                </c:ext>
              </c:extLst>
            </c:dLbl>
            <c:dLbl>
              <c:idx val="1"/>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A3CC-45E9-B32D-49DD3BB9082D}"/>
                </c:ext>
              </c:extLst>
            </c:dLbl>
            <c:dLbl>
              <c:idx val="2"/>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A3CC-45E9-B32D-49DD3BB9082D}"/>
                </c:ext>
              </c:extLst>
            </c:dLbl>
            <c:dLbl>
              <c:idx val="3"/>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A3CC-45E9-B32D-49DD3BB9082D}"/>
                </c:ext>
              </c:extLst>
            </c:dLbl>
            <c:dLbl>
              <c:idx val="4"/>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A3CC-45E9-B32D-49DD3BB9082D}"/>
                </c:ext>
              </c:extLst>
            </c:dLbl>
            <c:dLbl>
              <c:idx val="5"/>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A3CC-45E9-B32D-49DD3BB9082D}"/>
                </c:ext>
              </c:extLst>
            </c:dLbl>
            <c:dLbl>
              <c:idx val="6"/>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A3CC-45E9-B32D-49DD3BB9082D}"/>
                </c:ext>
              </c:extLst>
            </c:dLbl>
            <c:dLbl>
              <c:idx val="7"/>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3CC-45E9-B32D-49DD3BB9082D}"/>
                </c:ext>
              </c:extLst>
            </c:dLbl>
            <c:dLbl>
              <c:idx val="8"/>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3CC-45E9-B32D-49DD3BB9082D}"/>
                </c:ext>
              </c:extLst>
            </c:dLbl>
            <c:dLbl>
              <c:idx val="9"/>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3CC-45E9-B32D-49DD3BB9082D}"/>
                </c:ext>
              </c:extLst>
            </c:dLbl>
            <c:dLbl>
              <c:idx val="10"/>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3CC-45E9-B32D-49DD3BB9082D}"/>
                </c:ext>
              </c:extLst>
            </c:dLbl>
            <c:dLbl>
              <c:idx val="11"/>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3CC-45E9-B32D-49DD3BB908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"R"#\ ##0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C-A3CC-45E9-B32D-49DD3BB9082D}"/>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"R"#\ ##0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D-A3CC-45E9-B32D-49DD3BB9082D}"/>
            </c:ext>
          </c:extLst>
        </c:ser>
        <c:dLbls>
          <c:showLegendKey val="0"/>
          <c:showVal val="0"/>
          <c:showCatName val="0"/>
          <c:showSerName val="0"/>
          <c:showPercent val="0"/>
          <c:showBubbleSize val="0"/>
        </c:dLbls>
        <c:gapWidth val="50"/>
        <c:overlap val="100"/>
        <c:axId val="47080672"/>
        <c:axId val="760140736"/>
      </c:barChart>
      <c:catAx>
        <c:axId val="4708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140736"/>
        <c:crosses val="autoZero"/>
        <c:auto val="1"/>
        <c:lblAlgn val="ctr"/>
        <c:lblOffset val="100"/>
        <c:noMultiLvlLbl val="0"/>
      </c:catAx>
      <c:valAx>
        <c:axId val="760140736"/>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Product29</c:v>
                </c:pt>
                <c:pt idx="1">
                  <c:v>Product31</c:v>
                </c:pt>
                <c:pt idx="2">
                  <c:v>Product32</c:v>
                </c:pt>
                <c:pt idx="3">
                  <c:v>Product34</c:v>
                </c:pt>
                <c:pt idx="4">
                  <c:v>Product35</c:v>
                </c:pt>
                <c:pt idx="5">
                  <c:v>Product37</c:v>
                </c:pt>
                <c:pt idx="6">
                  <c:v>Product38</c:v>
                </c:pt>
                <c:pt idx="7">
                  <c:v>Product40</c:v>
                </c:pt>
                <c:pt idx="8">
                  <c:v>Product42</c:v>
                </c:pt>
                <c:pt idx="9">
                  <c:v>Product44</c:v>
                </c:pt>
              </c:strCache>
            </c:strRef>
          </c:cat>
          <c:val>
            <c:numRef>
              <c:f>Analysis!$AD$3:$AD$12</c:f>
              <c:numCache>
                <c:formatCode>"R"#\ ##0</c:formatCode>
                <c:ptCount val="10"/>
                <c:pt idx="0">
                  <c:v>106.22</c:v>
                </c:pt>
                <c:pt idx="1">
                  <c:v>1562.4</c:v>
                </c:pt>
                <c:pt idx="2">
                  <c:v>352.44</c:v>
                </c:pt>
                <c:pt idx="3">
                  <c:v>583</c:v>
                </c:pt>
                <c:pt idx="4">
                  <c:v>167.5</c:v>
                </c:pt>
                <c:pt idx="5">
                  <c:v>257.28000000000003</c:v>
                </c:pt>
                <c:pt idx="6">
                  <c:v>1198.8</c:v>
                </c:pt>
                <c:pt idx="7">
                  <c:v>806.4</c:v>
                </c:pt>
                <c:pt idx="8">
                  <c:v>3240</c:v>
                </c:pt>
                <c:pt idx="9">
                  <c:v>1805.76</c:v>
                </c:pt>
              </c:numCache>
            </c:numRef>
          </c:val>
          <c:extLst>
            <c:ext xmlns:c16="http://schemas.microsoft.com/office/drawing/2014/chart" uri="{C3380CC4-5D6E-409C-BE32-E72D297353CC}">
              <c16:uniqueId val="{00000000-3AC5-4CA1-8F04-29CBC0BE07D4}"/>
            </c:ext>
          </c:extLst>
        </c:ser>
        <c:dLbls>
          <c:showLegendKey val="0"/>
          <c:showVal val="0"/>
          <c:showCatName val="0"/>
          <c:showSerName val="0"/>
          <c:showPercent val="0"/>
          <c:showBubbleSize val="0"/>
        </c:dLbls>
        <c:gapWidth val="50"/>
        <c:axId val="50223248"/>
        <c:axId val="30594368"/>
      </c:barChart>
      <c:catAx>
        <c:axId val="5022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4368"/>
        <c:crosses val="autoZero"/>
        <c:auto val="1"/>
        <c:lblAlgn val="ctr"/>
        <c:lblOffset val="100"/>
        <c:noMultiLvlLbl val="0"/>
      </c:catAx>
      <c:valAx>
        <c:axId val="30594368"/>
        <c:scaling>
          <c:orientation val="minMax"/>
        </c:scaling>
        <c:delete val="1"/>
        <c:axPos val="b"/>
        <c:numFmt formatCode="&quot;R&quot;#\ ##0" sourceLinked="1"/>
        <c:majorTickMark val="none"/>
        <c:minorTickMark val="none"/>
        <c:tickLblPos val="nextTo"/>
        <c:crossAx val="5022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[Sales-Dashboard-TR.xlsx]Analysis!SalesType</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9BE-4DA4-A910-36F0174248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9BE-4DA4-A910-36F0174248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9BE-4DA4-A910-36F0174248F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"R"#\ ##0</c:formatCode>
                <c:ptCount val="3"/>
                <c:pt idx="0">
                  <c:v>7974.0199999999995</c:v>
                </c:pt>
                <c:pt idx="1">
                  <c:v>5161.6399999999994</c:v>
                </c:pt>
                <c:pt idx="2">
                  <c:v>4629.6799999999994</c:v>
                </c:pt>
              </c:numCache>
            </c:numRef>
          </c:val>
          <c:extLst>
            <c:ext xmlns:c16="http://schemas.microsoft.com/office/drawing/2014/chart" uri="{C3380CC4-5D6E-409C-BE32-E72D297353CC}">
              <c16:uniqueId val="{00000006-19BE-4DA4-A910-36F0174248FF}"/>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[Sales-Dashboard-TR.xlsx]Analysis!PaymentMode</c:name>
    <c:fmtId val="1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11-4039-B055-19DAF97351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11-4039-B055-19DAF973519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"R"#\ ##0</c:formatCode>
                <c:ptCount val="2"/>
                <c:pt idx="0">
                  <c:v>8601.26</c:v>
                </c:pt>
                <c:pt idx="1">
                  <c:v>9164.08</c:v>
                </c:pt>
              </c:numCache>
            </c:numRef>
          </c:val>
          <c:extLst>
            <c:ext xmlns:c16="http://schemas.microsoft.com/office/drawing/2014/chart" uri="{C3380CC4-5D6E-409C-BE32-E72D297353CC}">
              <c16:uniqueId val="{00000004-5111-4039-B055-19DAF973519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a:noFill/>
            </a:ln>
            <a:effectLst/>
          </c:spPr>
          <c:cat>
            <c:strRef>
              <c:f>Analysis!$A$3:$A$17</c:f>
              <c:strCache>
                <c:ptCount val="15"/>
                <c:pt idx="0">
                  <c:v>1</c:v>
                </c:pt>
                <c:pt idx="1">
                  <c:v>2</c:v>
                </c:pt>
                <c:pt idx="2">
                  <c:v>3</c:v>
                </c:pt>
                <c:pt idx="3">
                  <c:v>4</c:v>
                </c:pt>
                <c:pt idx="4">
                  <c:v>9</c:v>
                </c:pt>
                <c:pt idx="5">
                  <c:v>11</c:v>
                </c:pt>
                <c:pt idx="6">
                  <c:v>12</c:v>
                </c:pt>
                <c:pt idx="7">
                  <c:v>18</c:v>
                </c:pt>
                <c:pt idx="8">
                  <c:v>19</c:v>
                </c:pt>
                <c:pt idx="9">
                  <c:v>20</c:v>
                </c:pt>
                <c:pt idx="10">
                  <c:v>21</c:v>
                </c:pt>
                <c:pt idx="11">
                  <c:v>25</c:v>
                </c:pt>
                <c:pt idx="12">
                  <c:v>26</c:v>
                </c:pt>
                <c:pt idx="13">
                  <c:v>27</c:v>
                </c:pt>
                <c:pt idx="14">
                  <c:v>28</c:v>
                </c:pt>
              </c:strCache>
            </c:strRef>
          </c:cat>
          <c:val>
            <c:numRef>
              <c:f>Analysis!$B$3:$B$17</c:f>
              <c:numCache>
                <c:formatCode>"R"#\ ##0</c:formatCode>
                <c:ptCount val="15"/>
                <c:pt idx="0">
                  <c:v>1412.64</c:v>
                </c:pt>
                <c:pt idx="1">
                  <c:v>1931.28</c:v>
                </c:pt>
                <c:pt idx="2">
                  <c:v>244.20000000000002</c:v>
                </c:pt>
                <c:pt idx="3">
                  <c:v>80.400000000000006</c:v>
                </c:pt>
                <c:pt idx="4">
                  <c:v>785</c:v>
                </c:pt>
                <c:pt idx="5">
                  <c:v>1492.16</c:v>
                </c:pt>
                <c:pt idx="6">
                  <c:v>1620</c:v>
                </c:pt>
                <c:pt idx="7">
                  <c:v>1515.42</c:v>
                </c:pt>
                <c:pt idx="8">
                  <c:v>40.200000000000003</c:v>
                </c:pt>
                <c:pt idx="9">
                  <c:v>538.20000000000005</c:v>
                </c:pt>
                <c:pt idx="10">
                  <c:v>2433.06</c:v>
                </c:pt>
                <c:pt idx="11">
                  <c:v>1854.94</c:v>
                </c:pt>
                <c:pt idx="12">
                  <c:v>2064.38</c:v>
                </c:pt>
                <c:pt idx="13">
                  <c:v>1158.8399999999999</c:v>
                </c:pt>
                <c:pt idx="14">
                  <c:v>594.62</c:v>
                </c:pt>
              </c:numCache>
            </c:numRef>
          </c:val>
          <c:extLst>
            <c:ext xmlns:c16="http://schemas.microsoft.com/office/drawing/2014/chart" uri="{C3380CC4-5D6E-409C-BE32-E72D297353CC}">
              <c16:uniqueId val="{00000000-B0DC-4558-B1AB-C8CFDDF64D9F}"/>
            </c:ext>
          </c:extLst>
        </c:ser>
        <c:dLbls>
          <c:showLegendKey val="0"/>
          <c:showVal val="0"/>
          <c:showCatName val="0"/>
          <c:showSerName val="0"/>
          <c:showPercent val="0"/>
          <c:showBubbleSize val="0"/>
        </c:dLbls>
        <c:axId val="205479376"/>
        <c:axId val="214690944"/>
      </c:areaChart>
      <c:catAx>
        <c:axId val="205479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690944"/>
        <c:crosses val="autoZero"/>
        <c:auto val="1"/>
        <c:lblAlgn val="ctr"/>
        <c:lblOffset val="100"/>
        <c:noMultiLvlLbl val="0"/>
      </c:catAx>
      <c:valAx>
        <c:axId val="214690944"/>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37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089347602267945E-2"/>
          <c:y val="7.407407407407407E-2"/>
          <c:w val="0.87207823987471178"/>
          <c:h val="0.8416746864975212"/>
        </c:manualLayout>
      </c:layout>
      <c:barChart>
        <c:barDir val="col"/>
        <c:grouping val="clustered"/>
        <c:varyColors val="0"/>
        <c:ser>
          <c:idx val="0"/>
          <c:order val="0"/>
          <c:tx>
            <c:strRef>
              <c:f>Analysis!$L$2</c:f>
              <c:strCache>
                <c:ptCount val="1"/>
                <c:pt idx="0">
                  <c:v>Sales</c:v>
                </c:pt>
              </c:strCache>
            </c:strRef>
          </c:tx>
          <c:spPr>
            <a:solidFill>
              <a:schemeClr val="accent1"/>
            </a:solidFill>
            <a:ln>
              <a:noFill/>
            </a:ln>
            <a:effectLst/>
          </c:spPr>
          <c:invertIfNegative val="0"/>
          <c:dLbls>
            <c:dLbl>
              <c:idx val="0"/>
              <c:tx>
                <c:rich>
                  <a:bodyPr/>
                  <a:lstStyle/>
                  <a:p>
                    <a:fld id="{A2B4770F-DBB8-4E42-95C4-AD4456CAC70D}" type="CELLRANGE">
                      <a:rPr lang="en-US"/>
                      <a:pPr/>
                      <a:t>[CELLRANGE]</a:t>
                    </a:fld>
                    <a:endParaRPr lang="en-ZA"/>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D18-4F9E-ACFF-FA019629CA2D}"/>
                </c:ext>
              </c:extLst>
            </c:dLbl>
            <c:dLbl>
              <c:idx val="1"/>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5D18-4F9E-ACFF-FA019629CA2D}"/>
                </c:ext>
              </c:extLst>
            </c:dLbl>
            <c:dLbl>
              <c:idx val="2"/>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5D18-4F9E-ACFF-FA019629CA2D}"/>
                </c:ext>
              </c:extLst>
            </c:dLbl>
            <c:dLbl>
              <c:idx val="3"/>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5D18-4F9E-ACFF-FA019629CA2D}"/>
                </c:ext>
              </c:extLst>
            </c:dLbl>
            <c:dLbl>
              <c:idx val="4"/>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5D18-4F9E-ACFF-FA019629CA2D}"/>
                </c:ext>
              </c:extLst>
            </c:dLbl>
            <c:dLbl>
              <c:idx val="5"/>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5D18-4F9E-ACFF-FA019629CA2D}"/>
                </c:ext>
              </c:extLst>
            </c:dLbl>
            <c:dLbl>
              <c:idx val="6"/>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5D18-4F9E-ACFF-FA019629CA2D}"/>
                </c:ext>
              </c:extLst>
            </c:dLbl>
            <c:dLbl>
              <c:idx val="7"/>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5D18-4F9E-ACFF-FA019629CA2D}"/>
                </c:ext>
              </c:extLst>
            </c:dLbl>
            <c:dLbl>
              <c:idx val="8"/>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5D18-4F9E-ACFF-FA019629CA2D}"/>
                </c:ext>
              </c:extLst>
            </c:dLbl>
            <c:dLbl>
              <c:idx val="9"/>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5D18-4F9E-ACFF-FA019629CA2D}"/>
                </c:ext>
              </c:extLst>
            </c:dLbl>
            <c:dLbl>
              <c:idx val="10"/>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5D18-4F9E-ACFF-FA019629CA2D}"/>
                </c:ext>
              </c:extLst>
            </c:dLbl>
            <c:dLbl>
              <c:idx val="11"/>
              <c:tx>
                <c:rich>
                  <a:bodyPr/>
                  <a:lstStyle/>
                  <a:p>
                    <a:endParaRPr lang="en-ZA"/>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5D18-4F9E-ACFF-FA019629CA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"R"#\ ##0</c:formatCode>
                <c:ptCount val="12"/>
                <c:pt idx="0">
                  <c:v>17765.34</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16%</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0-5D18-4F9E-ACFF-FA019629CA2D}"/>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"R"#\ ##0</c:formatCode>
                <c:ptCount val="12"/>
                <c:pt idx="0">
                  <c:v>2502.34</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1-5D18-4F9E-ACFF-FA019629CA2D}"/>
            </c:ext>
          </c:extLst>
        </c:ser>
        <c:dLbls>
          <c:showLegendKey val="0"/>
          <c:showVal val="0"/>
          <c:showCatName val="0"/>
          <c:showSerName val="0"/>
          <c:showPercent val="0"/>
          <c:showBubbleSize val="0"/>
        </c:dLbls>
        <c:gapWidth val="50"/>
        <c:overlap val="100"/>
        <c:axId val="47080672"/>
        <c:axId val="760140736"/>
      </c:barChart>
      <c:catAx>
        <c:axId val="47080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140736"/>
        <c:crosses val="autoZero"/>
        <c:auto val="1"/>
        <c:lblAlgn val="ctr"/>
        <c:lblOffset val="100"/>
        <c:noMultiLvlLbl val="0"/>
      </c:catAx>
      <c:valAx>
        <c:axId val="760140736"/>
        <c:scaling>
          <c:orientation val="minMax"/>
        </c:scaling>
        <c:delete val="0"/>
        <c:axPos val="l"/>
        <c:numFmt formatCode="&quot;R&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8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Analysis!$AC$3:$AC$12</c:f>
              <c:strCache>
                <c:ptCount val="10"/>
                <c:pt idx="0">
                  <c:v>Product29</c:v>
                </c:pt>
                <c:pt idx="1">
                  <c:v>Product31</c:v>
                </c:pt>
                <c:pt idx="2">
                  <c:v>Product32</c:v>
                </c:pt>
                <c:pt idx="3">
                  <c:v>Product34</c:v>
                </c:pt>
                <c:pt idx="4">
                  <c:v>Product35</c:v>
                </c:pt>
                <c:pt idx="5">
                  <c:v>Product37</c:v>
                </c:pt>
                <c:pt idx="6">
                  <c:v>Product38</c:v>
                </c:pt>
                <c:pt idx="7">
                  <c:v>Product40</c:v>
                </c:pt>
                <c:pt idx="8">
                  <c:v>Product42</c:v>
                </c:pt>
                <c:pt idx="9">
                  <c:v>Product44</c:v>
                </c:pt>
              </c:strCache>
            </c:strRef>
          </c:cat>
          <c:val>
            <c:numRef>
              <c:f>Analysis!$AD$3:$AD$12</c:f>
              <c:numCache>
                <c:formatCode>"R"#\ ##0</c:formatCode>
                <c:ptCount val="10"/>
                <c:pt idx="0">
                  <c:v>106.22</c:v>
                </c:pt>
                <c:pt idx="1">
                  <c:v>1562.4</c:v>
                </c:pt>
                <c:pt idx="2">
                  <c:v>352.44</c:v>
                </c:pt>
                <c:pt idx="3">
                  <c:v>583</c:v>
                </c:pt>
                <c:pt idx="4">
                  <c:v>167.5</c:v>
                </c:pt>
                <c:pt idx="5">
                  <c:v>257.28000000000003</c:v>
                </c:pt>
                <c:pt idx="6">
                  <c:v>1198.8</c:v>
                </c:pt>
                <c:pt idx="7">
                  <c:v>806.4</c:v>
                </c:pt>
                <c:pt idx="8">
                  <c:v>3240</c:v>
                </c:pt>
                <c:pt idx="9">
                  <c:v>1805.76</c:v>
                </c:pt>
              </c:numCache>
            </c:numRef>
          </c:val>
          <c:extLst>
            <c:ext xmlns:c16="http://schemas.microsoft.com/office/drawing/2014/chart" uri="{C3380CC4-5D6E-409C-BE32-E72D297353CC}">
              <c16:uniqueId val="{00000000-E2CD-4C55-AB07-B1DD4FFC2E6A}"/>
            </c:ext>
          </c:extLst>
        </c:ser>
        <c:dLbls>
          <c:showLegendKey val="0"/>
          <c:showVal val="0"/>
          <c:showCatName val="0"/>
          <c:showSerName val="0"/>
          <c:showPercent val="0"/>
          <c:showBubbleSize val="0"/>
        </c:dLbls>
        <c:gapWidth val="50"/>
        <c:axId val="50223248"/>
        <c:axId val="30594368"/>
      </c:barChart>
      <c:catAx>
        <c:axId val="50223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594368"/>
        <c:crosses val="autoZero"/>
        <c:auto val="1"/>
        <c:lblAlgn val="ctr"/>
        <c:lblOffset val="100"/>
        <c:noMultiLvlLbl val="0"/>
      </c:catAx>
      <c:valAx>
        <c:axId val="30594368"/>
        <c:scaling>
          <c:orientation val="minMax"/>
        </c:scaling>
        <c:delete val="1"/>
        <c:axPos val="b"/>
        <c:numFmt formatCode="&quot;R&quot;#\ ##0" sourceLinked="1"/>
        <c:majorTickMark val="none"/>
        <c:minorTickMark val="none"/>
        <c:tickLblPos val="nextTo"/>
        <c:crossAx val="5022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[Sales-Dashboard-TR.xlsx]Analysis!SalesType</c:name>
    <c:fmtId val="1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Analysis!$AQ$2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E4-48F8-80FC-D26ACE8FFC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E4-48F8-80FC-D26ACE8FFC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5E4-48F8-80FC-D26ACE8FFC7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Analysis!$AP$3:$AP$5</c:f>
              <c:strCache>
                <c:ptCount val="3"/>
                <c:pt idx="0">
                  <c:v>Direct Sales</c:v>
                </c:pt>
                <c:pt idx="1">
                  <c:v>Online</c:v>
                </c:pt>
                <c:pt idx="2">
                  <c:v>Wholesaler</c:v>
                </c:pt>
              </c:strCache>
            </c:strRef>
          </c:cat>
          <c:val>
            <c:numRef>
              <c:f>Analysis!$AQ$3:$AQ$5</c:f>
              <c:numCache>
                <c:formatCode>"R"#\ ##0</c:formatCode>
                <c:ptCount val="3"/>
                <c:pt idx="0">
                  <c:v>7974.0199999999995</c:v>
                </c:pt>
                <c:pt idx="1">
                  <c:v>5161.6399999999994</c:v>
                </c:pt>
                <c:pt idx="2">
                  <c:v>4629.6799999999994</c:v>
                </c:pt>
              </c:numCache>
            </c:numRef>
          </c:val>
          <c:extLst>
            <c:ext xmlns:c16="http://schemas.microsoft.com/office/drawing/2014/chart" uri="{C3380CC4-5D6E-409C-BE32-E72D297353CC}">
              <c16:uniqueId val="{00000000-1EC3-47C0-8FEA-081AA3A55B6F}"/>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[Sales-Dashboard-TR.xlsx]Analysis!PaymentMode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Analysis!$AT$2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302-4F04-AF06-595D2AE1F81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302-4F04-AF06-595D2AE1F81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Analysis!$AS$3:$AS$4</c:f>
              <c:strCache>
                <c:ptCount val="2"/>
                <c:pt idx="0">
                  <c:v>Cash</c:v>
                </c:pt>
                <c:pt idx="1">
                  <c:v>Online</c:v>
                </c:pt>
              </c:strCache>
            </c:strRef>
          </c:cat>
          <c:val>
            <c:numRef>
              <c:f>Analysis!$AT$3:$AT$4</c:f>
              <c:numCache>
                <c:formatCode>"R"#\ ##0</c:formatCode>
                <c:ptCount val="2"/>
                <c:pt idx="0">
                  <c:v>8601.26</c:v>
                </c:pt>
                <c:pt idx="1">
                  <c:v>9164.08</c:v>
                </c:pt>
              </c:numCache>
            </c:numRef>
          </c:val>
          <c:extLst>
            <c:ext xmlns:c16="http://schemas.microsoft.com/office/drawing/2014/chart" uri="{C3380CC4-5D6E-409C-BE32-E72D297353CC}">
              <c16:uniqueId val="{00000000-EBF5-40C8-B780-FA46594B25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FFE95FC5-99D5-465D-A9C5-F4113B500315}">
          <cx:tx>
            <cx:txData>
              <cx:f>_xlchart.v1.2</cx:f>
              <cx:v>Row Labels</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FFE95FC5-99D5-465D-A9C5-F4113B500315}">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C$1" max="100" min="1" page="10" val="100"/>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M$1" lockText="1" noThreeD="1"/>
</file>

<file path=xl/ctrlProps/ctrlProp7.xml><?xml version="1.0" encoding="utf-8"?>
<formControlPr xmlns="http://schemas.microsoft.com/office/spreadsheetml/2009/9/main" objectType="CheckBox" checked="Checked" fmlaLink="Analysis!$N$1" lockText="1" noThreeD="1"/>
</file>

<file path=xl/ctrlProps/ctrlProp8.xml><?xml version="1.0" encoding="utf-8"?>
<formControlPr xmlns="http://schemas.microsoft.com/office/spreadsheetml/2009/9/main" objectType="Scroll" dx="26" fmlaLink="$AC$1" max="100" min="1" page="10" val="15"/>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svg"/><Relationship Id="rId33"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1.xml"/><Relationship Id="rId10" Type="http://schemas.openxmlformats.org/officeDocument/2006/relationships/image" Target="../media/image10.svg"/><Relationship Id="rId19" Type="http://schemas.openxmlformats.org/officeDocument/2006/relationships/image" Target="../media/image19.png"/><Relationship Id="rId31" Type="http://schemas.microsoft.com/office/2014/relationships/chartEx" Target="../charts/chartEx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svg"/><Relationship Id="rId30" Type="http://schemas.openxmlformats.org/officeDocument/2006/relationships/chart" Target="../charts/chart3.xml"/><Relationship Id="rId8" Type="http://schemas.openxmlformats.org/officeDocument/2006/relationships/image" Target="../media/image8.sv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2474</xdr:rowOff>
    </xdr:from>
    <xdr:to>
      <xdr:col>19</xdr:col>
      <xdr:colOff>602657</xdr:colOff>
      <xdr:row>38</xdr:row>
      <xdr:rowOff>87975</xdr:rowOff>
    </xdr:to>
    <xdr:grpSp>
      <xdr:nvGrpSpPr>
        <xdr:cNvPr id="41" name="Group 40">
          <a:extLst>
            <a:ext uri="{FF2B5EF4-FFF2-40B4-BE49-F238E27FC236}">
              <a16:creationId xmlns:a16="http://schemas.microsoft.com/office/drawing/2014/main" id="{00000000-0008-0000-0000-000029000000}"/>
            </a:ext>
          </a:extLst>
        </xdr:cNvPr>
        <xdr:cNvGrpSpPr/>
      </xdr:nvGrpSpPr>
      <xdr:grpSpPr>
        <a:xfrm>
          <a:off x="0" y="176645"/>
          <a:ext cx="13426028" cy="6529844"/>
          <a:chOff x="-41694" y="-79467"/>
          <a:chExt cx="12168000" cy="6857998"/>
        </a:xfrm>
      </xdr:grpSpPr>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41694" y="-79467"/>
            <a:ext cx="12168000" cy="6857998"/>
          </a:xfrm>
          <a:prstGeom prst="roundRect">
            <a:avLst>
              <a:gd name="adj" fmla="val 2760"/>
            </a:avLst>
          </a:prstGeom>
          <a:solidFill>
            <a:schemeClr val="accent5">
              <a:lumMod val="20000"/>
              <a:lumOff val="80000"/>
            </a:schemeClr>
          </a:solidFill>
          <a:ln/>
        </xdr:spPr>
        <xdr:style>
          <a:lnRef idx="3">
            <a:schemeClr val="lt1"/>
          </a:lnRef>
          <a:fillRef idx="1">
            <a:schemeClr val="accent6"/>
          </a:fillRef>
          <a:effectRef idx="1">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6" name="Trapezoid 5">
            <a:extLst>
              <a:ext uri="{FF2B5EF4-FFF2-40B4-BE49-F238E27FC236}">
                <a16:creationId xmlns:a16="http://schemas.microsoft.com/office/drawing/2014/main" id="{00000000-0008-0000-0000-000006000000}"/>
              </a:ext>
            </a:extLst>
          </xdr:cNvPr>
          <xdr:cNvSpPr/>
        </xdr:nvSpPr>
        <xdr:spPr>
          <a:xfrm>
            <a:off x="9009948" y="1080000"/>
            <a:ext cx="1332000" cy="216000"/>
          </a:xfrm>
          <a:prstGeom prst="trapezoid">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8" name="Trapezoid 7">
            <a:extLst>
              <a:ext uri="{FF2B5EF4-FFF2-40B4-BE49-F238E27FC236}">
                <a16:creationId xmlns:a16="http://schemas.microsoft.com/office/drawing/2014/main" id="{00000000-0008-0000-0000-000008000000}"/>
              </a:ext>
            </a:extLst>
          </xdr:cNvPr>
          <xdr:cNvSpPr/>
        </xdr:nvSpPr>
        <xdr:spPr>
          <a:xfrm>
            <a:off x="10432606" y="1077671"/>
            <a:ext cx="1332000" cy="216000"/>
          </a:xfrm>
          <a:prstGeom prst="trapezoid">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0" name="Rectangle: Rounded Corners 9">
            <a:extLst>
              <a:ext uri="{FF2B5EF4-FFF2-40B4-BE49-F238E27FC236}">
                <a16:creationId xmlns:a16="http://schemas.microsoft.com/office/drawing/2014/main" id="{00000000-0008-0000-0000-00000A000000}"/>
              </a:ext>
            </a:extLst>
          </xdr:cNvPr>
          <xdr:cNvSpPr/>
        </xdr:nvSpPr>
        <xdr:spPr>
          <a:xfrm>
            <a:off x="180000" y="179999"/>
            <a:ext cx="486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5189535" y="179999"/>
            <a:ext cx="6560014"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180000" y="1062952"/>
            <a:ext cx="1260000" cy="108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180000" y="2305905"/>
            <a:ext cx="1260000" cy="32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602658" y="1080000"/>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0" name="Rectangle: Rounded Corners 19">
            <a:extLst>
              <a:ext uri="{FF2B5EF4-FFF2-40B4-BE49-F238E27FC236}">
                <a16:creationId xmlns:a16="http://schemas.microsoft.com/office/drawing/2014/main" id="{00000000-0008-0000-0000-000014000000}"/>
              </a:ext>
            </a:extLst>
          </xdr:cNvPr>
          <xdr:cNvSpPr/>
        </xdr:nvSpPr>
        <xdr:spPr>
          <a:xfrm>
            <a:off x="189866" y="5794372"/>
            <a:ext cx="1188000" cy="828000"/>
          </a:xfrm>
          <a:prstGeom prst="roundRect">
            <a:avLst>
              <a:gd name="adj" fmla="val 40416"/>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1615906" y="1989000"/>
            <a:ext cx="3240000"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4" name="Rectangle: Rounded Corners 23">
            <a:extLst>
              <a:ext uri="{FF2B5EF4-FFF2-40B4-BE49-F238E27FC236}">
                <a16:creationId xmlns:a16="http://schemas.microsoft.com/office/drawing/2014/main" id="{00000000-0008-0000-0000-000018000000}"/>
              </a:ext>
            </a:extLst>
          </xdr:cNvPr>
          <xdr:cNvSpPr/>
        </xdr:nvSpPr>
        <xdr:spPr>
          <a:xfrm>
            <a:off x="4105316" y="1089361"/>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5" name="Rectangle: Rounded Corners 24">
            <a:extLst>
              <a:ext uri="{FF2B5EF4-FFF2-40B4-BE49-F238E27FC236}">
                <a16:creationId xmlns:a16="http://schemas.microsoft.com/office/drawing/2014/main" id="{00000000-0008-0000-0000-000019000000}"/>
              </a:ext>
            </a:extLst>
          </xdr:cNvPr>
          <xdr:cNvSpPr/>
        </xdr:nvSpPr>
        <xdr:spPr>
          <a:xfrm>
            <a:off x="6607974" y="1089361"/>
            <a:ext cx="2340000" cy="72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6" name="Rectangle: Rounded Corners 25">
            <a:extLst>
              <a:ext uri="{FF2B5EF4-FFF2-40B4-BE49-F238E27FC236}">
                <a16:creationId xmlns:a16="http://schemas.microsoft.com/office/drawing/2014/main" id="{00000000-0008-0000-0000-00001A000000}"/>
              </a:ext>
            </a:extLst>
          </xdr:cNvPr>
          <xdr:cNvSpPr/>
        </xdr:nvSpPr>
        <xdr:spPr>
          <a:xfrm>
            <a:off x="4970090" y="2035766"/>
            <a:ext cx="2211604"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7" name="Rectangle: Rounded Corners 26">
            <a:extLst>
              <a:ext uri="{FF2B5EF4-FFF2-40B4-BE49-F238E27FC236}">
                <a16:creationId xmlns:a16="http://schemas.microsoft.com/office/drawing/2014/main" id="{00000000-0008-0000-0000-00001B000000}"/>
              </a:ext>
            </a:extLst>
          </xdr:cNvPr>
          <xdr:cNvSpPr/>
        </xdr:nvSpPr>
        <xdr:spPr>
          <a:xfrm>
            <a:off x="7327974" y="2021233"/>
            <a:ext cx="1620000" cy="2340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8" name="Rectangle: Rounded Corners 27">
            <a:extLst>
              <a:ext uri="{FF2B5EF4-FFF2-40B4-BE49-F238E27FC236}">
                <a16:creationId xmlns:a16="http://schemas.microsoft.com/office/drawing/2014/main" id="{00000000-0008-0000-0000-00001C000000}"/>
              </a:ext>
            </a:extLst>
          </xdr:cNvPr>
          <xdr:cNvSpPr/>
        </xdr:nvSpPr>
        <xdr:spPr>
          <a:xfrm>
            <a:off x="7327974" y="4536389"/>
            <a:ext cx="1620000" cy="2178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29" name="Rectangle: Rounded Corners 28">
            <a:extLst>
              <a:ext uri="{FF2B5EF4-FFF2-40B4-BE49-F238E27FC236}">
                <a16:creationId xmlns:a16="http://schemas.microsoft.com/office/drawing/2014/main" id="{00000000-0008-0000-0000-00001D000000}"/>
              </a:ext>
            </a:extLst>
          </xdr:cNvPr>
          <xdr:cNvSpPr/>
        </xdr:nvSpPr>
        <xdr:spPr>
          <a:xfrm>
            <a:off x="1602658" y="4550026"/>
            <a:ext cx="5537342" cy="217800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0" name="Flowchart: Off-page Connector 29">
            <a:extLst>
              <a:ext uri="{FF2B5EF4-FFF2-40B4-BE49-F238E27FC236}">
                <a16:creationId xmlns:a16="http://schemas.microsoft.com/office/drawing/2014/main" id="{00000000-0008-0000-0000-00001E000000}"/>
              </a:ext>
            </a:extLst>
          </xdr:cNvPr>
          <xdr:cNvSpPr/>
        </xdr:nvSpPr>
        <xdr:spPr>
          <a:xfrm>
            <a:off x="9135948" y="1080000"/>
            <a:ext cx="1080000" cy="1800000"/>
          </a:xfrm>
          <a:prstGeom prst="flowChartOffpageConnector">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1" name="Flowchart: Off-page Connector 30">
            <a:extLst>
              <a:ext uri="{FF2B5EF4-FFF2-40B4-BE49-F238E27FC236}">
                <a16:creationId xmlns:a16="http://schemas.microsoft.com/office/drawing/2014/main" id="{00000000-0008-0000-0000-00001F000000}"/>
              </a:ext>
            </a:extLst>
          </xdr:cNvPr>
          <xdr:cNvSpPr/>
        </xdr:nvSpPr>
        <xdr:spPr>
          <a:xfrm>
            <a:off x="10558606" y="1080000"/>
            <a:ext cx="1080000" cy="1800000"/>
          </a:xfrm>
          <a:prstGeom prst="flowChartOffpageConnector">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9060000" y="2994083"/>
            <a:ext cx="2704606" cy="3604450"/>
          </a:xfrm>
          <a:prstGeom prst="roundRect">
            <a:avLst/>
          </a:prstGeom>
          <a:ln/>
          <a:effectLst>
            <a:outerShdw blurRad="50800" dist="38100" dir="2700000" algn="tl" rotWithShape="0">
              <a:prstClr val="black">
                <a:alpha val="40000"/>
              </a:prstClr>
            </a:outerShdw>
          </a:effectLst>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3" name="Flowchart: Off-page Connector 32">
            <a:extLst>
              <a:ext uri="{FF2B5EF4-FFF2-40B4-BE49-F238E27FC236}">
                <a16:creationId xmlns:a16="http://schemas.microsoft.com/office/drawing/2014/main" id="{00000000-0008-0000-0000-000021000000}"/>
              </a:ext>
            </a:extLst>
          </xdr:cNvPr>
          <xdr:cNvSpPr/>
        </xdr:nvSpPr>
        <xdr:spPr>
          <a:xfrm>
            <a:off x="9213290" y="1209369"/>
            <a:ext cx="925316" cy="1503804"/>
          </a:xfrm>
          <a:prstGeom prst="flowChartOffpageConnector">
            <a:avLst/>
          </a:prstGeom>
          <a:ln>
            <a:solidFill>
              <a:schemeClr val="bg1"/>
            </a:solidFill>
            <a:prstDash val="lg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sp macro="" textlink="">
        <xdr:nvSpPr>
          <xdr:cNvPr id="34" name="Flowchart: Off-page Connector 33">
            <a:extLst>
              <a:ext uri="{FF2B5EF4-FFF2-40B4-BE49-F238E27FC236}">
                <a16:creationId xmlns:a16="http://schemas.microsoft.com/office/drawing/2014/main" id="{00000000-0008-0000-0000-000022000000}"/>
              </a:ext>
            </a:extLst>
          </xdr:cNvPr>
          <xdr:cNvSpPr/>
        </xdr:nvSpPr>
        <xdr:spPr>
          <a:xfrm>
            <a:off x="10635948" y="1209369"/>
            <a:ext cx="925316" cy="1503804"/>
          </a:xfrm>
          <a:prstGeom prst="flowChartOffpageConnector">
            <a:avLst/>
          </a:prstGeom>
          <a:ln>
            <a:solidFill>
              <a:schemeClr val="bg1"/>
            </a:solidFill>
            <a:prstDash val="lgDash"/>
          </a:ln>
        </xdr:spPr>
        <xdr:style>
          <a:lnRef idx="1">
            <a:schemeClr val="accent6"/>
          </a:lnRef>
          <a:fillRef idx="3">
            <a:schemeClr val="accent6"/>
          </a:fillRef>
          <a:effectRef idx="2">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ZA"/>
          </a:p>
        </xdr:txBody>
      </xdr:sp>
      <xdr:cxnSp macro="">
        <xdr:nvCxnSpPr>
          <xdr:cNvPr id="35" name="Straight Connector 34">
            <a:extLst>
              <a:ext uri="{FF2B5EF4-FFF2-40B4-BE49-F238E27FC236}">
                <a16:creationId xmlns:a16="http://schemas.microsoft.com/office/drawing/2014/main" id="{00000000-0008-0000-0000-000023000000}"/>
              </a:ext>
            </a:extLst>
          </xdr:cNvPr>
          <xdr:cNvCxnSpPr/>
        </xdr:nvCxnSpPr>
        <xdr:spPr>
          <a:xfrm>
            <a:off x="1850052" y="2379406"/>
            <a:ext cx="284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a:extLst>
              <a:ext uri="{FF2B5EF4-FFF2-40B4-BE49-F238E27FC236}">
                <a16:creationId xmlns:a16="http://schemas.microsoft.com/office/drawing/2014/main" id="{00000000-0008-0000-0000-000024000000}"/>
              </a:ext>
            </a:extLst>
          </xdr:cNvPr>
          <xdr:cNvCxnSpPr/>
        </xdr:nvCxnSpPr>
        <xdr:spPr>
          <a:xfrm>
            <a:off x="5160000" y="2379406"/>
            <a:ext cx="1800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7" name="Straight Connector 36">
            <a:extLst>
              <a:ext uri="{FF2B5EF4-FFF2-40B4-BE49-F238E27FC236}">
                <a16:creationId xmlns:a16="http://schemas.microsoft.com/office/drawing/2014/main" id="{00000000-0008-0000-0000-000025000000}"/>
              </a:ext>
            </a:extLst>
          </xdr:cNvPr>
          <xdr:cNvCxnSpPr/>
        </xdr:nvCxnSpPr>
        <xdr:spPr>
          <a:xfrm>
            <a:off x="7489974" y="2359741"/>
            <a:ext cx="1296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8" name="Straight Connector 37">
            <a:extLst>
              <a:ext uri="{FF2B5EF4-FFF2-40B4-BE49-F238E27FC236}">
                <a16:creationId xmlns:a16="http://schemas.microsoft.com/office/drawing/2014/main" id="{00000000-0008-0000-0000-000026000000}"/>
              </a:ext>
            </a:extLst>
          </xdr:cNvPr>
          <xdr:cNvCxnSpPr/>
        </xdr:nvCxnSpPr>
        <xdr:spPr>
          <a:xfrm>
            <a:off x="1850052" y="4851195"/>
            <a:ext cx="518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39" name="Straight Connector 38">
            <a:extLst>
              <a:ext uri="{FF2B5EF4-FFF2-40B4-BE49-F238E27FC236}">
                <a16:creationId xmlns:a16="http://schemas.microsoft.com/office/drawing/2014/main" id="{00000000-0008-0000-0000-000027000000}"/>
              </a:ext>
            </a:extLst>
          </xdr:cNvPr>
          <xdr:cNvCxnSpPr/>
        </xdr:nvCxnSpPr>
        <xdr:spPr>
          <a:xfrm>
            <a:off x="7471974" y="4840339"/>
            <a:ext cx="1332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40" name="Straight Connector 39">
            <a:extLst>
              <a:ext uri="{FF2B5EF4-FFF2-40B4-BE49-F238E27FC236}">
                <a16:creationId xmlns:a16="http://schemas.microsoft.com/office/drawing/2014/main" id="{00000000-0008-0000-0000-000028000000}"/>
              </a:ext>
            </a:extLst>
          </xdr:cNvPr>
          <xdr:cNvCxnSpPr/>
        </xdr:nvCxnSpPr>
        <xdr:spPr>
          <a:xfrm>
            <a:off x="9303948" y="3429000"/>
            <a:ext cx="2304000" cy="0"/>
          </a:xfrm>
          <a:prstGeom prst="line">
            <a:avLst/>
          </a:prstGeom>
          <a:ln>
            <a:solidFill>
              <a:schemeClr val="bg2">
                <a:lumMod val="90000"/>
              </a:schemeClr>
            </a:solidFill>
          </a:ln>
        </xdr:spPr>
        <xdr:style>
          <a:lnRef idx="1">
            <a:schemeClr val="accent1"/>
          </a:lnRef>
          <a:fillRef idx="0">
            <a:schemeClr val="accent1"/>
          </a:fillRef>
          <a:effectRef idx="0">
            <a:schemeClr val="accent1"/>
          </a:effectRef>
          <a:fontRef idx="minor">
            <a:schemeClr val="tx1"/>
          </a:fontRef>
        </xdr:style>
      </xdr:cxnSp>
      <xdr:pic>
        <xdr:nvPicPr>
          <xdr:cNvPr id="3" name="Graphic 2" descr="Arrow circle with solid fill">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80206" y="2089982"/>
            <a:ext cx="255833" cy="294754"/>
          </a:xfrm>
          <a:prstGeom prst="rect">
            <a:avLst/>
          </a:prstGeom>
        </xdr:spPr>
      </xdr:pic>
      <xdr:pic>
        <xdr:nvPicPr>
          <xdr:cNvPr id="5" name="Graphic 4" descr="Bar graph with upward trend with solid fill">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000294" y="1237751"/>
            <a:ext cx="404220" cy="465714"/>
          </a:xfrm>
          <a:prstGeom prst="rect">
            <a:avLst/>
          </a:prstGeom>
        </xdr:spPr>
      </xdr:pic>
      <xdr:pic>
        <xdr:nvPicPr>
          <xdr:cNvPr id="7" name="Graphic 6" descr="Clipboard with solid fill">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742966" y="1987144"/>
            <a:ext cx="313883" cy="361634"/>
          </a:xfrm>
          <a:prstGeom prst="rect">
            <a:avLst/>
          </a:prstGeom>
        </xdr:spPr>
      </xdr:pic>
      <xdr:pic>
        <xdr:nvPicPr>
          <xdr:cNvPr id="9" name="Graphic 8" descr="Coins with solid fill">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62133" y="4536520"/>
            <a:ext cx="237159" cy="273237"/>
          </a:xfrm>
          <a:prstGeom prst="rect">
            <a:avLst/>
          </a:prstGeom>
        </xdr:spPr>
      </xdr:pic>
      <xdr:pic>
        <xdr:nvPicPr>
          <xdr:cNvPr id="11" name="Graphic 10" descr="Daily calendar with solid fill">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810457" y="4526471"/>
            <a:ext cx="295034" cy="339917"/>
          </a:xfrm>
          <a:prstGeom prst="rect">
            <a:avLst/>
          </a:prstGeom>
        </xdr:spPr>
      </xdr:pic>
      <xdr:pic>
        <xdr:nvPicPr>
          <xdr:cNvPr id="13" name="Graphic 12" descr="Money with solid fill">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50905" y="1214334"/>
            <a:ext cx="404220" cy="465714"/>
          </a:xfrm>
          <a:prstGeom prst="rect">
            <a:avLst/>
          </a:prstGeom>
        </xdr:spPr>
      </xdr:pic>
      <xdr:pic>
        <xdr:nvPicPr>
          <xdr:cNvPr id="15" name="Graphic 14" descr="Piggy Bank with solid fill">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486158" y="1199643"/>
            <a:ext cx="404220" cy="465714"/>
          </a:xfrm>
          <a:prstGeom prst="rect">
            <a:avLst/>
          </a:prstGeom>
        </xdr:spPr>
      </xdr:pic>
      <xdr:pic>
        <xdr:nvPicPr>
          <xdr:cNvPr id="17" name="Graphic 16" descr="Presentation with bar chart with solid fill">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09697" y="309922"/>
            <a:ext cx="404220" cy="465714"/>
          </a:xfrm>
          <a:prstGeom prst="rect">
            <a:avLst/>
          </a:prstGeom>
        </xdr:spPr>
      </xdr:pic>
      <xdr:pic>
        <xdr:nvPicPr>
          <xdr:cNvPr id="19" name="Graphic 18" descr="Ribbon with solid fill">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0920078" y="2233021"/>
            <a:ext cx="324940" cy="374374"/>
          </a:xfrm>
          <a:prstGeom prst="rect">
            <a:avLst/>
          </a:prstGeom>
        </xdr:spPr>
      </xdr:pic>
      <xdr:pic>
        <xdr:nvPicPr>
          <xdr:cNvPr id="21" name="Graphic 20" descr="Shopping cart with solid fill">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482019" y="5913765"/>
            <a:ext cx="531459" cy="612310"/>
          </a:xfrm>
          <a:prstGeom prst="rect">
            <a:avLst/>
          </a:prstGeom>
        </xdr:spPr>
      </xdr:pic>
      <xdr:pic>
        <xdr:nvPicPr>
          <xdr:cNvPr id="23" name="Graphic 22" descr="Trophy with solid fill">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538068" y="2290898"/>
            <a:ext cx="301459" cy="347321"/>
          </a:xfrm>
          <a:prstGeom prst="rect">
            <a:avLst/>
          </a:prstGeom>
        </xdr:spPr>
      </xdr:pic>
    </xdr:grpSp>
    <xdr:clientData/>
  </xdr:twoCellAnchor>
  <xdr:twoCellAnchor editAs="oneCell">
    <xdr:from>
      <xdr:col>16</xdr:col>
      <xdr:colOff>548640</xdr:colOff>
      <xdr:row>3</xdr:row>
      <xdr:rowOff>35114</xdr:rowOff>
    </xdr:from>
    <xdr:to>
      <xdr:col>19</xdr:col>
      <xdr:colOff>45720</xdr:colOff>
      <xdr:row>6</xdr:row>
      <xdr:rowOff>66823</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3">
          <a:alphaModFix/>
        </a:blip>
        <a:stretch>
          <a:fillRect/>
        </a:stretch>
      </xdr:blipFill>
      <xdr:spPr>
        <a:xfrm>
          <a:off x="11277600" y="560894"/>
          <a:ext cx="1508760" cy="557489"/>
        </a:xfrm>
        <a:prstGeom prst="rect">
          <a:avLst/>
        </a:prstGeom>
      </xdr:spPr>
    </xdr:pic>
    <xdr:clientData/>
  </xdr:twoCellAnchor>
  <xdr:twoCellAnchor>
    <xdr:from>
      <xdr:col>3</xdr:col>
      <xdr:colOff>259080</xdr:colOff>
      <xdr:row>12</xdr:row>
      <xdr:rowOff>167640</xdr:rowOff>
    </xdr:from>
    <xdr:to>
      <xdr:col>4</xdr:col>
      <xdr:colOff>548640</xdr:colOff>
      <xdr:row>14</xdr:row>
      <xdr:rowOff>99060</xdr:rowOff>
    </xdr:to>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2270760" y="227076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MONTHLY</a:t>
          </a:r>
        </a:p>
      </xdr:txBody>
    </xdr:sp>
    <xdr:clientData/>
  </xdr:twoCellAnchor>
  <xdr:twoCellAnchor>
    <xdr:from>
      <xdr:col>1</xdr:col>
      <xdr:colOff>160020</xdr:colOff>
      <xdr:row>3</xdr:row>
      <xdr:rowOff>38100</xdr:rowOff>
    </xdr:from>
    <xdr:to>
      <xdr:col>4</xdr:col>
      <xdr:colOff>190500</xdr:colOff>
      <xdr:row>4</xdr:row>
      <xdr:rowOff>144780</xdr:rowOff>
    </xdr:to>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830580" y="563880"/>
          <a:ext cx="204216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400" b="1">
              <a:solidFill>
                <a:schemeClr val="bg1"/>
              </a:solidFill>
            </a:rPr>
            <a:t>SALES</a:t>
          </a:r>
          <a:r>
            <a:rPr lang="en-ZA" sz="1400" b="1" baseline="0">
              <a:solidFill>
                <a:schemeClr val="bg1"/>
              </a:solidFill>
            </a:rPr>
            <a:t> </a:t>
          </a:r>
          <a:r>
            <a:rPr lang="en-ZA" sz="1600" b="1" baseline="0">
              <a:solidFill>
                <a:schemeClr val="bg1"/>
              </a:solidFill>
            </a:rPr>
            <a:t>DASHBOARD</a:t>
          </a:r>
          <a:endParaRPr lang="en-ZA" sz="1600" b="1">
            <a:solidFill>
              <a:schemeClr val="bg1"/>
            </a:solidFill>
          </a:endParaRPr>
        </a:p>
      </xdr:txBody>
    </xdr:sp>
    <xdr:clientData/>
  </xdr:twoCellAnchor>
  <xdr:twoCellAnchor>
    <xdr:from>
      <xdr:col>1</xdr:col>
      <xdr:colOff>152400</xdr:colOff>
      <xdr:row>4</xdr:row>
      <xdr:rowOff>160020</xdr:rowOff>
    </xdr:from>
    <xdr:to>
      <xdr:col>3</xdr:col>
      <xdr:colOff>213360</xdr:colOff>
      <xdr:row>6</xdr:row>
      <xdr:rowOff>30480</xdr:rowOff>
    </xdr:to>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822960" y="861060"/>
          <a:ext cx="14020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solidFill>
                <a:srgbClr val="CC00CC"/>
              </a:solidFill>
            </a:rPr>
            <a:t>THANDIE</a:t>
          </a:r>
          <a:r>
            <a:rPr lang="en-ZA" sz="1100" b="1" baseline="0">
              <a:solidFill>
                <a:srgbClr val="CC00CC"/>
              </a:solidFill>
            </a:rPr>
            <a:t> PTY (LTD)</a:t>
          </a:r>
          <a:endParaRPr lang="en-ZA" sz="1100" b="1">
            <a:solidFill>
              <a:srgbClr val="CC00CC"/>
            </a:solidFill>
          </a:endParaRPr>
        </a:p>
      </xdr:txBody>
    </xdr:sp>
    <xdr:clientData/>
  </xdr:twoCellAnchor>
  <xdr:twoCellAnchor>
    <xdr:from>
      <xdr:col>2</xdr:col>
      <xdr:colOff>472440</xdr:colOff>
      <xdr:row>7</xdr:row>
      <xdr:rowOff>152400</xdr:rowOff>
    </xdr:from>
    <xdr:to>
      <xdr:col>4</xdr:col>
      <xdr:colOff>571500</xdr:colOff>
      <xdr:row>9</xdr:row>
      <xdr:rowOff>83820</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1813560" y="1379220"/>
          <a:ext cx="144018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TOTAL</a:t>
          </a:r>
          <a:r>
            <a:rPr lang="en-ZA" sz="900" b="1" baseline="0">
              <a:solidFill>
                <a:srgbClr val="CC00CC"/>
              </a:solidFill>
            </a:rPr>
            <a:t> </a:t>
          </a:r>
          <a:r>
            <a:rPr lang="en-ZA" sz="900" b="1">
              <a:solidFill>
                <a:srgbClr val="CC00CC"/>
              </a:solidFill>
            </a:rPr>
            <a:t>SALES</a:t>
          </a:r>
        </a:p>
      </xdr:txBody>
    </xdr:sp>
    <xdr:clientData/>
  </xdr:twoCellAnchor>
  <xdr:twoCellAnchor>
    <xdr:from>
      <xdr:col>12</xdr:col>
      <xdr:colOff>289560</xdr:colOff>
      <xdr:row>13</xdr:row>
      <xdr:rowOff>53340</xdr:rowOff>
    </xdr:from>
    <xdr:to>
      <xdr:col>13</xdr:col>
      <xdr:colOff>579120</xdr:colOff>
      <xdr:row>14</xdr:row>
      <xdr:rowOff>160020</xdr:rowOff>
    </xdr:to>
    <xdr:sp macro="" textlink="">
      <xdr:nvSpPr>
        <xdr:cNvPr id="51" name="TextBox 50">
          <a:extLst>
            <a:ext uri="{FF2B5EF4-FFF2-40B4-BE49-F238E27FC236}">
              <a16:creationId xmlns:a16="http://schemas.microsoft.com/office/drawing/2014/main" id="{00000000-0008-0000-0000-000033000000}"/>
            </a:ext>
          </a:extLst>
        </xdr:cNvPr>
        <xdr:cNvSpPr txBox="1"/>
      </xdr:nvSpPr>
      <xdr:spPr>
        <a:xfrm>
          <a:off x="8336280" y="233172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SALES TYPE</a:t>
          </a:r>
        </a:p>
      </xdr:txBody>
    </xdr:sp>
    <xdr:clientData/>
  </xdr:twoCellAnchor>
  <xdr:twoCellAnchor>
    <xdr:from>
      <xdr:col>8</xdr:col>
      <xdr:colOff>609600</xdr:colOff>
      <xdr:row>12</xdr:row>
      <xdr:rowOff>160020</xdr:rowOff>
    </xdr:from>
    <xdr:to>
      <xdr:col>10</xdr:col>
      <xdr:colOff>228600</xdr:colOff>
      <xdr:row>14</xdr:row>
      <xdr:rowOff>91440</xdr:rowOff>
    </xdr:to>
    <xdr:sp macro="" textlink="">
      <xdr:nvSpPr>
        <xdr:cNvPr id="52" name="TextBox 51">
          <a:extLst>
            <a:ext uri="{FF2B5EF4-FFF2-40B4-BE49-F238E27FC236}">
              <a16:creationId xmlns:a16="http://schemas.microsoft.com/office/drawing/2014/main" id="{00000000-0008-0000-0000-000034000000}"/>
            </a:ext>
          </a:extLst>
        </xdr:cNvPr>
        <xdr:cNvSpPr txBox="1"/>
      </xdr:nvSpPr>
      <xdr:spPr>
        <a:xfrm>
          <a:off x="5974080" y="226314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PRODUCT</a:t>
          </a:r>
        </a:p>
      </xdr:txBody>
    </xdr:sp>
    <xdr:clientData/>
  </xdr:twoCellAnchor>
  <xdr:twoCellAnchor>
    <xdr:from>
      <xdr:col>10</xdr:col>
      <xdr:colOff>624840</xdr:colOff>
      <xdr:row>7</xdr:row>
      <xdr:rowOff>137160</xdr:rowOff>
    </xdr:from>
    <xdr:to>
      <xdr:col>12</xdr:col>
      <xdr:colOff>243840</xdr:colOff>
      <xdr:row>9</xdr:row>
      <xdr:rowOff>68580</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7330440" y="136398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PROFIT %</a:t>
          </a:r>
        </a:p>
      </xdr:txBody>
    </xdr:sp>
    <xdr:clientData/>
  </xdr:twoCellAnchor>
  <xdr:twoCellAnchor>
    <xdr:from>
      <xdr:col>6</xdr:col>
      <xdr:colOff>556260</xdr:colOff>
      <xdr:row>7</xdr:row>
      <xdr:rowOff>129540</xdr:rowOff>
    </xdr:from>
    <xdr:to>
      <xdr:col>8</xdr:col>
      <xdr:colOff>175260</xdr:colOff>
      <xdr:row>9</xdr:row>
      <xdr:rowOff>60960</xdr:rowOff>
    </xdr:to>
    <xdr:sp macro="" textlink="">
      <xdr:nvSpPr>
        <xdr:cNvPr id="54" name="TextBox 53">
          <a:extLst>
            <a:ext uri="{FF2B5EF4-FFF2-40B4-BE49-F238E27FC236}">
              <a16:creationId xmlns:a16="http://schemas.microsoft.com/office/drawing/2014/main" id="{00000000-0008-0000-0000-000036000000}"/>
            </a:ext>
          </a:extLst>
        </xdr:cNvPr>
        <xdr:cNvSpPr txBox="1"/>
      </xdr:nvSpPr>
      <xdr:spPr>
        <a:xfrm>
          <a:off x="4579620" y="1356360"/>
          <a:ext cx="9601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TOTAL</a:t>
          </a:r>
          <a:r>
            <a:rPr lang="en-ZA" sz="900" b="1" baseline="0">
              <a:solidFill>
                <a:srgbClr val="CC00CC"/>
              </a:solidFill>
            </a:rPr>
            <a:t> PROFIT</a:t>
          </a:r>
          <a:endParaRPr lang="en-ZA" sz="900" b="1">
            <a:solidFill>
              <a:srgbClr val="CC00CC"/>
            </a:solidFill>
          </a:endParaRPr>
        </a:p>
      </xdr:txBody>
    </xdr:sp>
    <xdr:clientData/>
  </xdr:twoCellAnchor>
  <xdr:twoCellAnchor>
    <xdr:from>
      <xdr:col>3</xdr:col>
      <xdr:colOff>342900</xdr:colOff>
      <xdr:row>26</xdr:row>
      <xdr:rowOff>129540</xdr:rowOff>
    </xdr:from>
    <xdr:to>
      <xdr:col>4</xdr:col>
      <xdr:colOff>632460</xdr:colOff>
      <xdr:row>28</xdr:row>
      <xdr:rowOff>60960</xdr:rowOff>
    </xdr:to>
    <xdr:sp macro="" textlink="">
      <xdr:nvSpPr>
        <xdr:cNvPr id="55" name="TextBox 54">
          <a:extLst>
            <a:ext uri="{FF2B5EF4-FFF2-40B4-BE49-F238E27FC236}">
              <a16:creationId xmlns:a16="http://schemas.microsoft.com/office/drawing/2014/main" id="{00000000-0008-0000-0000-000037000000}"/>
            </a:ext>
          </a:extLst>
        </xdr:cNvPr>
        <xdr:cNvSpPr txBox="1"/>
      </xdr:nvSpPr>
      <xdr:spPr>
        <a:xfrm>
          <a:off x="2354580" y="4686300"/>
          <a:ext cx="9601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DAILY</a:t>
          </a:r>
        </a:p>
      </xdr:txBody>
    </xdr:sp>
    <xdr:clientData/>
  </xdr:twoCellAnchor>
  <xdr:twoCellAnchor>
    <xdr:from>
      <xdr:col>12</xdr:col>
      <xdr:colOff>434340</xdr:colOff>
      <xdr:row>26</xdr:row>
      <xdr:rowOff>129540</xdr:rowOff>
    </xdr:from>
    <xdr:to>
      <xdr:col>14</xdr:col>
      <xdr:colOff>160020</xdr:colOff>
      <xdr:row>28</xdr:row>
      <xdr:rowOff>60960</xdr:rowOff>
    </xdr:to>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8481060" y="4686300"/>
          <a:ext cx="10668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PAYMENT</a:t>
          </a:r>
          <a:r>
            <a:rPr lang="en-ZA" sz="900" b="1" baseline="0">
              <a:solidFill>
                <a:srgbClr val="CC00CC"/>
              </a:solidFill>
            </a:rPr>
            <a:t> MODE</a:t>
          </a:r>
          <a:endParaRPr lang="en-ZA" sz="900" b="1">
            <a:solidFill>
              <a:srgbClr val="CC00CC"/>
            </a:solidFill>
          </a:endParaRPr>
        </a:p>
      </xdr:txBody>
    </xdr:sp>
    <xdr:clientData/>
  </xdr:twoCellAnchor>
  <xdr:twoCellAnchor>
    <xdr:from>
      <xdr:col>15</xdr:col>
      <xdr:colOff>327660</xdr:colOff>
      <xdr:row>18</xdr:row>
      <xdr:rowOff>152400</xdr:rowOff>
    </xdr:from>
    <xdr:to>
      <xdr:col>16</xdr:col>
      <xdr:colOff>617220</xdr:colOff>
      <xdr:row>20</xdr:row>
      <xdr:rowOff>83820</xdr:rowOff>
    </xdr:to>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10386060" y="3307080"/>
          <a:ext cx="9601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900" b="1">
              <a:solidFill>
                <a:srgbClr val="CC00CC"/>
              </a:solidFill>
            </a:rPr>
            <a:t>CATEGORY</a:t>
          </a:r>
        </a:p>
      </xdr:txBody>
    </xdr:sp>
    <xdr:clientData/>
  </xdr:twoCellAnchor>
  <xdr:twoCellAnchor editAs="oneCell">
    <xdr:from>
      <xdr:col>15</xdr:col>
      <xdr:colOff>91440</xdr:colOff>
      <xdr:row>18</xdr:row>
      <xdr:rowOff>106680</xdr:rowOff>
    </xdr:from>
    <xdr:to>
      <xdr:col>15</xdr:col>
      <xdr:colOff>403860</xdr:colOff>
      <xdr:row>20</xdr:row>
      <xdr:rowOff>68580</xdr:rowOff>
    </xdr:to>
    <xdr:pic>
      <xdr:nvPicPr>
        <xdr:cNvPr id="59" name="Graphic 58" descr="Puzzle pieces with solid fill">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0149840" y="3261360"/>
          <a:ext cx="312420" cy="312420"/>
        </a:xfrm>
        <a:prstGeom prst="rect">
          <a:avLst/>
        </a:prstGeom>
      </xdr:spPr>
    </xdr:pic>
    <xdr:clientData/>
  </xdr:twoCellAnchor>
  <xdr:twoCellAnchor editAs="oneCell">
    <xdr:from>
      <xdr:col>12</xdr:col>
      <xdr:colOff>119520</xdr:colOff>
      <xdr:row>13</xdr:row>
      <xdr:rowOff>7620</xdr:rowOff>
    </xdr:from>
    <xdr:to>
      <xdr:col>12</xdr:col>
      <xdr:colOff>391440</xdr:colOff>
      <xdr:row>14</xdr:row>
      <xdr:rowOff>104280</xdr:rowOff>
    </xdr:to>
    <xdr:pic>
      <xdr:nvPicPr>
        <xdr:cNvPr id="61" name="Graphic 60" descr="Research with solid fill">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8166240" y="2286000"/>
          <a:ext cx="271920" cy="271920"/>
        </a:xfrm>
        <a:prstGeom prst="rect">
          <a:avLst/>
        </a:prstGeom>
      </xdr:spPr>
    </xdr:pic>
    <xdr:clientData/>
  </xdr:twoCellAnchor>
  <xdr:twoCellAnchor>
    <xdr:from>
      <xdr:col>15</xdr:col>
      <xdr:colOff>175260</xdr:colOff>
      <xdr:row>8</xdr:row>
      <xdr:rowOff>7620</xdr:rowOff>
    </xdr:from>
    <xdr:to>
      <xdr:col>16</xdr:col>
      <xdr:colOff>365760</xdr:colOff>
      <xdr:row>10</xdr:row>
      <xdr:rowOff>60960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10233660" y="1409700"/>
          <a:ext cx="861060" cy="403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000" b="1">
              <a:solidFill>
                <a:srgbClr val="CC00CC"/>
              </a:solidFill>
            </a:rPr>
            <a:t>TOP PRODUCT</a:t>
          </a:r>
        </a:p>
      </xdr:txBody>
    </xdr:sp>
    <xdr:clientData/>
  </xdr:twoCellAnchor>
  <xdr:twoCellAnchor>
    <xdr:from>
      <xdr:col>17</xdr:col>
      <xdr:colOff>419100</xdr:colOff>
      <xdr:row>7</xdr:row>
      <xdr:rowOff>144780</xdr:rowOff>
    </xdr:from>
    <xdr:to>
      <xdr:col>18</xdr:col>
      <xdr:colOff>601980</xdr:colOff>
      <xdr:row>10</xdr:row>
      <xdr:rowOff>76200</xdr:rowOff>
    </xdr:to>
    <xdr:sp macro="" textlink="">
      <xdr:nvSpPr>
        <xdr:cNvPr id="67" name="TextBox 66">
          <a:extLst>
            <a:ext uri="{FF2B5EF4-FFF2-40B4-BE49-F238E27FC236}">
              <a16:creationId xmlns:a16="http://schemas.microsoft.com/office/drawing/2014/main" id="{00000000-0008-0000-0000-000043000000}"/>
            </a:ext>
          </a:extLst>
        </xdr:cNvPr>
        <xdr:cNvSpPr txBox="1"/>
      </xdr:nvSpPr>
      <xdr:spPr>
        <a:xfrm>
          <a:off x="11818620" y="1371600"/>
          <a:ext cx="853440"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000" b="1">
              <a:solidFill>
                <a:srgbClr val="CC00CC"/>
              </a:solidFill>
            </a:rPr>
            <a:t>TOP CATEGORY</a:t>
          </a:r>
        </a:p>
      </xdr:txBody>
    </xdr:sp>
    <xdr:clientData/>
  </xdr:twoCellAnchor>
  <xdr:twoCellAnchor>
    <xdr:from>
      <xdr:col>2</xdr:col>
      <xdr:colOff>403860</xdr:colOff>
      <xdr:row>8</xdr:row>
      <xdr:rowOff>167640</xdr:rowOff>
    </xdr:from>
    <xdr:to>
      <xdr:col>5</xdr:col>
      <xdr:colOff>45720</xdr:colOff>
      <xdr:row>11</xdr:row>
      <xdr:rowOff>0</xdr:rowOff>
    </xdr:to>
    <xdr:sp macro="" textlink="Analysis!E5">
      <xdr:nvSpPr>
        <xdr:cNvPr id="69" name="TextBox 68">
          <a:extLst>
            <a:ext uri="{FF2B5EF4-FFF2-40B4-BE49-F238E27FC236}">
              <a16:creationId xmlns:a16="http://schemas.microsoft.com/office/drawing/2014/main" id="{00000000-0008-0000-0000-000045000000}"/>
            </a:ext>
          </a:extLst>
        </xdr:cNvPr>
        <xdr:cNvSpPr txBox="1"/>
      </xdr:nvSpPr>
      <xdr:spPr>
        <a:xfrm>
          <a:off x="1744980" y="1569720"/>
          <a:ext cx="16535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9A397CC-E649-4468-8069-D2210BC45192}" type="TxLink">
            <a:rPr lang="en-US" sz="1800" b="1" i="0" u="none" strike="noStrike">
              <a:solidFill>
                <a:schemeClr val="bg1"/>
              </a:solidFill>
              <a:latin typeface="Tw Cen MT"/>
            </a:rPr>
            <a:pPr/>
            <a:t> R17 765 </a:t>
          </a:fld>
          <a:endParaRPr lang="en-ZA" sz="1800" b="1">
            <a:solidFill>
              <a:schemeClr val="bg1"/>
            </a:solidFill>
          </a:endParaRPr>
        </a:p>
      </xdr:txBody>
    </xdr:sp>
    <xdr:clientData/>
  </xdr:twoCellAnchor>
  <xdr:twoCellAnchor>
    <xdr:from>
      <xdr:col>6</xdr:col>
      <xdr:colOff>487680</xdr:colOff>
      <xdr:row>9</xdr:row>
      <xdr:rowOff>7620</xdr:rowOff>
    </xdr:from>
    <xdr:to>
      <xdr:col>9</xdr:col>
      <xdr:colOff>137160</xdr:colOff>
      <xdr:row>10</xdr:row>
      <xdr:rowOff>167640</xdr:rowOff>
    </xdr:to>
    <xdr:sp macro="" textlink="Analysis!E6">
      <xdr:nvSpPr>
        <xdr:cNvPr id="72" name="TextBox 71">
          <a:extLst>
            <a:ext uri="{FF2B5EF4-FFF2-40B4-BE49-F238E27FC236}">
              <a16:creationId xmlns:a16="http://schemas.microsoft.com/office/drawing/2014/main" id="{00000000-0008-0000-0000-000048000000}"/>
            </a:ext>
          </a:extLst>
        </xdr:cNvPr>
        <xdr:cNvSpPr txBox="1"/>
      </xdr:nvSpPr>
      <xdr:spPr>
        <a:xfrm>
          <a:off x="4511040" y="1584960"/>
          <a:ext cx="166116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E7C75C-E755-4AA9-ACE0-EC203E45A7FA}" type="TxLink">
            <a:rPr lang="en-US" sz="1800" b="1" i="0" u="none" strike="noStrike">
              <a:solidFill>
                <a:schemeClr val="bg1"/>
              </a:solidFill>
              <a:latin typeface="Tw Cen MT"/>
            </a:rPr>
            <a:pPr/>
            <a:t> R2 502 </a:t>
          </a:fld>
          <a:endParaRPr lang="en-ZA" sz="1800" b="1">
            <a:solidFill>
              <a:schemeClr val="bg1"/>
            </a:solidFill>
          </a:endParaRPr>
        </a:p>
      </xdr:txBody>
    </xdr:sp>
    <xdr:clientData/>
  </xdr:twoCellAnchor>
  <xdr:twoCellAnchor>
    <xdr:from>
      <xdr:col>10</xdr:col>
      <xdr:colOff>617220</xdr:colOff>
      <xdr:row>8</xdr:row>
      <xdr:rowOff>144780</xdr:rowOff>
    </xdr:from>
    <xdr:to>
      <xdr:col>12</xdr:col>
      <xdr:colOff>152400</xdr:colOff>
      <xdr:row>10</xdr:row>
      <xdr:rowOff>106680</xdr:rowOff>
    </xdr:to>
    <xdr:sp macro="" textlink="Analysis!E7">
      <xdr:nvSpPr>
        <xdr:cNvPr id="73" name="TextBox 72">
          <a:extLst>
            <a:ext uri="{FF2B5EF4-FFF2-40B4-BE49-F238E27FC236}">
              <a16:creationId xmlns:a16="http://schemas.microsoft.com/office/drawing/2014/main" id="{00000000-0008-0000-0000-000049000000}"/>
            </a:ext>
          </a:extLst>
        </xdr:cNvPr>
        <xdr:cNvSpPr txBox="1"/>
      </xdr:nvSpPr>
      <xdr:spPr>
        <a:xfrm>
          <a:off x="7322820" y="1546860"/>
          <a:ext cx="87630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279C16-D0A6-4290-9233-C7E31C501192}" type="TxLink">
            <a:rPr lang="en-US" sz="1800" b="1" i="0" u="none" strike="noStrike">
              <a:solidFill>
                <a:schemeClr val="bg1"/>
              </a:solidFill>
              <a:latin typeface="Tw Cen MT"/>
            </a:rPr>
            <a:pPr/>
            <a:t>16%</a:t>
          </a:fld>
          <a:endParaRPr lang="en-ZA" sz="1800" b="1">
            <a:solidFill>
              <a:schemeClr val="bg1"/>
            </a:solidFill>
          </a:endParaRPr>
        </a:p>
      </xdr:txBody>
    </xdr:sp>
    <xdr:clientData/>
  </xdr:twoCellAnchor>
  <xdr:oneCellAnchor>
    <xdr:from>
      <xdr:col>15</xdr:col>
      <xdr:colOff>243840</xdr:colOff>
      <xdr:row>10</xdr:row>
      <xdr:rowOff>76200</xdr:rowOff>
    </xdr:from>
    <xdr:ext cx="664797" cy="235321"/>
    <xdr:sp macro="" textlink="Analysis!X1">
      <xdr:nvSpPr>
        <xdr:cNvPr id="74" name="TextBox 73">
          <a:extLst>
            <a:ext uri="{FF2B5EF4-FFF2-40B4-BE49-F238E27FC236}">
              <a16:creationId xmlns:a16="http://schemas.microsoft.com/office/drawing/2014/main" id="{00000000-0008-0000-0000-00004A000000}"/>
            </a:ext>
          </a:extLst>
        </xdr:cNvPr>
        <xdr:cNvSpPr txBox="1"/>
      </xdr:nvSpPr>
      <xdr:spPr>
        <a:xfrm>
          <a:off x="10367554" y="1817914"/>
          <a:ext cx="664797"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AF6A04E-DD42-4E11-93C5-140DC82C3BE4}" type="TxLink">
            <a:rPr lang="en-US" sz="900" b="1" i="0" u="none" strike="noStrike">
              <a:solidFill>
                <a:schemeClr val="bg1"/>
              </a:solidFill>
              <a:latin typeface="Tw Cen MT"/>
            </a:rPr>
            <a:pPr/>
            <a:t>Product42</a:t>
          </a:fld>
          <a:endParaRPr lang="en-ZA" sz="900" b="1">
            <a:solidFill>
              <a:schemeClr val="bg1"/>
            </a:solidFill>
          </a:endParaRPr>
        </a:p>
      </xdr:txBody>
    </xdr:sp>
    <xdr:clientData/>
  </xdr:oneCellAnchor>
  <xdr:oneCellAnchor>
    <xdr:from>
      <xdr:col>15</xdr:col>
      <xdr:colOff>556260</xdr:colOff>
      <xdr:row>11</xdr:row>
      <xdr:rowOff>106680</xdr:rowOff>
    </xdr:from>
    <xdr:ext cx="269946" cy="235321"/>
    <xdr:sp macro="" textlink="Analysis!Y1">
      <xdr:nvSpPr>
        <xdr:cNvPr id="75" name="TextBox 74">
          <a:extLst>
            <a:ext uri="{FF2B5EF4-FFF2-40B4-BE49-F238E27FC236}">
              <a16:creationId xmlns:a16="http://schemas.microsoft.com/office/drawing/2014/main" id="{00000000-0008-0000-0000-00004B000000}"/>
            </a:ext>
          </a:extLst>
        </xdr:cNvPr>
        <xdr:cNvSpPr txBox="1"/>
      </xdr:nvSpPr>
      <xdr:spPr>
        <a:xfrm>
          <a:off x="10679974" y="2022566"/>
          <a:ext cx="269946"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0A30220-1156-44A5-8091-DAAECE42F4DB}" type="TxLink">
            <a:rPr lang="en-US" sz="900" b="1" i="0" u="none" strike="noStrike">
              <a:solidFill>
                <a:schemeClr val="bg1"/>
              </a:solidFill>
              <a:latin typeface="Tw Cen MT"/>
            </a:rPr>
            <a:pPr/>
            <a:t>Ft</a:t>
          </a:fld>
          <a:endParaRPr lang="en-ZA" sz="900" b="1">
            <a:solidFill>
              <a:schemeClr val="bg1"/>
            </a:solidFill>
          </a:endParaRPr>
        </a:p>
      </xdr:txBody>
    </xdr:sp>
    <xdr:clientData/>
  </xdr:oneCellAnchor>
  <xdr:oneCellAnchor>
    <xdr:from>
      <xdr:col>15</xdr:col>
      <xdr:colOff>274320</xdr:colOff>
      <xdr:row>11</xdr:row>
      <xdr:rowOff>106680</xdr:rowOff>
    </xdr:from>
    <xdr:ext cx="368371" cy="235321"/>
    <xdr:sp macro="" textlink="Analysis!AA1">
      <xdr:nvSpPr>
        <xdr:cNvPr id="76" name="TextBox 75">
          <a:extLst>
            <a:ext uri="{FF2B5EF4-FFF2-40B4-BE49-F238E27FC236}">
              <a16:creationId xmlns:a16="http://schemas.microsoft.com/office/drawing/2014/main" id="{00000000-0008-0000-0000-00004C000000}"/>
            </a:ext>
          </a:extLst>
        </xdr:cNvPr>
        <xdr:cNvSpPr txBox="1"/>
      </xdr:nvSpPr>
      <xdr:spPr>
        <a:xfrm>
          <a:off x="10398034" y="2022566"/>
          <a:ext cx="368371"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520F3DE-19B1-4D7D-BF65-FD2251B18115}" type="TxLink">
            <a:rPr lang="en-US" sz="900" b="1" i="0" u="none" strike="noStrike">
              <a:solidFill>
                <a:schemeClr val="bg1"/>
              </a:solidFill>
              <a:latin typeface="Tw Cen MT"/>
            </a:rPr>
            <a:pPr/>
            <a:t>20</a:t>
          </a:fld>
          <a:endParaRPr lang="en-ZA" sz="900" b="1">
            <a:solidFill>
              <a:schemeClr val="bg1"/>
            </a:solidFill>
          </a:endParaRPr>
        </a:p>
      </xdr:txBody>
    </xdr:sp>
    <xdr:clientData/>
  </xdr:oneCellAnchor>
  <xdr:oneCellAnchor>
    <xdr:from>
      <xdr:col>15</xdr:col>
      <xdr:colOff>297180</xdr:colOff>
      <xdr:row>12</xdr:row>
      <xdr:rowOff>129541</xdr:rowOff>
    </xdr:from>
    <xdr:ext cx="670560" cy="190500"/>
    <xdr:sp macro="" textlink="Analysis!Z1">
      <xdr:nvSpPr>
        <xdr:cNvPr id="77" name="TextBox 76">
          <a:extLst>
            <a:ext uri="{FF2B5EF4-FFF2-40B4-BE49-F238E27FC236}">
              <a16:creationId xmlns:a16="http://schemas.microsoft.com/office/drawing/2014/main" id="{00000000-0008-0000-0000-00004D000000}"/>
            </a:ext>
          </a:extLst>
        </xdr:cNvPr>
        <xdr:cNvSpPr txBox="1"/>
      </xdr:nvSpPr>
      <xdr:spPr>
        <a:xfrm>
          <a:off x="10355580" y="2232661"/>
          <a:ext cx="67056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2DA3EF96-CA90-41B6-85F2-0707285DAAB6}" type="TxLink">
            <a:rPr lang="en-US" sz="900" b="1" i="0" u="none" strike="noStrike">
              <a:solidFill>
                <a:schemeClr val="bg1"/>
              </a:solidFill>
              <a:latin typeface="Tw Cen MT"/>
            </a:rPr>
            <a:pPr/>
            <a:t>R3 240</a:t>
          </a:fld>
          <a:endParaRPr lang="en-ZA" sz="900" b="1">
            <a:solidFill>
              <a:schemeClr val="bg1"/>
            </a:solidFill>
          </a:endParaRPr>
        </a:p>
      </xdr:txBody>
    </xdr:sp>
    <xdr:clientData/>
  </xdr:oneCellAnchor>
  <xdr:oneCellAnchor>
    <xdr:from>
      <xdr:col>17</xdr:col>
      <xdr:colOff>434340</xdr:colOff>
      <xdr:row>10</xdr:row>
      <xdr:rowOff>152400</xdr:rowOff>
    </xdr:from>
    <xdr:ext cx="740203" cy="235321"/>
    <xdr:sp macro="" textlink="Analysis!AM1">
      <xdr:nvSpPr>
        <xdr:cNvPr id="78" name="TextBox 77">
          <a:extLst>
            <a:ext uri="{FF2B5EF4-FFF2-40B4-BE49-F238E27FC236}">
              <a16:creationId xmlns:a16="http://schemas.microsoft.com/office/drawing/2014/main" id="{00000000-0008-0000-0000-00004E000000}"/>
            </a:ext>
          </a:extLst>
        </xdr:cNvPr>
        <xdr:cNvSpPr txBox="1"/>
      </xdr:nvSpPr>
      <xdr:spPr>
        <a:xfrm>
          <a:off x="11907883" y="1894114"/>
          <a:ext cx="740203" cy="2353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FB94C71-26C5-47DE-AE6D-B85209E5F4F5}" type="TxLink">
            <a:rPr lang="en-US" sz="900" b="1" i="0" u="none" strike="noStrike">
              <a:solidFill>
                <a:schemeClr val="bg1"/>
              </a:solidFill>
              <a:latin typeface="Tw Cen MT"/>
            </a:rPr>
            <a:pPr/>
            <a:t>Category05</a:t>
          </a:fld>
          <a:endParaRPr lang="en-ZA" sz="900" b="1">
            <a:solidFill>
              <a:schemeClr val="bg1"/>
            </a:solidFill>
          </a:endParaRPr>
        </a:p>
      </xdr:txBody>
    </xdr:sp>
    <xdr:clientData/>
  </xdr:oneCellAnchor>
  <xdr:oneCellAnchor>
    <xdr:from>
      <xdr:col>17</xdr:col>
      <xdr:colOff>464820</xdr:colOff>
      <xdr:row>12</xdr:row>
      <xdr:rowOff>114300</xdr:rowOff>
    </xdr:from>
    <xdr:ext cx="678904" cy="267061"/>
    <xdr:sp macro="" textlink="Analysis!AN1">
      <xdr:nvSpPr>
        <xdr:cNvPr id="79" name="TextBox 78">
          <a:extLst>
            <a:ext uri="{FF2B5EF4-FFF2-40B4-BE49-F238E27FC236}">
              <a16:creationId xmlns:a16="http://schemas.microsoft.com/office/drawing/2014/main" id="{00000000-0008-0000-0000-00004F000000}"/>
            </a:ext>
          </a:extLst>
        </xdr:cNvPr>
        <xdr:cNvSpPr txBox="1"/>
      </xdr:nvSpPr>
      <xdr:spPr>
        <a:xfrm>
          <a:off x="11938363" y="2204357"/>
          <a:ext cx="678904" cy="2670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BEA3E69-4DE0-4610-8DDE-53F1CAA2AECA}" type="TxLink">
            <a:rPr lang="en-US" sz="1100" b="1" i="0" u="none" strike="noStrike">
              <a:solidFill>
                <a:schemeClr val="bg1"/>
              </a:solidFill>
              <a:latin typeface="Tw Cen MT"/>
            </a:rPr>
            <a:pPr/>
            <a:t>R7 308</a:t>
          </a:fld>
          <a:endParaRPr lang="en-ZA" sz="900" b="1">
            <a:solidFill>
              <a:schemeClr val="bg1"/>
            </a:solidFill>
          </a:endParaRPr>
        </a:p>
      </xdr:txBody>
    </xdr:sp>
    <xdr:clientData/>
  </xdr:oneCellAnchor>
  <xdr:twoCellAnchor editAs="oneCell">
    <xdr:from>
      <xdr:col>8</xdr:col>
      <xdr:colOff>426720</xdr:colOff>
      <xdr:row>2</xdr:row>
      <xdr:rowOff>152401</xdr:rowOff>
    </xdr:from>
    <xdr:to>
      <xdr:col>12</xdr:col>
      <xdr:colOff>419100</xdr:colOff>
      <xdr:row>6</xdr:row>
      <xdr:rowOff>68581</xdr:rowOff>
    </xdr:to>
    <mc:AlternateContent xmlns:mc="http://schemas.openxmlformats.org/markup-compatibility/2006" xmlns:a14="http://schemas.microsoft.com/office/drawing/2010/main">
      <mc:Choice Requires="a14">
        <xdr:graphicFrame macro="">
          <xdr:nvGraphicFramePr>
            <xdr:cNvPr id="80" name="SALE TYPE 1">
              <a:extLst>
                <a:ext uri="{FF2B5EF4-FFF2-40B4-BE49-F238E27FC236}">
                  <a16:creationId xmlns:a16="http://schemas.microsoft.com/office/drawing/2014/main" id="{00000000-0008-0000-0000-000050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5826034" y="500744"/>
              <a:ext cx="2692037" cy="61286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30480</xdr:colOff>
      <xdr:row>2</xdr:row>
      <xdr:rowOff>167641</xdr:rowOff>
    </xdr:from>
    <xdr:to>
      <xdr:col>16</xdr:col>
      <xdr:colOff>137160</xdr:colOff>
      <xdr:row>6</xdr:row>
      <xdr:rowOff>53341</xdr:rowOff>
    </xdr:to>
    <mc:AlternateContent xmlns:mc="http://schemas.openxmlformats.org/markup-compatibility/2006" xmlns:a14="http://schemas.microsoft.com/office/drawing/2010/main">
      <mc:Choice Requires="a14">
        <xdr:graphicFrame macro="">
          <xdr:nvGraphicFramePr>
            <xdr:cNvPr id="81" name="PAYMENT MODE 1">
              <a:extLst>
                <a:ext uri="{FF2B5EF4-FFF2-40B4-BE49-F238E27FC236}">
                  <a16:creationId xmlns:a16="http://schemas.microsoft.com/office/drawing/2014/main" id="{00000000-0008-0000-0000-000051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8804366" y="515984"/>
              <a:ext cx="2131423" cy="582386"/>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327660</xdr:colOff>
      <xdr:row>15</xdr:row>
      <xdr:rowOff>45720</xdr:rowOff>
    </xdr:from>
    <xdr:to>
      <xdr:col>2</xdr:col>
      <xdr:colOff>205740</xdr:colOff>
      <xdr:row>31</xdr:row>
      <xdr:rowOff>76200</xdr:rowOff>
    </xdr:to>
    <mc:AlternateContent xmlns:mc="http://schemas.openxmlformats.org/markup-compatibility/2006" xmlns:a14="http://schemas.microsoft.com/office/drawing/2010/main">
      <mc:Choice Requires="a14">
        <xdr:graphicFrame macro="">
          <xdr:nvGraphicFramePr>
            <xdr:cNvPr id="82" name="MONTH 1">
              <a:extLst>
                <a:ext uri="{FF2B5EF4-FFF2-40B4-BE49-F238E27FC236}">
                  <a16:creationId xmlns:a16="http://schemas.microsoft.com/office/drawing/2014/main" id="{00000000-0008-0000-0000-000052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327660" y="2658291"/>
              <a:ext cx="1227909" cy="281722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7</xdr:row>
      <xdr:rowOff>160021</xdr:rowOff>
    </xdr:from>
    <xdr:to>
      <xdr:col>2</xdr:col>
      <xdr:colOff>106680</xdr:colOff>
      <xdr:row>13</xdr:row>
      <xdr:rowOff>22860</xdr:rowOff>
    </xdr:to>
    <mc:AlternateContent xmlns:mc="http://schemas.openxmlformats.org/markup-compatibility/2006" xmlns:a14="http://schemas.microsoft.com/office/drawing/2010/main">
      <mc:Choice Requires="a14">
        <xdr:graphicFrame macro="">
          <xdr:nvGraphicFramePr>
            <xdr:cNvPr id="83" name="YEAR 1">
              <a:extLst>
                <a:ext uri="{FF2B5EF4-FFF2-40B4-BE49-F238E27FC236}">
                  <a16:creationId xmlns:a16="http://schemas.microsoft.com/office/drawing/2014/main" id="{00000000-0008-0000-0000-00005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03860" y="1379221"/>
              <a:ext cx="1052649" cy="90786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441960</xdr:colOff>
      <xdr:row>28</xdr:row>
      <xdr:rowOff>106680</xdr:rowOff>
    </xdr:from>
    <xdr:to>
      <xdr:col>10</xdr:col>
      <xdr:colOff>480060</xdr:colOff>
      <xdr:row>37</xdr:row>
      <xdr:rowOff>129540</xdr:rowOff>
    </xdr:to>
    <xdr:graphicFrame macro="">
      <xdr:nvGraphicFramePr>
        <xdr:cNvPr id="84" name="Chart 83">
          <a:extLst>
            <a:ext uri="{FF2B5EF4-FFF2-40B4-BE49-F238E27FC236}">
              <a16:creationId xmlns:a16="http://schemas.microsoft.com/office/drawing/2014/main" id="{00000000-0008-0000-0000-00005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xdr:col>
      <xdr:colOff>617220</xdr:colOff>
      <xdr:row>14</xdr:row>
      <xdr:rowOff>166285</xdr:rowOff>
    </xdr:from>
    <xdr:to>
      <xdr:col>7</xdr:col>
      <xdr:colOff>609600</xdr:colOff>
      <xdr:row>23</xdr:row>
      <xdr:rowOff>167640</xdr:rowOff>
    </xdr:to>
    <xdr:graphicFrame macro="">
      <xdr:nvGraphicFramePr>
        <xdr:cNvPr id="85" name="Chart 84">
          <a:extLst>
            <a:ext uri="{FF2B5EF4-FFF2-40B4-BE49-F238E27FC236}">
              <a16:creationId xmlns:a16="http://schemas.microsoft.com/office/drawing/2014/main" id="{00000000-0008-0000-00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586740</xdr:colOff>
          <xdr:row>12</xdr:row>
          <xdr:rowOff>144780</xdr:rowOff>
        </xdr:from>
        <xdr:to>
          <xdr:col>5</xdr:col>
          <xdr:colOff>205740</xdr:colOff>
          <xdr:row>14</xdr:row>
          <xdr:rowOff>53340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426720</xdr:colOff>
          <xdr:row>12</xdr:row>
          <xdr:rowOff>144780</xdr:rowOff>
        </xdr:from>
        <xdr:to>
          <xdr:col>6</xdr:col>
          <xdr:colOff>53340</xdr:colOff>
          <xdr:row>14</xdr:row>
          <xdr:rowOff>53340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274320</xdr:colOff>
          <xdr:row>12</xdr:row>
          <xdr:rowOff>144780</xdr:rowOff>
        </xdr:from>
        <xdr:to>
          <xdr:col>6</xdr:col>
          <xdr:colOff>533400</xdr:colOff>
          <xdr:row>14</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307572</xdr:colOff>
      <xdr:row>14</xdr:row>
      <xdr:rowOff>76200</xdr:rowOff>
    </xdr:from>
    <xdr:to>
      <xdr:col>11</xdr:col>
      <xdr:colOff>457201</xdr:colOff>
      <xdr:row>24</xdr:row>
      <xdr:rowOff>130629</xdr:rowOff>
    </xdr:to>
    <xdr:graphicFrame macro="">
      <xdr:nvGraphicFramePr>
        <xdr:cNvPr id="86" name="Chart 85">
          <a:extLst>
            <a:ext uri="{FF2B5EF4-FFF2-40B4-BE49-F238E27FC236}">
              <a16:creationId xmlns:a16="http://schemas.microsoft.com/office/drawing/2014/main" id="{00000000-0008-0000-0000-00005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198120</xdr:colOff>
          <xdr:row>14</xdr:row>
          <xdr:rowOff>144780</xdr:rowOff>
        </xdr:from>
        <xdr:to>
          <xdr:col>8</xdr:col>
          <xdr:colOff>327660</xdr:colOff>
          <xdr:row>24</xdr:row>
          <xdr:rowOff>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257003</xdr:colOff>
      <xdr:row>21</xdr:row>
      <xdr:rowOff>13854</xdr:rowOff>
    </xdr:from>
    <xdr:to>
      <xdr:col>18</xdr:col>
      <xdr:colOff>568037</xdr:colOff>
      <xdr:row>37</xdr:row>
      <xdr:rowOff>7620</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0000000-0008-0000-0000-00005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1"/>
            </a:graphicData>
          </a:graphic>
        </xdr:graphicFrame>
      </mc:Choice>
      <mc:Fallback>
        <xdr:sp macro="" textlink="">
          <xdr:nvSpPr>
            <xdr:cNvPr id="0" name=""/>
            <xdr:cNvSpPr>
              <a:spLocks noTextEdit="1"/>
            </xdr:cNvSpPr>
          </xdr:nvSpPr>
          <xdr:spPr>
            <a:xfrm>
              <a:off x="10315403" y="3694314"/>
              <a:ext cx="2322714" cy="2797926"/>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153489</xdr:colOff>
      <xdr:row>14</xdr:row>
      <xdr:rowOff>87086</xdr:rowOff>
    </xdr:from>
    <xdr:to>
      <xdr:col>14</xdr:col>
      <xdr:colOff>366155</xdr:colOff>
      <xdr:row>24</xdr:row>
      <xdr:rowOff>152399</xdr:rowOff>
    </xdr:to>
    <xdr:graphicFrame macro="">
      <xdr:nvGraphicFramePr>
        <xdr:cNvPr id="88" name="Chart 87">
          <a:extLst>
            <a:ext uri="{FF2B5EF4-FFF2-40B4-BE49-F238E27FC236}">
              <a16:creationId xmlns:a16="http://schemas.microsoft.com/office/drawing/2014/main" id="{00000000-0008-0000-0000-00005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12</xdr:col>
      <xdr:colOff>282634</xdr:colOff>
      <xdr:row>28</xdr:row>
      <xdr:rowOff>122266</xdr:rowOff>
    </xdr:from>
    <xdr:to>
      <xdr:col>14</xdr:col>
      <xdr:colOff>360217</xdr:colOff>
      <xdr:row>37</xdr:row>
      <xdr:rowOff>110837</xdr:rowOff>
    </xdr:to>
    <xdr:graphicFrame macro="">
      <xdr:nvGraphicFramePr>
        <xdr:cNvPr id="89" name="Chart 88">
          <a:extLst>
            <a:ext uri="{FF2B5EF4-FFF2-40B4-BE49-F238E27FC236}">
              <a16:creationId xmlns:a16="http://schemas.microsoft.com/office/drawing/2014/main" id="{00000000-0008-0000-00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1074420</xdr:colOff>
      <xdr:row>21</xdr:row>
      <xdr:rowOff>91440</xdr:rowOff>
    </xdr:from>
    <xdr:to>
      <xdr:col>4</xdr:col>
      <xdr:colOff>502920</xdr:colOff>
      <xdr:row>28</xdr:row>
      <xdr:rowOff>83819</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381500" y="3931920"/>
              <a:ext cx="1409700" cy="121919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297180</xdr:colOff>
      <xdr:row>14</xdr:row>
      <xdr:rowOff>144781</xdr:rowOff>
    </xdr:from>
    <xdr:to>
      <xdr:col>5</xdr:col>
      <xdr:colOff>91440</xdr:colOff>
      <xdr:row>19</xdr:row>
      <xdr:rowOff>160021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5440680" y="2705101"/>
              <a:ext cx="1767840" cy="89154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541020</xdr:colOff>
      <xdr:row>14</xdr:row>
      <xdr:rowOff>152400</xdr:rowOff>
    </xdr:from>
    <xdr:to>
      <xdr:col>3</xdr:col>
      <xdr:colOff>769620</xdr:colOff>
      <xdr:row>33</xdr:row>
      <xdr:rowOff>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238500" y="2712720"/>
              <a:ext cx="899160" cy="317754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868680</xdr:colOff>
      <xdr:row>15</xdr:row>
      <xdr:rowOff>7621</xdr:rowOff>
    </xdr:from>
    <xdr:to>
      <xdr:col>3</xdr:col>
      <xdr:colOff>1912620</xdr:colOff>
      <xdr:row>20</xdr:row>
      <xdr:rowOff>45720</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175760" y="2750821"/>
              <a:ext cx="1043940" cy="91439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1059180</xdr:colOff>
      <xdr:row>33</xdr:row>
      <xdr:rowOff>163830</xdr:rowOff>
    </xdr:from>
    <xdr:to>
      <xdr:col>4</xdr:col>
      <xdr:colOff>1264920</xdr:colOff>
      <xdr:row>44</xdr:row>
      <xdr:rowOff>99060</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266700</xdr:colOff>
      <xdr:row>15</xdr:row>
      <xdr:rowOff>118110</xdr:rowOff>
    </xdr:from>
    <xdr:to>
      <xdr:col>15</xdr:col>
      <xdr:colOff>99060</xdr:colOff>
      <xdr:row>32</xdr:row>
      <xdr:rowOff>144780</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14</xdr:col>
          <xdr:colOff>160020</xdr:colOff>
          <xdr:row>1</xdr:row>
          <xdr:rowOff>22860</xdr:rowOff>
        </xdr:from>
        <xdr:to>
          <xdr:col>14</xdr:col>
          <xdr:colOff>1973580</xdr:colOff>
          <xdr:row>3</xdr:row>
          <xdr:rowOff>99060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160020</xdr:colOff>
          <xdr:row>5</xdr:row>
          <xdr:rowOff>22860</xdr:rowOff>
        </xdr:from>
        <xdr:to>
          <xdr:col>14</xdr:col>
          <xdr:colOff>1973580</xdr:colOff>
          <xdr:row>7</xdr:row>
          <xdr:rowOff>99060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160020</xdr:colOff>
          <xdr:row>8</xdr:row>
          <xdr:rowOff>22860</xdr:rowOff>
        </xdr:from>
        <xdr:to>
          <xdr:col>14</xdr:col>
          <xdr:colOff>1973580</xdr:colOff>
          <xdr:row>10</xdr:row>
          <xdr:rowOff>99060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27</xdr:col>
      <xdr:colOff>693420</xdr:colOff>
      <xdr:row>14</xdr:row>
      <xdr:rowOff>34290</xdr:rowOff>
    </xdr:from>
    <xdr:to>
      <xdr:col>30</xdr:col>
      <xdr:colOff>952500</xdr:colOff>
      <xdr:row>29</xdr:row>
      <xdr:rowOff>34290</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274320</xdr:colOff>
          <xdr:row>14</xdr:row>
          <xdr:rowOff>45720</xdr:rowOff>
        </xdr:from>
        <xdr:to>
          <xdr:col>27</xdr:col>
          <xdr:colOff>548640</xdr:colOff>
          <xdr:row>29</xdr:row>
          <xdr:rowOff>160020</xdr:rowOff>
        </xdr:to>
        <xdr:sp macro="" textlink="">
          <xdr:nvSpPr>
            <xdr:cNvPr id="5124" name="Scroll Bar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35</xdr:col>
      <xdr:colOff>1059180</xdr:colOff>
      <xdr:row>10</xdr:row>
      <xdr:rowOff>41910</xdr:rowOff>
    </xdr:from>
    <xdr:to>
      <xdr:col>38</xdr:col>
      <xdr:colOff>1043940</xdr:colOff>
      <xdr:row>27</xdr:row>
      <xdr:rowOff>121920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940480" y="1794510"/>
              <a:ext cx="3528060" cy="3059430"/>
            </a:xfrm>
            <a:prstGeom prst="rect">
              <a:avLst/>
            </a:prstGeom>
            <a:solidFill>
              <a:prstClr val="white"/>
            </a:solidFill>
            <a:ln w="1">
              <a:solidFill>
                <a:prstClr val="green"/>
              </a:solidFill>
            </a:ln>
          </xdr:spPr>
          <xdr:txBody>
            <a:bodyPr vertOverflow="clip" horzOverflow="clip"/>
            <a:lstStyle/>
            <a:p>
              <a:r>
                <a:rPr lang="en-Z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937260</xdr:colOff>
      <xdr:row>8</xdr:row>
      <xdr:rowOff>80010</xdr:rowOff>
    </xdr:from>
    <xdr:to>
      <xdr:col>43</xdr:col>
      <xdr:colOff>556260</xdr:colOff>
      <xdr:row>23</xdr:row>
      <xdr:rowOff>80010</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1219200</xdr:colOff>
      <xdr:row>6</xdr:row>
      <xdr:rowOff>125730</xdr:rowOff>
    </xdr:from>
    <xdr:to>
      <xdr:col>46</xdr:col>
      <xdr:colOff>419100</xdr:colOff>
      <xdr:row>21</xdr:row>
      <xdr:rowOff>125730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tang Rabasimane" refreshedDate="45329.61509525463" createdVersion="8" refreshedVersion="8" minRefreshableVersion="3" recordCount="527" xr:uid="{11A648D1-1553-4399-B553-3A51A825D008}">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44">
      <sharedItems containsSemiMixedTypes="0" containsString="0" containsNumber="1" containsInteger="1" minValue="5" maxValue="150"/>
    </cacheField>
    <cacheField name="SELLING PRICE" numFmtId="44">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627243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n v="1412.64"/>
    <x v="0"/>
    <x v="0"/>
    <x v="0"/>
  </r>
  <r>
    <d v="2021-01-02T00:00:00"/>
    <s v="P0038"/>
    <n v="15"/>
    <x v="1"/>
    <x v="1"/>
    <n v="0"/>
    <x v="1"/>
    <x v="1"/>
    <x v="1"/>
    <n v="72"/>
    <x v="1"/>
    <n v="1080"/>
    <n v="1198.8"/>
    <x v="1"/>
    <x v="0"/>
    <x v="0"/>
  </r>
  <r>
    <d v="2021-01-02T00:00:00"/>
    <s v="P0013"/>
    <n v="6"/>
    <x v="2"/>
    <x v="1"/>
    <n v="0"/>
    <x v="2"/>
    <x v="2"/>
    <x v="1"/>
    <n v="112"/>
    <x v="2"/>
    <n v="672"/>
    <n v="732.48"/>
    <x v="1"/>
    <x v="0"/>
    <x v="0"/>
  </r>
  <r>
    <d v="2021-01-03T00:00:00"/>
    <s v="P0004"/>
    <n v="5"/>
    <x v="2"/>
    <x v="0"/>
    <n v="0"/>
    <x v="3"/>
    <x v="3"/>
    <x v="2"/>
    <n v="44"/>
    <x v="3"/>
    <n v="220"/>
    <n v="244.20000000000002"/>
    <x v="2"/>
    <x v="0"/>
    <x v="0"/>
  </r>
  <r>
    <d v="2021-01-04T00:00:00"/>
    <s v="P0035"/>
    <n v="12"/>
    <x v="1"/>
    <x v="0"/>
    <n v="0"/>
    <x v="4"/>
    <x v="4"/>
    <x v="3"/>
    <n v="5"/>
    <x v="4"/>
    <n v="60"/>
    <n v="80.400000000000006"/>
    <x v="3"/>
    <x v="0"/>
    <x v="0"/>
  </r>
  <r>
    <d v="2021-01-09T00:00:00"/>
    <s v="P0031"/>
    <n v="1"/>
    <x v="2"/>
    <x v="1"/>
    <n v="0"/>
    <x v="5"/>
    <x v="4"/>
    <x v="1"/>
    <n v="93"/>
    <x v="5"/>
    <n v="93"/>
    <n v="104.16"/>
    <x v="4"/>
    <x v="0"/>
    <x v="0"/>
  </r>
  <r>
    <d v="2021-01-09T00:00:00"/>
    <s v="P0003"/>
    <n v="8"/>
    <x v="2"/>
    <x v="1"/>
    <n v="0"/>
    <x v="6"/>
    <x v="3"/>
    <x v="1"/>
    <n v="71"/>
    <x v="6"/>
    <n v="568"/>
    <n v="647.52"/>
    <x v="4"/>
    <x v="0"/>
    <x v="0"/>
  </r>
  <r>
    <d v="2021-01-09T00:00:00"/>
    <s v="P0025"/>
    <n v="4"/>
    <x v="2"/>
    <x v="0"/>
    <n v="0"/>
    <x v="7"/>
    <x v="0"/>
    <x v="3"/>
    <n v="7"/>
    <x v="7"/>
    <n v="28"/>
    <n v="33.32"/>
    <x v="4"/>
    <x v="0"/>
    <x v="0"/>
  </r>
  <r>
    <d v="2021-01-11T00:00:00"/>
    <s v="P0037"/>
    <n v="3"/>
    <x v="2"/>
    <x v="1"/>
    <n v="0"/>
    <x v="8"/>
    <x v="1"/>
    <x v="1"/>
    <n v="67"/>
    <x v="8"/>
    <n v="201"/>
    <n v="257.28000000000003"/>
    <x v="5"/>
    <x v="0"/>
    <x v="0"/>
  </r>
  <r>
    <d v="2021-01-11T00:00:00"/>
    <s v="P0014"/>
    <n v="4"/>
    <x v="0"/>
    <x v="0"/>
    <n v="0"/>
    <x v="9"/>
    <x v="2"/>
    <x v="1"/>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1"/>
    <n v="76"/>
    <x v="11"/>
    <n v="988"/>
    <n v="1067.04"/>
    <x v="7"/>
    <x v="0"/>
    <x v="0"/>
  </r>
  <r>
    <d v="2021-01-18T00:00:00"/>
    <s v="P0023"/>
    <n v="3"/>
    <x v="1"/>
    <x v="1"/>
    <n v="0"/>
    <x v="12"/>
    <x v="0"/>
    <x v="0"/>
    <n v="141"/>
    <x v="12"/>
    <n v="423"/>
    <n v="448.38"/>
    <x v="7"/>
    <x v="0"/>
    <x v="0"/>
  </r>
  <r>
    <d v="2021-01-19T00:00:00"/>
    <s v="P0035"/>
    <n v="6"/>
    <x v="2"/>
    <x v="1"/>
    <n v="0"/>
    <x v="4"/>
    <x v="4"/>
    <x v="3"/>
    <n v="5"/>
    <x v="4"/>
    <n v="30"/>
    <n v="40.200000000000003"/>
    <x v="8"/>
    <x v="0"/>
    <x v="0"/>
  </r>
  <r>
    <d v="2021-01-20T00:00:00"/>
    <s v="P0034"/>
    <n v="4"/>
    <x v="2"/>
    <x v="1"/>
    <n v="0"/>
    <x v="13"/>
    <x v="4"/>
    <x v="2"/>
    <n v="55"/>
    <x v="13"/>
    <n v="220"/>
    <n v="233.2"/>
    <x v="9"/>
    <x v="0"/>
    <x v="0"/>
  </r>
  <r>
    <d v="2021-01-20T00:00:00"/>
    <s v="P0020"/>
    <n v="4"/>
    <x v="2"/>
    <x v="1"/>
    <n v="0"/>
    <x v="14"/>
    <x v="0"/>
    <x v="2"/>
    <n v="61"/>
    <x v="14"/>
    <n v="244"/>
    <n v="305"/>
    <x v="9"/>
    <x v="0"/>
    <x v="0"/>
  </r>
  <r>
    <d v="2021-01-21T00:00:00"/>
    <s v="P0004"/>
    <n v="15"/>
    <x v="0"/>
    <x v="1"/>
    <n v="0"/>
    <x v="3"/>
    <x v="3"/>
    <x v="2"/>
    <n v="44"/>
    <x v="3"/>
    <n v="660"/>
    <n v="732.6"/>
    <x v="10"/>
    <x v="0"/>
    <x v="0"/>
  </r>
  <r>
    <d v="2021-01-21T00:00:00"/>
    <s v="P0003"/>
    <n v="9"/>
    <x v="2"/>
    <x v="0"/>
    <n v="0"/>
    <x v="6"/>
    <x v="3"/>
    <x v="1"/>
    <n v="71"/>
    <x v="6"/>
    <n v="639"/>
    <n v="728.46"/>
    <x v="10"/>
    <x v="0"/>
    <x v="0"/>
  </r>
  <r>
    <d v="2021-01-21T00:00:00"/>
    <s v="P0042"/>
    <n v="6"/>
    <x v="2"/>
    <x v="0"/>
    <n v="0"/>
    <x v="10"/>
    <x v="1"/>
    <x v="0"/>
    <n v="120"/>
    <x v="10"/>
    <n v="720"/>
    <n v="972"/>
    <x v="10"/>
    <x v="0"/>
    <x v="0"/>
  </r>
  <r>
    <d v="2021-01-25T00:00:00"/>
    <s v="P0034"/>
    <n v="6"/>
    <x v="2"/>
    <x v="1"/>
    <n v="0"/>
    <x v="13"/>
    <x v="4"/>
    <x v="2"/>
    <n v="55"/>
    <x v="13"/>
    <n v="330"/>
    <n v="349.79999999999995"/>
    <x v="11"/>
    <x v="0"/>
    <x v="0"/>
  </r>
  <r>
    <d v="2021-01-25T00:00:00"/>
    <s v="P0035"/>
    <n v="7"/>
    <x v="2"/>
    <x v="0"/>
    <n v="0"/>
    <x v="4"/>
    <x v="4"/>
    <x v="3"/>
    <n v="5"/>
    <x v="4"/>
    <n v="35"/>
    <n v="46.9"/>
    <x v="11"/>
    <x v="0"/>
    <x v="0"/>
  </r>
  <r>
    <d v="2021-01-25T00:00:00"/>
    <s v="P0031"/>
    <n v="14"/>
    <x v="2"/>
    <x v="0"/>
    <n v="0"/>
    <x v="5"/>
    <x v="4"/>
    <x v="1"/>
    <n v="93"/>
    <x v="5"/>
    <n v="1302"/>
    <n v="1458.24"/>
    <x v="11"/>
    <x v="0"/>
    <x v="0"/>
  </r>
  <r>
    <d v="2021-01-26T00:00:00"/>
    <s v="P0044"/>
    <n v="9"/>
    <x v="0"/>
    <x v="1"/>
    <n v="0"/>
    <x v="11"/>
    <x v="1"/>
    <x v="1"/>
    <n v="76"/>
    <x v="11"/>
    <n v="684"/>
    <n v="738.72"/>
    <x v="12"/>
    <x v="0"/>
    <x v="0"/>
  </r>
  <r>
    <d v="2021-01-26T00:00:00"/>
    <s v="P0006"/>
    <n v="7"/>
    <x v="1"/>
    <x v="1"/>
    <n v="0"/>
    <x v="15"/>
    <x v="3"/>
    <x v="1"/>
    <n v="75"/>
    <x v="15"/>
    <n v="525"/>
    <n v="598.5"/>
    <x v="12"/>
    <x v="0"/>
    <x v="0"/>
  </r>
  <r>
    <d v="2021-01-26T00:00:00"/>
    <s v="P0001"/>
    <n v="7"/>
    <x v="1"/>
    <x v="0"/>
    <n v="0"/>
    <x v="16"/>
    <x v="3"/>
    <x v="1"/>
    <n v="98"/>
    <x v="16"/>
    <n v="686"/>
    <n v="727.16"/>
    <x v="12"/>
    <x v="0"/>
    <x v="0"/>
  </r>
  <r>
    <d v="2021-01-27T00:00:00"/>
    <s v="P0040"/>
    <n v="7"/>
    <x v="0"/>
    <x v="0"/>
    <n v="0"/>
    <x v="17"/>
    <x v="1"/>
    <x v="1"/>
    <n v="90"/>
    <x v="17"/>
    <n v="630"/>
    <n v="806.4"/>
    <x v="13"/>
    <x v="0"/>
    <x v="0"/>
  </r>
  <r>
    <d v="2021-01-27T00:00:00"/>
    <s v="P0032"/>
    <n v="3"/>
    <x v="0"/>
    <x v="0"/>
    <n v="0"/>
    <x v="18"/>
    <x v="4"/>
    <x v="1"/>
    <n v="89"/>
    <x v="18"/>
    <n v="267"/>
    <n v="352.44"/>
    <x v="13"/>
    <x v="0"/>
    <x v="0"/>
  </r>
  <r>
    <d v="2021-01-28T00:00:00"/>
    <s v="P0004"/>
    <n v="10"/>
    <x v="1"/>
    <x v="1"/>
    <n v="0"/>
    <x v="3"/>
    <x v="3"/>
    <x v="2"/>
    <n v="44"/>
    <x v="3"/>
    <n v="440"/>
    <n v="488.40000000000003"/>
    <x v="14"/>
    <x v="0"/>
    <x v="0"/>
  </r>
  <r>
    <d v="2021-01-28T00:00:00"/>
    <s v="P0029"/>
    <n v="2"/>
    <x v="2"/>
    <x v="1"/>
    <n v="0"/>
    <x v="19"/>
    <x v="4"/>
    <x v="2"/>
    <n v="47"/>
    <x v="19"/>
    <n v="94"/>
    <n v="106.22"/>
    <x v="14"/>
    <x v="0"/>
    <x v="0"/>
  </r>
  <r>
    <d v="2021-02-02T00:00:00"/>
    <s v="P0010"/>
    <n v="7"/>
    <x v="1"/>
    <x v="0"/>
    <n v="0"/>
    <x v="20"/>
    <x v="2"/>
    <x v="0"/>
    <n v="148"/>
    <x v="20"/>
    <n v="1036"/>
    <n v="1149.96"/>
    <x v="1"/>
    <x v="1"/>
    <x v="0"/>
  </r>
  <r>
    <d v="2021-02-03T00:00:00"/>
    <s v="P0016"/>
    <n v="13"/>
    <x v="2"/>
    <x v="0"/>
    <n v="0"/>
    <x v="21"/>
    <x v="2"/>
    <x v="3"/>
    <n v="13"/>
    <x v="21"/>
    <n v="169"/>
    <n v="216.32"/>
    <x v="2"/>
    <x v="1"/>
    <x v="0"/>
  </r>
  <r>
    <d v="2021-02-03T00:00:00"/>
    <s v="P0022"/>
    <n v="2"/>
    <x v="0"/>
    <x v="1"/>
    <n v="0"/>
    <x v="22"/>
    <x v="0"/>
    <x v="0"/>
    <n v="121"/>
    <x v="22"/>
    <n v="242"/>
    <n v="283.14"/>
    <x v="2"/>
    <x v="1"/>
    <x v="0"/>
  </r>
  <r>
    <d v="2021-02-04T00:00:00"/>
    <s v="P0037"/>
    <n v="4"/>
    <x v="1"/>
    <x v="0"/>
    <n v="0"/>
    <x v="8"/>
    <x v="1"/>
    <x v="1"/>
    <n v="67"/>
    <x v="8"/>
    <n v="268"/>
    <n v="343.04"/>
    <x v="3"/>
    <x v="1"/>
    <x v="0"/>
  </r>
  <r>
    <d v="2021-02-05T00:00:00"/>
    <s v="P0043"/>
    <n v="7"/>
    <x v="1"/>
    <x v="1"/>
    <n v="0"/>
    <x v="23"/>
    <x v="1"/>
    <x v="1"/>
    <n v="67"/>
    <x v="23"/>
    <n v="469"/>
    <n v="581.55999999999995"/>
    <x v="15"/>
    <x v="1"/>
    <x v="0"/>
  </r>
  <r>
    <d v="2021-02-05T00:00:00"/>
    <s v="P0005"/>
    <n v="1"/>
    <x v="2"/>
    <x v="1"/>
    <n v="0"/>
    <x v="24"/>
    <x v="3"/>
    <x v="0"/>
    <n v="133"/>
    <x v="24"/>
    <n v="133"/>
    <n v="155.61000000000001"/>
    <x v="15"/>
    <x v="1"/>
    <x v="0"/>
  </r>
  <r>
    <d v="2021-02-05T00:00:00"/>
    <s v="P0043"/>
    <n v="9"/>
    <x v="2"/>
    <x v="1"/>
    <n v="0"/>
    <x v="23"/>
    <x v="1"/>
    <x v="1"/>
    <n v="67"/>
    <x v="23"/>
    <n v="603"/>
    <n v="747.72"/>
    <x v="15"/>
    <x v="1"/>
    <x v="0"/>
  </r>
  <r>
    <d v="2021-02-06T00:00:00"/>
    <s v="P0035"/>
    <n v="1"/>
    <x v="2"/>
    <x v="1"/>
    <n v="0"/>
    <x v="4"/>
    <x v="4"/>
    <x v="3"/>
    <n v="5"/>
    <x v="4"/>
    <n v="5"/>
    <n v="6.7"/>
    <x v="16"/>
    <x v="1"/>
    <x v="0"/>
  </r>
  <r>
    <d v="2021-02-09T00:00:00"/>
    <s v="P0034"/>
    <n v="14"/>
    <x v="2"/>
    <x v="0"/>
    <n v="0"/>
    <x v="13"/>
    <x v="4"/>
    <x v="2"/>
    <n v="55"/>
    <x v="13"/>
    <n v="770"/>
    <n v="816.19999999999993"/>
    <x v="4"/>
    <x v="1"/>
    <x v="0"/>
  </r>
  <r>
    <d v="2021-02-12T00:00:00"/>
    <s v="P0008"/>
    <n v="7"/>
    <x v="2"/>
    <x v="1"/>
    <n v="0"/>
    <x v="25"/>
    <x v="3"/>
    <x v="1"/>
    <n v="83"/>
    <x v="25"/>
    <n v="581"/>
    <n v="662.34"/>
    <x v="6"/>
    <x v="1"/>
    <x v="0"/>
  </r>
  <r>
    <d v="2021-02-12T00:00:00"/>
    <s v="P0023"/>
    <n v="9"/>
    <x v="1"/>
    <x v="1"/>
    <n v="0"/>
    <x v="12"/>
    <x v="0"/>
    <x v="0"/>
    <n v="141"/>
    <x v="12"/>
    <n v="1269"/>
    <n v="1345.14"/>
    <x v="6"/>
    <x v="1"/>
    <x v="0"/>
  </r>
  <r>
    <d v="2021-02-15T00:00:00"/>
    <s v="P0027"/>
    <n v="4"/>
    <x v="2"/>
    <x v="0"/>
    <n v="0"/>
    <x v="26"/>
    <x v="4"/>
    <x v="2"/>
    <n v="48"/>
    <x v="26"/>
    <n v="192"/>
    <n v="228.48000000000002"/>
    <x v="17"/>
    <x v="1"/>
    <x v="0"/>
  </r>
  <r>
    <d v="2021-02-18T00:00:00"/>
    <s v="P0015"/>
    <n v="6"/>
    <x v="1"/>
    <x v="1"/>
    <n v="0"/>
    <x v="27"/>
    <x v="2"/>
    <x v="3"/>
    <n v="12"/>
    <x v="27"/>
    <n v="72"/>
    <n v="94.32"/>
    <x v="7"/>
    <x v="1"/>
    <x v="0"/>
  </r>
  <r>
    <d v="2021-02-20T00:00:00"/>
    <s v="P0030"/>
    <n v="11"/>
    <x v="1"/>
    <x v="1"/>
    <n v="0"/>
    <x v="28"/>
    <x v="4"/>
    <x v="0"/>
    <n v="148"/>
    <x v="28"/>
    <n v="1628"/>
    <n v="2214.08"/>
    <x v="9"/>
    <x v="1"/>
    <x v="0"/>
  </r>
  <r>
    <d v="2021-02-22T00:00:00"/>
    <s v="P0013"/>
    <n v="5"/>
    <x v="1"/>
    <x v="1"/>
    <n v="0"/>
    <x v="2"/>
    <x v="2"/>
    <x v="1"/>
    <n v="112"/>
    <x v="2"/>
    <n v="560"/>
    <n v="610.4"/>
    <x v="18"/>
    <x v="1"/>
    <x v="0"/>
  </r>
  <r>
    <d v="2021-02-23T00:00:00"/>
    <s v="P0025"/>
    <n v="3"/>
    <x v="2"/>
    <x v="1"/>
    <n v="0"/>
    <x v="7"/>
    <x v="0"/>
    <x v="3"/>
    <n v="7"/>
    <x v="7"/>
    <n v="21"/>
    <n v="24.990000000000002"/>
    <x v="19"/>
    <x v="1"/>
    <x v="0"/>
  </r>
  <r>
    <d v="2021-02-23T00:00:00"/>
    <s v="P0005"/>
    <n v="2"/>
    <x v="2"/>
    <x v="0"/>
    <n v="0"/>
    <x v="24"/>
    <x v="3"/>
    <x v="0"/>
    <n v="133"/>
    <x v="24"/>
    <n v="266"/>
    <n v="311.22000000000003"/>
    <x v="19"/>
    <x v="1"/>
    <x v="0"/>
  </r>
  <r>
    <d v="2021-02-25T00:00:00"/>
    <s v="P0002"/>
    <n v="4"/>
    <x v="0"/>
    <x v="0"/>
    <n v="0"/>
    <x v="29"/>
    <x v="3"/>
    <x v="1"/>
    <n v="105"/>
    <x v="29"/>
    <n v="420"/>
    <n v="571.20000000000005"/>
    <x v="11"/>
    <x v="1"/>
    <x v="0"/>
  </r>
  <r>
    <d v="2021-02-25T00:00:00"/>
    <s v="P0032"/>
    <n v="11"/>
    <x v="1"/>
    <x v="1"/>
    <n v="0"/>
    <x v="18"/>
    <x v="4"/>
    <x v="1"/>
    <n v="89"/>
    <x v="18"/>
    <n v="979"/>
    <n v="1292.28"/>
    <x v="11"/>
    <x v="1"/>
    <x v="0"/>
  </r>
  <r>
    <d v="2021-02-25T00:00:00"/>
    <s v="P0030"/>
    <n v="2"/>
    <x v="2"/>
    <x v="0"/>
    <n v="0"/>
    <x v="28"/>
    <x v="4"/>
    <x v="0"/>
    <n v="148"/>
    <x v="28"/>
    <n v="296"/>
    <n v="402.56"/>
    <x v="11"/>
    <x v="1"/>
    <x v="0"/>
  </r>
  <r>
    <d v="2021-02-27T00:00:00"/>
    <s v="P0018"/>
    <n v="11"/>
    <x v="0"/>
    <x v="0"/>
    <n v="0"/>
    <x v="30"/>
    <x v="2"/>
    <x v="3"/>
    <n v="37"/>
    <x v="30"/>
    <n v="407"/>
    <n v="541.31000000000006"/>
    <x v="13"/>
    <x v="1"/>
    <x v="0"/>
  </r>
  <r>
    <d v="2021-03-03T00:00:00"/>
    <s v="P0011"/>
    <n v="1"/>
    <x v="2"/>
    <x v="0"/>
    <n v="0"/>
    <x v="31"/>
    <x v="2"/>
    <x v="2"/>
    <n v="44"/>
    <x v="31"/>
    <n v="44"/>
    <n v="48.4"/>
    <x v="2"/>
    <x v="2"/>
    <x v="0"/>
  </r>
  <r>
    <d v="2021-03-07T00:00:00"/>
    <s v="P0021"/>
    <n v="9"/>
    <x v="2"/>
    <x v="1"/>
    <n v="0"/>
    <x v="32"/>
    <x v="0"/>
    <x v="0"/>
    <n v="126"/>
    <x v="32"/>
    <n v="1134"/>
    <n v="1462.86"/>
    <x v="20"/>
    <x v="2"/>
    <x v="0"/>
  </r>
  <r>
    <d v="2021-03-08T00:00:00"/>
    <s v="P0027"/>
    <n v="6"/>
    <x v="1"/>
    <x v="1"/>
    <n v="0"/>
    <x v="26"/>
    <x v="4"/>
    <x v="2"/>
    <n v="48"/>
    <x v="26"/>
    <n v="288"/>
    <n v="342.72"/>
    <x v="21"/>
    <x v="2"/>
    <x v="0"/>
  </r>
  <r>
    <d v="2021-03-08T00:00:00"/>
    <s v="P0044"/>
    <n v="9"/>
    <x v="1"/>
    <x v="0"/>
    <n v="0"/>
    <x v="11"/>
    <x v="1"/>
    <x v="1"/>
    <n v="76"/>
    <x v="11"/>
    <n v="684"/>
    <n v="738.72"/>
    <x v="21"/>
    <x v="2"/>
    <x v="0"/>
  </r>
  <r>
    <d v="2021-03-09T00:00:00"/>
    <s v="P0029"/>
    <n v="6"/>
    <x v="0"/>
    <x v="0"/>
    <n v="0"/>
    <x v="19"/>
    <x v="4"/>
    <x v="2"/>
    <n v="47"/>
    <x v="19"/>
    <n v="282"/>
    <n v="318.65999999999997"/>
    <x v="4"/>
    <x v="2"/>
    <x v="0"/>
  </r>
  <r>
    <d v="2021-03-11T00:00:00"/>
    <s v="P0025"/>
    <n v="11"/>
    <x v="2"/>
    <x v="1"/>
    <n v="0"/>
    <x v="7"/>
    <x v="0"/>
    <x v="3"/>
    <n v="7"/>
    <x v="7"/>
    <n v="77"/>
    <n v="91.63"/>
    <x v="5"/>
    <x v="2"/>
    <x v="0"/>
  </r>
  <r>
    <d v="2021-03-13T00:00:00"/>
    <s v="P0028"/>
    <n v="10"/>
    <x v="0"/>
    <x v="1"/>
    <n v="0"/>
    <x v="33"/>
    <x v="4"/>
    <x v="3"/>
    <n v="37"/>
    <x v="33"/>
    <n v="370"/>
    <n v="418.1"/>
    <x v="22"/>
    <x v="2"/>
    <x v="0"/>
  </r>
  <r>
    <d v="2021-03-15T00:00:00"/>
    <s v="P0039"/>
    <n v="11"/>
    <x v="1"/>
    <x v="1"/>
    <n v="0"/>
    <x v="34"/>
    <x v="1"/>
    <x v="3"/>
    <n v="37"/>
    <x v="34"/>
    <n v="407"/>
    <n v="468.04999999999995"/>
    <x v="17"/>
    <x v="2"/>
    <x v="0"/>
  </r>
  <r>
    <d v="2021-03-16T00:00:00"/>
    <s v="P0012"/>
    <n v="14"/>
    <x v="2"/>
    <x v="1"/>
    <n v="0"/>
    <x v="35"/>
    <x v="2"/>
    <x v="1"/>
    <n v="73"/>
    <x v="35"/>
    <n v="1022"/>
    <n v="1318.38"/>
    <x v="23"/>
    <x v="2"/>
    <x v="0"/>
  </r>
  <r>
    <d v="2021-03-18T00:00:00"/>
    <s v="P0042"/>
    <n v="8"/>
    <x v="0"/>
    <x v="1"/>
    <n v="0"/>
    <x v="10"/>
    <x v="1"/>
    <x v="0"/>
    <n v="120"/>
    <x v="10"/>
    <n v="960"/>
    <n v="1296"/>
    <x v="7"/>
    <x v="2"/>
    <x v="0"/>
  </r>
  <r>
    <d v="2021-03-19T00:00:00"/>
    <s v="P0028"/>
    <n v="9"/>
    <x v="1"/>
    <x v="1"/>
    <n v="0"/>
    <x v="33"/>
    <x v="4"/>
    <x v="3"/>
    <n v="37"/>
    <x v="33"/>
    <n v="333"/>
    <n v="376.29"/>
    <x v="8"/>
    <x v="2"/>
    <x v="0"/>
  </r>
  <r>
    <d v="2021-03-21T00:00:00"/>
    <s v="P0020"/>
    <n v="13"/>
    <x v="1"/>
    <x v="0"/>
    <n v="0"/>
    <x v="14"/>
    <x v="0"/>
    <x v="2"/>
    <n v="61"/>
    <x v="14"/>
    <n v="793"/>
    <n v="991.25"/>
    <x v="10"/>
    <x v="2"/>
    <x v="0"/>
  </r>
  <r>
    <d v="2021-03-21T00:00:00"/>
    <s v="P0039"/>
    <n v="7"/>
    <x v="2"/>
    <x v="0"/>
    <n v="0"/>
    <x v="34"/>
    <x v="1"/>
    <x v="3"/>
    <n v="37"/>
    <x v="34"/>
    <n v="259"/>
    <n v="297.84999999999997"/>
    <x v="10"/>
    <x v="2"/>
    <x v="0"/>
  </r>
  <r>
    <d v="2021-03-22T00:00:00"/>
    <s v="P0002"/>
    <n v="8"/>
    <x v="1"/>
    <x v="0"/>
    <n v="0"/>
    <x v="29"/>
    <x v="3"/>
    <x v="1"/>
    <n v="105"/>
    <x v="29"/>
    <n v="840"/>
    <n v="1142.4000000000001"/>
    <x v="18"/>
    <x v="2"/>
    <x v="0"/>
  </r>
  <r>
    <d v="2021-03-22T00:00:00"/>
    <s v="P0012"/>
    <n v="4"/>
    <x v="1"/>
    <x v="0"/>
    <n v="0"/>
    <x v="35"/>
    <x v="2"/>
    <x v="1"/>
    <n v="73"/>
    <x v="35"/>
    <n v="292"/>
    <n v="376.68"/>
    <x v="18"/>
    <x v="2"/>
    <x v="0"/>
  </r>
  <r>
    <d v="2021-03-25T00:00:00"/>
    <s v="P0024"/>
    <n v="14"/>
    <x v="1"/>
    <x v="1"/>
    <n v="0"/>
    <x v="0"/>
    <x v="0"/>
    <x v="0"/>
    <n v="144"/>
    <x v="0"/>
    <n v="2016"/>
    <n v="2197.44"/>
    <x v="11"/>
    <x v="2"/>
    <x v="0"/>
  </r>
  <r>
    <d v="2021-03-25T00:00:00"/>
    <s v="P0006"/>
    <n v="4"/>
    <x v="2"/>
    <x v="1"/>
    <n v="0"/>
    <x v="15"/>
    <x v="3"/>
    <x v="1"/>
    <n v="75"/>
    <x v="15"/>
    <n v="300"/>
    <n v="342"/>
    <x v="11"/>
    <x v="2"/>
    <x v="0"/>
  </r>
  <r>
    <d v="2021-03-25T00:00:00"/>
    <s v="P0029"/>
    <n v="8"/>
    <x v="2"/>
    <x v="1"/>
    <n v="0"/>
    <x v="19"/>
    <x v="4"/>
    <x v="2"/>
    <n v="47"/>
    <x v="19"/>
    <n v="376"/>
    <n v="424.88"/>
    <x v="11"/>
    <x v="2"/>
    <x v="0"/>
  </r>
  <r>
    <d v="2021-03-25T00:00:00"/>
    <s v="P0038"/>
    <n v="2"/>
    <x v="2"/>
    <x v="0"/>
    <n v="0"/>
    <x v="1"/>
    <x v="1"/>
    <x v="1"/>
    <n v="72"/>
    <x v="1"/>
    <n v="144"/>
    <n v="159.84"/>
    <x v="11"/>
    <x v="2"/>
    <x v="0"/>
  </r>
  <r>
    <d v="2021-03-26T00:00:00"/>
    <s v="P0001"/>
    <n v="4"/>
    <x v="2"/>
    <x v="1"/>
    <n v="0"/>
    <x v="16"/>
    <x v="3"/>
    <x v="1"/>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4"/>
    <x v="0"/>
    <n v="148"/>
    <x v="28"/>
    <n v="444"/>
    <n v="603.84"/>
    <x v="13"/>
    <x v="2"/>
    <x v="0"/>
  </r>
  <r>
    <d v="2021-03-28T00:00:00"/>
    <s v="P0007"/>
    <n v="8"/>
    <x v="1"/>
    <x v="1"/>
    <n v="0"/>
    <x v="36"/>
    <x v="3"/>
    <x v="2"/>
    <n v="43"/>
    <x v="36"/>
    <n v="344"/>
    <n v="381.84000000000003"/>
    <x v="14"/>
    <x v="2"/>
    <x v="0"/>
  </r>
  <r>
    <d v="2021-03-30T00:00:00"/>
    <s v="P0038"/>
    <n v="1"/>
    <x v="1"/>
    <x v="1"/>
    <n v="0"/>
    <x v="1"/>
    <x v="1"/>
    <x v="1"/>
    <n v="72"/>
    <x v="1"/>
    <n v="72"/>
    <n v="79.92"/>
    <x v="24"/>
    <x v="2"/>
    <x v="0"/>
  </r>
  <r>
    <d v="2021-03-31T00:00:00"/>
    <s v="P0042"/>
    <n v="3"/>
    <x v="2"/>
    <x v="1"/>
    <n v="0"/>
    <x v="10"/>
    <x v="1"/>
    <x v="0"/>
    <n v="120"/>
    <x v="10"/>
    <n v="360"/>
    <n v="486"/>
    <x v="25"/>
    <x v="2"/>
    <x v="0"/>
  </r>
  <r>
    <d v="2021-04-04T00:00:00"/>
    <s v="P0040"/>
    <n v="4"/>
    <x v="2"/>
    <x v="1"/>
    <n v="0"/>
    <x v="17"/>
    <x v="1"/>
    <x v="1"/>
    <n v="90"/>
    <x v="17"/>
    <n v="360"/>
    <n v="460.8"/>
    <x v="3"/>
    <x v="3"/>
    <x v="0"/>
  </r>
  <r>
    <d v="2021-04-04T00:00:00"/>
    <s v="P0009"/>
    <n v="9"/>
    <x v="1"/>
    <x v="1"/>
    <n v="0"/>
    <x v="37"/>
    <x v="3"/>
    <x v="3"/>
    <n v="6"/>
    <x v="37"/>
    <n v="54"/>
    <n v="70.739999999999995"/>
    <x v="3"/>
    <x v="3"/>
    <x v="0"/>
  </r>
  <r>
    <d v="2021-04-05T00:00:00"/>
    <s v="P0031"/>
    <n v="15"/>
    <x v="1"/>
    <x v="0"/>
    <n v="0"/>
    <x v="5"/>
    <x v="4"/>
    <x v="1"/>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1"/>
    <n v="67"/>
    <x v="8"/>
    <n v="201"/>
    <n v="257.28000000000003"/>
    <x v="6"/>
    <x v="3"/>
    <x v="0"/>
  </r>
  <r>
    <d v="2021-04-12T00:00:00"/>
    <s v="P0029"/>
    <n v="4"/>
    <x v="2"/>
    <x v="0"/>
    <n v="0"/>
    <x v="19"/>
    <x v="4"/>
    <x v="2"/>
    <n v="47"/>
    <x v="19"/>
    <n v="188"/>
    <n v="212.44"/>
    <x v="6"/>
    <x v="3"/>
    <x v="0"/>
  </r>
  <r>
    <d v="2021-04-12T00:00:00"/>
    <s v="P0027"/>
    <n v="9"/>
    <x v="2"/>
    <x v="0"/>
    <n v="0"/>
    <x v="26"/>
    <x v="4"/>
    <x v="2"/>
    <n v="48"/>
    <x v="26"/>
    <n v="432"/>
    <n v="514.08000000000004"/>
    <x v="6"/>
    <x v="3"/>
    <x v="0"/>
  </r>
  <r>
    <d v="2021-04-12T00:00:00"/>
    <s v="P0033"/>
    <n v="13"/>
    <x v="2"/>
    <x v="1"/>
    <n v="0"/>
    <x v="38"/>
    <x v="4"/>
    <x v="1"/>
    <n v="95"/>
    <x v="38"/>
    <n v="1235"/>
    <n v="1556.1000000000001"/>
    <x v="6"/>
    <x v="3"/>
    <x v="0"/>
  </r>
  <r>
    <d v="2021-04-15T00:00:00"/>
    <s v="P0017"/>
    <n v="3"/>
    <x v="2"/>
    <x v="0"/>
    <n v="0"/>
    <x v="39"/>
    <x v="2"/>
    <x v="0"/>
    <n v="134"/>
    <x v="39"/>
    <n v="402"/>
    <n v="470.34000000000003"/>
    <x v="17"/>
    <x v="3"/>
    <x v="0"/>
  </r>
  <r>
    <d v="2021-04-16T00:00:00"/>
    <s v="P0018"/>
    <n v="15"/>
    <x v="2"/>
    <x v="1"/>
    <n v="0"/>
    <x v="30"/>
    <x v="2"/>
    <x v="3"/>
    <n v="37"/>
    <x v="30"/>
    <n v="555"/>
    <n v="738.15"/>
    <x v="23"/>
    <x v="3"/>
    <x v="0"/>
  </r>
  <r>
    <d v="2021-04-18T00:00:00"/>
    <s v="P0038"/>
    <n v="9"/>
    <x v="0"/>
    <x v="0"/>
    <n v="0"/>
    <x v="1"/>
    <x v="1"/>
    <x v="1"/>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4"/>
    <x v="3"/>
    <n v="37"/>
    <x v="33"/>
    <n v="370"/>
    <n v="418.1"/>
    <x v="19"/>
    <x v="3"/>
    <x v="0"/>
  </r>
  <r>
    <d v="2021-04-24T00:00:00"/>
    <s v="P0030"/>
    <n v="2"/>
    <x v="1"/>
    <x v="0"/>
    <n v="0"/>
    <x v="28"/>
    <x v="4"/>
    <x v="0"/>
    <n v="148"/>
    <x v="28"/>
    <n v="296"/>
    <n v="402.56"/>
    <x v="27"/>
    <x v="3"/>
    <x v="0"/>
  </r>
  <r>
    <d v="2021-04-26T00:00:00"/>
    <s v="P0037"/>
    <n v="3"/>
    <x v="2"/>
    <x v="0"/>
    <n v="0"/>
    <x v="8"/>
    <x v="1"/>
    <x v="1"/>
    <n v="67"/>
    <x v="8"/>
    <n v="201"/>
    <n v="257.28000000000003"/>
    <x v="12"/>
    <x v="3"/>
    <x v="0"/>
  </r>
  <r>
    <d v="2021-04-29T00:00:00"/>
    <s v="P0030"/>
    <n v="7"/>
    <x v="2"/>
    <x v="0"/>
    <n v="0"/>
    <x v="28"/>
    <x v="4"/>
    <x v="0"/>
    <n v="148"/>
    <x v="28"/>
    <n v="1036"/>
    <n v="1408.96"/>
    <x v="28"/>
    <x v="3"/>
    <x v="0"/>
  </r>
  <r>
    <d v="2021-04-30T00:00:00"/>
    <s v="P0029"/>
    <n v="1"/>
    <x v="2"/>
    <x v="0"/>
    <n v="0"/>
    <x v="19"/>
    <x v="4"/>
    <x v="2"/>
    <n v="47"/>
    <x v="19"/>
    <n v="47"/>
    <n v="53.11"/>
    <x v="24"/>
    <x v="3"/>
    <x v="0"/>
  </r>
  <r>
    <d v="2021-05-01T00:00:00"/>
    <s v="P0018"/>
    <n v="3"/>
    <x v="1"/>
    <x v="1"/>
    <n v="0"/>
    <x v="30"/>
    <x v="2"/>
    <x v="3"/>
    <n v="37"/>
    <x v="30"/>
    <n v="111"/>
    <n v="147.63"/>
    <x v="0"/>
    <x v="4"/>
    <x v="0"/>
  </r>
  <r>
    <d v="2021-05-01T00:00:00"/>
    <s v="P0042"/>
    <n v="1"/>
    <x v="1"/>
    <x v="1"/>
    <n v="0"/>
    <x v="10"/>
    <x v="1"/>
    <x v="0"/>
    <n v="120"/>
    <x v="10"/>
    <n v="120"/>
    <n v="162"/>
    <x v="0"/>
    <x v="4"/>
    <x v="0"/>
  </r>
  <r>
    <d v="2021-05-03T00:00:00"/>
    <s v="P0034"/>
    <n v="3"/>
    <x v="1"/>
    <x v="0"/>
    <n v="0"/>
    <x v="13"/>
    <x v="4"/>
    <x v="2"/>
    <n v="55"/>
    <x v="13"/>
    <n v="165"/>
    <n v="174.89999999999998"/>
    <x v="2"/>
    <x v="4"/>
    <x v="0"/>
  </r>
  <r>
    <d v="2021-05-04T00:00:00"/>
    <s v="P0015"/>
    <n v="13"/>
    <x v="1"/>
    <x v="0"/>
    <n v="0"/>
    <x v="27"/>
    <x v="2"/>
    <x v="3"/>
    <n v="12"/>
    <x v="27"/>
    <n v="156"/>
    <n v="204.35999999999999"/>
    <x v="3"/>
    <x v="4"/>
    <x v="0"/>
  </r>
  <r>
    <d v="2021-05-04T00:00:00"/>
    <s v="P0014"/>
    <n v="4"/>
    <x v="2"/>
    <x v="1"/>
    <n v="0"/>
    <x v="9"/>
    <x v="2"/>
    <x v="1"/>
    <n v="112"/>
    <x v="9"/>
    <n v="448"/>
    <n v="586.88"/>
    <x v="3"/>
    <x v="4"/>
    <x v="0"/>
  </r>
  <r>
    <d v="2021-05-05T00:00:00"/>
    <s v="P0009"/>
    <n v="13"/>
    <x v="2"/>
    <x v="1"/>
    <n v="0"/>
    <x v="37"/>
    <x v="3"/>
    <x v="3"/>
    <n v="6"/>
    <x v="37"/>
    <n v="78"/>
    <n v="102.17999999999999"/>
    <x v="15"/>
    <x v="4"/>
    <x v="0"/>
  </r>
  <r>
    <d v="2021-05-06T00:00:00"/>
    <s v="P0008"/>
    <n v="15"/>
    <x v="2"/>
    <x v="0"/>
    <n v="0"/>
    <x v="25"/>
    <x v="3"/>
    <x v="1"/>
    <n v="83"/>
    <x v="25"/>
    <n v="1245"/>
    <n v="1419.3000000000002"/>
    <x v="16"/>
    <x v="4"/>
    <x v="0"/>
  </r>
  <r>
    <d v="2021-05-06T00:00:00"/>
    <s v="P0009"/>
    <n v="6"/>
    <x v="1"/>
    <x v="0"/>
    <n v="0"/>
    <x v="37"/>
    <x v="3"/>
    <x v="3"/>
    <n v="6"/>
    <x v="37"/>
    <n v="36"/>
    <n v="47.16"/>
    <x v="16"/>
    <x v="4"/>
    <x v="0"/>
  </r>
  <r>
    <d v="2021-05-07T00:00:00"/>
    <s v="P0018"/>
    <n v="1"/>
    <x v="2"/>
    <x v="1"/>
    <n v="0"/>
    <x v="30"/>
    <x v="2"/>
    <x v="3"/>
    <n v="37"/>
    <x v="30"/>
    <n v="37"/>
    <n v="49.21"/>
    <x v="20"/>
    <x v="4"/>
    <x v="0"/>
  </r>
  <r>
    <d v="2021-05-09T00:00:00"/>
    <s v="P0016"/>
    <n v="6"/>
    <x v="1"/>
    <x v="0"/>
    <n v="0"/>
    <x v="21"/>
    <x v="2"/>
    <x v="3"/>
    <n v="13"/>
    <x v="21"/>
    <n v="78"/>
    <n v="99.84"/>
    <x v="4"/>
    <x v="4"/>
    <x v="0"/>
  </r>
  <r>
    <d v="2021-05-09T00:00:00"/>
    <s v="P0028"/>
    <n v="8"/>
    <x v="2"/>
    <x v="1"/>
    <n v="0"/>
    <x v="33"/>
    <x v="4"/>
    <x v="3"/>
    <n v="37"/>
    <x v="33"/>
    <n v="296"/>
    <n v="334.48"/>
    <x v="4"/>
    <x v="4"/>
    <x v="0"/>
  </r>
  <r>
    <d v="2021-05-12T00:00:00"/>
    <s v="P0016"/>
    <n v="3"/>
    <x v="2"/>
    <x v="0"/>
    <n v="0"/>
    <x v="21"/>
    <x v="2"/>
    <x v="3"/>
    <n v="13"/>
    <x v="21"/>
    <n v="39"/>
    <n v="49.92"/>
    <x v="6"/>
    <x v="4"/>
    <x v="0"/>
  </r>
  <r>
    <d v="2021-05-12T00:00:00"/>
    <s v="P0035"/>
    <n v="15"/>
    <x v="2"/>
    <x v="0"/>
    <n v="0"/>
    <x v="4"/>
    <x v="4"/>
    <x v="3"/>
    <n v="5"/>
    <x v="4"/>
    <n v="75"/>
    <n v="100.5"/>
    <x v="6"/>
    <x v="4"/>
    <x v="0"/>
  </r>
  <r>
    <d v="2021-05-13T00:00:00"/>
    <s v="P0029"/>
    <n v="4"/>
    <x v="2"/>
    <x v="0"/>
    <n v="0"/>
    <x v="19"/>
    <x v="4"/>
    <x v="2"/>
    <n v="47"/>
    <x v="19"/>
    <n v="188"/>
    <n v="212.44"/>
    <x v="22"/>
    <x v="4"/>
    <x v="0"/>
  </r>
  <r>
    <d v="2021-05-20T00:00:00"/>
    <s v="P0042"/>
    <n v="2"/>
    <x v="1"/>
    <x v="1"/>
    <n v="0"/>
    <x v="10"/>
    <x v="1"/>
    <x v="0"/>
    <n v="120"/>
    <x v="10"/>
    <n v="240"/>
    <n v="324"/>
    <x v="9"/>
    <x v="4"/>
    <x v="0"/>
  </r>
  <r>
    <d v="2021-05-23T00:00:00"/>
    <s v="P0040"/>
    <n v="11"/>
    <x v="2"/>
    <x v="0"/>
    <n v="0"/>
    <x v="17"/>
    <x v="1"/>
    <x v="1"/>
    <n v="90"/>
    <x v="17"/>
    <n v="990"/>
    <n v="1267.2"/>
    <x v="19"/>
    <x v="4"/>
    <x v="0"/>
  </r>
  <r>
    <d v="2021-05-30T00:00:00"/>
    <s v="P0023"/>
    <n v="13"/>
    <x v="1"/>
    <x v="0"/>
    <n v="0"/>
    <x v="12"/>
    <x v="0"/>
    <x v="0"/>
    <n v="141"/>
    <x v="12"/>
    <n v="1833"/>
    <n v="1942.98"/>
    <x v="24"/>
    <x v="4"/>
    <x v="0"/>
  </r>
  <r>
    <d v="2021-05-30T00:00:00"/>
    <s v="P0013"/>
    <n v="6"/>
    <x v="1"/>
    <x v="1"/>
    <n v="0"/>
    <x v="2"/>
    <x v="2"/>
    <x v="1"/>
    <n v="112"/>
    <x v="2"/>
    <n v="672"/>
    <n v="732.48"/>
    <x v="24"/>
    <x v="4"/>
    <x v="0"/>
  </r>
  <r>
    <d v="2021-06-03T00:00:00"/>
    <s v="P0021"/>
    <n v="10"/>
    <x v="2"/>
    <x v="1"/>
    <n v="0"/>
    <x v="32"/>
    <x v="0"/>
    <x v="0"/>
    <n v="126"/>
    <x v="32"/>
    <n v="1260"/>
    <n v="1625.3999999999999"/>
    <x v="2"/>
    <x v="5"/>
    <x v="0"/>
  </r>
  <r>
    <d v="2021-06-04T00:00:00"/>
    <s v="P0020"/>
    <n v="8"/>
    <x v="0"/>
    <x v="0"/>
    <n v="0"/>
    <x v="14"/>
    <x v="0"/>
    <x v="2"/>
    <n v="61"/>
    <x v="14"/>
    <n v="488"/>
    <n v="610"/>
    <x v="3"/>
    <x v="5"/>
    <x v="0"/>
  </r>
  <r>
    <d v="2021-06-04T00:00:00"/>
    <s v="P0020"/>
    <n v="12"/>
    <x v="1"/>
    <x v="1"/>
    <n v="0"/>
    <x v="14"/>
    <x v="0"/>
    <x v="2"/>
    <n v="61"/>
    <x v="14"/>
    <n v="732"/>
    <n v="915"/>
    <x v="3"/>
    <x v="5"/>
    <x v="0"/>
  </r>
  <r>
    <d v="2021-06-05T00:00:00"/>
    <s v="P0022"/>
    <n v="15"/>
    <x v="0"/>
    <x v="0"/>
    <n v="0"/>
    <x v="22"/>
    <x v="0"/>
    <x v="0"/>
    <n v="121"/>
    <x v="22"/>
    <n v="1815"/>
    <n v="2123.5499999999997"/>
    <x v="15"/>
    <x v="5"/>
    <x v="0"/>
  </r>
  <r>
    <d v="2021-06-05T00:00:00"/>
    <s v="P0035"/>
    <n v="10"/>
    <x v="2"/>
    <x v="0"/>
    <n v="0"/>
    <x v="4"/>
    <x v="4"/>
    <x v="3"/>
    <n v="5"/>
    <x v="4"/>
    <n v="50"/>
    <n v="67"/>
    <x v="15"/>
    <x v="5"/>
    <x v="0"/>
  </r>
  <r>
    <d v="2021-06-06T00:00:00"/>
    <s v="P0033"/>
    <n v="6"/>
    <x v="2"/>
    <x v="0"/>
    <n v="0"/>
    <x v="38"/>
    <x v="4"/>
    <x v="1"/>
    <n v="95"/>
    <x v="38"/>
    <n v="570"/>
    <n v="718.2"/>
    <x v="16"/>
    <x v="5"/>
    <x v="0"/>
  </r>
  <r>
    <d v="2021-06-08T00:00:00"/>
    <s v="P0028"/>
    <n v="11"/>
    <x v="2"/>
    <x v="0"/>
    <n v="0"/>
    <x v="33"/>
    <x v="4"/>
    <x v="3"/>
    <n v="37"/>
    <x v="33"/>
    <n v="407"/>
    <n v="459.91"/>
    <x v="21"/>
    <x v="5"/>
    <x v="0"/>
  </r>
  <r>
    <d v="2021-06-08T00:00:00"/>
    <s v="P0004"/>
    <n v="11"/>
    <x v="0"/>
    <x v="1"/>
    <n v="0"/>
    <x v="3"/>
    <x v="3"/>
    <x v="2"/>
    <n v="44"/>
    <x v="3"/>
    <n v="484"/>
    <n v="537.24"/>
    <x v="21"/>
    <x v="5"/>
    <x v="0"/>
  </r>
  <r>
    <d v="2021-06-09T00:00:00"/>
    <s v="P0001"/>
    <n v="7"/>
    <x v="2"/>
    <x v="0"/>
    <n v="0"/>
    <x v="16"/>
    <x v="3"/>
    <x v="1"/>
    <n v="98"/>
    <x v="16"/>
    <n v="686"/>
    <n v="727.16"/>
    <x v="4"/>
    <x v="5"/>
    <x v="0"/>
  </r>
  <r>
    <d v="2021-06-11T00:00:00"/>
    <s v="P0032"/>
    <n v="12"/>
    <x v="0"/>
    <x v="1"/>
    <n v="0"/>
    <x v="18"/>
    <x v="4"/>
    <x v="1"/>
    <n v="89"/>
    <x v="18"/>
    <n v="1068"/>
    <n v="1409.76"/>
    <x v="5"/>
    <x v="5"/>
    <x v="0"/>
  </r>
  <r>
    <d v="2021-06-12T00:00:00"/>
    <s v="P0041"/>
    <n v="6"/>
    <x v="2"/>
    <x v="0"/>
    <n v="0"/>
    <x v="41"/>
    <x v="1"/>
    <x v="0"/>
    <n v="138"/>
    <x v="41"/>
    <n v="828"/>
    <n v="1043.28"/>
    <x v="6"/>
    <x v="5"/>
    <x v="0"/>
  </r>
  <r>
    <d v="2021-06-14T00:00:00"/>
    <s v="P0025"/>
    <n v="10"/>
    <x v="1"/>
    <x v="1"/>
    <n v="0"/>
    <x v="7"/>
    <x v="0"/>
    <x v="3"/>
    <n v="7"/>
    <x v="7"/>
    <n v="70"/>
    <n v="83.3"/>
    <x v="29"/>
    <x v="5"/>
    <x v="0"/>
  </r>
  <r>
    <d v="2021-06-16T00:00:00"/>
    <s v="P0019"/>
    <n v="5"/>
    <x v="0"/>
    <x v="1"/>
    <n v="0"/>
    <x v="40"/>
    <x v="2"/>
    <x v="0"/>
    <n v="150"/>
    <x v="40"/>
    <n v="750"/>
    <n v="1050"/>
    <x v="23"/>
    <x v="5"/>
    <x v="0"/>
  </r>
  <r>
    <d v="2021-06-16T00:00:00"/>
    <s v="P0015"/>
    <n v="12"/>
    <x v="1"/>
    <x v="1"/>
    <n v="0"/>
    <x v="27"/>
    <x v="2"/>
    <x v="3"/>
    <n v="12"/>
    <x v="27"/>
    <n v="144"/>
    <n v="188.64"/>
    <x v="23"/>
    <x v="5"/>
    <x v="0"/>
  </r>
  <r>
    <d v="2021-06-16T00:00:00"/>
    <s v="P0039"/>
    <n v="11"/>
    <x v="2"/>
    <x v="1"/>
    <n v="0"/>
    <x v="34"/>
    <x v="1"/>
    <x v="3"/>
    <n v="37"/>
    <x v="34"/>
    <n v="407"/>
    <n v="468.04999999999995"/>
    <x v="23"/>
    <x v="5"/>
    <x v="0"/>
  </r>
  <r>
    <d v="2021-06-18T00:00:00"/>
    <s v="P0025"/>
    <n v="13"/>
    <x v="2"/>
    <x v="1"/>
    <n v="0"/>
    <x v="7"/>
    <x v="0"/>
    <x v="3"/>
    <n v="7"/>
    <x v="7"/>
    <n v="91"/>
    <n v="108.29"/>
    <x v="7"/>
    <x v="5"/>
    <x v="0"/>
  </r>
  <r>
    <d v="2021-06-19T00:00:00"/>
    <s v="P0041"/>
    <n v="5"/>
    <x v="2"/>
    <x v="0"/>
    <n v="0"/>
    <x v="41"/>
    <x v="1"/>
    <x v="0"/>
    <n v="138"/>
    <x v="41"/>
    <n v="690"/>
    <n v="869.4"/>
    <x v="8"/>
    <x v="5"/>
    <x v="0"/>
  </r>
  <r>
    <d v="2021-06-20T00:00:00"/>
    <s v="P0016"/>
    <n v="1"/>
    <x v="0"/>
    <x v="1"/>
    <n v="0"/>
    <x v="21"/>
    <x v="2"/>
    <x v="3"/>
    <n v="13"/>
    <x v="21"/>
    <n v="13"/>
    <n v="16.64"/>
    <x v="9"/>
    <x v="5"/>
    <x v="0"/>
  </r>
  <r>
    <d v="2021-06-23T00:00:00"/>
    <s v="P0016"/>
    <n v="4"/>
    <x v="2"/>
    <x v="0"/>
    <n v="0"/>
    <x v="21"/>
    <x v="2"/>
    <x v="3"/>
    <n v="13"/>
    <x v="21"/>
    <n v="52"/>
    <n v="66.56"/>
    <x v="19"/>
    <x v="5"/>
    <x v="0"/>
  </r>
  <r>
    <d v="2021-06-24T00:00:00"/>
    <s v="P0011"/>
    <n v="13"/>
    <x v="2"/>
    <x v="0"/>
    <n v="0"/>
    <x v="31"/>
    <x v="2"/>
    <x v="2"/>
    <n v="44"/>
    <x v="31"/>
    <n v="572"/>
    <n v="629.19999999999993"/>
    <x v="27"/>
    <x v="5"/>
    <x v="0"/>
  </r>
  <r>
    <d v="2021-06-26T00:00:00"/>
    <s v="P0009"/>
    <n v="7"/>
    <x v="1"/>
    <x v="0"/>
    <n v="0"/>
    <x v="37"/>
    <x v="3"/>
    <x v="3"/>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4"/>
    <x v="3"/>
    <n v="5"/>
    <x v="4"/>
    <n v="35"/>
    <n v="46.9"/>
    <x v="14"/>
    <x v="5"/>
    <x v="0"/>
  </r>
  <r>
    <d v="2021-06-29T00:00:00"/>
    <s v="P0014"/>
    <n v="4"/>
    <x v="2"/>
    <x v="0"/>
    <n v="0"/>
    <x v="9"/>
    <x v="2"/>
    <x v="1"/>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4"/>
    <x v="1"/>
    <n v="95"/>
    <x v="38"/>
    <n v="855"/>
    <n v="1077.3"/>
    <x v="2"/>
    <x v="6"/>
    <x v="0"/>
  </r>
  <r>
    <d v="2021-07-03T00:00:00"/>
    <s v="P0003"/>
    <n v="8"/>
    <x v="1"/>
    <x v="1"/>
    <n v="0"/>
    <x v="6"/>
    <x v="3"/>
    <x v="1"/>
    <n v="71"/>
    <x v="6"/>
    <n v="568"/>
    <n v="647.52"/>
    <x v="2"/>
    <x v="6"/>
    <x v="0"/>
  </r>
  <r>
    <d v="2021-07-05T00:00:00"/>
    <s v="P0002"/>
    <n v="8"/>
    <x v="2"/>
    <x v="0"/>
    <n v="0"/>
    <x v="29"/>
    <x v="3"/>
    <x v="1"/>
    <n v="105"/>
    <x v="29"/>
    <n v="840"/>
    <n v="1142.4000000000001"/>
    <x v="15"/>
    <x v="6"/>
    <x v="0"/>
  </r>
  <r>
    <d v="2021-07-06T00:00:00"/>
    <s v="P0041"/>
    <n v="15"/>
    <x v="2"/>
    <x v="1"/>
    <n v="0"/>
    <x v="41"/>
    <x v="1"/>
    <x v="0"/>
    <n v="138"/>
    <x v="41"/>
    <n v="2070"/>
    <n v="2608.1999999999998"/>
    <x v="16"/>
    <x v="6"/>
    <x v="0"/>
  </r>
  <r>
    <d v="2021-07-08T00:00:00"/>
    <s v="P0004"/>
    <n v="10"/>
    <x v="2"/>
    <x v="0"/>
    <n v="0"/>
    <x v="3"/>
    <x v="3"/>
    <x v="2"/>
    <n v="44"/>
    <x v="3"/>
    <n v="440"/>
    <n v="488.40000000000003"/>
    <x v="21"/>
    <x v="6"/>
    <x v="0"/>
  </r>
  <r>
    <d v="2021-07-10T00:00:00"/>
    <s v="P0034"/>
    <n v="6"/>
    <x v="0"/>
    <x v="1"/>
    <n v="0"/>
    <x v="13"/>
    <x v="4"/>
    <x v="2"/>
    <n v="55"/>
    <x v="13"/>
    <n v="330"/>
    <n v="349.79999999999995"/>
    <x v="26"/>
    <x v="6"/>
    <x v="0"/>
  </r>
  <r>
    <d v="2021-07-11T00:00:00"/>
    <s v="P0009"/>
    <n v="4"/>
    <x v="0"/>
    <x v="0"/>
    <n v="0"/>
    <x v="37"/>
    <x v="3"/>
    <x v="3"/>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4"/>
    <x v="2"/>
    <n v="48"/>
    <x v="26"/>
    <n v="672"/>
    <n v="799.68000000000006"/>
    <x v="7"/>
    <x v="6"/>
    <x v="0"/>
  </r>
  <r>
    <d v="2021-07-20T00:00:00"/>
    <s v="P0038"/>
    <n v="11"/>
    <x v="1"/>
    <x v="0"/>
    <n v="0"/>
    <x v="1"/>
    <x v="1"/>
    <x v="1"/>
    <n v="72"/>
    <x v="1"/>
    <n v="792"/>
    <n v="879.12"/>
    <x v="9"/>
    <x v="6"/>
    <x v="0"/>
  </r>
  <r>
    <d v="2021-07-20T00:00:00"/>
    <s v="P0043"/>
    <n v="5"/>
    <x v="2"/>
    <x v="0"/>
    <n v="0"/>
    <x v="23"/>
    <x v="1"/>
    <x v="1"/>
    <n v="67"/>
    <x v="23"/>
    <n v="335"/>
    <n v="415.4"/>
    <x v="9"/>
    <x v="6"/>
    <x v="0"/>
  </r>
  <r>
    <d v="2021-07-21T00:00:00"/>
    <s v="P0029"/>
    <n v="15"/>
    <x v="2"/>
    <x v="0"/>
    <n v="0"/>
    <x v="19"/>
    <x v="4"/>
    <x v="2"/>
    <n v="47"/>
    <x v="19"/>
    <n v="705"/>
    <n v="796.65"/>
    <x v="10"/>
    <x v="6"/>
    <x v="0"/>
  </r>
  <r>
    <d v="2021-07-22T00:00:00"/>
    <s v="P0026"/>
    <n v="3"/>
    <x v="0"/>
    <x v="1"/>
    <n v="0"/>
    <x v="42"/>
    <x v="4"/>
    <x v="3"/>
    <n v="18"/>
    <x v="42"/>
    <n v="54"/>
    <n v="73.98"/>
    <x v="18"/>
    <x v="6"/>
    <x v="0"/>
  </r>
  <r>
    <d v="2021-07-22T00:00:00"/>
    <s v="P0024"/>
    <n v="14"/>
    <x v="1"/>
    <x v="1"/>
    <n v="0"/>
    <x v="0"/>
    <x v="0"/>
    <x v="0"/>
    <n v="144"/>
    <x v="0"/>
    <n v="2016"/>
    <n v="2197.44"/>
    <x v="18"/>
    <x v="6"/>
    <x v="0"/>
  </r>
  <r>
    <d v="2021-07-23T00:00:00"/>
    <s v="P0036"/>
    <n v="7"/>
    <x v="0"/>
    <x v="0"/>
    <n v="0"/>
    <x v="43"/>
    <x v="4"/>
    <x v="1"/>
    <n v="90"/>
    <x v="43"/>
    <n v="630"/>
    <n v="674.1"/>
    <x v="19"/>
    <x v="6"/>
    <x v="0"/>
  </r>
  <r>
    <d v="2021-07-23T00:00:00"/>
    <s v="P0037"/>
    <n v="8"/>
    <x v="2"/>
    <x v="0"/>
    <n v="0"/>
    <x v="8"/>
    <x v="1"/>
    <x v="1"/>
    <n v="67"/>
    <x v="8"/>
    <n v="536"/>
    <n v="686.08"/>
    <x v="19"/>
    <x v="6"/>
    <x v="0"/>
  </r>
  <r>
    <d v="2021-07-24T00:00:00"/>
    <s v="P0009"/>
    <n v="4"/>
    <x v="1"/>
    <x v="1"/>
    <n v="0"/>
    <x v="37"/>
    <x v="3"/>
    <x v="3"/>
    <n v="6"/>
    <x v="37"/>
    <n v="24"/>
    <n v="31.439999999999998"/>
    <x v="27"/>
    <x v="6"/>
    <x v="0"/>
  </r>
  <r>
    <d v="2021-07-29T00:00:00"/>
    <s v="P0044"/>
    <n v="15"/>
    <x v="1"/>
    <x v="1"/>
    <n v="0"/>
    <x v="11"/>
    <x v="1"/>
    <x v="1"/>
    <n v="76"/>
    <x v="11"/>
    <n v="1140"/>
    <n v="1231.2"/>
    <x v="28"/>
    <x v="6"/>
    <x v="0"/>
  </r>
  <r>
    <d v="2021-08-01T00:00:00"/>
    <s v="P0001"/>
    <n v="11"/>
    <x v="2"/>
    <x v="1"/>
    <n v="0"/>
    <x v="16"/>
    <x v="3"/>
    <x v="1"/>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4"/>
    <x v="2"/>
    <n v="55"/>
    <x v="13"/>
    <n v="660"/>
    <n v="699.59999999999991"/>
    <x v="2"/>
    <x v="7"/>
    <x v="0"/>
  </r>
  <r>
    <d v="2021-08-05T00:00:00"/>
    <s v="P0028"/>
    <n v="14"/>
    <x v="2"/>
    <x v="1"/>
    <n v="0"/>
    <x v="33"/>
    <x v="4"/>
    <x v="3"/>
    <n v="37"/>
    <x v="33"/>
    <n v="518"/>
    <n v="585.34"/>
    <x v="15"/>
    <x v="7"/>
    <x v="0"/>
  </r>
  <r>
    <d v="2021-08-06T00:00:00"/>
    <s v="P0037"/>
    <n v="1"/>
    <x v="0"/>
    <x v="1"/>
    <n v="0"/>
    <x v="8"/>
    <x v="1"/>
    <x v="1"/>
    <n v="67"/>
    <x v="8"/>
    <n v="67"/>
    <n v="85.76"/>
    <x v="16"/>
    <x v="7"/>
    <x v="0"/>
  </r>
  <r>
    <d v="2021-08-10T00:00:00"/>
    <s v="P0005"/>
    <n v="4"/>
    <x v="0"/>
    <x v="1"/>
    <n v="0"/>
    <x v="24"/>
    <x v="3"/>
    <x v="0"/>
    <n v="133"/>
    <x v="24"/>
    <n v="532"/>
    <n v="622.44000000000005"/>
    <x v="26"/>
    <x v="7"/>
    <x v="0"/>
  </r>
  <r>
    <d v="2021-08-10T00:00:00"/>
    <s v="P0044"/>
    <n v="10"/>
    <x v="1"/>
    <x v="1"/>
    <n v="0"/>
    <x v="11"/>
    <x v="1"/>
    <x v="1"/>
    <n v="76"/>
    <x v="11"/>
    <n v="760"/>
    <n v="820.8"/>
    <x v="26"/>
    <x v="7"/>
    <x v="0"/>
  </r>
  <r>
    <d v="2021-08-10T00:00:00"/>
    <s v="P0006"/>
    <n v="6"/>
    <x v="2"/>
    <x v="1"/>
    <n v="0"/>
    <x v="15"/>
    <x v="3"/>
    <x v="1"/>
    <n v="75"/>
    <x v="15"/>
    <n v="450"/>
    <n v="513"/>
    <x v="26"/>
    <x v="7"/>
    <x v="0"/>
  </r>
  <r>
    <d v="2021-08-11T00:00:00"/>
    <s v="P0023"/>
    <n v="4"/>
    <x v="2"/>
    <x v="0"/>
    <n v="0"/>
    <x v="12"/>
    <x v="0"/>
    <x v="0"/>
    <n v="141"/>
    <x v="12"/>
    <n v="564"/>
    <n v="597.84"/>
    <x v="5"/>
    <x v="7"/>
    <x v="0"/>
  </r>
  <r>
    <d v="2021-08-13T00:00:00"/>
    <s v="P0011"/>
    <n v="13"/>
    <x v="2"/>
    <x v="0"/>
    <n v="0"/>
    <x v="31"/>
    <x v="2"/>
    <x v="2"/>
    <n v="44"/>
    <x v="31"/>
    <n v="572"/>
    <n v="629.19999999999993"/>
    <x v="22"/>
    <x v="7"/>
    <x v="0"/>
  </r>
  <r>
    <d v="2021-08-13T00:00:00"/>
    <s v="P0027"/>
    <n v="9"/>
    <x v="2"/>
    <x v="0"/>
    <n v="0"/>
    <x v="26"/>
    <x v="4"/>
    <x v="2"/>
    <n v="48"/>
    <x v="26"/>
    <n v="432"/>
    <n v="514.08000000000004"/>
    <x v="22"/>
    <x v="7"/>
    <x v="0"/>
  </r>
  <r>
    <d v="2021-08-16T00:00:00"/>
    <s v="P0003"/>
    <n v="3"/>
    <x v="1"/>
    <x v="0"/>
    <n v="0"/>
    <x v="6"/>
    <x v="3"/>
    <x v="1"/>
    <n v="71"/>
    <x v="6"/>
    <n v="213"/>
    <n v="242.82"/>
    <x v="23"/>
    <x v="7"/>
    <x v="0"/>
  </r>
  <r>
    <d v="2021-08-18T00:00:00"/>
    <s v="P0025"/>
    <n v="6"/>
    <x v="2"/>
    <x v="0"/>
    <n v="0"/>
    <x v="7"/>
    <x v="0"/>
    <x v="3"/>
    <n v="7"/>
    <x v="7"/>
    <n v="42"/>
    <n v="49.980000000000004"/>
    <x v="7"/>
    <x v="7"/>
    <x v="0"/>
  </r>
  <r>
    <d v="2021-08-20T00:00:00"/>
    <s v="P0020"/>
    <n v="15"/>
    <x v="2"/>
    <x v="1"/>
    <n v="0"/>
    <x v="14"/>
    <x v="0"/>
    <x v="2"/>
    <n v="61"/>
    <x v="14"/>
    <n v="915"/>
    <n v="1143.75"/>
    <x v="9"/>
    <x v="7"/>
    <x v="0"/>
  </r>
  <r>
    <d v="2021-08-20T00:00:00"/>
    <s v="P0031"/>
    <n v="9"/>
    <x v="2"/>
    <x v="0"/>
    <n v="0"/>
    <x v="5"/>
    <x v="4"/>
    <x v="1"/>
    <n v="93"/>
    <x v="5"/>
    <n v="837"/>
    <n v="937.43999999999994"/>
    <x v="9"/>
    <x v="7"/>
    <x v="0"/>
  </r>
  <r>
    <d v="2021-08-20T00:00:00"/>
    <s v="P0028"/>
    <n v="13"/>
    <x v="2"/>
    <x v="0"/>
    <n v="0"/>
    <x v="33"/>
    <x v="4"/>
    <x v="3"/>
    <n v="37"/>
    <x v="33"/>
    <n v="481"/>
    <n v="543.53"/>
    <x v="9"/>
    <x v="7"/>
    <x v="0"/>
  </r>
  <r>
    <d v="2021-08-26T00:00:00"/>
    <s v="P0039"/>
    <n v="4"/>
    <x v="2"/>
    <x v="0"/>
    <n v="0"/>
    <x v="34"/>
    <x v="1"/>
    <x v="3"/>
    <n v="37"/>
    <x v="34"/>
    <n v="148"/>
    <n v="170.2"/>
    <x v="12"/>
    <x v="7"/>
    <x v="0"/>
  </r>
  <r>
    <d v="2021-08-29T00:00:00"/>
    <s v="P0034"/>
    <n v="12"/>
    <x v="0"/>
    <x v="0"/>
    <n v="0"/>
    <x v="13"/>
    <x v="4"/>
    <x v="2"/>
    <n v="55"/>
    <x v="13"/>
    <n v="660"/>
    <n v="699.59999999999991"/>
    <x v="28"/>
    <x v="7"/>
    <x v="0"/>
  </r>
  <r>
    <d v="2021-08-30T00:00:00"/>
    <s v="P0013"/>
    <n v="13"/>
    <x v="2"/>
    <x v="0"/>
    <n v="0"/>
    <x v="2"/>
    <x v="2"/>
    <x v="1"/>
    <n v="112"/>
    <x v="2"/>
    <n v="1456"/>
    <n v="1587.04"/>
    <x v="24"/>
    <x v="7"/>
    <x v="0"/>
  </r>
  <r>
    <d v="2021-08-31T00:00:00"/>
    <s v="P0001"/>
    <n v="2"/>
    <x v="2"/>
    <x v="0"/>
    <n v="0"/>
    <x v="16"/>
    <x v="3"/>
    <x v="1"/>
    <n v="98"/>
    <x v="16"/>
    <n v="196"/>
    <n v="207.76"/>
    <x v="25"/>
    <x v="7"/>
    <x v="0"/>
  </r>
  <r>
    <d v="2021-08-31T00:00:00"/>
    <s v="P0035"/>
    <n v="11"/>
    <x v="2"/>
    <x v="0"/>
    <n v="0"/>
    <x v="4"/>
    <x v="4"/>
    <x v="3"/>
    <n v="5"/>
    <x v="4"/>
    <n v="55"/>
    <n v="73.7"/>
    <x v="25"/>
    <x v="7"/>
    <x v="0"/>
  </r>
  <r>
    <d v="2021-09-01T00:00:00"/>
    <s v="P0024"/>
    <n v="1"/>
    <x v="0"/>
    <x v="1"/>
    <n v="0"/>
    <x v="0"/>
    <x v="0"/>
    <x v="0"/>
    <n v="144"/>
    <x v="0"/>
    <n v="144"/>
    <n v="156.96"/>
    <x v="0"/>
    <x v="8"/>
    <x v="0"/>
  </r>
  <r>
    <d v="2021-09-01T00:00:00"/>
    <s v="P0003"/>
    <n v="14"/>
    <x v="1"/>
    <x v="0"/>
    <n v="0"/>
    <x v="6"/>
    <x v="3"/>
    <x v="1"/>
    <n v="71"/>
    <x v="6"/>
    <n v="994"/>
    <n v="1133.1599999999999"/>
    <x v="0"/>
    <x v="8"/>
    <x v="0"/>
  </r>
  <r>
    <d v="2021-09-03T00:00:00"/>
    <s v="P0041"/>
    <n v="8"/>
    <x v="2"/>
    <x v="0"/>
    <n v="0"/>
    <x v="41"/>
    <x v="1"/>
    <x v="0"/>
    <n v="138"/>
    <x v="41"/>
    <n v="1104"/>
    <n v="1391.04"/>
    <x v="2"/>
    <x v="8"/>
    <x v="0"/>
  </r>
  <r>
    <d v="2021-09-04T00:00:00"/>
    <s v="P0028"/>
    <n v="7"/>
    <x v="2"/>
    <x v="0"/>
    <n v="0"/>
    <x v="33"/>
    <x v="4"/>
    <x v="3"/>
    <n v="37"/>
    <x v="33"/>
    <n v="259"/>
    <n v="292.67"/>
    <x v="3"/>
    <x v="8"/>
    <x v="0"/>
  </r>
  <r>
    <d v="2021-09-04T00:00:00"/>
    <s v="P0023"/>
    <n v="15"/>
    <x v="2"/>
    <x v="0"/>
    <n v="0"/>
    <x v="12"/>
    <x v="0"/>
    <x v="0"/>
    <n v="141"/>
    <x v="12"/>
    <n v="2115"/>
    <n v="2241.9"/>
    <x v="3"/>
    <x v="8"/>
    <x v="0"/>
  </r>
  <r>
    <d v="2021-09-05T00:00:00"/>
    <s v="P0032"/>
    <n v="1"/>
    <x v="2"/>
    <x v="1"/>
    <n v="0"/>
    <x v="18"/>
    <x v="4"/>
    <x v="1"/>
    <n v="89"/>
    <x v="18"/>
    <n v="89"/>
    <n v="117.48"/>
    <x v="15"/>
    <x v="8"/>
    <x v="0"/>
  </r>
  <r>
    <d v="2021-09-07T00:00:00"/>
    <s v="P0019"/>
    <n v="5"/>
    <x v="2"/>
    <x v="0"/>
    <n v="0"/>
    <x v="40"/>
    <x v="2"/>
    <x v="0"/>
    <n v="150"/>
    <x v="40"/>
    <n v="750"/>
    <n v="1050"/>
    <x v="20"/>
    <x v="8"/>
    <x v="0"/>
  </r>
  <r>
    <d v="2021-09-09T00:00:00"/>
    <s v="P0044"/>
    <n v="4"/>
    <x v="2"/>
    <x v="0"/>
    <n v="0"/>
    <x v="11"/>
    <x v="1"/>
    <x v="1"/>
    <n v="76"/>
    <x v="11"/>
    <n v="304"/>
    <n v="328.32"/>
    <x v="4"/>
    <x v="8"/>
    <x v="0"/>
  </r>
  <r>
    <d v="2021-09-10T00:00:00"/>
    <s v="P0030"/>
    <n v="6"/>
    <x v="2"/>
    <x v="0"/>
    <n v="0"/>
    <x v="28"/>
    <x v="4"/>
    <x v="0"/>
    <n v="148"/>
    <x v="28"/>
    <n v="888"/>
    <n v="1207.68"/>
    <x v="26"/>
    <x v="8"/>
    <x v="0"/>
  </r>
  <r>
    <d v="2021-09-10T00:00:00"/>
    <s v="P0001"/>
    <n v="9"/>
    <x v="0"/>
    <x v="0"/>
    <n v="0"/>
    <x v="16"/>
    <x v="3"/>
    <x v="1"/>
    <n v="98"/>
    <x v="16"/>
    <n v="882"/>
    <n v="934.92"/>
    <x v="26"/>
    <x v="8"/>
    <x v="0"/>
  </r>
  <r>
    <d v="2021-09-10T00:00:00"/>
    <s v="P0026"/>
    <n v="2"/>
    <x v="2"/>
    <x v="0"/>
    <n v="0"/>
    <x v="42"/>
    <x v="4"/>
    <x v="3"/>
    <n v="18"/>
    <x v="42"/>
    <n v="36"/>
    <n v="49.32"/>
    <x v="26"/>
    <x v="8"/>
    <x v="0"/>
  </r>
  <r>
    <d v="2021-09-11T00:00:00"/>
    <s v="P0001"/>
    <n v="6"/>
    <x v="0"/>
    <x v="0"/>
    <n v="0"/>
    <x v="16"/>
    <x v="3"/>
    <x v="1"/>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2"/>
    <n v="61"/>
    <x v="14"/>
    <n v="427"/>
    <n v="533.75"/>
    <x v="10"/>
    <x v="8"/>
    <x v="0"/>
  </r>
  <r>
    <d v="2021-09-22T00:00:00"/>
    <s v="P0040"/>
    <n v="2"/>
    <x v="1"/>
    <x v="1"/>
    <n v="0"/>
    <x v="17"/>
    <x v="1"/>
    <x v="1"/>
    <n v="90"/>
    <x v="17"/>
    <n v="180"/>
    <n v="230.4"/>
    <x v="18"/>
    <x v="8"/>
    <x v="0"/>
  </r>
  <r>
    <d v="2021-09-22T00:00:00"/>
    <s v="P0002"/>
    <n v="4"/>
    <x v="2"/>
    <x v="1"/>
    <n v="0"/>
    <x v="29"/>
    <x v="3"/>
    <x v="1"/>
    <n v="105"/>
    <x v="29"/>
    <n v="420"/>
    <n v="571.20000000000005"/>
    <x v="18"/>
    <x v="8"/>
    <x v="0"/>
  </r>
  <r>
    <d v="2021-09-23T00:00:00"/>
    <s v="P0018"/>
    <n v="12"/>
    <x v="2"/>
    <x v="1"/>
    <n v="0"/>
    <x v="30"/>
    <x v="2"/>
    <x v="3"/>
    <n v="37"/>
    <x v="30"/>
    <n v="444"/>
    <n v="590.52"/>
    <x v="19"/>
    <x v="8"/>
    <x v="0"/>
  </r>
  <r>
    <d v="2021-09-23T00:00:00"/>
    <s v="P0021"/>
    <n v="7"/>
    <x v="1"/>
    <x v="0"/>
    <n v="0"/>
    <x v="32"/>
    <x v="0"/>
    <x v="0"/>
    <n v="126"/>
    <x v="32"/>
    <n v="882"/>
    <n v="1137.78"/>
    <x v="19"/>
    <x v="8"/>
    <x v="0"/>
  </r>
  <r>
    <d v="2021-09-27T00:00:00"/>
    <s v="P0034"/>
    <n v="1"/>
    <x v="2"/>
    <x v="1"/>
    <n v="0"/>
    <x v="13"/>
    <x v="4"/>
    <x v="2"/>
    <n v="55"/>
    <x v="13"/>
    <n v="55"/>
    <n v="58.3"/>
    <x v="13"/>
    <x v="8"/>
    <x v="0"/>
  </r>
  <r>
    <d v="2021-09-30T00:00:00"/>
    <s v="P0014"/>
    <n v="9"/>
    <x v="1"/>
    <x v="0"/>
    <n v="0"/>
    <x v="9"/>
    <x v="2"/>
    <x v="1"/>
    <n v="112"/>
    <x v="9"/>
    <n v="1008"/>
    <n v="1320.48"/>
    <x v="24"/>
    <x v="8"/>
    <x v="0"/>
  </r>
  <r>
    <d v="2021-09-30T00:00:00"/>
    <s v="P0006"/>
    <n v="5"/>
    <x v="1"/>
    <x v="0"/>
    <n v="0"/>
    <x v="15"/>
    <x v="3"/>
    <x v="1"/>
    <n v="75"/>
    <x v="15"/>
    <n v="375"/>
    <n v="427.5"/>
    <x v="24"/>
    <x v="8"/>
    <x v="0"/>
  </r>
  <r>
    <d v="2021-10-01T00:00:00"/>
    <s v="P0030"/>
    <n v="14"/>
    <x v="1"/>
    <x v="1"/>
    <n v="0"/>
    <x v="28"/>
    <x v="4"/>
    <x v="0"/>
    <n v="148"/>
    <x v="28"/>
    <n v="2072"/>
    <n v="2817.92"/>
    <x v="0"/>
    <x v="9"/>
    <x v="0"/>
  </r>
  <r>
    <d v="2021-10-02T00:00:00"/>
    <s v="P0014"/>
    <n v="15"/>
    <x v="2"/>
    <x v="0"/>
    <n v="0"/>
    <x v="9"/>
    <x v="2"/>
    <x v="1"/>
    <n v="112"/>
    <x v="9"/>
    <n v="1680"/>
    <n v="2200.8000000000002"/>
    <x v="1"/>
    <x v="9"/>
    <x v="0"/>
  </r>
  <r>
    <d v="2021-10-03T00:00:00"/>
    <s v="P0019"/>
    <n v="9"/>
    <x v="2"/>
    <x v="0"/>
    <n v="0"/>
    <x v="40"/>
    <x v="2"/>
    <x v="0"/>
    <n v="150"/>
    <x v="40"/>
    <n v="1350"/>
    <n v="1890"/>
    <x v="2"/>
    <x v="9"/>
    <x v="0"/>
  </r>
  <r>
    <d v="2021-10-06T00:00:00"/>
    <s v="P0035"/>
    <n v="1"/>
    <x v="2"/>
    <x v="0"/>
    <n v="0"/>
    <x v="4"/>
    <x v="4"/>
    <x v="3"/>
    <n v="5"/>
    <x v="4"/>
    <n v="5"/>
    <n v="6.7"/>
    <x v="16"/>
    <x v="9"/>
    <x v="0"/>
  </r>
  <r>
    <d v="2021-10-06T00:00:00"/>
    <s v="P0036"/>
    <n v="12"/>
    <x v="1"/>
    <x v="0"/>
    <n v="0"/>
    <x v="43"/>
    <x v="4"/>
    <x v="1"/>
    <n v="90"/>
    <x v="43"/>
    <n v="1080"/>
    <n v="1155.5999999999999"/>
    <x v="16"/>
    <x v="9"/>
    <x v="0"/>
  </r>
  <r>
    <d v="2021-10-07T00:00:00"/>
    <s v="P0026"/>
    <n v="6"/>
    <x v="2"/>
    <x v="1"/>
    <n v="0"/>
    <x v="42"/>
    <x v="4"/>
    <x v="3"/>
    <n v="18"/>
    <x v="42"/>
    <n v="108"/>
    <n v="147.96"/>
    <x v="20"/>
    <x v="9"/>
    <x v="0"/>
  </r>
  <r>
    <d v="2021-10-09T00:00:00"/>
    <s v="P0038"/>
    <n v="5"/>
    <x v="2"/>
    <x v="1"/>
    <n v="0"/>
    <x v="1"/>
    <x v="1"/>
    <x v="1"/>
    <n v="72"/>
    <x v="1"/>
    <n v="360"/>
    <n v="399.6"/>
    <x v="4"/>
    <x v="9"/>
    <x v="0"/>
  </r>
  <r>
    <d v="2021-10-09T00:00:00"/>
    <s v="P0032"/>
    <n v="11"/>
    <x v="1"/>
    <x v="1"/>
    <n v="0"/>
    <x v="18"/>
    <x v="4"/>
    <x v="1"/>
    <n v="89"/>
    <x v="18"/>
    <n v="979"/>
    <n v="1292.28"/>
    <x v="4"/>
    <x v="9"/>
    <x v="0"/>
  </r>
  <r>
    <d v="2021-10-10T00:00:00"/>
    <s v="P0035"/>
    <n v="14"/>
    <x v="2"/>
    <x v="1"/>
    <n v="0"/>
    <x v="4"/>
    <x v="4"/>
    <x v="3"/>
    <n v="5"/>
    <x v="4"/>
    <n v="70"/>
    <n v="93.8"/>
    <x v="26"/>
    <x v="9"/>
    <x v="0"/>
  </r>
  <r>
    <d v="2021-10-11T00:00:00"/>
    <s v="P0011"/>
    <n v="15"/>
    <x v="2"/>
    <x v="1"/>
    <n v="0"/>
    <x v="31"/>
    <x v="2"/>
    <x v="2"/>
    <n v="44"/>
    <x v="31"/>
    <n v="660"/>
    <n v="726"/>
    <x v="5"/>
    <x v="9"/>
    <x v="0"/>
  </r>
  <r>
    <d v="2021-10-12T00:00:00"/>
    <s v="P0027"/>
    <n v="8"/>
    <x v="1"/>
    <x v="0"/>
    <n v="0"/>
    <x v="26"/>
    <x v="4"/>
    <x v="2"/>
    <n v="48"/>
    <x v="26"/>
    <n v="384"/>
    <n v="456.96000000000004"/>
    <x v="6"/>
    <x v="9"/>
    <x v="0"/>
  </r>
  <r>
    <d v="2021-10-17T00:00:00"/>
    <s v="P0001"/>
    <n v="13"/>
    <x v="2"/>
    <x v="0"/>
    <n v="0"/>
    <x v="16"/>
    <x v="3"/>
    <x v="1"/>
    <n v="98"/>
    <x v="16"/>
    <n v="1274"/>
    <n v="1350.44"/>
    <x v="30"/>
    <x v="9"/>
    <x v="0"/>
  </r>
  <r>
    <d v="2021-10-18T00:00:00"/>
    <s v="P0025"/>
    <n v="6"/>
    <x v="1"/>
    <x v="1"/>
    <n v="0"/>
    <x v="7"/>
    <x v="0"/>
    <x v="3"/>
    <n v="7"/>
    <x v="7"/>
    <n v="42"/>
    <n v="49.980000000000004"/>
    <x v="7"/>
    <x v="9"/>
    <x v="0"/>
  </r>
  <r>
    <d v="2021-10-18T00:00:00"/>
    <s v="P0021"/>
    <n v="13"/>
    <x v="1"/>
    <x v="1"/>
    <n v="0"/>
    <x v="32"/>
    <x v="0"/>
    <x v="0"/>
    <n v="126"/>
    <x v="32"/>
    <n v="1638"/>
    <n v="2113.02"/>
    <x v="7"/>
    <x v="9"/>
    <x v="0"/>
  </r>
  <r>
    <d v="2021-10-22T00:00:00"/>
    <s v="P0011"/>
    <n v="7"/>
    <x v="2"/>
    <x v="1"/>
    <n v="0"/>
    <x v="31"/>
    <x v="2"/>
    <x v="2"/>
    <n v="44"/>
    <x v="31"/>
    <n v="308"/>
    <n v="338.8"/>
    <x v="18"/>
    <x v="9"/>
    <x v="0"/>
  </r>
  <r>
    <d v="2021-10-22T00:00:00"/>
    <s v="P0024"/>
    <n v="13"/>
    <x v="1"/>
    <x v="1"/>
    <n v="0"/>
    <x v="0"/>
    <x v="0"/>
    <x v="0"/>
    <n v="144"/>
    <x v="0"/>
    <n v="1872"/>
    <n v="2040.48"/>
    <x v="18"/>
    <x v="9"/>
    <x v="0"/>
  </r>
  <r>
    <d v="2021-10-22T00:00:00"/>
    <s v="P0009"/>
    <n v="1"/>
    <x v="2"/>
    <x v="1"/>
    <n v="0"/>
    <x v="37"/>
    <x v="3"/>
    <x v="3"/>
    <n v="6"/>
    <x v="37"/>
    <n v="6"/>
    <n v="7.8599999999999994"/>
    <x v="18"/>
    <x v="9"/>
    <x v="0"/>
  </r>
  <r>
    <d v="2021-10-24T00:00:00"/>
    <s v="P0011"/>
    <n v="3"/>
    <x v="0"/>
    <x v="1"/>
    <n v="0"/>
    <x v="31"/>
    <x v="2"/>
    <x v="2"/>
    <n v="44"/>
    <x v="31"/>
    <n v="132"/>
    <n v="145.19999999999999"/>
    <x v="27"/>
    <x v="9"/>
    <x v="0"/>
  </r>
  <r>
    <d v="2021-10-25T00:00:00"/>
    <s v="P0044"/>
    <n v="9"/>
    <x v="1"/>
    <x v="1"/>
    <n v="0"/>
    <x v="11"/>
    <x v="1"/>
    <x v="1"/>
    <n v="76"/>
    <x v="11"/>
    <n v="684"/>
    <n v="738.72"/>
    <x v="11"/>
    <x v="9"/>
    <x v="0"/>
  </r>
  <r>
    <d v="2021-10-26T00:00:00"/>
    <s v="P0004"/>
    <n v="6"/>
    <x v="0"/>
    <x v="1"/>
    <n v="0"/>
    <x v="3"/>
    <x v="3"/>
    <x v="2"/>
    <n v="44"/>
    <x v="3"/>
    <n v="264"/>
    <n v="293.04000000000002"/>
    <x v="12"/>
    <x v="9"/>
    <x v="0"/>
  </r>
  <r>
    <d v="2021-10-28T00:00:00"/>
    <s v="P0008"/>
    <n v="1"/>
    <x v="2"/>
    <x v="1"/>
    <n v="0"/>
    <x v="25"/>
    <x v="3"/>
    <x v="1"/>
    <n v="83"/>
    <x v="25"/>
    <n v="83"/>
    <n v="94.62"/>
    <x v="14"/>
    <x v="9"/>
    <x v="0"/>
  </r>
  <r>
    <d v="2021-10-29T00:00:00"/>
    <s v="P0038"/>
    <n v="14"/>
    <x v="1"/>
    <x v="0"/>
    <n v="0"/>
    <x v="1"/>
    <x v="1"/>
    <x v="1"/>
    <n v="72"/>
    <x v="1"/>
    <n v="1008"/>
    <n v="1118.8800000000001"/>
    <x v="28"/>
    <x v="9"/>
    <x v="0"/>
  </r>
  <r>
    <d v="2021-10-31T00:00:00"/>
    <s v="P0021"/>
    <n v="6"/>
    <x v="1"/>
    <x v="1"/>
    <n v="0"/>
    <x v="32"/>
    <x v="0"/>
    <x v="0"/>
    <n v="126"/>
    <x v="32"/>
    <n v="756"/>
    <n v="975.24"/>
    <x v="25"/>
    <x v="9"/>
    <x v="0"/>
  </r>
  <r>
    <d v="2021-11-03T00:00:00"/>
    <s v="P0013"/>
    <n v="12"/>
    <x v="2"/>
    <x v="1"/>
    <n v="0"/>
    <x v="2"/>
    <x v="2"/>
    <x v="1"/>
    <n v="112"/>
    <x v="2"/>
    <n v="1344"/>
    <n v="1464.96"/>
    <x v="2"/>
    <x v="10"/>
    <x v="0"/>
  </r>
  <r>
    <d v="2021-11-06T00:00:00"/>
    <s v="P0036"/>
    <n v="10"/>
    <x v="2"/>
    <x v="0"/>
    <n v="0"/>
    <x v="43"/>
    <x v="4"/>
    <x v="1"/>
    <n v="90"/>
    <x v="43"/>
    <n v="900"/>
    <n v="963"/>
    <x v="16"/>
    <x v="10"/>
    <x v="0"/>
  </r>
  <r>
    <d v="2021-11-08T00:00:00"/>
    <s v="P0007"/>
    <n v="15"/>
    <x v="2"/>
    <x v="0"/>
    <n v="0"/>
    <x v="36"/>
    <x v="3"/>
    <x v="2"/>
    <n v="43"/>
    <x v="36"/>
    <n v="645"/>
    <n v="715.95"/>
    <x v="21"/>
    <x v="10"/>
    <x v="0"/>
  </r>
  <r>
    <d v="2021-11-10T00:00:00"/>
    <s v="P0042"/>
    <n v="6"/>
    <x v="1"/>
    <x v="1"/>
    <n v="0"/>
    <x v="10"/>
    <x v="1"/>
    <x v="0"/>
    <n v="120"/>
    <x v="10"/>
    <n v="720"/>
    <n v="972"/>
    <x v="26"/>
    <x v="10"/>
    <x v="0"/>
  </r>
  <r>
    <d v="2021-11-11T00:00:00"/>
    <s v="P0040"/>
    <n v="12"/>
    <x v="0"/>
    <x v="0"/>
    <n v="0"/>
    <x v="17"/>
    <x v="1"/>
    <x v="1"/>
    <n v="90"/>
    <x v="17"/>
    <n v="1080"/>
    <n v="1382.4"/>
    <x v="5"/>
    <x v="10"/>
    <x v="0"/>
  </r>
  <r>
    <d v="2021-11-12T00:00:00"/>
    <s v="P0010"/>
    <n v="3"/>
    <x v="1"/>
    <x v="1"/>
    <n v="0"/>
    <x v="20"/>
    <x v="2"/>
    <x v="0"/>
    <n v="148"/>
    <x v="20"/>
    <n v="444"/>
    <n v="492.84000000000003"/>
    <x v="6"/>
    <x v="10"/>
    <x v="0"/>
  </r>
  <r>
    <d v="2021-11-20T00:00:00"/>
    <s v="P0034"/>
    <n v="14"/>
    <x v="1"/>
    <x v="0"/>
    <n v="0"/>
    <x v="13"/>
    <x v="4"/>
    <x v="2"/>
    <n v="55"/>
    <x v="13"/>
    <n v="770"/>
    <n v="816.19999999999993"/>
    <x v="9"/>
    <x v="10"/>
    <x v="0"/>
  </r>
  <r>
    <d v="2021-11-20T00:00:00"/>
    <s v="P0008"/>
    <n v="11"/>
    <x v="1"/>
    <x v="1"/>
    <n v="0"/>
    <x v="25"/>
    <x v="3"/>
    <x v="1"/>
    <n v="83"/>
    <x v="25"/>
    <n v="913"/>
    <n v="1040.8200000000002"/>
    <x v="9"/>
    <x v="10"/>
    <x v="0"/>
  </r>
  <r>
    <d v="2021-11-21T00:00:00"/>
    <s v="P0014"/>
    <n v="1"/>
    <x v="0"/>
    <x v="0"/>
    <n v="0"/>
    <x v="9"/>
    <x v="2"/>
    <x v="1"/>
    <n v="112"/>
    <x v="9"/>
    <n v="112"/>
    <n v="146.72"/>
    <x v="10"/>
    <x v="10"/>
    <x v="0"/>
  </r>
  <r>
    <d v="2021-11-21T00:00:00"/>
    <s v="P0006"/>
    <n v="1"/>
    <x v="1"/>
    <x v="1"/>
    <n v="0"/>
    <x v="15"/>
    <x v="3"/>
    <x v="1"/>
    <n v="75"/>
    <x v="15"/>
    <n v="75"/>
    <n v="85.5"/>
    <x v="10"/>
    <x v="10"/>
    <x v="0"/>
  </r>
  <r>
    <d v="2021-11-27T00:00:00"/>
    <s v="P0012"/>
    <n v="8"/>
    <x v="1"/>
    <x v="0"/>
    <n v="0"/>
    <x v="35"/>
    <x v="2"/>
    <x v="1"/>
    <n v="73"/>
    <x v="35"/>
    <n v="584"/>
    <n v="753.36"/>
    <x v="13"/>
    <x v="10"/>
    <x v="0"/>
  </r>
  <r>
    <d v="2021-11-28T00:00:00"/>
    <s v="P0040"/>
    <n v="2"/>
    <x v="2"/>
    <x v="1"/>
    <n v="0"/>
    <x v="17"/>
    <x v="1"/>
    <x v="1"/>
    <n v="90"/>
    <x v="17"/>
    <n v="180"/>
    <n v="230.4"/>
    <x v="14"/>
    <x v="10"/>
    <x v="0"/>
  </r>
  <r>
    <d v="2021-11-30T00:00:00"/>
    <s v="P0039"/>
    <n v="15"/>
    <x v="2"/>
    <x v="0"/>
    <n v="0"/>
    <x v="34"/>
    <x v="1"/>
    <x v="3"/>
    <n v="37"/>
    <x v="34"/>
    <n v="555"/>
    <n v="638.25"/>
    <x v="24"/>
    <x v="10"/>
    <x v="0"/>
  </r>
  <r>
    <d v="2021-12-02T00:00:00"/>
    <s v="P0016"/>
    <n v="10"/>
    <x v="2"/>
    <x v="1"/>
    <n v="0"/>
    <x v="21"/>
    <x v="2"/>
    <x v="3"/>
    <n v="13"/>
    <x v="21"/>
    <n v="130"/>
    <n v="166.4"/>
    <x v="1"/>
    <x v="11"/>
    <x v="0"/>
  </r>
  <r>
    <d v="2021-12-03T00:00:00"/>
    <s v="P0034"/>
    <n v="2"/>
    <x v="1"/>
    <x v="1"/>
    <n v="0"/>
    <x v="13"/>
    <x v="4"/>
    <x v="2"/>
    <n v="55"/>
    <x v="13"/>
    <n v="110"/>
    <n v="116.6"/>
    <x v="2"/>
    <x v="11"/>
    <x v="0"/>
  </r>
  <r>
    <d v="2021-12-03T00:00:00"/>
    <s v="P0019"/>
    <n v="8"/>
    <x v="1"/>
    <x v="0"/>
    <n v="0"/>
    <x v="40"/>
    <x v="2"/>
    <x v="0"/>
    <n v="150"/>
    <x v="40"/>
    <n v="1200"/>
    <n v="1680"/>
    <x v="2"/>
    <x v="11"/>
    <x v="0"/>
  </r>
  <r>
    <d v="2021-12-05T00:00:00"/>
    <s v="P0004"/>
    <n v="15"/>
    <x v="2"/>
    <x v="1"/>
    <n v="0"/>
    <x v="3"/>
    <x v="3"/>
    <x v="2"/>
    <n v="44"/>
    <x v="3"/>
    <n v="660"/>
    <n v="732.6"/>
    <x v="15"/>
    <x v="11"/>
    <x v="0"/>
  </r>
  <r>
    <d v="2021-12-05T00:00:00"/>
    <s v="P0010"/>
    <n v="1"/>
    <x v="2"/>
    <x v="0"/>
    <n v="0"/>
    <x v="20"/>
    <x v="2"/>
    <x v="0"/>
    <n v="148"/>
    <x v="20"/>
    <n v="148"/>
    <n v="164.28"/>
    <x v="15"/>
    <x v="11"/>
    <x v="0"/>
  </r>
  <r>
    <d v="2021-12-07T00:00:00"/>
    <s v="P0013"/>
    <n v="8"/>
    <x v="2"/>
    <x v="0"/>
    <n v="0"/>
    <x v="2"/>
    <x v="2"/>
    <x v="1"/>
    <n v="112"/>
    <x v="2"/>
    <n v="896"/>
    <n v="976.64"/>
    <x v="20"/>
    <x v="11"/>
    <x v="0"/>
  </r>
  <r>
    <d v="2021-12-08T00:00:00"/>
    <s v="P0044"/>
    <n v="14"/>
    <x v="2"/>
    <x v="0"/>
    <n v="0"/>
    <x v="11"/>
    <x v="1"/>
    <x v="1"/>
    <n v="76"/>
    <x v="11"/>
    <n v="1064"/>
    <n v="1149.1199999999999"/>
    <x v="21"/>
    <x v="11"/>
    <x v="0"/>
  </r>
  <r>
    <d v="2021-12-14T00:00:00"/>
    <s v="P0042"/>
    <n v="4"/>
    <x v="2"/>
    <x v="0"/>
    <n v="0"/>
    <x v="10"/>
    <x v="1"/>
    <x v="0"/>
    <n v="120"/>
    <x v="10"/>
    <n v="480"/>
    <n v="648"/>
    <x v="29"/>
    <x v="11"/>
    <x v="0"/>
  </r>
  <r>
    <d v="2021-12-18T00:00:00"/>
    <s v="P0003"/>
    <n v="2"/>
    <x v="2"/>
    <x v="1"/>
    <n v="0"/>
    <x v="6"/>
    <x v="3"/>
    <x v="1"/>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4"/>
    <x v="2"/>
    <n v="47"/>
    <x v="19"/>
    <n v="141"/>
    <n v="159.32999999999998"/>
    <x v="8"/>
    <x v="11"/>
    <x v="0"/>
  </r>
  <r>
    <d v="2021-12-19T00:00:00"/>
    <s v="P0011"/>
    <n v="10"/>
    <x v="1"/>
    <x v="0"/>
    <n v="0"/>
    <x v="31"/>
    <x v="2"/>
    <x v="2"/>
    <n v="44"/>
    <x v="31"/>
    <n v="440"/>
    <n v="484"/>
    <x v="8"/>
    <x v="11"/>
    <x v="0"/>
  </r>
  <r>
    <d v="2021-12-20T00:00:00"/>
    <s v="P0012"/>
    <n v="14"/>
    <x v="2"/>
    <x v="0"/>
    <n v="0"/>
    <x v="35"/>
    <x v="2"/>
    <x v="1"/>
    <n v="73"/>
    <x v="35"/>
    <n v="1022"/>
    <n v="1318.38"/>
    <x v="9"/>
    <x v="11"/>
    <x v="0"/>
  </r>
  <r>
    <d v="2021-12-21T00:00:00"/>
    <s v="P0026"/>
    <n v="10"/>
    <x v="1"/>
    <x v="1"/>
    <n v="0"/>
    <x v="42"/>
    <x v="4"/>
    <x v="3"/>
    <n v="18"/>
    <x v="42"/>
    <n v="180"/>
    <n v="246.6"/>
    <x v="10"/>
    <x v="11"/>
    <x v="0"/>
  </r>
  <r>
    <d v="2021-12-24T00:00:00"/>
    <s v="P0042"/>
    <n v="8"/>
    <x v="0"/>
    <x v="1"/>
    <n v="0"/>
    <x v="10"/>
    <x v="1"/>
    <x v="0"/>
    <n v="120"/>
    <x v="10"/>
    <n v="960"/>
    <n v="1296"/>
    <x v="27"/>
    <x v="11"/>
    <x v="0"/>
  </r>
  <r>
    <d v="2021-12-24T00:00:00"/>
    <s v="P0036"/>
    <n v="8"/>
    <x v="0"/>
    <x v="0"/>
    <n v="0"/>
    <x v="43"/>
    <x v="4"/>
    <x v="1"/>
    <n v="90"/>
    <x v="43"/>
    <n v="720"/>
    <n v="770.4"/>
    <x v="27"/>
    <x v="11"/>
    <x v="0"/>
  </r>
  <r>
    <d v="2021-12-26T00:00:00"/>
    <s v="P0041"/>
    <n v="14"/>
    <x v="1"/>
    <x v="1"/>
    <n v="0"/>
    <x v="41"/>
    <x v="1"/>
    <x v="0"/>
    <n v="138"/>
    <x v="41"/>
    <n v="1932"/>
    <n v="2434.3199999999997"/>
    <x v="12"/>
    <x v="11"/>
    <x v="0"/>
  </r>
  <r>
    <d v="2021-12-27T00:00:00"/>
    <s v="P0029"/>
    <n v="14"/>
    <x v="2"/>
    <x v="1"/>
    <n v="0"/>
    <x v="19"/>
    <x v="4"/>
    <x v="2"/>
    <n v="47"/>
    <x v="19"/>
    <n v="658"/>
    <n v="743.54"/>
    <x v="13"/>
    <x v="11"/>
    <x v="0"/>
  </r>
  <r>
    <d v="2021-12-28T00:00:00"/>
    <s v="P0029"/>
    <n v="6"/>
    <x v="2"/>
    <x v="1"/>
    <n v="0"/>
    <x v="19"/>
    <x v="4"/>
    <x v="2"/>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3"/>
    <n v="12"/>
    <x v="27"/>
    <n v="24"/>
    <n v="31.439999999999998"/>
    <x v="1"/>
    <x v="0"/>
    <x v="1"/>
  </r>
  <r>
    <d v="2022-01-02T00:00:00"/>
    <s v="P0033"/>
    <n v="1"/>
    <x v="2"/>
    <x v="1"/>
    <n v="0"/>
    <x v="38"/>
    <x v="4"/>
    <x v="1"/>
    <n v="95"/>
    <x v="38"/>
    <n v="95"/>
    <n v="119.7"/>
    <x v="1"/>
    <x v="0"/>
    <x v="1"/>
  </r>
  <r>
    <d v="2022-01-03T00:00:00"/>
    <s v="P0043"/>
    <n v="9"/>
    <x v="2"/>
    <x v="1"/>
    <n v="0"/>
    <x v="23"/>
    <x v="1"/>
    <x v="1"/>
    <n v="67"/>
    <x v="23"/>
    <n v="603"/>
    <n v="747.72"/>
    <x v="2"/>
    <x v="0"/>
    <x v="1"/>
  </r>
  <r>
    <d v="2022-01-04T00:00:00"/>
    <s v="P0012"/>
    <n v="8"/>
    <x v="2"/>
    <x v="0"/>
    <n v="0"/>
    <x v="35"/>
    <x v="2"/>
    <x v="1"/>
    <n v="73"/>
    <x v="35"/>
    <n v="584"/>
    <n v="753.36"/>
    <x v="3"/>
    <x v="0"/>
    <x v="1"/>
  </r>
  <r>
    <d v="2022-01-04T00:00:00"/>
    <s v="P0029"/>
    <n v="1"/>
    <x v="1"/>
    <x v="0"/>
    <n v="0"/>
    <x v="19"/>
    <x v="4"/>
    <x v="2"/>
    <n v="47"/>
    <x v="19"/>
    <n v="47"/>
    <n v="53.11"/>
    <x v="3"/>
    <x v="0"/>
    <x v="1"/>
  </r>
  <r>
    <d v="2022-01-09T00:00:00"/>
    <s v="P0032"/>
    <n v="12"/>
    <x v="2"/>
    <x v="0"/>
    <n v="0"/>
    <x v="18"/>
    <x v="4"/>
    <x v="1"/>
    <n v="89"/>
    <x v="18"/>
    <n v="1068"/>
    <n v="1409.76"/>
    <x v="4"/>
    <x v="0"/>
    <x v="1"/>
  </r>
  <r>
    <d v="2022-01-10T00:00:00"/>
    <s v="P0034"/>
    <n v="14"/>
    <x v="1"/>
    <x v="0"/>
    <n v="0"/>
    <x v="13"/>
    <x v="4"/>
    <x v="2"/>
    <n v="55"/>
    <x v="13"/>
    <n v="770"/>
    <n v="816.19999999999993"/>
    <x v="26"/>
    <x v="0"/>
    <x v="1"/>
  </r>
  <r>
    <d v="2022-01-11T00:00:00"/>
    <s v="P0032"/>
    <n v="2"/>
    <x v="2"/>
    <x v="0"/>
    <n v="0"/>
    <x v="18"/>
    <x v="4"/>
    <x v="1"/>
    <n v="89"/>
    <x v="18"/>
    <n v="178"/>
    <n v="234.96"/>
    <x v="5"/>
    <x v="0"/>
    <x v="1"/>
  </r>
  <r>
    <d v="2022-01-13T00:00:00"/>
    <s v="P0019"/>
    <n v="6"/>
    <x v="1"/>
    <x v="0"/>
    <n v="0"/>
    <x v="40"/>
    <x v="2"/>
    <x v="0"/>
    <n v="150"/>
    <x v="40"/>
    <n v="900"/>
    <n v="1260"/>
    <x v="22"/>
    <x v="0"/>
    <x v="1"/>
  </r>
  <r>
    <d v="2022-01-14T00:00:00"/>
    <s v="P0011"/>
    <n v="14"/>
    <x v="2"/>
    <x v="0"/>
    <n v="0"/>
    <x v="31"/>
    <x v="2"/>
    <x v="2"/>
    <n v="44"/>
    <x v="31"/>
    <n v="616"/>
    <n v="677.6"/>
    <x v="29"/>
    <x v="0"/>
    <x v="1"/>
  </r>
  <r>
    <d v="2022-01-15T00:00:00"/>
    <s v="P0022"/>
    <n v="10"/>
    <x v="2"/>
    <x v="1"/>
    <n v="0"/>
    <x v="22"/>
    <x v="0"/>
    <x v="0"/>
    <n v="121"/>
    <x v="22"/>
    <n v="1210"/>
    <n v="1415.6999999999998"/>
    <x v="17"/>
    <x v="0"/>
    <x v="1"/>
  </r>
  <r>
    <d v="2022-01-16T00:00:00"/>
    <s v="P0014"/>
    <n v="11"/>
    <x v="1"/>
    <x v="1"/>
    <n v="0"/>
    <x v="9"/>
    <x v="2"/>
    <x v="1"/>
    <n v="112"/>
    <x v="9"/>
    <n v="1232"/>
    <n v="1613.92"/>
    <x v="23"/>
    <x v="0"/>
    <x v="1"/>
  </r>
  <r>
    <d v="2022-01-17T00:00:00"/>
    <s v="P0040"/>
    <n v="4"/>
    <x v="1"/>
    <x v="0"/>
    <n v="0"/>
    <x v="17"/>
    <x v="1"/>
    <x v="1"/>
    <n v="90"/>
    <x v="17"/>
    <n v="360"/>
    <n v="460.8"/>
    <x v="30"/>
    <x v="0"/>
    <x v="1"/>
  </r>
  <r>
    <d v="2022-01-18T00:00:00"/>
    <s v="P0008"/>
    <n v="9"/>
    <x v="0"/>
    <x v="1"/>
    <n v="0"/>
    <x v="25"/>
    <x v="3"/>
    <x v="1"/>
    <n v="83"/>
    <x v="25"/>
    <n v="747"/>
    <n v="851.58"/>
    <x v="7"/>
    <x v="0"/>
    <x v="1"/>
  </r>
  <r>
    <d v="2022-01-20T00:00:00"/>
    <s v="P0021"/>
    <n v="2"/>
    <x v="2"/>
    <x v="1"/>
    <n v="0"/>
    <x v="32"/>
    <x v="0"/>
    <x v="0"/>
    <n v="126"/>
    <x v="32"/>
    <n v="252"/>
    <n v="325.08"/>
    <x v="9"/>
    <x v="0"/>
    <x v="1"/>
  </r>
  <r>
    <d v="2022-01-20T00:00:00"/>
    <s v="P0014"/>
    <n v="7"/>
    <x v="1"/>
    <x v="0"/>
    <n v="0"/>
    <x v="9"/>
    <x v="2"/>
    <x v="1"/>
    <n v="112"/>
    <x v="9"/>
    <n v="784"/>
    <n v="1027.04"/>
    <x v="9"/>
    <x v="0"/>
    <x v="1"/>
  </r>
  <r>
    <d v="2022-01-22T00:00:00"/>
    <s v="P0001"/>
    <n v="6"/>
    <x v="1"/>
    <x v="1"/>
    <n v="0"/>
    <x v="16"/>
    <x v="3"/>
    <x v="1"/>
    <n v="98"/>
    <x v="16"/>
    <n v="588"/>
    <n v="623.28"/>
    <x v="18"/>
    <x v="0"/>
    <x v="1"/>
  </r>
  <r>
    <d v="2022-01-23T00:00:00"/>
    <s v="P0002"/>
    <n v="5"/>
    <x v="0"/>
    <x v="1"/>
    <n v="0"/>
    <x v="29"/>
    <x v="3"/>
    <x v="1"/>
    <n v="105"/>
    <x v="29"/>
    <n v="525"/>
    <n v="714"/>
    <x v="19"/>
    <x v="0"/>
    <x v="1"/>
  </r>
  <r>
    <d v="2022-01-23T00:00:00"/>
    <s v="P0042"/>
    <n v="8"/>
    <x v="2"/>
    <x v="0"/>
    <n v="0"/>
    <x v="10"/>
    <x v="1"/>
    <x v="0"/>
    <n v="120"/>
    <x v="10"/>
    <n v="960"/>
    <n v="1296"/>
    <x v="19"/>
    <x v="0"/>
    <x v="1"/>
  </r>
  <r>
    <d v="2022-01-24T00:00:00"/>
    <s v="P0030"/>
    <n v="15"/>
    <x v="1"/>
    <x v="0"/>
    <n v="0"/>
    <x v="28"/>
    <x v="4"/>
    <x v="0"/>
    <n v="148"/>
    <x v="28"/>
    <n v="2220"/>
    <n v="3019.2"/>
    <x v="27"/>
    <x v="0"/>
    <x v="1"/>
  </r>
  <r>
    <d v="2022-01-25T00:00:00"/>
    <s v="P0017"/>
    <n v="14"/>
    <x v="2"/>
    <x v="1"/>
    <n v="0"/>
    <x v="39"/>
    <x v="2"/>
    <x v="0"/>
    <n v="134"/>
    <x v="39"/>
    <n v="1876"/>
    <n v="2194.92"/>
    <x v="11"/>
    <x v="0"/>
    <x v="1"/>
  </r>
  <r>
    <d v="2022-01-28T00:00:00"/>
    <s v="P0016"/>
    <n v="11"/>
    <x v="2"/>
    <x v="0"/>
    <n v="0"/>
    <x v="21"/>
    <x v="2"/>
    <x v="3"/>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1"/>
    <n v="112"/>
    <x v="9"/>
    <n v="896"/>
    <n v="1173.76"/>
    <x v="2"/>
    <x v="1"/>
    <x v="1"/>
  </r>
  <r>
    <d v="2022-02-05T00:00:00"/>
    <s v="P0018"/>
    <n v="6"/>
    <x v="2"/>
    <x v="1"/>
    <n v="0"/>
    <x v="30"/>
    <x v="2"/>
    <x v="3"/>
    <n v="37"/>
    <x v="30"/>
    <n v="222"/>
    <n v="295.26"/>
    <x v="15"/>
    <x v="1"/>
    <x v="1"/>
  </r>
  <r>
    <d v="2022-02-06T00:00:00"/>
    <s v="P0002"/>
    <n v="6"/>
    <x v="2"/>
    <x v="1"/>
    <n v="0"/>
    <x v="29"/>
    <x v="3"/>
    <x v="1"/>
    <n v="105"/>
    <x v="29"/>
    <n v="630"/>
    <n v="856.80000000000007"/>
    <x v="16"/>
    <x v="1"/>
    <x v="1"/>
  </r>
  <r>
    <d v="2022-02-08T00:00:00"/>
    <s v="P0005"/>
    <n v="11"/>
    <x v="1"/>
    <x v="1"/>
    <n v="0"/>
    <x v="24"/>
    <x v="3"/>
    <x v="0"/>
    <n v="133"/>
    <x v="24"/>
    <n v="1463"/>
    <n v="1711.71"/>
    <x v="21"/>
    <x v="1"/>
    <x v="1"/>
  </r>
  <r>
    <d v="2022-02-08T00:00:00"/>
    <s v="P0004"/>
    <n v="3"/>
    <x v="1"/>
    <x v="1"/>
    <n v="0"/>
    <x v="3"/>
    <x v="3"/>
    <x v="2"/>
    <n v="44"/>
    <x v="3"/>
    <n v="132"/>
    <n v="146.52000000000001"/>
    <x v="21"/>
    <x v="1"/>
    <x v="1"/>
  </r>
  <r>
    <d v="2022-02-09T00:00:00"/>
    <s v="P0032"/>
    <n v="14"/>
    <x v="1"/>
    <x v="0"/>
    <n v="0"/>
    <x v="18"/>
    <x v="4"/>
    <x v="1"/>
    <n v="89"/>
    <x v="18"/>
    <n v="1246"/>
    <n v="1644.72"/>
    <x v="4"/>
    <x v="1"/>
    <x v="1"/>
  </r>
  <r>
    <d v="2022-02-12T00:00:00"/>
    <s v="P0010"/>
    <n v="13"/>
    <x v="2"/>
    <x v="1"/>
    <n v="0"/>
    <x v="20"/>
    <x v="2"/>
    <x v="0"/>
    <n v="148"/>
    <x v="20"/>
    <n v="1924"/>
    <n v="2135.64"/>
    <x v="6"/>
    <x v="1"/>
    <x v="1"/>
  </r>
  <r>
    <d v="2022-02-14T00:00:00"/>
    <s v="P0026"/>
    <n v="8"/>
    <x v="1"/>
    <x v="1"/>
    <n v="0"/>
    <x v="42"/>
    <x v="4"/>
    <x v="3"/>
    <n v="18"/>
    <x v="42"/>
    <n v="144"/>
    <n v="197.28"/>
    <x v="29"/>
    <x v="1"/>
    <x v="1"/>
  </r>
  <r>
    <d v="2022-02-14T00:00:00"/>
    <s v="P0028"/>
    <n v="3"/>
    <x v="2"/>
    <x v="1"/>
    <n v="0"/>
    <x v="33"/>
    <x v="4"/>
    <x v="3"/>
    <n v="37"/>
    <x v="33"/>
    <n v="111"/>
    <n v="125.43"/>
    <x v="29"/>
    <x v="1"/>
    <x v="1"/>
  </r>
  <r>
    <d v="2022-02-16T00:00:00"/>
    <s v="P0032"/>
    <n v="1"/>
    <x v="1"/>
    <x v="1"/>
    <n v="0"/>
    <x v="18"/>
    <x v="4"/>
    <x v="1"/>
    <n v="89"/>
    <x v="18"/>
    <n v="89"/>
    <n v="117.48"/>
    <x v="23"/>
    <x v="1"/>
    <x v="1"/>
  </r>
  <r>
    <d v="2022-02-19T00:00:00"/>
    <s v="P0002"/>
    <n v="13"/>
    <x v="1"/>
    <x v="1"/>
    <n v="0"/>
    <x v="29"/>
    <x v="3"/>
    <x v="1"/>
    <n v="105"/>
    <x v="29"/>
    <n v="1365"/>
    <n v="1856.4"/>
    <x v="8"/>
    <x v="1"/>
    <x v="1"/>
  </r>
  <r>
    <d v="2022-02-20T00:00:00"/>
    <s v="P0012"/>
    <n v="6"/>
    <x v="2"/>
    <x v="1"/>
    <n v="0"/>
    <x v="35"/>
    <x v="2"/>
    <x v="1"/>
    <n v="73"/>
    <x v="35"/>
    <n v="438"/>
    <n v="565.02"/>
    <x v="9"/>
    <x v="1"/>
    <x v="1"/>
  </r>
  <r>
    <d v="2022-02-23T00:00:00"/>
    <s v="P0013"/>
    <n v="6"/>
    <x v="1"/>
    <x v="0"/>
    <n v="0"/>
    <x v="2"/>
    <x v="2"/>
    <x v="1"/>
    <n v="112"/>
    <x v="2"/>
    <n v="672"/>
    <n v="732.48"/>
    <x v="19"/>
    <x v="1"/>
    <x v="1"/>
  </r>
  <r>
    <d v="2022-02-23T00:00:00"/>
    <s v="P0016"/>
    <n v="15"/>
    <x v="1"/>
    <x v="1"/>
    <n v="0"/>
    <x v="21"/>
    <x v="2"/>
    <x v="3"/>
    <n v="13"/>
    <x v="21"/>
    <n v="195"/>
    <n v="249.60000000000002"/>
    <x v="19"/>
    <x v="1"/>
    <x v="1"/>
  </r>
  <r>
    <d v="2022-02-23T00:00:00"/>
    <s v="P0036"/>
    <n v="8"/>
    <x v="2"/>
    <x v="0"/>
    <n v="0"/>
    <x v="43"/>
    <x v="4"/>
    <x v="1"/>
    <n v="90"/>
    <x v="43"/>
    <n v="720"/>
    <n v="770.4"/>
    <x v="19"/>
    <x v="1"/>
    <x v="1"/>
  </r>
  <r>
    <d v="2022-02-27T00:00:00"/>
    <s v="P0012"/>
    <n v="7"/>
    <x v="2"/>
    <x v="1"/>
    <n v="0"/>
    <x v="35"/>
    <x v="2"/>
    <x v="1"/>
    <n v="73"/>
    <x v="35"/>
    <n v="511"/>
    <n v="659.19"/>
    <x v="13"/>
    <x v="1"/>
    <x v="1"/>
  </r>
  <r>
    <d v="2022-02-27T00:00:00"/>
    <s v="P0005"/>
    <n v="15"/>
    <x v="2"/>
    <x v="0"/>
    <n v="0"/>
    <x v="24"/>
    <x v="3"/>
    <x v="0"/>
    <n v="133"/>
    <x v="24"/>
    <n v="1995"/>
    <n v="2334.15"/>
    <x v="13"/>
    <x v="1"/>
    <x v="1"/>
  </r>
  <r>
    <d v="2022-02-28T00:00:00"/>
    <s v="P0037"/>
    <n v="15"/>
    <x v="2"/>
    <x v="1"/>
    <n v="0"/>
    <x v="8"/>
    <x v="1"/>
    <x v="1"/>
    <n v="67"/>
    <x v="8"/>
    <n v="1005"/>
    <n v="1286.4000000000001"/>
    <x v="14"/>
    <x v="1"/>
    <x v="1"/>
  </r>
  <r>
    <d v="2022-03-04T00:00:00"/>
    <s v="P0026"/>
    <n v="13"/>
    <x v="0"/>
    <x v="0"/>
    <n v="0"/>
    <x v="42"/>
    <x v="4"/>
    <x v="3"/>
    <n v="18"/>
    <x v="42"/>
    <n v="234"/>
    <n v="320.58"/>
    <x v="3"/>
    <x v="2"/>
    <x v="1"/>
  </r>
  <r>
    <d v="2022-03-06T00:00:00"/>
    <s v="P0004"/>
    <n v="2"/>
    <x v="2"/>
    <x v="1"/>
    <n v="0"/>
    <x v="3"/>
    <x v="3"/>
    <x v="2"/>
    <n v="44"/>
    <x v="3"/>
    <n v="88"/>
    <n v="97.68"/>
    <x v="16"/>
    <x v="2"/>
    <x v="1"/>
  </r>
  <r>
    <d v="2022-03-07T00:00:00"/>
    <s v="P0003"/>
    <n v="1"/>
    <x v="2"/>
    <x v="1"/>
    <n v="0"/>
    <x v="6"/>
    <x v="3"/>
    <x v="1"/>
    <n v="71"/>
    <x v="6"/>
    <n v="71"/>
    <n v="80.94"/>
    <x v="20"/>
    <x v="2"/>
    <x v="1"/>
  </r>
  <r>
    <d v="2022-03-08T00:00:00"/>
    <s v="P0044"/>
    <n v="6"/>
    <x v="2"/>
    <x v="0"/>
    <n v="0"/>
    <x v="11"/>
    <x v="1"/>
    <x v="1"/>
    <n v="76"/>
    <x v="11"/>
    <n v="456"/>
    <n v="492.48"/>
    <x v="21"/>
    <x v="2"/>
    <x v="1"/>
  </r>
  <r>
    <d v="2022-03-09T00:00:00"/>
    <s v="P0030"/>
    <n v="3"/>
    <x v="2"/>
    <x v="0"/>
    <n v="0"/>
    <x v="28"/>
    <x v="4"/>
    <x v="0"/>
    <n v="148"/>
    <x v="28"/>
    <n v="444"/>
    <n v="603.84"/>
    <x v="4"/>
    <x v="2"/>
    <x v="1"/>
  </r>
  <r>
    <d v="2022-03-09T00:00:00"/>
    <s v="P0004"/>
    <n v="11"/>
    <x v="1"/>
    <x v="1"/>
    <n v="0"/>
    <x v="3"/>
    <x v="3"/>
    <x v="2"/>
    <n v="44"/>
    <x v="3"/>
    <n v="484"/>
    <n v="537.24"/>
    <x v="4"/>
    <x v="2"/>
    <x v="1"/>
  </r>
  <r>
    <d v="2022-03-10T00:00:00"/>
    <s v="P0033"/>
    <n v="12"/>
    <x v="0"/>
    <x v="0"/>
    <n v="0"/>
    <x v="38"/>
    <x v="4"/>
    <x v="1"/>
    <n v="95"/>
    <x v="38"/>
    <n v="1140"/>
    <n v="1436.4"/>
    <x v="26"/>
    <x v="2"/>
    <x v="1"/>
  </r>
  <r>
    <d v="2022-03-14T00:00:00"/>
    <s v="P0016"/>
    <n v="2"/>
    <x v="2"/>
    <x v="1"/>
    <n v="0"/>
    <x v="21"/>
    <x v="2"/>
    <x v="3"/>
    <n v="13"/>
    <x v="21"/>
    <n v="26"/>
    <n v="33.28"/>
    <x v="29"/>
    <x v="2"/>
    <x v="1"/>
  </r>
  <r>
    <d v="2022-03-14T00:00:00"/>
    <s v="P0026"/>
    <n v="13"/>
    <x v="2"/>
    <x v="0"/>
    <n v="0"/>
    <x v="42"/>
    <x v="4"/>
    <x v="3"/>
    <n v="18"/>
    <x v="42"/>
    <n v="234"/>
    <n v="320.58"/>
    <x v="29"/>
    <x v="2"/>
    <x v="1"/>
  </r>
  <r>
    <d v="2022-03-18T00:00:00"/>
    <s v="P0019"/>
    <n v="2"/>
    <x v="1"/>
    <x v="1"/>
    <n v="0"/>
    <x v="40"/>
    <x v="2"/>
    <x v="0"/>
    <n v="150"/>
    <x v="40"/>
    <n v="300"/>
    <n v="420"/>
    <x v="7"/>
    <x v="2"/>
    <x v="1"/>
  </r>
  <r>
    <d v="2022-03-18T00:00:00"/>
    <s v="P0027"/>
    <n v="10"/>
    <x v="2"/>
    <x v="1"/>
    <n v="0"/>
    <x v="26"/>
    <x v="4"/>
    <x v="2"/>
    <n v="48"/>
    <x v="26"/>
    <n v="480"/>
    <n v="571.20000000000005"/>
    <x v="7"/>
    <x v="2"/>
    <x v="1"/>
  </r>
  <r>
    <d v="2022-03-19T00:00:00"/>
    <s v="P0041"/>
    <n v="6"/>
    <x v="0"/>
    <x v="1"/>
    <n v="0"/>
    <x v="41"/>
    <x v="1"/>
    <x v="0"/>
    <n v="138"/>
    <x v="41"/>
    <n v="828"/>
    <n v="1043.28"/>
    <x v="8"/>
    <x v="2"/>
    <x v="1"/>
  </r>
  <r>
    <d v="2022-03-23T00:00:00"/>
    <s v="P0032"/>
    <n v="9"/>
    <x v="2"/>
    <x v="1"/>
    <n v="0"/>
    <x v="18"/>
    <x v="4"/>
    <x v="1"/>
    <n v="89"/>
    <x v="18"/>
    <n v="801"/>
    <n v="1057.32"/>
    <x v="19"/>
    <x v="2"/>
    <x v="1"/>
  </r>
  <r>
    <d v="2022-03-25T00:00:00"/>
    <s v="P0001"/>
    <n v="2"/>
    <x v="0"/>
    <x v="0"/>
    <n v="0"/>
    <x v="16"/>
    <x v="3"/>
    <x v="1"/>
    <n v="98"/>
    <x v="16"/>
    <n v="196"/>
    <n v="207.76"/>
    <x v="11"/>
    <x v="2"/>
    <x v="1"/>
  </r>
  <r>
    <d v="2022-03-25T00:00:00"/>
    <s v="P0030"/>
    <n v="11"/>
    <x v="2"/>
    <x v="0"/>
    <n v="0"/>
    <x v="28"/>
    <x v="4"/>
    <x v="0"/>
    <n v="148"/>
    <x v="28"/>
    <n v="1628"/>
    <n v="2214.08"/>
    <x v="11"/>
    <x v="2"/>
    <x v="1"/>
  </r>
  <r>
    <d v="2022-03-29T00:00:00"/>
    <s v="P0032"/>
    <n v="12"/>
    <x v="1"/>
    <x v="0"/>
    <n v="0"/>
    <x v="18"/>
    <x v="4"/>
    <x v="1"/>
    <n v="89"/>
    <x v="18"/>
    <n v="1068"/>
    <n v="1409.76"/>
    <x v="28"/>
    <x v="2"/>
    <x v="1"/>
  </r>
  <r>
    <d v="2022-03-30T00:00:00"/>
    <s v="P0001"/>
    <n v="13"/>
    <x v="1"/>
    <x v="1"/>
    <n v="0"/>
    <x v="16"/>
    <x v="3"/>
    <x v="1"/>
    <n v="98"/>
    <x v="16"/>
    <n v="1274"/>
    <n v="1350.44"/>
    <x v="24"/>
    <x v="2"/>
    <x v="1"/>
  </r>
  <r>
    <d v="2022-04-01T00:00:00"/>
    <s v="P0002"/>
    <n v="2"/>
    <x v="1"/>
    <x v="1"/>
    <n v="0"/>
    <x v="29"/>
    <x v="3"/>
    <x v="1"/>
    <n v="105"/>
    <x v="29"/>
    <n v="210"/>
    <n v="285.60000000000002"/>
    <x v="0"/>
    <x v="3"/>
    <x v="1"/>
  </r>
  <r>
    <d v="2022-04-02T00:00:00"/>
    <s v="P0002"/>
    <n v="3"/>
    <x v="2"/>
    <x v="1"/>
    <n v="0"/>
    <x v="29"/>
    <x v="3"/>
    <x v="1"/>
    <n v="105"/>
    <x v="29"/>
    <n v="315"/>
    <n v="428.40000000000003"/>
    <x v="1"/>
    <x v="3"/>
    <x v="1"/>
  </r>
  <r>
    <d v="2022-04-06T00:00:00"/>
    <s v="P0040"/>
    <n v="2"/>
    <x v="0"/>
    <x v="1"/>
    <n v="0"/>
    <x v="17"/>
    <x v="1"/>
    <x v="1"/>
    <n v="90"/>
    <x v="17"/>
    <n v="180"/>
    <n v="230.4"/>
    <x v="16"/>
    <x v="3"/>
    <x v="1"/>
  </r>
  <r>
    <d v="2022-04-07T00:00:00"/>
    <s v="P0026"/>
    <n v="7"/>
    <x v="2"/>
    <x v="0"/>
    <n v="0"/>
    <x v="42"/>
    <x v="4"/>
    <x v="3"/>
    <n v="18"/>
    <x v="42"/>
    <n v="126"/>
    <n v="172.62"/>
    <x v="20"/>
    <x v="3"/>
    <x v="1"/>
  </r>
  <r>
    <d v="2022-04-09T00:00:00"/>
    <s v="P0039"/>
    <n v="12"/>
    <x v="0"/>
    <x v="1"/>
    <n v="0"/>
    <x v="34"/>
    <x v="1"/>
    <x v="3"/>
    <n v="37"/>
    <x v="34"/>
    <n v="444"/>
    <n v="510.59999999999997"/>
    <x v="4"/>
    <x v="3"/>
    <x v="1"/>
  </r>
  <r>
    <d v="2022-04-09T00:00:00"/>
    <s v="P0002"/>
    <n v="9"/>
    <x v="1"/>
    <x v="0"/>
    <n v="0"/>
    <x v="29"/>
    <x v="3"/>
    <x v="1"/>
    <n v="105"/>
    <x v="29"/>
    <n v="945"/>
    <n v="1285.2"/>
    <x v="4"/>
    <x v="3"/>
    <x v="1"/>
  </r>
  <r>
    <d v="2022-04-13T00:00:00"/>
    <s v="P0016"/>
    <n v="14"/>
    <x v="0"/>
    <x v="0"/>
    <n v="0"/>
    <x v="21"/>
    <x v="2"/>
    <x v="3"/>
    <n v="13"/>
    <x v="21"/>
    <n v="182"/>
    <n v="232.96"/>
    <x v="22"/>
    <x v="3"/>
    <x v="1"/>
  </r>
  <r>
    <d v="2022-04-18T00:00:00"/>
    <s v="P0041"/>
    <n v="9"/>
    <x v="2"/>
    <x v="1"/>
    <n v="0"/>
    <x v="41"/>
    <x v="1"/>
    <x v="0"/>
    <n v="138"/>
    <x v="41"/>
    <n v="1242"/>
    <n v="1564.92"/>
    <x v="7"/>
    <x v="3"/>
    <x v="1"/>
  </r>
  <r>
    <d v="2022-04-20T00:00:00"/>
    <s v="P0018"/>
    <n v="2"/>
    <x v="0"/>
    <x v="0"/>
    <n v="0"/>
    <x v="30"/>
    <x v="2"/>
    <x v="3"/>
    <n v="37"/>
    <x v="30"/>
    <n v="74"/>
    <n v="98.42"/>
    <x v="9"/>
    <x v="3"/>
    <x v="1"/>
  </r>
  <r>
    <d v="2022-04-20T00:00:00"/>
    <s v="P0012"/>
    <n v="4"/>
    <x v="2"/>
    <x v="0"/>
    <n v="0"/>
    <x v="35"/>
    <x v="2"/>
    <x v="1"/>
    <n v="73"/>
    <x v="35"/>
    <n v="292"/>
    <n v="376.68"/>
    <x v="9"/>
    <x v="3"/>
    <x v="1"/>
  </r>
  <r>
    <d v="2022-04-21T00:00:00"/>
    <s v="P0030"/>
    <n v="2"/>
    <x v="2"/>
    <x v="1"/>
    <n v="0"/>
    <x v="28"/>
    <x v="4"/>
    <x v="0"/>
    <n v="148"/>
    <x v="28"/>
    <n v="296"/>
    <n v="402.56"/>
    <x v="10"/>
    <x v="3"/>
    <x v="1"/>
  </r>
  <r>
    <d v="2022-04-21T00:00:00"/>
    <s v="P0026"/>
    <n v="14"/>
    <x v="1"/>
    <x v="0"/>
    <n v="0"/>
    <x v="42"/>
    <x v="4"/>
    <x v="3"/>
    <n v="18"/>
    <x v="42"/>
    <n v="252"/>
    <n v="345.24"/>
    <x v="10"/>
    <x v="3"/>
    <x v="1"/>
  </r>
  <r>
    <d v="2022-04-23T00:00:00"/>
    <s v="P0044"/>
    <n v="15"/>
    <x v="1"/>
    <x v="0"/>
    <n v="0"/>
    <x v="11"/>
    <x v="1"/>
    <x v="1"/>
    <n v="76"/>
    <x v="11"/>
    <n v="1140"/>
    <n v="1231.2"/>
    <x v="19"/>
    <x v="3"/>
    <x v="1"/>
  </r>
  <r>
    <d v="2022-04-24T00:00:00"/>
    <s v="P0034"/>
    <n v="4"/>
    <x v="2"/>
    <x v="0"/>
    <n v="0"/>
    <x v="13"/>
    <x v="4"/>
    <x v="2"/>
    <n v="55"/>
    <x v="13"/>
    <n v="220"/>
    <n v="233.2"/>
    <x v="27"/>
    <x v="3"/>
    <x v="1"/>
  </r>
  <r>
    <d v="2022-04-25T00:00:00"/>
    <s v="P0004"/>
    <n v="9"/>
    <x v="2"/>
    <x v="1"/>
    <n v="0"/>
    <x v="3"/>
    <x v="3"/>
    <x v="2"/>
    <n v="44"/>
    <x v="3"/>
    <n v="396"/>
    <n v="439.56000000000006"/>
    <x v="11"/>
    <x v="3"/>
    <x v="1"/>
  </r>
  <r>
    <d v="2022-04-25T00:00:00"/>
    <s v="P0003"/>
    <n v="8"/>
    <x v="1"/>
    <x v="0"/>
    <n v="0"/>
    <x v="6"/>
    <x v="3"/>
    <x v="1"/>
    <n v="71"/>
    <x v="6"/>
    <n v="568"/>
    <n v="647.52"/>
    <x v="11"/>
    <x v="3"/>
    <x v="1"/>
  </r>
  <r>
    <d v="2022-04-26T00:00:00"/>
    <s v="P0027"/>
    <n v="2"/>
    <x v="2"/>
    <x v="1"/>
    <n v="0"/>
    <x v="26"/>
    <x v="4"/>
    <x v="2"/>
    <n v="48"/>
    <x v="26"/>
    <n v="96"/>
    <n v="114.24000000000001"/>
    <x v="12"/>
    <x v="3"/>
    <x v="1"/>
  </r>
  <r>
    <d v="2022-04-28T00:00:00"/>
    <s v="P0014"/>
    <n v="14"/>
    <x v="2"/>
    <x v="1"/>
    <n v="0"/>
    <x v="9"/>
    <x v="2"/>
    <x v="1"/>
    <n v="112"/>
    <x v="9"/>
    <n v="1568"/>
    <n v="2054.08"/>
    <x v="14"/>
    <x v="3"/>
    <x v="1"/>
  </r>
  <r>
    <d v="2022-04-30T00:00:00"/>
    <s v="P0016"/>
    <n v="13"/>
    <x v="1"/>
    <x v="0"/>
    <n v="0"/>
    <x v="21"/>
    <x v="2"/>
    <x v="3"/>
    <n v="13"/>
    <x v="21"/>
    <n v="169"/>
    <n v="216.32"/>
    <x v="24"/>
    <x v="3"/>
    <x v="1"/>
  </r>
  <r>
    <d v="2022-04-30T00:00:00"/>
    <s v="P0027"/>
    <n v="8"/>
    <x v="2"/>
    <x v="0"/>
    <n v="0"/>
    <x v="26"/>
    <x v="4"/>
    <x v="2"/>
    <n v="48"/>
    <x v="26"/>
    <n v="384"/>
    <n v="456.96000000000004"/>
    <x v="24"/>
    <x v="3"/>
    <x v="1"/>
  </r>
  <r>
    <d v="2022-05-01T00:00:00"/>
    <s v="P0034"/>
    <n v="9"/>
    <x v="0"/>
    <x v="0"/>
    <n v="0"/>
    <x v="13"/>
    <x v="4"/>
    <x v="2"/>
    <n v="55"/>
    <x v="13"/>
    <n v="495"/>
    <n v="524.69999999999993"/>
    <x v="0"/>
    <x v="4"/>
    <x v="1"/>
  </r>
  <r>
    <d v="2022-05-01T00:00:00"/>
    <s v="P0033"/>
    <n v="6"/>
    <x v="1"/>
    <x v="0"/>
    <n v="0"/>
    <x v="38"/>
    <x v="4"/>
    <x v="1"/>
    <n v="95"/>
    <x v="38"/>
    <n v="570"/>
    <n v="718.2"/>
    <x v="0"/>
    <x v="4"/>
    <x v="1"/>
  </r>
  <r>
    <d v="2022-05-02T00:00:00"/>
    <s v="P0013"/>
    <n v="4"/>
    <x v="1"/>
    <x v="1"/>
    <n v="0"/>
    <x v="2"/>
    <x v="2"/>
    <x v="1"/>
    <n v="112"/>
    <x v="2"/>
    <n v="448"/>
    <n v="488.32"/>
    <x v="1"/>
    <x v="4"/>
    <x v="1"/>
  </r>
  <r>
    <d v="2022-05-04T00:00:00"/>
    <s v="P0020"/>
    <n v="10"/>
    <x v="2"/>
    <x v="0"/>
    <n v="0"/>
    <x v="14"/>
    <x v="0"/>
    <x v="2"/>
    <n v="61"/>
    <x v="14"/>
    <n v="610"/>
    <n v="762.5"/>
    <x v="3"/>
    <x v="4"/>
    <x v="1"/>
  </r>
  <r>
    <d v="2022-05-06T00:00:00"/>
    <s v="P0034"/>
    <n v="7"/>
    <x v="2"/>
    <x v="0"/>
    <n v="0"/>
    <x v="13"/>
    <x v="4"/>
    <x v="2"/>
    <n v="55"/>
    <x v="13"/>
    <n v="385"/>
    <n v="408.09999999999997"/>
    <x v="16"/>
    <x v="4"/>
    <x v="1"/>
  </r>
  <r>
    <d v="2022-05-07T00:00:00"/>
    <s v="P0015"/>
    <n v="4"/>
    <x v="1"/>
    <x v="1"/>
    <n v="0"/>
    <x v="27"/>
    <x v="2"/>
    <x v="3"/>
    <n v="12"/>
    <x v="27"/>
    <n v="48"/>
    <n v="62.879999999999995"/>
    <x v="20"/>
    <x v="4"/>
    <x v="1"/>
  </r>
  <r>
    <d v="2022-05-07T00:00:00"/>
    <s v="P0027"/>
    <n v="1"/>
    <x v="1"/>
    <x v="0"/>
    <n v="0"/>
    <x v="26"/>
    <x v="4"/>
    <x v="2"/>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3"/>
    <n v="6"/>
    <x v="37"/>
    <n v="36"/>
    <n v="47.16"/>
    <x v="26"/>
    <x v="4"/>
    <x v="1"/>
  </r>
  <r>
    <d v="2022-05-12T00:00:00"/>
    <s v="P0011"/>
    <n v="7"/>
    <x v="1"/>
    <x v="1"/>
    <n v="0"/>
    <x v="31"/>
    <x v="2"/>
    <x v="2"/>
    <n v="44"/>
    <x v="31"/>
    <n v="308"/>
    <n v="338.8"/>
    <x v="6"/>
    <x v="4"/>
    <x v="1"/>
  </r>
  <r>
    <d v="2022-05-13T00:00:00"/>
    <s v="P0012"/>
    <n v="5"/>
    <x v="2"/>
    <x v="0"/>
    <n v="0"/>
    <x v="35"/>
    <x v="2"/>
    <x v="1"/>
    <n v="73"/>
    <x v="35"/>
    <n v="365"/>
    <n v="470.85"/>
    <x v="22"/>
    <x v="4"/>
    <x v="1"/>
  </r>
  <r>
    <d v="2022-05-14T00:00:00"/>
    <s v="P0008"/>
    <n v="14"/>
    <x v="2"/>
    <x v="1"/>
    <n v="0"/>
    <x v="25"/>
    <x v="3"/>
    <x v="1"/>
    <n v="83"/>
    <x v="25"/>
    <n v="1162"/>
    <n v="1324.68"/>
    <x v="29"/>
    <x v="4"/>
    <x v="1"/>
  </r>
  <r>
    <d v="2022-05-15T00:00:00"/>
    <s v="P0020"/>
    <n v="5"/>
    <x v="1"/>
    <x v="0"/>
    <n v="0"/>
    <x v="14"/>
    <x v="0"/>
    <x v="2"/>
    <n v="61"/>
    <x v="14"/>
    <n v="305"/>
    <n v="381.25"/>
    <x v="17"/>
    <x v="4"/>
    <x v="1"/>
  </r>
  <r>
    <d v="2022-05-16T00:00:00"/>
    <s v="P0010"/>
    <n v="13"/>
    <x v="2"/>
    <x v="1"/>
    <n v="0"/>
    <x v="20"/>
    <x v="2"/>
    <x v="0"/>
    <n v="148"/>
    <x v="20"/>
    <n v="1924"/>
    <n v="2135.64"/>
    <x v="23"/>
    <x v="4"/>
    <x v="1"/>
  </r>
  <r>
    <d v="2022-05-16T00:00:00"/>
    <s v="P0031"/>
    <n v="13"/>
    <x v="1"/>
    <x v="0"/>
    <n v="0"/>
    <x v="5"/>
    <x v="4"/>
    <x v="1"/>
    <n v="93"/>
    <x v="5"/>
    <n v="1209"/>
    <n v="1354.08"/>
    <x v="23"/>
    <x v="4"/>
    <x v="1"/>
  </r>
  <r>
    <d v="2022-05-17T00:00:00"/>
    <s v="P0027"/>
    <n v="8"/>
    <x v="2"/>
    <x v="1"/>
    <n v="0"/>
    <x v="26"/>
    <x v="4"/>
    <x v="2"/>
    <n v="48"/>
    <x v="26"/>
    <n v="384"/>
    <n v="456.96000000000004"/>
    <x v="30"/>
    <x v="4"/>
    <x v="1"/>
  </r>
  <r>
    <d v="2022-05-18T00:00:00"/>
    <s v="P0027"/>
    <n v="4"/>
    <x v="0"/>
    <x v="0"/>
    <n v="0"/>
    <x v="26"/>
    <x v="4"/>
    <x v="2"/>
    <n v="48"/>
    <x v="26"/>
    <n v="192"/>
    <n v="228.48000000000002"/>
    <x v="7"/>
    <x v="4"/>
    <x v="1"/>
  </r>
  <r>
    <d v="2022-05-18T00:00:00"/>
    <s v="P0038"/>
    <n v="8"/>
    <x v="0"/>
    <x v="0"/>
    <n v="0"/>
    <x v="1"/>
    <x v="1"/>
    <x v="1"/>
    <n v="72"/>
    <x v="1"/>
    <n v="576"/>
    <n v="639.36"/>
    <x v="7"/>
    <x v="4"/>
    <x v="1"/>
  </r>
  <r>
    <d v="2022-05-20T00:00:00"/>
    <s v="P0044"/>
    <n v="15"/>
    <x v="1"/>
    <x v="1"/>
    <n v="0"/>
    <x v="11"/>
    <x v="1"/>
    <x v="1"/>
    <n v="76"/>
    <x v="11"/>
    <n v="1140"/>
    <n v="1231.2"/>
    <x v="9"/>
    <x v="4"/>
    <x v="1"/>
  </r>
  <r>
    <d v="2022-05-22T00:00:00"/>
    <s v="P0015"/>
    <n v="12"/>
    <x v="2"/>
    <x v="0"/>
    <n v="0"/>
    <x v="27"/>
    <x v="2"/>
    <x v="3"/>
    <n v="12"/>
    <x v="27"/>
    <n v="144"/>
    <n v="188.64"/>
    <x v="18"/>
    <x v="4"/>
    <x v="1"/>
  </r>
  <r>
    <d v="2022-05-25T00:00:00"/>
    <s v="P0002"/>
    <n v="7"/>
    <x v="1"/>
    <x v="0"/>
    <n v="0"/>
    <x v="29"/>
    <x v="3"/>
    <x v="1"/>
    <n v="105"/>
    <x v="29"/>
    <n v="735"/>
    <n v="999.60000000000014"/>
    <x v="11"/>
    <x v="4"/>
    <x v="1"/>
  </r>
  <r>
    <d v="2022-05-26T00:00:00"/>
    <s v="P0028"/>
    <n v="2"/>
    <x v="2"/>
    <x v="0"/>
    <n v="0"/>
    <x v="33"/>
    <x v="4"/>
    <x v="3"/>
    <n v="37"/>
    <x v="33"/>
    <n v="74"/>
    <n v="83.62"/>
    <x v="12"/>
    <x v="4"/>
    <x v="1"/>
  </r>
  <r>
    <d v="2022-05-26T00:00:00"/>
    <s v="P0027"/>
    <n v="2"/>
    <x v="1"/>
    <x v="0"/>
    <n v="0"/>
    <x v="26"/>
    <x v="4"/>
    <x v="2"/>
    <n v="48"/>
    <x v="26"/>
    <n v="96"/>
    <n v="114.24000000000001"/>
    <x v="12"/>
    <x v="4"/>
    <x v="1"/>
  </r>
  <r>
    <d v="2022-05-28T00:00:00"/>
    <s v="P0041"/>
    <n v="10"/>
    <x v="0"/>
    <x v="1"/>
    <n v="0"/>
    <x v="41"/>
    <x v="1"/>
    <x v="0"/>
    <n v="138"/>
    <x v="41"/>
    <n v="1380"/>
    <n v="1738.8"/>
    <x v="14"/>
    <x v="4"/>
    <x v="1"/>
  </r>
  <r>
    <d v="2022-05-28T00:00:00"/>
    <s v="P0008"/>
    <n v="5"/>
    <x v="0"/>
    <x v="0"/>
    <n v="0"/>
    <x v="25"/>
    <x v="3"/>
    <x v="1"/>
    <n v="83"/>
    <x v="25"/>
    <n v="415"/>
    <n v="473.1"/>
    <x v="14"/>
    <x v="4"/>
    <x v="1"/>
  </r>
  <r>
    <d v="2022-05-28T00:00:00"/>
    <s v="P0010"/>
    <n v="9"/>
    <x v="1"/>
    <x v="1"/>
    <n v="0"/>
    <x v="20"/>
    <x v="2"/>
    <x v="0"/>
    <n v="148"/>
    <x v="20"/>
    <n v="1332"/>
    <n v="1478.52"/>
    <x v="14"/>
    <x v="4"/>
    <x v="1"/>
  </r>
  <r>
    <d v="2022-05-28T00:00:00"/>
    <s v="P0004"/>
    <n v="12"/>
    <x v="1"/>
    <x v="0"/>
    <n v="0"/>
    <x v="3"/>
    <x v="3"/>
    <x v="2"/>
    <n v="44"/>
    <x v="3"/>
    <n v="528"/>
    <n v="586.08000000000004"/>
    <x v="14"/>
    <x v="4"/>
    <x v="1"/>
  </r>
  <r>
    <d v="2022-05-28T00:00:00"/>
    <s v="P0020"/>
    <n v="14"/>
    <x v="2"/>
    <x v="1"/>
    <n v="0"/>
    <x v="14"/>
    <x v="0"/>
    <x v="2"/>
    <n v="61"/>
    <x v="14"/>
    <n v="854"/>
    <n v="1067.5"/>
    <x v="14"/>
    <x v="4"/>
    <x v="1"/>
  </r>
  <r>
    <d v="2022-05-30T00:00:00"/>
    <s v="P0044"/>
    <n v="9"/>
    <x v="2"/>
    <x v="0"/>
    <n v="0"/>
    <x v="11"/>
    <x v="1"/>
    <x v="1"/>
    <n v="76"/>
    <x v="11"/>
    <n v="684"/>
    <n v="738.72"/>
    <x v="24"/>
    <x v="4"/>
    <x v="1"/>
  </r>
  <r>
    <d v="2022-05-30T00:00:00"/>
    <s v="P0005"/>
    <n v="4"/>
    <x v="0"/>
    <x v="1"/>
    <n v="0"/>
    <x v="24"/>
    <x v="3"/>
    <x v="0"/>
    <n v="133"/>
    <x v="24"/>
    <n v="532"/>
    <n v="622.44000000000005"/>
    <x v="24"/>
    <x v="4"/>
    <x v="1"/>
  </r>
  <r>
    <d v="2022-05-30T00:00:00"/>
    <s v="P0033"/>
    <n v="3"/>
    <x v="1"/>
    <x v="1"/>
    <n v="0"/>
    <x v="38"/>
    <x v="4"/>
    <x v="1"/>
    <n v="95"/>
    <x v="38"/>
    <n v="285"/>
    <n v="359.1"/>
    <x v="24"/>
    <x v="4"/>
    <x v="1"/>
  </r>
  <r>
    <d v="2022-06-03T00:00:00"/>
    <s v="P0008"/>
    <n v="14"/>
    <x v="1"/>
    <x v="0"/>
    <n v="0"/>
    <x v="25"/>
    <x v="3"/>
    <x v="1"/>
    <n v="83"/>
    <x v="25"/>
    <n v="1162"/>
    <n v="1324.68"/>
    <x v="2"/>
    <x v="5"/>
    <x v="1"/>
  </r>
  <r>
    <d v="2022-06-10T00:00:00"/>
    <s v="P0028"/>
    <n v="8"/>
    <x v="0"/>
    <x v="0"/>
    <n v="0"/>
    <x v="33"/>
    <x v="4"/>
    <x v="3"/>
    <n v="37"/>
    <x v="33"/>
    <n v="296"/>
    <n v="334.48"/>
    <x v="26"/>
    <x v="5"/>
    <x v="1"/>
  </r>
  <r>
    <d v="2022-06-11T00:00:00"/>
    <s v="P0039"/>
    <n v="13"/>
    <x v="1"/>
    <x v="1"/>
    <n v="0"/>
    <x v="34"/>
    <x v="1"/>
    <x v="3"/>
    <n v="37"/>
    <x v="34"/>
    <n v="481"/>
    <n v="553.15"/>
    <x v="5"/>
    <x v="5"/>
    <x v="1"/>
  </r>
  <r>
    <d v="2022-06-11T00:00:00"/>
    <s v="P0021"/>
    <n v="6"/>
    <x v="2"/>
    <x v="0"/>
    <n v="0"/>
    <x v="32"/>
    <x v="0"/>
    <x v="0"/>
    <n v="126"/>
    <x v="32"/>
    <n v="756"/>
    <n v="975.24"/>
    <x v="5"/>
    <x v="5"/>
    <x v="1"/>
  </r>
  <r>
    <d v="2022-06-13T00:00:00"/>
    <s v="P0026"/>
    <n v="6"/>
    <x v="2"/>
    <x v="1"/>
    <n v="0"/>
    <x v="42"/>
    <x v="4"/>
    <x v="3"/>
    <n v="18"/>
    <x v="42"/>
    <n v="108"/>
    <n v="147.96"/>
    <x v="22"/>
    <x v="5"/>
    <x v="1"/>
  </r>
  <r>
    <d v="2022-06-15T00:00:00"/>
    <s v="P0042"/>
    <n v="15"/>
    <x v="0"/>
    <x v="0"/>
    <n v="0"/>
    <x v="10"/>
    <x v="1"/>
    <x v="0"/>
    <n v="120"/>
    <x v="10"/>
    <n v="1800"/>
    <n v="2430"/>
    <x v="17"/>
    <x v="5"/>
    <x v="1"/>
  </r>
  <r>
    <d v="2022-06-16T00:00:00"/>
    <s v="P0029"/>
    <n v="15"/>
    <x v="1"/>
    <x v="1"/>
    <n v="0"/>
    <x v="19"/>
    <x v="4"/>
    <x v="2"/>
    <n v="47"/>
    <x v="19"/>
    <n v="705"/>
    <n v="796.65"/>
    <x v="23"/>
    <x v="5"/>
    <x v="1"/>
  </r>
  <r>
    <d v="2022-06-19T00:00:00"/>
    <s v="P0002"/>
    <n v="8"/>
    <x v="2"/>
    <x v="1"/>
    <n v="0"/>
    <x v="29"/>
    <x v="3"/>
    <x v="1"/>
    <n v="105"/>
    <x v="29"/>
    <n v="840"/>
    <n v="1142.4000000000001"/>
    <x v="8"/>
    <x v="5"/>
    <x v="1"/>
  </r>
  <r>
    <d v="2022-06-21T00:00:00"/>
    <s v="P0017"/>
    <n v="14"/>
    <x v="2"/>
    <x v="1"/>
    <n v="0"/>
    <x v="39"/>
    <x v="2"/>
    <x v="0"/>
    <n v="134"/>
    <x v="39"/>
    <n v="1876"/>
    <n v="2194.92"/>
    <x v="10"/>
    <x v="5"/>
    <x v="1"/>
  </r>
  <r>
    <d v="2022-06-22T00:00:00"/>
    <s v="P0040"/>
    <n v="10"/>
    <x v="1"/>
    <x v="1"/>
    <n v="0"/>
    <x v="17"/>
    <x v="1"/>
    <x v="1"/>
    <n v="90"/>
    <x v="17"/>
    <n v="900"/>
    <n v="1152"/>
    <x v="18"/>
    <x v="5"/>
    <x v="1"/>
  </r>
  <r>
    <d v="2022-06-22T00:00:00"/>
    <s v="P0001"/>
    <n v="4"/>
    <x v="2"/>
    <x v="1"/>
    <n v="0"/>
    <x v="16"/>
    <x v="3"/>
    <x v="1"/>
    <n v="98"/>
    <x v="16"/>
    <n v="392"/>
    <n v="415.52"/>
    <x v="18"/>
    <x v="5"/>
    <x v="1"/>
  </r>
  <r>
    <d v="2022-06-23T00:00:00"/>
    <s v="P0004"/>
    <n v="8"/>
    <x v="2"/>
    <x v="0"/>
    <n v="0"/>
    <x v="3"/>
    <x v="3"/>
    <x v="2"/>
    <n v="44"/>
    <x v="3"/>
    <n v="352"/>
    <n v="390.72"/>
    <x v="19"/>
    <x v="5"/>
    <x v="1"/>
  </r>
  <r>
    <d v="2022-06-24T00:00:00"/>
    <s v="P0018"/>
    <n v="7"/>
    <x v="2"/>
    <x v="1"/>
    <n v="0"/>
    <x v="30"/>
    <x v="2"/>
    <x v="3"/>
    <n v="37"/>
    <x v="30"/>
    <n v="259"/>
    <n v="344.47"/>
    <x v="27"/>
    <x v="5"/>
    <x v="1"/>
  </r>
  <r>
    <d v="2022-06-25T00:00:00"/>
    <s v="P0012"/>
    <n v="7"/>
    <x v="1"/>
    <x v="0"/>
    <n v="0"/>
    <x v="35"/>
    <x v="2"/>
    <x v="1"/>
    <n v="73"/>
    <x v="35"/>
    <n v="511"/>
    <n v="659.19"/>
    <x v="11"/>
    <x v="5"/>
    <x v="1"/>
  </r>
  <r>
    <d v="2022-06-26T00:00:00"/>
    <s v="P0034"/>
    <n v="4"/>
    <x v="2"/>
    <x v="1"/>
    <n v="0"/>
    <x v="13"/>
    <x v="4"/>
    <x v="2"/>
    <n v="55"/>
    <x v="13"/>
    <n v="220"/>
    <n v="233.2"/>
    <x v="12"/>
    <x v="5"/>
    <x v="1"/>
  </r>
  <r>
    <d v="2022-06-26T00:00:00"/>
    <s v="P0043"/>
    <n v="12"/>
    <x v="2"/>
    <x v="0"/>
    <n v="0"/>
    <x v="23"/>
    <x v="1"/>
    <x v="1"/>
    <n v="67"/>
    <x v="23"/>
    <n v="804"/>
    <n v="996.96"/>
    <x v="12"/>
    <x v="5"/>
    <x v="1"/>
  </r>
  <r>
    <d v="2022-07-03T00:00:00"/>
    <s v="P0033"/>
    <n v="15"/>
    <x v="2"/>
    <x v="1"/>
    <n v="0"/>
    <x v="38"/>
    <x v="4"/>
    <x v="1"/>
    <n v="95"/>
    <x v="38"/>
    <n v="1425"/>
    <n v="1795.5"/>
    <x v="2"/>
    <x v="6"/>
    <x v="1"/>
  </r>
  <r>
    <d v="2022-07-04T00:00:00"/>
    <s v="P0007"/>
    <n v="7"/>
    <x v="2"/>
    <x v="0"/>
    <n v="0"/>
    <x v="36"/>
    <x v="3"/>
    <x v="2"/>
    <n v="43"/>
    <x v="36"/>
    <n v="301"/>
    <n v="334.11"/>
    <x v="3"/>
    <x v="6"/>
    <x v="1"/>
  </r>
  <r>
    <d v="2022-07-05T00:00:00"/>
    <s v="P0025"/>
    <n v="7"/>
    <x v="1"/>
    <x v="1"/>
    <n v="0"/>
    <x v="7"/>
    <x v="0"/>
    <x v="3"/>
    <n v="7"/>
    <x v="7"/>
    <n v="49"/>
    <n v="58.31"/>
    <x v="15"/>
    <x v="6"/>
    <x v="1"/>
  </r>
  <r>
    <d v="2022-07-05T00:00:00"/>
    <s v="P0015"/>
    <n v="8"/>
    <x v="2"/>
    <x v="0"/>
    <n v="0"/>
    <x v="27"/>
    <x v="2"/>
    <x v="3"/>
    <n v="12"/>
    <x v="27"/>
    <n v="96"/>
    <n v="125.75999999999999"/>
    <x v="15"/>
    <x v="6"/>
    <x v="1"/>
  </r>
  <r>
    <d v="2022-07-06T00:00:00"/>
    <s v="P0041"/>
    <n v="2"/>
    <x v="2"/>
    <x v="1"/>
    <n v="0"/>
    <x v="41"/>
    <x v="1"/>
    <x v="0"/>
    <n v="138"/>
    <x v="41"/>
    <n v="276"/>
    <n v="347.76"/>
    <x v="16"/>
    <x v="6"/>
    <x v="1"/>
  </r>
  <r>
    <d v="2022-07-08T00:00:00"/>
    <s v="P0018"/>
    <n v="2"/>
    <x v="2"/>
    <x v="0"/>
    <n v="0"/>
    <x v="30"/>
    <x v="2"/>
    <x v="3"/>
    <n v="37"/>
    <x v="30"/>
    <n v="74"/>
    <n v="98.42"/>
    <x v="21"/>
    <x v="6"/>
    <x v="1"/>
  </r>
  <r>
    <d v="2022-07-10T00:00:00"/>
    <s v="P0032"/>
    <n v="12"/>
    <x v="1"/>
    <x v="1"/>
    <n v="0"/>
    <x v="18"/>
    <x v="4"/>
    <x v="1"/>
    <n v="89"/>
    <x v="18"/>
    <n v="1068"/>
    <n v="1409.76"/>
    <x v="26"/>
    <x v="6"/>
    <x v="1"/>
  </r>
  <r>
    <d v="2022-07-12T00:00:00"/>
    <s v="P0028"/>
    <n v="12"/>
    <x v="2"/>
    <x v="1"/>
    <n v="0"/>
    <x v="33"/>
    <x v="4"/>
    <x v="3"/>
    <n v="37"/>
    <x v="33"/>
    <n v="444"/>
    <n v="501.72"/>
    <x v="6"/>
    <x v="6"/>
    <x v="1"/>
  </r>
  <r>
    <d v="2022-07-13T00:00:00"/>
    <s v="P0025"/>
    <n v="7"/>
    <x v="2"/>
    <x v="0"/>
    <n v="0"/>
    <x v="7"/>
    <x v="0"/>
    <x v="3"/>
    <n v="7"/>
    <x v="7"/>
    <n v="49"/>
    <n v="58.31"/>
    <x v="22"/>
    <x v="6"/>
    <x v="1"/>
  </r>
  <r>
    <d v="2022-07-14T00:00:00"/>
    <s v="P0033"/>
    <n v="9"/>
    <x v="2"/>
    <x v="0"/>
    <n v="0"/>
    <x v="38"/>
    <x v="4"/>
    <x v="1"/>
    <n v="95"/>
    <x v="38"/>
    <n v="855"/>
    <n v="1077.3"/>
    <x v="29"/>
    <x v="6"/>
    <x v="1"/>
  </r>
  <r>
    <d v="2022-07-15T00:00:00"/>
    <s v="P0004"/>
    <n v="2"/>
    <x v="1"/>
    <x v="0"/>
    <n v="0"/>
    <x v="3"/>
    <x v="3"/>
    <x v="2"/>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4"/>
    <x v="2"/>
    <n v="55"/>
    <x v="13"/>
    <n v="330"/>
    <n v="349.79999999999995"/>
    <x v="18"/>
    <x v="6"/>
    <x v="1"/>
  </r>
  <r>
    <d v="2022-07-23T00:00:00"/>
    <s v="P0018"/>
    <n v="2"/>
    <x v="1"/>
    <x v="0"/>
    <n v="0"/>
    <x v="30"/>
    <x v="2"/>
    <x v="3"/>
    <n v="37"/>
    <x v="30"/>
    <n v="74"/>
    <n v="98.42"/>
    <x v="19"/>
    <x v="6"/>
    <x v="1"/>
  </r>
  <r>
    <d v="2022-07-24T00:00:00"/>
    <s v="P0006"/>
    <n v="14"/>
    <x v="2"/>
    <x v="1"/>
    <n v="0"/>
    <x v="15"/>
    <x v="3"/>
    <x v="1"/>
    <n v="75"/>
    <x v="15"/>
    <n v="1050"/>
    <n v="1197"/>
    <x v="27"/>
    <x v="6"/>
    <x v="1"/>
  </r>
  <r>
    <d v="2022-07-24T00:00:00"/>
    <s v="P0027"/>
    <n v="1"/>
    <x v="1"/>
    <x v="0"/>
    <n v="0"/>
    <x v="26"/>
    <x v="4"/>
    <x v="2"/>
    <n v="48"/>
    <x v="26"/>
    <n v="48"/>
    <n v="57.120000000000005"/>
    <x v="27"/>
    <x v="6"/>
    <x v="1"/>
  </r>
  <r>
    <d v="2022-07-25T00:00:00"/>
    <s v="P0044"/>
    <n v="2"/>
    <x v="2"/>
    <x v="1"/>
    <n v="0"/>
    <x v="11"/>
    <x v="1"/>
    <x v="1"/>
    <n v="76"/>
    <x v="11"/>
    <n v="152"/>
    <n v="164.16"/>
    <x v="11"/>
    <x v="6"/>
    <x v="1"/>
  </r>
  <r>
    <d v="2022-07-25T00:00:00"/>
    <s v="P0017"/>
    <n v="12"/>
    <x v="2"/>
    <x v="1"/>
    <n v="0"/>
    <x v="39"/>
    <x v="2"/>
    <x v="0"/>
    <n v="134"/>
    <x v="39"/>
    <n v="1608"/>
    <n v="1881.3600000000001"/>
    <x v="11"/>
    <x v="6"/>
    <x v="1"/>
  </r>
  <r>
    <d v="2022-07-25T00:00:00"/>
    <s v="P0003"/>
    <n v="13"/>
    <x v="1"/>
    <x v="1"/>
    <n v="0"/>
    <x v="6"/>
    <x v="3"/>
    <x v="1"/>
    <n v="71"/>
    <x v="6"/>
    <n v="923"/>
    <n v="1052.22"/>
    <x v="11"/>
    <x v="6"/>
    <x v="1"/>
  </r>
  <r>
    <d v="2022-07-26T00:00:00"/>
    <s v="P0003"/>
    <n v="10"/>
    <x v="1"/>
    <x v="0"/>
    <n v="0"/>
    <x v="6"/>
    <x v="3"/>
    <x v="1"/>
    <n v="71"/>
    <x v="6"/>
    <n v="710"/>
    <n v="809.4"/>
    <x v="12"/>
    <x v="6"/>
    <x v="1"/>
  </r>
  <r>
    <d v="2022-07-26T00:00:00"/>
    <s v="P0026"/>
    <n v="1"/>
    <x v="1"/>
    <x v="1"/>
    <n v="0"/>
    <x v="42"/>
    <x v="4"/>
    <x v="3"/>
    <n v="18"/>
    <x v="42"/>
    <n v="18"/>
    <n v="24.66"/>
    <x v="12"/>
    <x v="6"/>
    <x v="1"/>
  </r>
  <r>
    <d v="2022-08-03T00:00:00"/>
    <s v="P0012"/>
    <n v="5"/>
    <x v="2"/>
    <x v="1"/>
    <n v="0"/>
    <x v="35"/>
    <x v="2"/>
    <x v="1"/>
    <n v="73"/>
    <x v="35"/>
    <n v="365"/>
    <n v="470.85"/>
    <x v="2"/>
    <x v="7"/>
    <x v="1"/>
  </r>
  <r>
    <d v="2022-08-06T00:00:00"/>
    <s v="P0016"/>
    <n v="9"/>
    <x v="1"/>
    <x v="0"/>
    <n v="0"/>
    <x v="21"/>
    <x v="2"/>
    <x v="3"/>
    <n v="13"/>
    <x v="21"/>
    <n v="117"/>
    <n v="149.76"/>
    <x v="16"/>
    <x v="7"/>
    <x v="1"/>
  </r>
  <r>
    <d v="2022-08-08T00:00:00"/>
    <s v="P0016"/>
    <n v="2"/>
    <x v="2"/>
    <x v="0"/>
    <n v="0"/>
    <x v="21"/>
    <x v="2"/>
    <x v="3"/>
    <n v="13"/>
    <x v="21"/>
    <n v="26"/>
    <n v="33.28"/>
    <x v="21"/>
    <x v="7"/>
    <x v="1"/>
  </r>
  <r>
    <d v="2022-08-08T00:00:00"/>
    <s v="P0032"/>
    <n v="12"/>
    <x v="2"/>
    <x v="1"/>
    <n v="0"/>
    <x v="18"/>
    <x v="4"/>
    <x v="1"/>
    <n v="89"/>
    <x v="18"/>
    <n v="1068"/>
    <n v="1409.76"/>
    <x v="21"/>
    <x v="7"/>
    <x v="1"/>
  </r>
  <r>
    <d v="2022-08-08T00:00:00"/>
    <s v="P0021"/>
    <n v="11"/>
    <x v="2"/>
    <x v="1"/>
    <n v="0"/>
    <x v="32"/>
    <x v="0"/>
    <x v="0"/>
    <n v="126"/>
    <x v="32"/>
    <n v="1386"/>
    <n v="1787.9399999999998"/>
    <x v="21"/>
    <x v="7"/>
    <x v="1"/>
  </r>
  <r>
    <d v="2022-08-14T00:00:00"/>
    <s v="P0030"/>
    <n v="14"/>
    <x v="2"/>
    <x v="1"/>
    <n v="0"/>
    <x v="28"/>
    <x v="4"/>
    <x v="0"/>
    <n v="148"/>
    <x v="28"/>
    <n v="2072"/>
    <n v="2817.92"/>
    <x v="29"/>
    <x v="7"/>
    <x v="1"/>
  </r>
  <r>
    <d v="2022-08-15T00:00:00"/>
    <s v="P0011"/>
    <n v="10"/>
    <x v="0"/>
    <x v="1"/>
    <n v="0"/>
    <x v="31"/>
    <x v="2"/>
    <x v="2"/>
    <n v="44"/>
    <x v="31"/>
    <n v="440"/>
    <n v="484"/>
    <x v="17"/>
    <x v="7"/>
    <x v="1"/>
  </r>
  <r>
    <d v="2022-08-15T00:00:00"/>
    <s v="P0015"/>
    <n v="7"/>
    <x v="2"/>
    <x v="0"/>
    <n v="0"/>
    <x v="27"/>
    <x v="2"/>
    <x v="3"/>
    <n v="12"/>
    <x v="27"/>
    <n v="84"/>
    <n v="110.03999999999999"/>
    <x v="17"/>
    <x v="7"/>
    <x v="1"/>
  </r>
  <r>
    <d v="2022-08-18T00:00:00"/>
    <s v="P0029"/>
    <n v="8"/>
    <x v="1"/>
    <x v="0"/>
    <n v="0"/>
    <x v="19"/>
    <x v="4"/>
    <x v="2"/>
    <n v="47"/>
    <x v="19"/>
    <n v="376"/>
    <n v="424.88"/>
    <x v="7"/>
    <x v="7"/>
    <x v="1"/>
  </r>
  <r>
    <d v="2022-08-18T00:00:00"/>
    <s v="P0010"/>
    <n v="2"/>
    <x v="1"/>
    <x v="1"/>
    <n v="0"/>
    <x v="20"/>
    <x v="2"/>
    <x v="0"/>
    <n v="148"/>
    <x v="20"/>
    <n v="296"/>
    <n v="328.56"/>
    <x v="7"/>
    <x v="7"/>
    <x v="1"/>
  </r>
  <r>
    <d v="2022-08-19T00:00:00"/>
    <s v="P0007"/>
    <n v="3"/>
    <x v="1"/>
    <x v="0"/>
    <n v="0"/>
    <x v="36"/>
    <x v="3"/>
    <x v="2"/>
    <n v="43"/>
    <x v="36"/>
    <n v="129"/>
    <n v="143.19"/>
    <x v="8"/>
    <x v="7"/>
    <x v="1"/>
  </r>
  <r>
    <d v="2022-08-20T00:00:00"/>
    <s v="P0023"/>
    <n v="13"/>
    <x v="2"/>
    <x v="0"/>
    <n v="0"/>
    <x v="12"/>
    <x v="0"/>
    <x v="0"/>
    <n v="141"/>
    <x v="12"/>
    <n v="1833"/>
    <n v="1942.98"/>
    <x v="9"/>
    <x v="7"/>
    <x v="1"/>
  </r>
  <r>
    <d v="2022-08-20T00:00:00"/>
    <s v="P0033"/>
    <n v="14"/>
    <x v="2"/>
    <x v="0"/>
    <n v="0"/>
    <x v="38"/>
    <x v="4"/>
    <x v="1"/>
    <n v="95"/>
    <x v="38"/>
    <n v="1330"/>
    <n v="1675.8"/>
    <x v="9"/>
    <x v="7"/>
    <x v="1"/>
  </r>
  <r>
    <d v="2022-08-21T00:00:00"/>
    <s v="P0016"/>
    <n v="4"/>
    <x v="2"/>
    <x v="0"/>
    <n v="0"/>
    <x v="21"/>
    <x v="2"/>
    <x v="3"/>
    <n v="13"/>
    <x v="21"/>
    <n v="52"/>
    <n v="66.56"/>
    <x v="10"/>
    <x v="7"/>
    <x v="1"/>
  </r>
  <r>
    <d v="2022-08-23T00:00:00"/>
    <s v="P0044"/>
    <n v="11"/>
    <x v="1"/>
    <x v="0"/>
    <n v="0"/>
    <x v="11"/>
    <x v="1"/>
    <x v="1"/>
    <n v="76"/>
    <x v="11"/>
    <n v="836"/>
    <n v="902.88"/>
    <x v="19"/>
    <x v="7"/>
    <x v="1"/>
  </r>
  <r>
    <d v="2022-08-23T00:00:00"/>
    <s v="P0029"/>
    <n v="14"/>
    <x v="2"/>
    <x v="1"/>
    <n v="0"/>
    <x v="19"/>
    <x v="4"/>
    <x v="2"/>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1"/>
    <n v="67"/>
    <x v="8"/>
    <n v="536"/>
    <n v="686.08"/>
    <x v="12"/>
    <x v="7"/>
    <x v="1"/>
  </r>
  <r>
    <d v="2022-08-27T00:00:00"/>
    <s v="P0039"/>
    <n v="15"/>
    <x v="0"/>
    <x v="0"/>
    <n v="0"/>
    <x v="34"/>
    <x v="1"/>
    <x v="3"/>
    <n v="37"/>
    <x v="34"/>
    <n v="555"/>
    <n v="638.25"/>
    <x v="13"/>
    <x v="7"/>
    <x v="1"/>
  </r>
  <r>
    <d v="2022-08-28T00:00:00"/>
    <s v="P0005"/>
    <n v="9"/>
    <x v="1"/>
    <x v="0"/>
    <n v="0"/>
    <x v="24"/>
    <x v="3"/>
    <x v="0"/>
    <n v="133"/>
    <x v="24"/>
    <n v="1197"/>
    <n v="1400.4900000000002"/>
    <x v="14"/>
    <x v="7"/>
    <x v="1"/>
  </r>
  <r>
    <d v="2022-08-28T00:00:00"/>
    <s v="P0039"/>
    <n v="5"/>
    <x v="2"/>
    <x v="0"/>
    <n v="0"/>
    <x v="34"/>
    <x v="1"/>
    <x v="3"/>
    <n v="37"/>
    <x v="34"/>
    <n v="185"/>
    <n v="212.75"/>
    <x v="14"/>
    <x v="7"/>
    <x v="1"/>
  </r>
  <r>
    <d v="2022-08-30T00:00:00"/>
    <s v="P0006"/>
    <n v="6"/>
    <x v="1"/>
    <x v="1"/>
    <n v="0"/>
    <x v="15"/>
    <x v="3"/>
    <x v="1"/>
    <n v="75"/>
    <x v="15"/>
    <n v="450"/>
    <n v="513"/>
    <x v="24"/>
    <x v="7"/>
    <x v="1"/>
  </r>
  <r>
    <d v="2022-08-30T00:00:00"/>
    <s v="P0043"/>
    <n v="6"/>
    <x v="2"/>
    <x v="1"/>
    <n v="0"/>
    <x v="23"/>
    <x v="1"/>
    <x v="1"/>
    <n v="67"/>
    <x v="23"/>
    <n v="402"/>
    <n v="498.48"/>
    <x v="24"/>
    <x v="7"/>
    <x v="1"/>
  </r>
  <r>
    <d v="2022-08-30T00:00:00"/>
    <s v="P0025"/>
    <n v="5"/>
    <x v="2"/>
    <x v="1"/>
    <n v="0"/>
    <x v="7"/>
    <x v="0"/>
    <x v="3"/>
    <n v="7"/>
    <x v="7"/>
    <n v="35"/>
    <n v="41.65"/>
    <x v="24"/>
    <x v="7"/>
    <x v="1"/>
  </r>
  <r>
    <d v="2022-08-31T00:00:00"/>
    <s v="P0015"/>
    <n v="13"/>
    <x v="2"/>
    <x v="1"/>
    <n v="0"/>
    <x v="27"/>
    <x v="2"/>
    <x v="3"/>
    <n v="12"/>
    <x v="27"/>
    <n v="156"/>
    <n v="204.35999999999999"/>
    <x v="25"/>
    <x v="7"/>
    <x v="1"/>
  </r>
  <r>
    <d v="2022-09-04T00:00:00"/>
    <s v="P0002"/>
    <n v="1"/>
    <x v="2"/>
    <x v="1"/>
    <n v="0"/>
    <x v="29"/>
    <x v="3"/>
    <x v="1"/>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1"/>
    <n v="71"/>
    <x v="6"/>
    <n v="213"/>
    <n v="242.82"/>
    <x v="4"/>
    <x v="8"/>
    <x v="1"/>
  </r>
  <r>
    <d v="2022-09-10T00:00:00"/>
    <s v="P0035"/>
    <n v="15"/>
    <x v="1"/>
    <x v="1"/>
    <n v="0"/>
    <x v="4"/>
    <x v="4"/>
    <x v="3"/>
    <n v="5"/>
    <x v="4"/>
    <n v="75"/>
    <n v="100.5"/>
    <x v="26"/>
    <x v="8"/>
    <x v="1"/>
  </r>
  <r>
    <d v="2022-09-10T00:00:00"/>
    <s v="P0038"/>
    <n v="4"/>
    <x v="2"/>
    <x v="1"/>
    <n v="0"/>
    <x v="1"/>
    <x v="1"/>
    <x v="1"/>
    <n v="72"/>
    <x v="1"/>
    <n v="288"/>
    <n v="319.68"/>
    <x v="26"/>
    <x v="8"/>
    <x v="1"/>
  </r>
  <r>
    <d v="2022-09-14T00:00:00"/>
    <s v="P0029"/>
    <n v="3"/>
    <x v="2"/>
    <x v="1"/>
    <n v="0"/>
    <x v="19"/>
    <x v="4"/>
    <x v="2"/>
    <n v="47"/>
    <x v="19"/>
    <n v="141"/>
    <n v="159.32999999999998"/>
    <x v="29"/>
    <x v="8"/>
    <x v="1"/>
  </r>
  <r>
    <d v="2022-09-15T00:00:00"/>
    <s v="P0037"/>
    <n v="15"/>
    <x v="1"/>
    <x v="0"/>
    <n v="0"/>
    <x v="8"/>
    <x v="1"/>
    <x v="1"/>
    <n v="67"/>
    <x v="8"/>
    <n v="1005"/>
    <n v="1286.4000000000001"/>
    <x v="17"/>
    <x v="8"/>
    <x v="1"/>
  </r>
  <r>
    <d v="2022-09-18T00:00:00"/>
    <s v="P0026"/>
    <n v="14"/>
    <x v="1"/>
    <x v="1"/>
    <n v="0"/>
    <x v="42"/>
    <x v="4"/>
    <x v="3"/>
    <n v="18"/>
    <x v="42"/>
    <n v="252"/>
    <n v="345.24"/>
    <x v="7"/>
    <x v="8"/>
    <x v="1"/>
  </r>
  <r>
    <d v="2022-09-19T00:00:00"/>
    <s v="P0033"/>
    <n v="8"/>
    <x v="0"/>
    <x v="1"/>
    <n v="0"/>
    <x v="38"/>
    <x v="4"/>
    <x v="1"/>
    <n v="95"/>
    <x v="38"/>
    <n v="760"/>
    <n v="957.6"/>
    <x v="8"/>
    <x v="8"/>
    <x v="1"/>
  </r>
  <r>
    <d v="2022-09-20T00:00:00"/>
    <s v="P0033"/>
    <n v="6"/>
    <x v="2"/>
    <x v="0"/>
    <n v="0"/>
    <x v="38"/>
    <x v="4"/>
    <x v="1"/>
    <n v="95"/>
    <x v="38"/>
    <n v="570"/>
    <n v="718.2"/>
    <x v="9"/>
    <x v="8"/>
    <x v="1"/>
  </r>
  <r>
    <d v="2022-09-20T00:00:00"/>
    <s v="P0001"/>
    <n v="10"/>
    <x v="2"/>
    <x v="0"/>
    <n v="0"/>
    <x v="16"/>
    <x v="3"/>
    <x v="1"/>
    <n v="98"/>
    <x v="16"/>
    <n v="980"/>
    <n v="1038.8"/>
    <x v="9"/>
    <x v="8"/>
    <x v="1"/>
  </r>
  <r>
    <d v="2022-09-21T00:00:00"/>
    <s v="P0018"/>
    <n v="14"/>
    <x v="1"/>
    <x v="0"/>
    <n v="0"/>
    <x v="30"/>
    <x v="2"/>
    <x v="3"/>
    <n v="37"/>
    <x v="30"/>
    <n v="518"/>
    <n v="688.94"/>
    <x v="10"/>
    <x v="8"/>
    <x v="1"/>
  </r>
  <r>
    <d v="2022-09-21T00:00:00"/>
    <s v="P0026"/>
    <n v="5"/>
    <x v="2"/>
    <x v="1"/>
    <n v="0"/>
    <x v="42"/>
    <x v="4"/>
    <x v="3"/>
    <n v="18"/>
    <x v="42"/>
    <n v="90"/>
    <n v="123.3"/>
    <x v="10"/>
    <x v="8"/>
    <x v="1"/>
  </r>
  <r>
    <d v="2022-09-22T00:00:00"/>
    <s v="P0043"/>
    <n v="12"/>
    <x v="1"/>
    <x v="0"/>
    <n v="0"/>
    <x v="23"/>
    <x v="1"/>
    <x v="1"/>
    <n v="67"/>
    <x v="23"/>
    <n v="804"/>
    <n v="996.96"/>
    <x v="18"/>
    <x v="8"/>
    <x v="1"/>
  </r>
  <r>
    <d v="2022-09-23T00:00:00"/>
    <s v="P0012"/>
    <n v="12"/>
    <x v="2"/>
    <x v="0"/>
    <n v="0"/>
    <x v="35"/>
    <x v="2"/>
    <x v="1"/>
    <n v="73"/>
    <x v="35"/>
    <n v="876"/>
    <n v="1130.04"/>
    <x v="19"/>
    <x v="8"/>
    <x v="1"/>
  </r>
  <r>
    <d v="2022-09-24T00:00:00"/>
    <s v="P0032"/>
    <n v="14"/>
    <x v="2"/>
    <x v="0"/>
    <n v="0"/>
    <x v="18"/>
    <x v="4"/>
    <x v="1"/>
    <n v="89"/>
    <x v="18"/>
    <n v="1246"/>
    <n v="1644.72"/>
    <x v="27"/>
    <x v="8"/>
    <x v="1"/>
  </r>
  <r>
    <d v="2022-09-24T00:00:00"/>
    <s v="P0032"/>
    <n v="8"/>
    <x v="2"/>
    <x v="1"/>
    <n v="0"/>
    <x v="18"/>
    <x v="4"/>
    <x v="1"/>
    <n v="89"/>
    <x v="18"/>
    <n v="712"/>
    <n v="939.84"/>
    <x v="27"/>
    <x v="8"/>
    <x v="1"/>
  </r>
  <r>
    <d v="2022-09-27T00:00:00"/>
    <s v="P0036"/>
    <n v="4"/>
    <x v="2"/>
    <x v="1"/>
    <n v="0"/>
    <x v="43"/>
    <x v="4"/>
    <x v="1"/>
    <n v="90"/>
    <x v="43"/>
    <n v="360"/>
    <n v="385.2"/>
    <x v="13"/>
    <x v="8"/>
    <x v="1"/>
  </r>
  <r>
    <d v="2022-09-27T00:00:00"/>
    <s v="P0044"/>
    <n v="9"/>
    <x v="2"/>
    <x v="1"/>
    <n v="0"/>
    <x v="11"/>
    <x v="1"/>
    <x v="1"/>
    <n v="76"/>
    <x v="11"/>
    <n v="684"/>
    <n v="738.72"/>
    <x v="13"/>
    <x v="8"/>
    <x v="1"/>
  </r>
  <r>
    <d v="2022-09-27T00:00:00"/>
    <s v="P0038"/>
    <n v="3"/>
    <x v="0"/>
    <x v="1"/>
    <n v="0"/>
    <x v="1"/>
    <x v="1"/>
    <x v="1"/>
    <n v="72"/>
    <x v="1"/>
    <n v="216"/>
    <n v="239.76"/>
    <x v="13"/>
    <x v="8"/>
    <x v="1"/>
  </r>
  <r>
    <d v="2022-09-29T00:00:00"/>
    <s v="P0034"/>
    <n v="13"/>
    <x v="2"/>
    <x v="0"/>
    <n v="0"/>
    <x v="13"/>
    <x v="4"/>
    <x v="2"/>
    <n v="55"/>
    <x v="13"/>
    <n v="715"/>
    <n v="757.9"/>
    <x v="28"/>
    <x v="8"/>
    <x v="1"/>
  </r>
  <r>
    <d v="2022-10-03T00:00:00"/>
    <s v="P0011"/>
    <n v="5"/>
    <x v="2"/>
    <x v="1"/>
    <n v="0"/>
    <x v="31"/>
    <x v="2"/>
    <x v="2"/>
    <n v="44"/>
    <x v="31"/>
    <n v="220"/>
    <n v="242"/>
    <x v="2"/>
    <x v="9"/>
    <x v="1"/>
  </r>
  <r>
    <d v="2022-10-04T00:00:00"/>
    <s v="P0007"/>
    <n v="15"/>
    <x v="2"/>
    <x v="0"/>
    <n v="0"/>
    <x v="36"/>
    <x v="3"/>
    <x v="2"/>
    <n v="43"/>
    <x v="36"/>
    <n v="645"/>
    <n v="715.95"/>
    <x v="3"/>
    <x v="9"/>
    <x v="1"/>
  </r>
  <r>
    <d v="2022-10-06T00:00:00"/>
    <s v="P0035"/>
    <n v="1"/>
    <x v="2"/>
    <x v="0"/>
    <n v="0"/>
    <x v="4"/>
    <x v="4"/>
    <x v="3"/>
    <n v="5"/>
    <x v="4"/>
    <n v="5"/>
    <n v="6.7"/>
    <x v="16"/>
    <x v="9"/>
    <x v="1"/>
  </r>
  <r>
    <d v="2022-10-09T00:00:00"/>
    <s v="P0038"/>
    <n v="14"/>
    <x v="1"/>
    <x v="0"/>
    <n v="0"/>
    <x v="1"/>
    <x v="1"/>
    <x v="1"/>
    <n v="72"/>
    <x v="1"/>
    <n v="1008"/>
    <n v="1118.8800000000001"/>
    <x v="4"/>
    <x v="9"/>
    <x v="1"/>
  </r>
  <r>
    <d v="2022-10-10T00:00:00"/>
    <s v="P0019"/>
    <n v="9"/>
    <x v="2"/>
    <x v="0"/>
    <n v="0"/>
    <x v="40"/>
    <x v="2"/>
    <x v="0"/>
    <n v="150"/>
    <x v="40"/>
    <n v="1350"/>
    <n v="1890"/>
    <x v="26"/>
    <x v="9"/>
    <x v="1"/>
  </r>
  <r>
    <d v="2022-10-10T00:00:00"/>
    <s v="P0044"/>
    <n v="12"/>
    <x v="1"/>
    <x v="0"/>
    <n v="0"/>
    <x v="11"/>
    <x v="1"/>
    <x v="1"/>
    <n v="76"/>
    <x v="11"/>
    <n v="912"/>
    <n v="984.96"/>
    <x v="26"/>
    <x v="9"/>
    <x v="1"/>
  </r>
  <r>
    <d v="2022-10-11T00:00:00"/>
    <s v="P0008"/>
    <n v="10"/>
    <x v="2"/>
    <x v="0"/>
    <n v="0"/>
    <x v="25"/>
    <x v="3"/>
    <x v="1"/>
    <n v="83"/>
    <x v="25"/>
    <n v="830"/>
    <n v="946.2"/>
    <x v="5"/>
    <x v="9"/>
    <x v="1"/>
  </r>
  <r>
    <d v="2022-10-13T00:00:00"/>
    <s v="P0002"/>
    <n v="15"/>
    <x v="1"/>
    <x v="0"/>
    <n v="0"/>
    <x v="29"/>
    <x v="3"/>
    <x v="1"/>
    <n v="105"/>
    <x v="29"/>
    <n v="1575"/>
    <n v="2142"/>
    <x v="22"/>
    <x v="9"/>
    <x v="1"/>
  </r>
  <r>
    <d v="2022-10-14T00:00:00"/>
    <s v="P0044"/>
    <n v="15"/>
    <x v="0"/>
    <x v="0"/>
    <n v="0"/>
    <x v="11"/>
    <x v="1"/>
    <x v="1"/>
    <n v="76"/>
    <x v="11"/>
    <n v="1140"/>
    <n v="1231.2"/>
    <x v="29"/>
    <x v="9"/>
    <x v="1"/>
  </r>
  <r>
    <d v="2022-10-15T00:00:00"/>
    <s v="P0015"/>
    <n v="10"/>
    <x v="2"/>
    <x v="1"/>
    <n v="0"/>
    <x v="27"/>
    <x v="2"/>
    <x v="3"/>
    <n v="12"/>
    <x v="27"/>
    <n v="120"/>
    <n v="157.19999999999999"/>
    <x v="17"/>
    <x v="9"/>
    <x v="1"/>
  </r>
  <r>
    <d v="2022-10-16T00:00:00"/>
    <s v="P0036"/>
    <n v="3"/>
    <x v="1"/>
    <x v="0"/>
    <n v="0"/>
    <x v="43"/>
    <x v="4"/>
    <x v="1"/>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1"/>
    <n v="72"/>
    <x v="1"/>
    <n v="576"/>
    <n v="639.36"/>
    <x v="25"/>
    <x v="9"/>
    <x v="1"/>
  </r>
  <r>
    <d v="2022-11-01T00:00:00"/>
    <s v="P0012"/>
    <n v="15"/>
    <x v="0"/>
    <x v="0"/>
    <n v="0"/>
    <x v="35"/>
    <x v="2"/>
    <x v="1"/>
    <n v="73"/>
    <x v="35"/>
    <n v="1095"/>
    <n v="1412.55"/>
    <x v="0"/>
    <x v="10"/>
    <x v="1"/>
  </r>
  <r>
    <d v="2022-11-02T00:00:00"/>
    <s v="P0015"/>
    <n v="15"/>
    <x v="0"/>
    <x v="1"/>
    <n v="0"/>
    <x v="27"/>
    <x v="2"/>
    <x v="3"/>
    <n v="12"/>
    <x v="27"/>
    <n v="180"/>
    <n v="235.79999999999998"/>
    <x v="1"/>
    <x v="10"/>
    <x v="1"/>
  </r>
  <r>
    <d v="2022-11-02T00:00:00"/>
    <s v="P0030"/>
    <n v="15"/>
    <x v="2"/>
    <x v="1"/>
    <n v="0"/>
    <x v="28"/>
    <x v="4"/>
    <x v="0"/>
    <n v="148"/>
    <x v="28"/>
    <n v="2220"/>
    <n v="3019.2"/>
    <x v="1"/>
    <x v="10"/>
    <x v="1"/>
  </r>
  <r>
    <d v="2022-11-02T00:00:00"/>
    <s v="P0035"/>
    <n v="5"/>
    <x v="2"/>
    <x v="1"/>
    <n v="0"/>
    <x v="4"/>
    <x v="4"/>
    <x v="3"/>
    <n v="5"/>
    <x v="4"/>
    <n v="25"/>
    <n v="33.5"/>
    <x v="1"/>
    <x v="10"/>
    <x v="1"/>
  </r>
  <r>
    <d v="2022-11-03T00:00:00"/>
    <s v="P0020"/>
    <n v="11"/>
    <x v="1"/>
    <x v="0"/>
    <n v="0"/>
    <x v="14"/>
    <x v="0"/>
    <x v="2"/>
    <n v="61"/>
    <x v="14"/>
    <n v="671"/>
    <n v="838.75"/>
    <x v="2"/>
    <x v="10"/>
    <x v="1"/>
  </r>
  <r>
    <d v="2022-11-04T00:00:00"/>
    <s v="P0008"/>
    <n v="10"/>
    <x v="2"/>
    <x v="0"/>
    <n v="0"/>
    <x v="25"/>
    <x v="3"/>
    <x v="1"/>
    <n v="83"/>
    <x v="25"/>
    <n v="830"/>
    <n v="946.2"/>
    <x v="3"/>
    <x v="10"/>
    <x v="1"/>
  </r>
  <r>
    <d v="2022-11-05T00:00:00"/>
    <s v="P0019"/>
    <n v="15"/>
    <x v="2"/>
    <x v="1"/>
    <n v="0"/>
    <x v="40"/>
    <x v="2"/>
    <x v="0"/>
    <n v="150"/>
    <x v="40"/>
    <n v="2250"/>
    <n v="3150"/>
    <x v="15"/>
    <x v="10"/>
    <x v="1"/>
  </r>
  <r>
    <d v="2022-11-06T00:00:00"/>
    <s v="P0043"/>
    <n v="13"/>
    <x v="2"/>
    <x v="1"/>
    <n v="0"/>
    <x v="23"/>
    <x v="1"/>
    <x v="1"/>
    <n v="67"/>
    <x v="23"/>
    <n v="871"/>
    <n v="1080.04"/>
    <x v="16"/>
    <x v="10"/>
    <x v="1"/>
  </r>
  <r>
    <d v="2022-11-06T00:00:00"/>
    <s v="P0015"/>
    <n v="13"/>
    <x v="1"/>
    <x v="0"/>
    <n v="0"/>
    <x v="27"/>
    <x v="2"/>
    <x v="3"/>
    <n v="12"/>
    <x v="27"/>
    <n v="156"/>
    <n v="204.35999999999999"/>
    <x v="16"/>
    <x v="10"/>
    <x v="1"/>
  </r>
  <r>
    <d v="2022-11-06T00:00:00"/>
    <s v="P0042"/>
    <n v="13"/>
    <x v="2"/>
    <x v="1"/>
    <n v="0"/>
    <x v="10"/>
    <x v="1"/>
    <x v="0"/>
    <n v="120"/>
    <x v="10"/>
    <n v="1560"/>
    <n v="2106"/>
    <x v="16"/>
    <x v="10"/>
    <x v="1"/>
  </r>
  <r>
    <d v="2022-11-07T00:00:00"/>
    <s v="P0040"/>
    <n v="13"/>
    <x v="1"/>
    <x v="1"/>
    <n v="0"/>
    <x v="17"/>
    <x v="1"/>
    <x v="1"/>
    <n v="90"/>
    <x v="17"/>
    <n v="1170"/>
    <n v="1497.6000000000001"/>
    <x v="20"/>
    <x v="10"/>
    <x v="1"/>
  </r>
  <r>
    <d v="2022-11-08T00:00:00"/>
    <s v="P0036"/>
    <n v="11"/>
    <x v="0"/>
    <x v="1"/>
    <n v="0"/>
    <x v="43"/>
    <x v="4"/>
    <x v="1"/>
    <n v="90"/>
    <x v="43"/>
    <n v="990"/>
    <n v="1059.3"/>
    <x v="21"/>
    <x v="10"/>
    <x v="1"/>
  </r>
  <r>
    <d v="2022-11-08T00:00:00"/>
    <s v="P0019"/>
    <n v="10"/>
    <x v="0"/>
    <x v="0"/>
    <n v="0"/>
    <x v="40"/>
    <x v="2"/>
    <x v="0"/>
    <n v="150"/>
    <x v="40"/>
    <n v="1500"/>
    <n v="2100"/>
    <x v="21"/>
    <x v="10"/>
    <x v="1"/>
  </r>
  <r>
    <d v="2022-11-09T00:00:00"/>
    <s v="P0027"/>
    <n v="8"/>
    <x v="1"/>
    <x v="1"/>
    <n v="0"/>
    <x v="26"/>
    <x v="4"/>
    <x v="2"/>
    <n v="48"/>
    <x v="26"/>
    <n v="384"/>
    <n v="456.96000000000004"/>
    <x v="4"/>
    <x v="10"/>
    <x v="1"/>
  </r>
  <r>
    <d v="2022-11-10T00:00:00"/>
    <s v="P0018"/>
    <n v="7"/>
    <x v="2"/>
    <x v="0"/>
    <n v="0"/>
    <x v="30"/>
    <x v="2"/>
    <x v="3"/>
    <n v="37"/>
    <x v="30"/>
    <n v="259"/>
    <n v="344.47"/>
    <x v="26"/>
    <x v="10"/>
    <x v="1"/>
  </r>
  <r>
    <d v="2022-11-13T00:00:00"/>
    <s v="P0027"/>
    <n v="10"/>
    <x v="0"/>
    <x v="1"/>
    <n v="0"/>
    <x v="26"/>
    <x v="4"/>
    <x v="2"/>
    <n v="48"/>
    <x v="26"/>
    <n v="480"/>
    <n v="571.20000000000005"/>
    <x v="22"/>
    <x v="10"/>
    <x v="1"/>
  </r>
  <r>
    <d v="2022-11-14T00:00:00"/>
    <s v="P0002"/>
    <n v="1"/>
    <x v="2"/>
    <x v="1"/>
    <n v="0"/>
    <x v="29"/>
    <x v="3"/>
    <x v="1"/>
    <n v="105"/>
    <x v="29"/>
    <n v="105"/>
    <n v="142.80000000000001"/>
    <x v="29"/>
    <x v="10"/>
    <x v="1"/>
  </r>
  <r>
    <d v="2022-11-15T00:00:00"/>
    <s v="P0012"/>
    <n v="14"/>
    <x v="2"/>
    <x v="1"/>
    <n v="0"/>
    <x v="35"/>
    <x v="2"/>
    <x v="1"/>
    <n v="73"/>
    <x v="35"/>
    <n v="1022"/>
    <n v="1318.38"/>
    <x v="17"/>
    <x v="10"/>
    <x v="1"/>
  </r>
  <r>
    <d v="2022-11-16T00:00:00"/>
    <s v="P0017"/>
    <n v="8"/>
    <x v="1"/>
    <x v="0"/>
    <n v="0"/>
    <x v="39"/>
    <x v="2"/>
    <x v="0"/>
    <n v="134"/>
    <x v="39"/>
    <n v="1072"/>
    <n v="1254.24"/>
    <x v="23"/>
    <x v="10"/>
    <x v="1"/>
  </r>
  <r>
    <d v="2022-11-18T00:00:00"/>
    <s v="P0034"/>
    <n v="8"/>
    <x v="2"/>
    <x v="1"/>
    <n v="0"/>
    <x v="13"/>
    <x v="4"/>
    <x v="2"/>
    <n v="55"/>
    <x v="13"/>
    <n v="440"/>
    <n v="466.4"/>
    <x v="7"/>
    <x v="10"/>
    <x v="1"/>
  </r>
  <r>
    <d v="2022-11-21T00:00:00"/>
    <s v="P0020"/>
    <n v="6"/>
    <x v="2"/>
    <x v="1"/>
    <n v="0"/>
    <x v="14"/>
    <x v="0"/>
    <x v="2"/>
    <n v="61"/>
    <x v="14"/>
    <n v="366"/>
    <n v="457.5"/>
    <x v="10"/>
    <x v="10"/>
    <x v="1"/>
  </r>
  <r>
    <d v="2022-11-23T00:00:00"/>
    <s v="P0036"/>
    <n v="12"/>
    <x v="1"/>
    <x v="0"/>
    <n v="0"/>
    <x v="43"/>
    <x v="4"/>
    <x v="1"/>
    <n v="90"/>
    <x v="43"/>
    <n v="1080"/>
    <n v="1155.5999999999999"/>
    <x v="19"/>
    <x v="10"/>
    <x v="1"/>
  </r>
  <r>
    <d v="2022-11-25T00:00:00"/>
    <s v="P0004"/>
    <n v="5"/>
    <x v="2"/>
    <x v="1"/>
    <n v="0"/>
    <x v="3"/>
    <x v="3"/>
    <x v="2"/>
    <n v="44"/>
    <x v="3"/>
    <n v="220"/>
    <n v="244.20000000000002"/>
    <x v="11"/>
    <x v="10"/>
    <x v="1"/>
  </r>
  <r>
    <d v="2022-11-26T00:00:00"/>
    <s v="P0032"/>
    <n v="5"/>
    <x v="2"/>
    <x v="0"/>
    <n v="0"/>
    <x v="18"/>
    <x v="4"/>
    <x v="1"/>
    <n v="89"/>
    <x v="18"/>
    <n v="445"/>
    <n v="587.4"/>
    <x v="12"/>
    <x v="10"/>
    <x v="1"/>
  </r>
  <r>
    <d v="2022-11-27T00:00:00"/>
    <s v="P0034"/>
    <n v="15"/>
    <x v="2"/>
    <x v="0"/>
    <n v="0"/>
    <x v="13"/>
    <x v="4"/>
    <x v="2"/>
    <n v="55"/>
    <x v="13"/>
    <n v="825"/>
    <n v="874.5"/>
    <x v="13"/>
    <x v="10"/>
    <x v="1"/>
  </r>
  <r>
    <d v="2022-11-28T00:00:00"/>
    <s v="P0031"/>
    <n v="8"/>
    <x v="2"/>
    <x v="1"/>
    <n v="0"/>
    <x v="5"/>
    <x v="4"/>
    <x v="1"/>
    <n v="93"/>
    <x v="5"/>
    <n v="744"/>
    <n v="833.28"/>
    <x v="14"/>
    <x v="10"/>
    <x v="1"/>
  </r>
  <r>
    <d v="2022-11-30T00:00:00"/>
    <s v="P0015"/>
    <n v="2"/>
    <x v="2"/>
    <x v="0"/>
    <n v="0"/>
    <x v="27"/>
    <x v="2"/>
    <x v="3"/>
    <n v="12"/>
    <x v="27"/>
    <n v="24"/>
    <n v="31.439999999999998"/>
    <x v="24"/>
    <x v="10"/>
    <x v="1"/>
  </r>
  <r>
    <d v="2022-12-03T00:00:00"/>
    <s v="P0028"/>
    <n v="5"/>
    <x v="0"/>
    <x v="1"/>
    <n v="0"/>
    <x v="33"/>
    <x v="4"/>
    <x v="3"/>
    <n v="37"/>
    <x v="33"/>
    <n v="185"/>
    <n v="209.05"/>
    <x v="2"/>
    <x v="11"/>
    <x v="1"/>
  </r>
  <r>
    <d v="2022-12-04T00:00:00"/>
    <s v="P0026"/>
    <n v="10"/>
    <x v="2"/>
    <x v="1"/>
    <n v="0"/>
    <x v="42"/>
    <x v="4"/>
    <x v="3"/>
    <n v="18"/>
    <x v="42"/>
    <n v="180"/>
    <n v="246.6"/>
    <x v="3"/>
    <x v="11"/>
    <x v="1"/>
  </r>
  <r>
    <d v="2022-12-04T00:00:00"/>
    <s v="P0044"/>
    <n v="15"/>
    <x v="2"/>
    <x v="1"/>
    <n v="0"/>
    <x v="11"/>
    <x v="1"/>
    <x v="1"/>
    <n v="76"/>
    <x v="11"/>
    <n v="1140"/>
    <n v="1231.2"/>
    <x v="3"/>
    <x v="11"/>
    <x v="1"/>
  </r>
  <r>
    <d v="2022-12-07T00:00:00"/>
    <s v="P0038"/>
    <n v="12"/>
    <x v="2"/>
    <x v="1"/>
    <n v="0"/>
    <x v="1"/>
    <x v="1"/>
    <x v="1"/>
    <n v="72"/>
    <x v="1"/>
    <n v="864"/>
    <n v="959.04"/>
    <x v="20"/>
    <x v="11"/>
    <x v="1"/>
  </r>
  <r>
    <d v="2022-12-07T00:00:00"/>
    <s v="P0016"/>
    <n v="13"/>
    <x v="2"/>
    <x v="0"/>
    <n v="0"/>
    <x v="21"/>
    <x v="2"/>
    <x v="3"/>
    <n v="13"/>
    <x v="21"/>
    <n v="169"/>
    <n v="216.32"/>
    <x v="20"/>
    <x v="11"/>
    <x v="1"/>
  </r>
  <r>
    <d v="2022-12-07T00:00:00"/>
    <s v="P0038"/>
    <n v="5"/>
    <x v="2"/>
    <x v="1"/>
    <n v="0"/>
    <x v="1"/>
    <x v="1"/>
    <x v="1"/>
    <n v="72"/>
    <x v="1"/>
    <n v="360"/>
    <n v="399.6"/>
    <x v="20"/>
    <x v="11"/>
    <x v="1"/>
  </r>
  <r>
    <d v="2022-12-11T00:00:00"/>
    <s v="P0027"/>
    <n v="5"/>
    <x v="2"/>
    <x v="0"/>
    <n v="0"/>
    <x v="26"/>
    <x v="4"/>
    <x v="2"/>
    <n v="48"/>
    <x v="26"/>
    <n v="240"/>
    <n v="285.60000000000002"/>
    <x v="5"/>
    <x v="11"/>
    <x v="1"/>
  </r>
  <r>
    <d v="2022-12-11T00:00:00"/>
    <s v="P0013"/>
    <n v="9"/>
    <x v="0"/>
    <x v="0"/>
    <n v="0"/>
    <x v="2"/>
    <x v="2"/>
    <x v="1"/>
    <n v="112"/>
    <x v="2"/>
    <n v="1008"/>
    <n v="1098.72"/>
    <x v="5"/>
    <x v="11"/>
    <x v="1"/>
  </r>
  <r>
    <d v="2022-12-11T00:00:00"/>
    <s v="P0014"/>
    <n v="10"/>
    <x v="1"/>
    <x v="1"/>
    <n v="0"/>
    <x v="9"/>
    <x v="2"/>
    <x v="1"/>
    <n v="112"/>
    <x v="9"/>
    <n v="1120"/>
    <n v="1467.2"/>
    <x v="5"/>
    <x v="11"/>
    <x v="1"/>
  </r>
  <r>
    <d v="2022-12-12T00:00:00"/>
    <s v="P0030"/>
    <n v="9"/>
    <x v="0"/>
    <x v="1"/>
    <n v="0"/>
    <x v="28"/>
    <x v="4"/>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3"/>
    <n v="6"/>
    <x v="37"/>
    <n v="78"/>
    <n v="102.17999999999999"/>
    <x v="17"/>
    <x v="11"/>
    <x v="1"/>
  </r>
  <r>
    <d v="2022-12-19T00:00:00"/>
    <s v="P0044"/>
    <n v="7"/>
    <x v="2"/>
    <x v="0"/>
    <n v="0"/>
    <x v="11"/>
    <x v="1"/>
    <x v="1"/>
    <n v="76"/>
    <x v="11"/>
    <n v="532"/>
    <n v="574.55999999999995"/>
    <x v="8"/>
    <x v="11"/>
    <x v="1"/>
  </r>
  <r>
    <d v="2022-12-19T00:00:00"/>
    <s v="P0011"/>
    <n v="14"/>
    <x v="2"/>
    <x v="1"/>
    <n v="0"/>
    <x v="31"/>
    <x v="2"/>
    <x v="2"/>
    <n v="44"/>
    <x v="31"/>
    <n v="616"/>
    <n v="677.6"/>
    <x v="8"/>
    <x v="11"/>
    <x v="1"/>
  </r>
  <r>
    <d v="2022-12-19T00:00:00"/>
    <s v="P0009"/>
    <n v="11"/>
    <x v="1"/>
    <x v="0"/>
    <n v="0"/>
    <x v="37"/>
    <x v="3"/>
    <x v="3"/>
    <n v="6"/>
    <x v="37"/>
    <n v="66"/>
    <n v="86.46"/>
    <x v="8"/>
    <x v="11"/>
    <x v="1"/>
  </r>
  <r>
    <d v="2022-12-21T00:00:00"/>
    <s v="P0006"/>
    <n v="10"/>
    <x v="2"/>
    <x v="0"/>
    <n v="0"/>
    <x v="15"/>
    <x v="3"/>
    <x v="1"/>
    <n v="75"/>
    <x v="15"/>
    <n v="750"/>
    <n v="855"/>
    <x v="10"/>
    <x v="11"/>
    <x v="1"/>
  </r>
  <r>
    <d v="2022-12-29T00:00:00"/>
    <s v="P0008"/>
    <n v="15"/>
    <x v="2"/>
    <x v="0"/>
    <n v="0"/>
    <x v="25"/>
    <x v="3"/>
    <x v="1"/>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4"/>
    <x v="1"/>
    <n v="95"/>
    <x v="38"/>
    <n v="1140"/>
    <n v="1436.4"/>
    <x v="25"/>
    <x v="11"/>
    <x v="1"/>
  </r>
  <r>
    <d v="2022-12-31T00:00:00"/>
    <s v="P0011"/>
    <n v="6"/>
    <x v="1"/>
    <x v="0"/>
    <n v="0"/>
    <x v="31"/>
    <x v="2"/>
    <x v="2"/>
    <n v="44"/>
    <x v="31"/>
    <n v="264"/>
    <n v="290.39999999999998"/>
    <x v="25"/>
    <x v="11"/>
    <x v="1"/>
  </r>
  <r>
    <d v="2022-12-31T00:00:00"/>
    <s v="P0011"/>
    <n v="3"/>
    <x v="0"/>
    <x v="1"/>
    <n v="0"/>
    <x v="31"/>
    <x v="2"/>
    <x v="2"/>
    <n v="44"/>
    <x v="31"/>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FD5C30-0E6F-4AE1-9A93-194AD7F6EAC3}"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2:B1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13"/>
  </rowFields>
  <rowItems count="15">
    <i>
      <x/>
    </i>
    <i>
      <x v="1"/>
    </i>
    <i>
      <x v="2"/>
    </i>
    <i>
      <x v="3"/>
    </i>
    <i>
      <x v="8"/>
    </i>
    <i>
      <x v="10"/>
    </i>
    <i>
      <x v="11"/>
    </i>
    <i>
      <x v="17"/>
    </i>
    <i>
      <x v="18"/>
    </i>
    <i>
      <x v="19"/>
    </i>
    <i>
      <x v="20"/>
    </i>
    <i>
      <x v="24"/>
    </i>
    <i>
      <x v="25"/>
    </i>
    <i>
      <x v="26"/>
    </i>
    <i>
      <x v="27"/>
    </i>
  </rowItems>
  <colItems count="1">
    <i/>
  </colItems>
  <dataFields count="1">
    <dataField name="Sum of TOTAL SELLING VALUE" fld="12" baseField="0" baseItem="0" numFmtId="165"/>
  </dataFields>
  <formats count="1">
    <format dxfId="13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50ED41-8863-4B64-A838-3C8A1D865FE7}"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2:E3" firstHeaderRow="0" firstDataRow="1" firstDataCol="0"/>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44" outline="0" showAll="0"/>
    <pivotField compact="0" numFmtId="44" outline="0" showAll="0"/>
    <pivotField dataField="1" compact="0" numFmtId="44" outline="0" showAll="0"/>
    <pivotField dataField="1" compact="0" numFmtId="44" outline="0" showAll="0"/>
    <pivotField compact="0" outline="0" showAll="0"/>
    <pivotField compact="0" outline="0" showAll="0">
      <items count="13">
        <item x="0"/>
        <item h="1" x="1"/>
        <item h="1" x="2"/>
        <item h="1" x="3"/>
        <item h="1" x="4"/>
        <item h="1" x="5"/>
        <item h="1" x="6"/>
        <item h="1" x="7"/>
        <item h="1" x="8"/>
        <item h="1" x="9"/>
        <item h="1" x="10"/>
        <item h="1" x="11"/>
        <item t="default"/>
      </items>
    </pivotField>
    <pivotField compact="0" outline="0" showAll="0">
      <items count="3">
        <item x="0"/>
        <item h="1" x="1"/>
        <item t="default"/>
      </items>
    </pivotField>
  </pivotFields>
  <rowItems count="1">
    <i/>
  </rowItems>
  <colFields count="1">
    <field x="-2"/>
  </colFields>
  <colItems count="2">
    <i>
      <x/>
    </i>
    <i i="1">
      <x v="1"/>
    </i>
  </colItems>
  <dataFields count="2">
    <dataField name="Sum of TOTAL SELLING VALUE" fld="12" baseField="0" baseItem="0" numFmtId="166"/>
    <dataField name="Sum of TOTAL BUYING VALUE" fld="11" baseField="0" baseItem="0" numFmtId="166"/>
  </dataFields>
  <formats count="2">
    <format dxfId="139">
      <pivotArea outline="0" collapsedLevelsAreSubtotals="1" fieldPosition="0">
        <references count="1">
          <reference field="4294967294" count="1" selected="0">
            <x v="0"/>
          </reference>
        </references>
      </pivotArea>
    </format>
    <format dxfId="13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65D1C6-7187-41D7-B40B-4C23F37B3276}"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I2:AJ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44" showAll="0"/>
    <pivotField numFmtId="44" showAll="0"/>
    <pivotField numFmtId="44" showAll="0"/>
    <pivotField dataField="1" numFmtId="44" showAll="0"/>
    <pivotField showAll="0"/>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1">
    <format dxfId="1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264706-5E21-4116-8081-4D04DD568DD0}"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P2:AQ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3"/>
  </rowFields>
  <rowItems count="3">
    <i>
      <x/>
    </i>
    <i>
      <x v="1"/>
    </i>
    <i>
      <x v="2"/>
    </i>
  </rowItems>
  <colItems count="1">
    <i/>
  </colItems>
  <dataFields count="1">
    <dataField name="Sum of TOTAL SELLING VALUE" fld="12" baseField="0" baseItem="0"/>
  </dataFields>
  <formats count="3">
    <format dxfId="143">
      <pivotArea collapsedLevelsAreSubtotals="1" fieldPosition="0">
        <references count="1">
          <reference field="3" count="1">
            <x v="0"/>
          </reference>
        </references>
      </pivotArea>
    </format>
    <format dxfId="142">
      <pivotArea collapsedLevelsAreSubtotals="1" fieldPosition="0">
        <references count="1">
          <reference field="3" count="1">
            <x v="1"/>
          </reference>
        </references>
      </pivotArea>
    </format>
    <format dxfId="141">
      <pivotArea collapsedLevelsAreSubtotals="1" fieldPosition="0">
        <references count="1">
          <reference field="3" count="1">
            <x v="2"/>
          </reference>
        </references>
      </pivotArea>
    </format>
  </formats>
  <chartFormats count="16">
    <chartFormat chart="15"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0"/>
          </reference>
        </references>
      </pivotArea>
    </chartFormat>
    <chartFormat chart="16" format="2">
      <pivotArea type="data" outline="0" fieldPosition="0">
        <references count="2">
          <reference field="4294967294" count="1" selected="0">
            <x v="0"/>
          </reference>
          <reference field="3" count="1" selected="0">
            <x v="0"/>
          </reference>
        </references>
      </pivotArea>
    </chartFormat>
    <chartFormat chart="16" format="3">
      <pivotArea type="data" outline="0" fieldPosition="0">
        <references count="2">
          <reference field="4294967294" count="1" selected="0">
            <x v="0"/>
          </reference>
          <reference field="3" count="1" selected="0">
            <x v="1"/>
          </reference>
        </references>
      </pivotArea>
    </chartFormat>
    <chartFormat chart="16" format="4">
      <pivotArea type="data" outline="0" fieldPosition="0">
        <references count="2">
          <reference field="4294967294" count="1" selected="0">
            <x v="0"/>
          </reference>
          <reference field="3" count="1" selected="0">
            <x v="2"/>
          </reference>
        </references>
      </pivotArea>
    </chartFormat>
    <chartFormat chart="17" format="5" series="1">
      <pivotArea type="data" outline="0" fieldPosition="0">
        <references count="1">
          <reference field="4294967294" count="1" selected="0">
            <x v="0"/>
          </reference>
        </references>
      </pivotArea>
    </chartFormat>
    <chartFormat chart="17" format="6">
      <pivotArea type="data" outline="0" fieldPosition="0">
        <references count="2">
          <reference field="4294967294" count="1" selected="0">
            <x v="0"/>
          </reference>
          <reference field="3" count="1" selected="0">
            <x v="0"/>
          </reference>
        </references>
      </pivotArea>
    </chartFormat>
    <chartFormat chart="17" format="7">
      <pivotArea type="data" outline="0" fieldPosition="0">
        <references count="2">
          <reference field="4294967294" count="1" selected="0">
            <x v="0"/>
          </reference>
          <reference field="3" count="1" selected="0">
            <x v="1"/>
          </reference>
        </references>
      </pivotArea>
    </chartFormat>
    <chartFormat chart="17" format="8">
      <pivotArea type="data" outline="0" fieldPosition="0">
        <references count="2">
          <reference field="4294967294" count="1" selected="0">
            <x v="0"/>
          </reference>
          <reference field="3"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3" count="1" selected="0">
            <x v="0"/>
          </reference>
        </references>
      </pivotArea>
    </chartFormat>
    <chartFormat chart="18" format="7">
      <pivotArea type="data" outline="0" fieldPosition="0">
        <references count="2">
          <reference field="4294967294" count="1" selected="0">
            <x v="0"/>
          </reference>
          <reference field="3" count="1" selected="0">
            <x v="1"/>
          </reference>
        </references>
      </pivotArea>
    </chartFormat>
    <chartFormat chart="18" format="8">
      <pivotArea type="data" outline="0" fieldPosition="0">
        <references count="2">
          <reference field="4294967294" count="1" selected="0">
            <x v="0"/>
          </reference>
          <reference field="3" count="1" selected="0">
            <x v="2"/>
          </reference>
        </references>
      </pivotArea>
    </chartFormat>
    <chartFormat chart="15" format="1">
      <pivotArea type="data" outline="0" fieldPosition="0">
        <references count="2">
          <reference field="4294967294" count="1" selected="0">
            <x v="0"/>
          </reference>
          <reference field="3" count="1" selected="0">
            <x v="0"/>
          </reference>
        </references>
      </pivotArea>
    </chartFormat>
    <chartFormat chart="15" format="2">
      <pivotArea type="data" outline="0" fieldPosition="0">
        <references count="2">
          <reference field="4294967294" count="1" selected="0">
            <x v="0"/>
          </reference>
          <reference field="3" count="1" selected="0">
            <x v="1"/>
          </reference>
        </references>
      </pivotArea>
    </chartFormat>
    <chartFormat chart="15"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935EB5-756C-4EFD-B45F-656242B6BD05}"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R2:U22"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44" outline="0" showAll="0"/>
    <pivotField compact="0" numFmtId="44" outline="0" showAll="0"/>
    <pivotField compact="0" numFmtId="44" outline="0" showAll="0"/>
    <pivotField dataField="1" compact="0" numFmtId="44" outline="0" showAll="0"/>
    <pivotField compact="0" outline="0" showAll="0"/>
    <pivotField compact="0" outline="0" showAll="0">
      <items count="13">
        <item x="0"/>
        <item h="1" x="1"/>
        <item h="1" x="2"/>
        <item h="1" x="3"/>
        <item h="1" x="4"/>
        <item h="1" x="5"/>
        <item h="1" x="6"/>
        <item h="1" x="7"/>
        <item h="1" x="8"/>
        <item h="1" x="9"/>
        <item h="1" x="10"/>
        <item h="1" x="11"/>
        <item t="default"/>
      </items>
    </pivotField>
    <pivotField compact="0" outline="0" showAll="0">
      <items count="3">
        <item x="0"/>
        <item h="1" x="1"/>
        <item t="default"/>
      </items>
    </pivotField>
  </pivotFields>
  <rowFields count="2">
    <field x="6"/>
    <field x="8"/>
  </rowFields>
  <rowItems count="20">
    <i>
      <x/>
      <x v="1"/>
    </i>
    <i>
      <x v="2"/>
      <x v="1"/>
    </i>
    <i>
      <x v="3"/>
      <x v="2"/>
    </i>
    <i>
      <x v="5"/>
      <x v="1"/>
    </i>
    <i>
      <x v="12"/>
      <x v="1"/>
    </i>
    <i>
      <x v="13"/>
      <x v="1"/>
    </i>
    <i>
      <x v="19"/>
      <x v="2"/>
    </i>
    <i>
      <x v="22"/>
      <x/>
    </i>
    <i>
      <x v="23"/>
      <x/>
    </i>
    <i>
      <x v="24"/>
      <x v="3"/>
    </i>
    <i>
      <x v="28"/>
      <x v="2"/>
    </i>
    <i>
      <x v="30"/>
      <x v="1"/>
    </i>
    <i>
      <x v="31"/>
      <x v="1"/>
    </i>
    <i>
      <x v="33"/>
      <x v="2"/>
    </i>
    <i>
      <x v="34"/>
      <x v="3"/>
    </i>
    <i>
      <x v="36"/>
      <x v="1"/>
    </i>
    <i>
      <x v="37"/>
      <x v="1"/>
    </i>
    <i>
      <x v="39"/>
      <x v="1"/>
    </i>
    <i>
      <x v="41"/>
      <x/>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1">
    <format dxfId="144">
      <pivotArea outline="0"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E9B0E0-A42B-44F0-B430-663EF89A6B2C}"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2:I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axis="axisRow"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14"/>
  </rowFields>
  <rowItems count="1">
    <i>
      <x/>
    </i>
  </rowItems>
  <colFields count="1">
    <field x="-2"/>
  </colFields>
  <colItems count="2">
    <i>
      <x/>
    </i>
    <i i="1">
      <x v="1"/>
    </i>
  </colItems>
  <dataFields count="2">
    <dataField name="Sum of TOTAL SELLING VALUE" fld="12" baseField="0" baseItem="0"/>
    <dataField name="Sum of TOTAL BUYING VALUE" fld="11" baseField="0" baseItem="0"/>
  </dataFields>
  <formats count="1">
    <format dxfId="1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E7050C6-C784-4D62-9D3F-BEDCCEE33466}"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AS2:AT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x="0"/>
        <item h="1" x="1"/>
        <item h="1" x="2"/>
        <item h="1" x="3"/>
        <item h="1" x="4"/>
        <item h="1" x="5"/>
        <item h="1" x="6"/>
        <item h="1" x="7"/>
        <item h="1" x="8"/>
        <item h="1" x="9"/>
        <item h="1" x="10"/>
        <item h="1" x="11"/>
        <item t="default"/>
      </items>
    </pivotField>
    <pivotField showAll="0">
      <items count="3">
        <item x="0"/>
        <item h="1" x="1"/>
        <item t="default"/>
      </items>
    </pivotField>
  </pivotFields>
  <rowFields count="1">
    <field x="4"/>
  </rowFields>
  <rowItems count="2">
    <i>
      <x/>
    </i>
    <i>
      <x v="1"/>
    </i>
  </rowItems>
  <colItems count="1">
    <i/>
  </colItems>
  <dataFields count="1">
    <dataField name="Sum of TOTAL SELLING VALUE" fld="12" baseField="0" baseItem="0"/>
  </dataFields>
  <formats count="2">
    <format dxfId="147">
      <pivotArea collapsedLevelsAreSubtotals="1" fieldPosition="0">
        <references count="1">
          <reference field="4" count="1">
            <x v="0"/>
          </reference>
        </references>
      </pivotArea>
    </format>
    <format dxfId="146">
      <pivotArea collapsedLevelsAreSubtotals="1" fieldPosition="0">
        <references count="1">
          <reference field="4" count="1">
            <x v="1"/>
          </reference>
        </references>
      </pivotArea>
    </format>
  </formats>
  <chartFormats count="12">
    <chartFormat chart="8"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4" count="1" selected="0">
            <x v="0"/>
          </reference>
        </references>
      </pivotArea>
    </chartFormat>
    <chartFormat chart="9" format="3">
      <pivotArea type="data" outline="0" fieldPosition="0">
        <references count="2">
          <reference field="4294967294" count="1" selected="0">
            <x v="0"/>
          </reference>
          <reference field="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0" format="6">
      <pivotArea type="data" outline="0" fieldPosition="0">
        <references count="2">
          <reference field="4294967294" count="1" selected="0">
            <x v="0"/>
          </reference>
          <reference field="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4" count="1" selected="0">
            <x v="0"/>
          </reference>
        </references>
      </pivotArea>
    </chartFormat>
    <chartFormat chart="11" format="6">
      <pivotArea type="data" outline="0" fieldPosition="0">
        <references count="2">
          <reference field="4294967294" count="1" selected="0">
            <x v="0"/>
          </reference>
          <reference field="4" count="1" selected="0">
            <x v="1"/>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2FE4A43A-81C7-40B0-9B4A-BD41098B24D0}" sourceName="SALE TYPE">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A717930-D4D3-4FD6-B8DC-B008DD4C695D}" sourceName="PAYMENT MODE">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2D09442-C4F8-4CAF-940F-479A1C052030}" sourceName="MONTH">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84882AB-61B1-4B58-B21B-86B66214C006}" sourceName="YEAR">
  <pivotTables>
    <pivotTable tabId="5" name="Daily"/>
    <pivotTable tabId="5" name="CategoryWise"/>
    <pivotTable tabId="5" name="Monthly"/>
    <pivotTable tabId="5" name="PaymentMode"/>
    <pivotTable tabId="5" name="Productwise"/>
    <pivotTable tabId="5" name="SalesType"/>
    <pivotTable tabId="5" name="TotalSales"/>
  </pivotTables>
  <data>
    <tabular pivotCacheId="627243215">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48DF0F18-540A-4CD8-860E-414FF00F1C61}" cache="Slicer_SALE_TYPE" caption="SALE TYPE" columnCount="3" style="SLICER" rowHeight="234950"/>
  <slicer name="PAYMENT MODE 1" xr10:uid="{C4C38B3C-2318-41D6-9320-03AD2A0D65CC}" cache="Slicer_PAYMENT_MODE" caption="PAYMENT MODE" columnCount="2" style="SLICER" rowHeight="234950"/>
  <slicer name="MONTH 1" xr10:uid="{3E1E03CC-9120-4A19-B091-DEA34E2DA5D6}" cache="Slicer_MONTH" caption="MONTH" style="SLICER" rowHeight="234950"/>
  <slicer name="YEAR 1" xr10:uid="{ED4EFF65-DF68-4690-84D4-95A4813A760D}" cache="Slicer_YEAR" caption="YEAR"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1BA98B4-677C-46AA-8B3B-383BE3A9B62F}" cache="Slicer_SALE_TYPE" caption="SALE TYPE" rowHeight="234950"/>
  <slicer name="PAYMENT MODE" xr10:uid="{291666DE-3C1E-4E5B-B1CD-5DA0496236CE}" cache="Slicer_PAYMENT_MODE" caption="PAYMENT MODE" rowHeight="234950"/>
  <slicer name="MONTH" xr10:uid="{486B5905-C7EE-40EE-9AC4-B51E0C0C5135}" cache="Slicer_MONTH" caption="MONTH" rowHeight="234950"/>
  <slicer name="YEAR" xr10:uid="{8EB64B00-26F4-49D1-8C9D-0E7DFF7ACA73}"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136" headerRowBorderDxfId="135">
  <autoFilter ref="A1:P528" xr:uid="{60351B27-4213-4B50-AF1E-6DD234ED1CD8}"/>
  <sortState xmlns:xlrd2="http://schemas.microsoft.com/office/spreadsheetml/2017/richdata2" ref="A2:E527">
    <sortCondition ref="A1:A527"/>
  </sortState>
  <tableColumns count="16">
    <tableColumn id="1" xr3:uid="{7E2D9722-C99A-4D79-AD8A-A4AF24D31B15}" name="DATE" dataDxfId="134"/>
    <tableColumn id="3" xr3:uid="{1B687DA1-746A-409E-8132-464ADA2D65F7}" name="PRODUCT ID" dataDxfId="133"/>
    <tableColumn id="2" xr3:uid="{3D21C161-3520-4EEB-95C2-BC89A67F811B}" name="QUANTITY" dataDxfId="132"/>
    <tableColumn id="4" xr3:uid="{51AFA112-3989-4C7A-B537-003512753602}" name="SALE TYPE" dataDxfId="131"/>
    <tableColumn id="5" xr3:uid="{057B8FDA-60FB-4816-999C-2030B688B9CF}" name="PAYMENT MODE" dataDxfId="130"/>
    <tableColumn id="6" xr3:uid="{A77A9445-20AF-4122-92EB-C3706E536AB4}" name="DISCOUNT %" dataDxfId="129"/>
    <tableColumn id="7" xr3:uid="{1D18AB41-5EF8-4F8C-AB8A-271CAA5F848B}" name="PRODUCT" dataDxfId="128">
      <calculatedColumnFormula>VLOOKUP(InputData[[#This Row],[PRODUCT ID]],MasterData[],2,FALSE)</calculatedColumnFormula>
    </tableColumn>
    <tableColumn id="8" xr3:uid="{6528A27D-5474-4B68-9A39-6DFAFC99B363}" name="CATEGORY" dataDxfId="127">
      <calculatedColumnFormula>VLOOKUP(InputData[[#This Row],[PRODUCT ID]],MasterData[],3,FALSE)</calculatedColumnFormula>
    </tableColumn>
    <tableColumn id="9" xr3:uid="{DCFB7291-EE18-45E0-AE2B-484D736DA982}" name="UOM" dataDxfId="126">
      <calculatedColumnFormula>VLOOKUP(InputData[[#This Row],[PRODUCT ID]],MasterData[],4,FALSE)</calculatedColumnFormula>
    </tableColumn>
    <tableColumn id="10" xr3:uid="{BAEC6A7E-5BDF-426C-81BF-D000BE3FD914}" name="BUYING PRIZE" dataDxfId="125">
      <calculatedColumnFormula>VLOOKUP(InputData[[#This Row],[PRODUCT ID]],MasterData[],5,FALSE)</calculatedColumnFormula>
    </tableColumn>
    <tableColumn id="11" xr3:uid="{D6D711BD-4971-41F2-A8DA-2AD7B76AB1C2}" name="SELLING PRICE" dataDxfId="124">
      <calculatedColumnFormula>VLOOKUP(InputData[[#This Row],[PRODUCT ID]],MasterData[],6,FALSE)</calculatedColumnFormula>
    </tableColumn>
    <tableColumn id="12" xr3:uid="{84CEBFFD-F32F-4932-8B78-EAD5B327ADCC}" name="TOTAL BUYING VALUE" dataDxfId="123">
      <calculatedColumnFormula>InputData[[#This Row],[BUYING PRIZE]]*InputData[[#This Row],[QUANTITY]]</calculatedColumnFormula>
    </tableColumn>
    <tableColumn id="13" xr3:uid="{4CAC50E3-4DD4-45A4-BED8-6AAA0483EDC2}" name="TOTAL SELLING VALUE" dataDxfId="122">
      <calculatedColumnFormula>InputData[[#This Row],[SELLING PRICE]]*InputData[[#This Row],[QUANTITY]]*(1-InputData[[#This Row],[DISCOUNT %]])</calculatedColumnFormula>
    </tableColumn>
    <tableColumn id="14" xr3:uid="{FDC4F6D1-1689-4D51-97C0-8DCD402EBA0D}" name="DAY" dataDxfId="121">
      <calculatedColumnFormula>DAY(InputData[[#This Row],[DATE]])</calculatedColumnFormula>
    </tableColumn>
    <tableColumn id="15" xr3:uid="{E86AF63F-1A06-41DB-9774-9DE3A15C0434}" name="MONTH" dataDxfId="120">
      <calculatedColumnFormula>TEXT(InputData[[#This Row],[DATE]],"mmm")</calculatedColumnFormula>
    </tableColumn>
    <tableColumn id="16" xr3:uid="{A2010EC2-4422-45AB-869F-250B76FA1BF9}" name="YEAR" dataDxfId="119">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18" dataDxfId="116" headerRowBorderDxfId="117">
  <autoFilter ref="A1:F46" xr:uid="{DE6FA1E2-6EE8-430A-AF62-020400F3E926}"/>
  <tableColumns count="6">
    <tableColumn id="1" xr3:uid="{106E50BA-9FFB-484D-AC75-176578AFED44}" name="PRODUCT ID" dataDxfId="115"/>
    <tableColumn id="2" xr3:uid="{C6063C4C-22AC-43C3-B630-5C0916CFA263}" name="PRODUCT" dataDxfId="114"/>
    <tableColumn id="3" xr3:uid="{FEA9A0A4-A0D7-45FA-BD75-4D9EBBD09441}" name="CATEGORY" dataDxfId="113"/>
    <tableColumn id="4" xr3:uid="{3BDFD3DA-79CD-4B0E-9F98-1F406523093B}" name="UOM" dataDxfId="112"/>
    <tableColumn id="5" xr3:uid="{C286276F-25D5-4D9D-9759-32EF67A133BE}" name="BUYING PRIZE" dataDxfId="111"/>
    <tableColumn id="6" xr3:uid="{BFC92544-6510-4B40-ABEE-FD6A4B0302D7}" name="SELLING PRICE" dataDxfId="110"/>
  </tableColumns>
  <tableStyleInfo name="TableStyleLight14"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5.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8.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2A5A3-7CE4-476F-B0DC-937A988F5816}">
  <dimension ref="AC1"/>
  <sheetViews>
    <sheetView showGridLines="0" tabSelected="1" zoomScale="70" zoomScaleNormal="70" workbookViewId="0">
      <selection activeCell="Y23" sqref="Y23"/>
    </sheetView>
  </sheetViews>
  <sheetFormatPr defaultRowHeight="13.8" x14ac:dyDescent="0.25"/>
  <sheetData>
    <row r="1" spans="29:29" x14ac:dyDescent="0.25">
      <c r="AC1">
        <v>100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5" r:id="rId3" name="Check Box 1">
              <controlPr defaultSize="0" autoFill="0" autoLine="0" autoPict="0">
                <anchor moveWithCells="1">
                  <from>
                    <xdr:col>4</xdr:col>
                    <xdr:colOff>586740</xdr:colOff>
                    <xdr:row>12</xdr:row>
                    <xdr:rowOff>144780</xdr:rowOff>
                  </from>
                  <to>
                    <xdr:col>5</xdr:col>
                    <xdr:colOff>205740</xdr:colOff>
                    <xdr:row>14</xdr:row>
                    <xdr:rowOff>53340</xdr:rowOff>
                  </to>
                </anchor>
              </controlPr>
            </control>
          </mc:Choice>
        </mc:AlternateContent>
        <mc:AlternateContent xmlns:mc="http://schemas.openxmlformats.org/markup-compatibility/2006">
          <mc:Choice Requires="x14">
            <control shapeId="1026" r:id="rId4" name="Check Box 2">
              <controlPr defaultSize="0" autoFill="0" autoLine="0" autoPict="0">
                <anchor moveWithCells="1">
                  <from>
                    <xdr:col>5</xdr:col>
                    <xdr:colOff>426720</xdr:colOff>
                    <xdr:row>12</xdr:row>
                    <xdr:rowOff>144780</xdr:rowOff>
                  </from>
                  <to>
                    <xdr:col>6</xdr:col>
                    <xdr:colOff>53340</xdr:colOff>
                    <xdr:row>14</xdr:row>
                    <xdr:rowOff>53340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6</xdr:col>
                    <xdr:colOff>274320</xdr:colOff>
                    <xdr:row>12</xdr:row>
                    <xdr:rowOff>144780</xdr:rowOff>
                  </from>
                  <to>
                    <xdr:col>6</xdr:col>
                    <xdr:colOff>533400</xdr:colOff>
                    <xdr:row>14</xdr:row>
                    <xdr:rowOff>53340</xdr:rowOff>
                  </to>
                </anchor>
              </controlPr>
            </control>
          </mc:Choice>
        </mc:AlternateContent>
        <mc:AlternateContent xmlns:mc="http://schemas.openxmlformats.org/markup-compatibility/2006">
          <mc:Choice Requires="x14">
            <control shapeId="1028" r:id="rId6" name="Scroll Bar 4">
              <controlPr defaultSize="0" autoPict="0">
                <anchor moveWithCells="1">
                  <from>
                    <xdr:col>8</xdr:col>
                    <xdr:colOff>198120</xdr:colOff>
                    <xdr:row>14</xdr:row>
                    <xdr:rowOff>144780</xdr:rowOff>
                  </from>
                  <to>
                    <xdr:col>8</xdr:col>
                    <xdr:colOff>327660</xdr:colOff>
                    <xdr:row>24</xdr:row>
                    <xdr:rowOff>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69100-A02A-44FA-90C2-5F29E712CF84}">
  <dimension ref="A1:AT22"/>
  <sheetViews>
    <sheetView topLeftCell="A13" zoomScaleNormal="100" workbookViewId="0">
      <selection activeCell="Q16" sqref="Q16"/>
    </sheetView>
  </sheetViews>
  <sheetFormatPr defaultRowHeight="13.8" x14ac:dyDescent="0.25"/>
  <cols>
    <col min="1" max="1" width="12.59765625" bestFit="1" customWidth="1"/>
    <col min="2" max="2" width="26" bestFit="1" customWidth="1"/>
    <col min="4" max="4" width="26" bestFit="1" customWidth="1"/>
    <col min="5" max="5" width="25.8984375" bestFit="1" customWidth="1"/>
    <col min="6" max="6" width="11.69921875" customWidth="1"/>
    <col min="7" max="7" width="12.59765625" bestFit="1" customWidth="1"/>
    <col min="8" max="8" width="26" bestFit="1" customWidth="1"/>
    <col min="9" max="9" width="25.8984375" bestFit="1" customWidth="1"/>
    <col min="10" max="10" width="17.796875" customWidth="1"/>
    <col min="11" max="14" width="10.3984375" customWidth="1"/>
    <col min="15" max="16" width="26.3984375" customWidth="1"/>
    <col min="18" max="18" width="12.5" customWidth="1"/>
    <col min="19" max="19" width="7.19921875" bestFit="1" customWidth="1"/>
    <col min="20" max="20" width="26" bestFit="1" customWidth="1"/>
    <col min="21" max="21" width="15.8984375" bestFit="1" customWidth="1"/>
    <col min="22" max="22" width="5.8984375" customWidth="1"/>
    <col min="23" max="23" width="10.09765625" customWidth="1"/>
    <col min="24" max="24" width="16.296875" customWidth="1"/>
    <col min="25" max="25" width="7.69921875" customWidth="1"/>
    <col min="26" max="26" width="9.5" style="11" customWidth="1"/>
    <col min="27" max="27" width="9.69921875" customWidth="1"/>
    <col min="28" max="29" width="16.296875" customWidth="1"/>
    <col min="30" max="30" width="16.296875" style="11" customWidth="1"/>
    <col min="31" max="33" width="16.296875" customWidth="1"/>
    <col min="35" max="35" width="12.59765625" bestFit="1" customWidth="1"/>
    <col min="36" max="36" width="26" bestFit="1" customWidth="1"/>
    <col min="37" max="37" width="7.8984375" customWidth="1"/>
    <col min="38" max="38" width="12.59765625" style="13" customWidth="1"/>
    <col min="39" max="40" width="18.296875" customWidth="1"/>
    <col min="41" max="41" width="16.3984375" customWidth="1"/>
    <col min="42" max="42" width="12.59765625" bestFit="1" customWidth="1"/>
    <col min="43" max="43" width="26" bestFit="1" customWidth="1"/>
    <col min="44" max="44" width="26.69921875" customWidth="1"/>
    <col min="45" max="45" width="12.59765625" bestFit="1" customWidth="1"/>
    <col min="46" max="46" width="26" bestFit="1" customWidth="1"/>
  </cols>
  <sheetData>
    <row r="1" spans="1:46" x14ac:dyDescent="0.25">
      <c r="L1" t="b">
        <v>1</v>
      </c>
      <c r="M1" t="b">
        <v>1</v>
      </c>
      <c r="N1" t="b">
        <v>1</v>
      </c>
      <c r="X1" t="str">
        <f ca="1">VLOOKUP(1,W:AA,2,0)</f>
        <v>Product42</v>
      </c>
      <c r="Y1" t="str">
        <f ca="1">VLOOKUP(1,W:AA,3,0)</f>
        <v>Ft</v>
      </c>
      <c r="Z1" s="11">
        <f ca="1">VLOOKUP(1,W:AA,4,0)</f>
        <v>3240</v>
      </c>
      <c r="AA1">
        <f ca="1">VLOOKUP(1,W:AA,5,0)</f>
        <v>20</v>
      </c>
      <c r="AC1">
        <v>15</v>
      </c>
      <c r="AD1" s="13">
        <f>COUNT(U:U)-9</f>
        <v>11</v>
      </c>
      <c r="AE1">
        <f>MIN(AC1:AD1)</f>
        <v>11</v>
      </c>
      <c r="AM1" t="str">
        <f ca="1">VLOOKUP(1,$AL:$AN,2,0)</f>
        <v>Category05</v>
      </c>
      <c r="AN1" s="11">
        <f ca="1">VLOOKUP(1,$AL:$AN,3,0)</f>
        <v>7308.24</v>
      </c>
    </row>
    <row r="2" spans="1:46" x14ac:dyDescent="0.25">
      <c r="A2" s="8" t="s">
        <v>119</v>
      </c>
      <c r="B2" t="s">
        <v>120</v>
      </c>
      <c r="D2" t="s">
        <v>120</v>
      </c>
      <c r="E2" t="s">
        <v>121</v>
      </c>
      <c r="G2" s="8" t="s">
        <v>119</v>
      </c>
      <c r="H2" t="s">
        <v>120</v>
      </c>
      <c r="I2" t="s">
        <v>121</v>
      </c>
      <c r="K2" s="11" t="s">
        <v>138</v>
      </c>
      <c r="L2" s="11" t="s">
        <v>139</v>
      </c>
      <c r="M2" s="11" t="s">
        <v>140</v>
      </c>
      <c r="N2" s="11" t="s">
        <v>137</v>
      </c>
      <c r="R2" s="8" t="s">
        <v>1</v>
      </c>
      <c r="S2" s="8" t="s">
        <v>3</v>
      </c>
      <c r="T2" t="s">
        <v>120</v>
      </c>
      <c r="U2" t="s">
        <v>134</v>
      </c>
      <c r="AI2" s="8" t="s">
        <v>119</v>
      </c>
      <c r="AJ2" t="s">
        <v>120</v>
      </c>
      <c r="AP2" s="8" t="s">
        <v>119</v>
      </c>
      <c r="AQ2" t="s">
        <v>120</v>
      </c>
      <c r="AS2" s="8" t="s">
        <v>119</v>
      </c>
      <c r="AT2" t="s">
        <v>120</v>
      </c>
    </row>
    <row r="3" spans="1:46" x14ac:dyDescent="0.25">
      <c r="A3" s="9">
        <v>1</v>
      </c>
      <c r="B3" s="11">
        <v>1412.64</v>
      </c>
      <c r="D3" s="12">
        <v>17765.34</v>
      </c>
      <c r="E3" s="12">
        <v>15263</v>
      </c>
      <c r="G3" s="9" t="s">
        <v>122</v>
      </c>
      <c r="H3" s="11">
        <v>17765.34</v>
      </c>
      <c r="I3" s="11">
        <v>15263</v>
      </c>
      <c r="J3" s="11"/>
      <c r="K3" s="9" t="s">
        <v>122</v>
      </c>
      <c r="L3" s="11">
        <f>IF($L$1=TRUE,VLOOKUP(G3,G3:I14,2,FALSE),NA())</f>
        <v>17765.34</v>
      </c>
      <c r="M3" s="11">
        <f>IF($M$1=TRUE,VLOOKUP(G3,G3:I14,2,FALSE)-VLOOKUP(G3,G3:I14,3,FALSE),NA())</f>
        <v>2502.34</v>
      </c>
      <c r="N3" s="10">
        <f>IF($N$1=TRUE,M3/VLOOKUP(G3,G3:I14,3,FALSE),"")</f>
        <v>0.16394810980803251</v>
      </c>
      <c r="O3" s="11"/>
      <c r="P3" s="11"/>
      <c r="R3" t="s">
        <v>7</v>
      </c>
      <c r="S3" t="s">
        <v>9</v>
      </c>
      <c r="T3" s="11">
        <v>727.16</v>
      </c>
      <c r="U3" s="14">
        <v>7</v>
      </c>
      <c r="W3" cm="1">
        <f t="array" aca="1" ref="W3:W22" ca="1">RANK(_xlfn.ANCHORARRAY(Z3),_xlfn.ANCHORARRAY(Z3))</f>
        <v>10</v>
      </c>
      <c r="X3" t="str" cm="1">
        <f t="array" aca="1" ref="X3:X22" ca="1">OFFSET($R$2,1,0,COUNT($T:$T))</f>
        <v>Product01</v>
      </c>
      <c r="Y3" t="str" cm="1">
        <f t="array" aca="1" ref="Y3:Y22" ca="1">OFFSET($R$2,1,1,COUNT($T:$T))</f>
        <v>Kg</v>
      </c>
      <c r="Z3" s="11" cm="1">
        <f t="array" aca="1" ref="Z3:Z22" ca="1">OFFSET($R$2,1,2,COUNT($T:$T))</f>
        <v>727.16</v>
      </c>
      <c r="AA3" cm="1">
        <f t="array" aca="1" ref="AA3:AA22" ca="1">OFFSET($R$2,1,3,COUNT($T:$T))</f>
        <v>7</v>
      </c>
      <c r="AC3" t="str" cm="1">
        <f t="array" aca="1" ref="AC3:AC12" ca="1">OFFSET($R$2,$AE$1,0,10)</f>
        <v>Product29</v>
      </c>
      <c r="AD3" s="11" cm="1">
        <f t="array" aca="1" ref="AD3:AD12" ca="1">OFFSET($R$2,$AE$1,2,10)</f>
        <v>106.22</v>
      </c>
      <c r="AI3" s="9" t="s">
        <v>8</v>
      </c>
      <c r="AJ3" s="11">
        <v>4166.84</v>
      </c>
      <c r="AK3" s="11"/>
      <c r="AL3" s="13" cm="1">
        <f t="array" aca="1" ref="AL3:AL7" ca="1">RANK(_xlfn.ANCHORARRAY(AN3),_xlfn.ANCHORARRAY(AN3))</f>
        <v>2</v>
      </c>
      <c r="AM3" s="11" t="str" cm="1">
        <f t="array" aca="1" ref="AM3:AM7" ca="1">OFFSET($AI$2,1,0,COUNT($AJ:$AJ))</f>
        <v>Category01</v>
      </c>
      <c r="AN3" s="11" cm="1">
        <f t="array" aca="1" ref="AN3:AN7" ca="1">OFFSET($AI$2,1,1,COUNT($AJ:$AJ))</f>
        <v>4166.84</v>
      </c>
      <c r="AP3" s="9" t="s">
        <v>108</v>
      </c>
      <c r="AQ3" s="11">
        <v>7974.0199999999995</v>
      </c>
      <c r="AS3" s="9" t="s">
        <v>107</v>
      </c>
      <c r="AT3" s="11">
        <v>8601.26</v>
      </c>
    </row>
    <row r="4" spans="1:46" x14ac:dyDescent="0.25">
      <c r="A4" s="9">
        <v>2</v>
      </c>
      <c r="B4" s="11">
        <v>1931.28</v>
      </c>
      <c r="J4" s="11"/>
      <c r="K4" s="9" t="s">
        <v>123</v>
      </c>
      <c r="L4" s="11" t="e">
        <f t="shared" ref="L4:L14" si="0">IF($L$1=TRUE,VLOOKUP(G4,G4:I15,2,FALSE),NA())</f>
        <v>#N/A</v>
      </c>
      <c r="M4" s="11" t="e">
        <f t="shared" ref="M4:M14" si="1">IF($M$1=TRUE,VLOOKUP(G4,G4:I15,2,FALSE)-VLOOKUP(G4,G4:I15,3,FALSE),NA())</f>
        <v>#N/A</v>
      </c>
      <c r="N4" s="10" t="e">
        <f t="shared" ref="N4:N14" si="2">IF($N$1=TRUE,M4/VLOOKUP(G4,G4:I15,3,FALSE),"")</f>
        <v>#N/A</v>
      </c>
      <c r="O4" s="11"/>
      <c r="P4" s="11"/>
      <c r="R4" t="s">
        <v>13</v>
      </c>
      <c r="S4" t="s">
        <v>9</v>
      </c>
      <c r="T4" s="11">
        <v>1375.98</v>
      </c>
      <c r="U4" s="14">
        <v>17</v>
      </c>
      <c r="W4">
        <f ca="1"/>
        <v>6</v>
      </c>
      <c r="X4" t="str">
        <f ca="1"/>
        <v>Product03</v>
      </c>
      <c r="Y4" t="str">
        <f ca="1"/>
        <v>Kg</v>
      </c>
      <c r="Z4" s="11">
        <f ca="1"/>
        <v>1375.98</v>
      </c>
      <c r="AA4">
        <f ca="1"/>
        <v>17</v>
      </c>
      <c r="AC4" t="str">
        <f ca="1"/>
        <v>Product31</v>
      </c>
      <c r="AD4" s="11">
        <f ca="1"/>
        <v>1562.4</v>
      </c>
      <c r="AI4" s="9" t="s">
        <v>28</v>
      </c>
      <c r="AJ4" s="11">
        <v>1319.3600000000001</v>
      </c>
      <c r="AK4" s="11"/>
      <c r="AL4" s="13">
        <f ca="1"/>
        <v>5</v>
      </c>
      <c r="AM4" s="11" t="str">
        <f ca="1"/>
        <v>Category02</v>
      </c>
      <c r="AN4" s="11">
        <f ca="1"/>
        <v>1319.3600000000001</v>
      </c>
      <c r="AP4" s="9" t="s">
        <v>106</v>
      </c>
      <c r="AQ4" s="11">
        <v>5161.6399999999994</v>
      </c>
      <c r="AS4" s="9" t="s">
        <v>106</v>
      </c>
      <c r="AT4" s="11">
        <v>9164.08</v>
      </c>
    </row>
    <row r="5" spans="1:46" x14ac:dyDescent="0.25">
      <c r="A5" s="9">
        <v>3</v>
      </c>
      <c r="B5" s="11">
        <v>244.20000000000002</v>
      </c>
      <c r="D5" t="s">
        <v>136</v>
      </c>
      <c r="E5" s="12">
        <f>GETPIVOTDATA("Sum of TOTAL SELLING VALUE",$D$2)</f>
        <v>17765.34</v>
      </c>
      <c r="J5" s="11"/>
      <c r="K5" s="9" t="s">
        <v>124</v>
      </c>
      <c r="L5" s="11" t="e">
        <f t="shared" si="0"/>
        <v>#N/A</v>
      </c>
      <c r="M5" s="11" t="e">
        <f t="shared" si="1"/>
        <v>#N/A</v>
      </c>
      <c r="N5" s="10" t="e">
        <f t="shared" si="2"/>
        <v>#N/A</v>
      </c>
      <c r="O5" s="11"/>
      <c r="P5" s="11"/>
      <c r="R5" t="s">
        <v>15</v>
      </c>
      <c r="S5" t="s">
        <v>109</v>
      </c>
      <c r="T5" s="11">
        <v>1465.2</v>
      </c>
      <c r="U5" s="14">
        <v>30</v>
      </c>
      <c r="W5">
        <f ca="1"/>
        <v>4</v>
      </c>
      <c r="X5" t="str">
        <f ca="1"/>
        <v>Product04</v>
      </c>
      <c r="Y5" t="str">
        <f ca="1"/>
        <v>Lt</v>
      </c>
      <c r="Z5" s="11">
        <f ca="1"/>
        <v>1465.2</v>
      </c>
      <c r="AA5">
        <f ca="1"/>
        <v>30</v>
      </c>
      <c r="AC5" t="str">
        <f ca="1"/>
        <v>Product32</v>
      </c>
      <c r="AD5" s="11">
        <f ca="1"/>
        <v>352.44</v>
      </c>
      <c r="AI5" s="9" t="s">
        <v>49</v>
      </c>
      <c r="AJ5" s="11">
        <v>2199.34</v>
      </c>
      <c r="AK5" s="11"/>
      <c r="AL5" s="13">
        <f ca="1"/>
        <v>4</v>
      </c>
      <c r="AM5" s="11" t="str">
        <f ca="1"/>
        <v>Category03</v>
      </c>
      <c r="AN5" s="11">
        <f ca="1"/>
        <v>2199.34</v>
      </c>
      <c r="AP5" s="9" t="s">
        <v>105</v>
      </c>
      <c r="AQ5" s="11">
        <v>4629.6799999999994</v>
      </c>
      <c r="AR5" s="11"/>
    </row>
    <row r="6" spans="1:46" x14ac:dyDescent="0.25">
      <c r="A6" s="9">
        <v>4</v>
      </c>
      <c r="B6" s="11">
        <v>80.400000000000006</v>
      </c>
      <c r="D6" t="s">
        <v>135</v>
      </c>
      <c r="E6" s="12">
        <f>GETPIVOTDATA("Sum of TOTAL SELLING VALUE",$D$3)-GETPIVOTDATA("Sum of TOTAL BUYING VALUE",$D$2)</f>
        <v>2502.34</v>
      </c>
      <c r="J6" s="11"/>
      <c r="K6" s="9" t="s">
        <v>125</v>
      </c>
      <c r="L6" s="11" t="e">
        <f t="shared" si="0"/>
        <v>#N/A</v>
      </c>
      <c r="M6" s="11" t="e">
        <f t="shared" si="1"/>
        <v>#N/A</v>
      </c>
      <c r="N6" s="10" t="e">
        <f t="shared" si="2"/>
        <v>#N/A</v>
      </c>
      <c r="O6" s="11"/>
      <c r="P6" s="11"/>
      <c r="R6" t="s">
        <v>19</v>
      </c>
      <c r="S6" t="s">
        <v>9</v>
      </c>
      <c r="T6" s="11">
        <v>598.5</v>
      </c>
      <c r="U6" s="14">
        <v>7</v>
      </c>
      <c r="W6">
        <f ca="1"/>
        <v>11</v>
      </c>
      <c r="X6" t="str">
        <f ca="1"/>
        <v>Product06</v>
      </c>
      <c r="Y6" t="str">
        <f ca="1"/>
        <v>Kg</v>
      </c>
      <c r="Z6" s="11">
        <f ca="1"/>
        <v>598.5</v>
      </c>
      <c r="AA6">
        <f ca="1"/>
        <v>7</v>
      </c>
      <c r="AC6" t="str">
        <f ca="1"/>
        <v>Product34</v>
      </c>
      <c r="AD6" s="11">
        <f ca="1"/>
        <v>583</v>
      </c>
      <c r="AI6" s="9" t="s">
        <v>62</v>
      </c>
      <c r="AJ6" s="11">
        <v>2771.56</v>
      </c>
      <c r="AK6" s="11"/>
      <c r="AL6" s="13">
        <f ca="1"/>
        <v>3</v>
      </c>
      <c r="AM6" s="11" t="str">
        <f ca="1"/>
        <v>Category04</v>
      </c>
      <c r="AN6" s="11">
        <f ca="1"/>
        <v>2771.56</v>
      </c>
    </row>
    <row r="7" spans="1:46" x14ac:dyDescent="0.25">
      <c r="A7" s="9">
        <v>9</v>
      </c>
      <c r="B7" s="11">
        <v>785</v>
      </c>
      <c r="D7" t="s">
        <v>137</v>
      </c>
      <c r="E7" s="10">
        <f>E6/GETPIVOTDATA("Sum of TOTAL BUYING VALUE",$D$2)</f>
        <v>0.16394810980803251</v>
      </c>
      <c r="J7" s="11"/>
      <c r="K7" s="9" t="s">
        <v>126</v>
      </c>
      <c r="L7" s="11" t="e">
        <f t="shared" si="0"/>
        <v>#N/A</v>
      </c>
      <c r="M7" s="11" t="e">
        <f t="shared" si="1"/>
        <v>#N/A</v>
      </c>
      <c r="N7" s="10" t="e">
        <f t="shared" si="2"/>
        <v>#N/A</v>
      </c>
      <c r="O7" s="11"/>
      <c r="P7" s="11"/>
      <c r="R7" t="s">
        <v>34</v>
      </c>
      <c r="S7" t="s">
        <v>9</v>
      </c>
      <c r="T7" s="11">
        <v>732.48</v>
      </c>
      <c r="U7" s="14">
        <v>6</v>
      </c>
      <c r="W7">
        <f ca="1"/>
        <v>9</v>
      </c>
      <c r="X7" t="str">
        <f ca="1"/>
        <v>Product13</v>
      </c>
      <c r="Y7" t="str">
        <f ca="1"/>
        <v>Kg</v>
      </c>
      <c r="Z7" s="11">
        <f ca="1"/>
        <v>732.48</v>
      </c>
      <c r="AA7">
        <f ca="1"/>
        <v>6</v>
      </c>
      <c r="AC7" t="str">
        <f ca="1"/>
        <v>Product35</v>
      </c>
      <c r="AD7" s="11">
        <f ca="1"/>
        <v>167.5</v>
      </c>
      <c r="AI7" s="9" t="s">
        <v>85</v>
      </c>
      <c r="AJ7" s="11">
        <v>7308.24</v>
      </c>
      <c r="AK7" s="11"/>
      <c r="AL7" s="13">
        <f ca="1"/>
        <v>1</v>
      </c>
      <c r="AM7" s="11" t="str">
        <f ca="1"/>
        <v>Category05</v>
      </c>
      <c r="AN7" s="11">
        <f ca="1"/>
        <v>7308.24</v>
      </c>
    </row>
    <row r="8" spans="1:46" x14ac:dyDescent="0.25">
      <c r="A8" s="9">
        <v>11</v>
      </c>
      <c r="B8" s="11">
        <v>1492.16</v>
      </c>
      <c r="J8" s="11"/>
      <c r="K8" s="9" t="s">
        <v>127</v>
      </c>
      <c r="L8" s="11" t="e">
        <f t="shared" si="0"/>
        <v>#N/A</v>
      </c>
      <c r="M8" s="11" t="e">
        <f t="shared" si="1"/>
        <v>#N/A</v>
      </c>
      <c r="N8" s="10" t="e">
        <f t="shared" si="2"/>
        <v>#N/A</v>
      </c>
      <c r="O8" s="11"/>
      <c r="P8" s="11"/>
      <c r="R8" t="s">
        <v>36</v>
      </c>
      <c r="S8" t="s">
        <v>9</v>
      </c>
      <c r="T8" s="11">
        <v>586.88</v>
      </c>
      <c r="U8" s="14">
        <v>4</v>
      </c>
      <c r="W8">
        <f ca="1"/>
        <v>12</v>
      </c>
      <c r="X8" t="str">
        <f ca="1"/>
        <v>Product14</v>
      </c>
      <c r="Y8" t="str">
        <f ca="1"/>
        <v>Kg</v>
      </c>
      <c r="Z8" s="11">
        <f ca="1"/>
        <v>586.88</v>
      </c>
      <c r="AA8">
        <f ca="1"/>
        <v>4</v>
      </c>
      <c r="AC8" t="str">
        <f ca="1"/>
        <v>Product37</v>
      </c>
      <c r="AD8" s="11">
        <f ca="1"/>
        <v>257.28000000000003</v>
      </c>
    </row>
    <row r="9" spans="1:46" x14ac:dyDescent="0.25">
      <c r="A9" s="9">
        <v>12</v>
      </c>
      <c r="B9" s="11">
        <v>1620</v>
      </c>
      <c r="J9" s="11"/>
      <c r="K9" s="9" t="s">
        <v>128</v>
      </c>
      <c r="L9" s="11" t="e">
        <f t="shared" si="0"/>
        <v>#N/A</v>
      </c>
      <c r="M9" s="11" t="e">
        <f t="shared" si="1"/>
        <v>#N/A</v>
      </c>
      <c r="N9" s="10" t="e">
        <f t="shared" si="2"/>
        <v>#N/A</v>
      </c>
      <c r="O9" s="11"/>
      <c r="P9" s="11"/>
      <c r="R9" t="s">
        <v>48</v>
      </c>
      <c r="S9" t="s">
        <v>109</v>
      </c>
      <c r="T9" s="11">
        <v>305</v>
      </c>
      <c r="U9" s="14">
        <v>4</v>
      </c>
      <c r="W9">
        <f ca="1"/>
        <v>16</v>
      </c>
      <c r="X9" t="str">
        <f ca="1"/>
        <v>Product20</v>
      </c>
      <c r="Y9" t="str">
        <f ca="1"/>
        <v>Lt</v>
      </c>
      <c r="Z9" s="11">
        <f ca="1"/>
        <v>305</v>
      </c>
      <c r="AA9">
        <f ca="1"/>
        <v>4</v>
      </c>
      <c r="AC9" t="str">
        <f ca="1"/>
        <v>Product38</v>
      </c>
      <c r="AD9" s="11">
        <f ca="1"/>
        <v>1198.8</v>
      </c>
    </row>
    <row r="10" spans="1:46" x14ac:dyDescent="0.25">
      <c r="A10" s="9">
        <v>18</v>
      </c>
      <c r="B10" s="11">
        <v>1515.42</v>
      </c>
      <c r="J10" s="11"/>
      <c r="K10" s="9" t="s">
        <v>129</v>
      </c>
      <c r="L10" s="11" t="e">
        <f t="shared" si="0"/>
        <v>#N/A</v>
      </c>
      <c r="M10" s="11" t="e">
        <f t="shared" si="1"/>
        <v>#N/A</v>
      </c>
      <c r="N10" s="10" t="e">
        <f t="shared" si="2"/>
        <v>#N/A</v>
      </c>
      <c r="O10" s="11"/>
      <c r="P10" s="11"/>
      <c r="R10" t="s">
        <v>55</v>
      </c>
      <c r="S10" t="s">
        <v>110</v>
      </c>
      <c r="T10" s="11">
        <v>448.38</v>
      </c>
      <c r="U10" s="14">
        <v>3</v>
      </c>
      <c r="W10">
        <f ca="1"/>
        <v>14</v>
      </c>
      <c r="X10" t="str">
        <f ca="1"/>
        <v>Product23</v>
      </c>
      <c r="Y10" t="str">
        <f ca="1"/>
        <v>Ft</v>
      </c>
      <c r="Z10" s="11">
        <f ca="1"/>
        <v>448.38</v>
      </c>
      <c r="AA10">
        <f ca="1"/>
        <v>3</v>
      </c>
      <c r="AC10" t="str">
        <f ca="1"/>
        <v>Product40</v>
      </c>
      <c r="AD10" s="11">
        <f ca="1"/>
        <v>806.4</v>
      </c>
    </row>
    <row r="11" spans="1:46" x14ac:dyDescent="0.25">
      <c r="A11" s="9">
        <v>19</v>
      </c>
      <c r="B11" s="11">
        <v>40.200000000000003</v>
      </c>
      <c r="J11" s="11"/>
      <c r="K11" s="9" t="s">
        <v>130</v>
      </c>
      <c r="L11" s="11" t="e">
        <f t="shared" si="0"/>
        <v>#N/A</v>
      </c>
      <c r="M11" s="11" t="e">
        <f t="shared" si="1"/>
        <v>#N/A</v>
      </c>
      <c r="N11" s="10" t="e">
        <f t="shared" si="2"/>
        <v>#N/A</v>
      </c>
      <c r="O11" s="11"/>
      <c r="P11" s="11"/>
      <c r="R11" t="s">
        <v>57</v>
      </c>
      <c r="S11" t="s">
        <v>110</v>
      </c>
      <c r="T11" s="11">
        <v>1412.64</v>
      </c>
      <c r="U11" s="14">
        <v>9</v>
      </c>
      <c r="W11">
        <f ca="1"/>
        <v>5</v>
      </c>
      <c r="X11" t="str">
        <f ca="1"/>
        <v>Product24</v>
      </c>
      <c r="Y11" t="str">
        <f ca="1"/>
        <v>Ft</v>
      </c>
      <c r="Z11" s="11">
        <f ca="1"/>
        <v>1412.64</v>
      </c>
      <c r="AA11">
        <f ca="1"/>
        <v>9</v>
      </c>
      <c r="AC11" t="str">
        <f ca="1"/>
        <v>Product42</v>
      </c>
      <c r="AD11" s="11">
        <f ca="1"/>
        <v>3240</v>
      </c>
    </row>
    <row r="12" spans="1:46" x14ac:dyDescent="0.25">
      <c r="A12" s="9">
        <v>20</v>
      </c>
      <c r="B12" s="11">
        <v>538.20000000000005</v>
      </c>
      <c r="J12" s="11"/>
      <c r="K12" s="9" t="s">
        <v>131</v>
      </c>
      <c r="L12" s="11" t="e">
        <f t="shared" si="0"/>
        <v>#N/A</v>
      </c>
      <c r="M12" s="11" t="e">
        <f t="shared" si="1"/>
        <v>#N/A</v>
      </c>
      <c r="N12" s="10" t="e">
        <f t="shared" si="2"/>
        <v>#N/A</v>
      </c>
      <c r="O12" s="11"/>
      <c r="P12" s="11"/>
      <c r="R12" t="s">
        <v>59</v>
      </c>
      <c r="S12" t="s">
        <v>111</v>
      </c>
      <c r="T12" s="11">
        <v>33.32</v>
      </c>
      <c r="U12" s="14">
        <v>4</v>
      </c>
      <c r="W12">
        <f ca="1"/>
        <v>20</v>
      </c>
      <c r="X12" t="str">
        <f ca="1"/>
        <v>Product25</v>
      </c>
      <c r="Y12" t="str">
        <f ca="1"/>
        <v>No.</v>
      </c>
      <c r="Z12" s="11">
        <f ca="1"/>
        <v>33.32</v>
      </c>
      <c r="AA12">
        <f ca="1"/>
        <v>4</v>
      </c>
      <c r="AC12" t="str">
        <f ca="1"/>
        <v>Product44</v>
      </c>
      <c r="AD12" s="11">
        <f ca="1"/>
        <v>1805.76</v>
      </c>
    </row>
    <row r="13" spans="1:46" x14ac:dyDescent="0.25">
      <c r="A13" s="9">
        <v>21</v>
      </c>
      <c r="B13" s="11">
        <v>2433.06</v>
      </c>
      <c r="J13" s="11"/>
      <c r="K13" s="9" t="s">
        <v>132</v>
      </c>
      <c r="L13" s="11" t="e">
        <f t="shared" si="0"/>
        <v>#N/A</v>
      </c>
      <c r="M13" s="11" t="e">
        <f t="shared" si="1"/>
        <v>#N/A</v>
      </c>
      <c r="N13" s="10" t="e">
        <f t="shared" si="2"/>
        <v>#N/A</v>
      </c>
      <c r="O13" s="11"/>
      <c r="P13" s="11"/>
      <c r="R13" t="s">
        <v>68</v>
      </c>
      <c r="S13" t="s">
        <v>109</v>
      </c>
      <c r="T13" s="11">
        <v>106.22</v>
      </c>
      <c r="U13" s="14">
        <v>2</v>
      </c>
      <c r="W13">
        <f ca="1"/>
        <v>19</v>
      </c>
      <c r="X13" t="str">
        <f ca="1"/>
        <v>Product29</v>
      </c>
      <c r="Y13" t="str">
        <f ca="1"/>
        <v>Lt</v>
      </c>
      <c r="Z13" s="11">
        <f ca="1"/>
        <v>106.22</v>
      </c>
      <c r="AA13">
        <f ca="1"/>
        <v>2</v>
      </c>
    </row>
    <row r="14" spans="1:46" x14ac:dyDescent="0.25">
      <c r="A14" s="9">
        <v>25</v>
      </c>
      <c r="B14" s="11">
        <v>1854.94</v>
      </c>
      <c r="J14" s="11"/>
      <c r="K14" s="9" t="s">
        <v>133</v>
      </c>
      <c r="L14" s="11" t="e">
        <f t="shared" si="0"/>
        <v>#N/A</v>
      </c>
      <c r="M14" s="11" t="e">
        <f t="shared" si="1"/>
        <v>#N/A</v>
      </c>
      <c r="N14" s="10" t="e">
        <f t="shared" si="2"/>
        <v>#N/A</v>
      </c>
      <c r="O14" s="11"/>
      <c r="P14" s="11"/>
      <c r="R14" t="s">
        <v>72</v>
      </c>
      <c r="S14" t="s">
        <v>9</v>
      </c>
      <c r="T14" s="11">
        <v>1562.4</v>
      </c>
      <c r="U14" s="14">
        <v>15</v>
      </c>
      <c r="W14">
        <f ca="1"/>
        <v>3</v>
      </c>
      <c r="X14" t="str">
        <f ca="1"/>
        <v>Product31</v>
      </c>
      <c r="Y14" t="str">
        <f ca="1"/>
        <v>Kg</v>
      </c>
      <c r="Z14" s="11">
        <f ca="1"/>
        <v>1562.4</v>
      </c>
      <c r="AA14">
        <f ca="1"/>
        <v>15</v>
      </c>
    </row>
    <row r="15" spans="1:46" x14ac:dyDescent="0.25">
      <c r="A15" s="9">
        <v>26</v>
      </c>
      <c r="B15" s="11">
        <v>2064.38</v>
      </c>
      <c r="R15" t="s">
        <v>74</v>
      </c>
      <c r="S15" t="s">
        <v>9</v>
      </c>
      <c r="T15" s="11">
        <v>352.44</v>
      </c>
      <c r="U15" s="14">
        <v>3</v>
      </c>
      <c r="W15">
        <f ca="1"/>
        <v>15</v>
      </c>
      <c r="X15" t="str">
        <f ca="1"/>
        <v>Product32</v>
      </c>
      <c r="Y15" t="str">
        <f ca="1"/>
        <v>Kg</v>
      </c>
      <c r="Z15" s="11">
        <f ca="1"/>
        <v>352.44</v>
      </c>
      <c r="AA15">
        <f ca="1"/>
        <v>3</v>
      </c>
    </row>
    <row r="16" spans="1:46" x14ac:dyDescent="0.25">
      <c r="A16" s="9">
        <v>27</v>
      </c>
      <c r="B16" s="11">
        <v>1158.8399999999999</v>
      </c>
      <c r="R16" t="s">
        <v>78</v>
      </c>
      <c r="S16" t="s">
        <v>109</v>
      </c>
      <c r="T16" s="11">
        <v>583</v>
      </c>
      <c r="U16" s="14">
        <v>10</v>
      </c>
      <c r="W16">
        <f ca="1"/>
        <v>13</v>
      </c>
      <c r="X16" t="str">
        <f ca="1"/>
        <v>Product34</v>
      </c>
      <c r="Y16" t="str">
        <f ca="1"/>
        <v>Lt</v>
      </c>
      <c r="Z16" s="11">
        <f ca="1"/>
        <v>583</v>
      </c>
      <c r="AA16">
        <f ca="1"/>
        <v>10</v>
      </c>
    </row>
    <row r="17" spans="1:27" x14ac:dyDescent="0.25">
      <c r="A17" s="9">
        <v>28</v>
      </c>
      <c r="B17" s="11">
        <v>594.62</v>
      </c>
      <c r="R17" t="s">
        <v>80</v>
      </c>
      <c r="S17" t="s">
        <v>111</v>
      </c>
      <c r="T17" s="11">
        <v>167.5</v>
      </c>
      <c r="U17" s="14">
        <v>25</v>
      </c>
      <c r="W17">
        <f ca="1"/>
        <v>18</v>
      </c>
      <c r="X17" t="str">
        <f ca="1"/>
        <v>Product35</v>
      </c>
      <c r="Y17" t="str">
        <f ca="1"/>
        <v>No.</v>
      </c>
      <c r="Z17" s="11">
        <f ca="1"/>
        <v>167.5</v>
      </c>
      <c r="AA17">
        <f ca="1"/>
        <v>25</v>
      </c>
    </row>
    <row r="18" spans="1:27" x14ac:dyDescent="0.25">
      <c r="R18" t="s">
        <v>84</v>
      </c>
      <c r="S18" t="s">
        <v>9</v>
      </c>
      <c r="T18" s="11">
        <v>257.28000000000003</v>
      </c>
      <c r="U18" s="14">
        <v>3</v>
      </c>
      <c r="W18">
        <f ca="1"/>
        <v>17</v>
      </c>
      <c r="X18" t="str">
        <f ca="1"/>
        <v>Product37</v>
      </c>
      <c r="Y18" t="str">
        <f ca="1"/>
        <v>Kg</v>
      </c>
      <c r="Z18" s="11">
        <f ca="1"/>
        <v>257.28000000000003</v>
      </c>
      <c r="AA18">
        <f ca="1"/>
        <v>3</v>
      </c>
    </row>
    <row r="19" spans="1:27" x14ac:dyDescent="0.25">
      <c r="R19" t="s">
        <v>87</v>
      </c>
      <c r="S19" t="s">
        <v>9</v>
      </c>
      <c r="T19" s="11">
        <v>1198.8</v>
      </c>
      <c r="U19" s="14">
        <v>15</v>
      </c>
      <c r="W19">
        <f ca="1"/>
        <v>7</v>
      </c>
      <c r="X19" t="str">
        <f ca="1"/>
        <v>Product38</v>
      </c>
      <c r="Y19" t="str">
        <f ca="1"/>
        <v>Kg</v>
      </c>
      <c r="Z19" s="11">
        <f ca="1"/>
        <v>1198.8</v>
      </c>
      <c r="AA19">
        <f ca="1"/>
        <v>15</v>
      </c>
    </row>
    <row r="20" spans="1:27" x14ac:dyDescent="0.25">
      <c r="R20" t="s">
        <v>91</v>
      </c>
      <c r="S20" t="s">
        <v>9</v>
      </c>
      <c r="T20" s="11">
        <v>806.4</v>
      </c>
      <c r="U20" s="14">
        <v>7</v>
      </c>
      <c r="W20">
        <f ca="1"/>
        <v>8</v>
      </c>
      <c r="X20" t="str">
        <f ca="1"/>
        <v>Product40</v>
      </c>
      <c r="Y20" t="str">
        <f ca="1"/>
        <v>Kg</v>
      </c>
      <c r="Z20" s="11">
        <f ca="1"/>
        <v>806.4</v>
      </c>
      <c r="AA20">
        <f ca="1"/>
        <v>7</v>
      </c>
    </row>
    <row r="21" spans="1:27" x14ac:dyDescent="0.25">
      <c r="R21" t="s">
        <v>95</v>
      </c>
      <c r="S21" t="s">
        <v>110</v>
      </c>
      <c r="T21" s="11">
        <v>3240</v>
      </c>
      <c r="U21" s="14">
        <v>20</v>
      </c>
      <c r="W21">
        <f ca="1"/>
        <v>1</v>
      </c>
      <c r="X21" t="str">
        <f ca="1"/>
        <v>Product42</v>
      </c>
      <c r="Y21" t="str">
        <f ca="1"/>
        <v>Ft</v>
      </c>
      <c r="Z21" s="11">
        <f ca="1"/>
        <v>3240</v>
      </c>
      <c r="AA21">
        <f ca="1"/>
        <v>20</v>
      </c>
    </row>
    <row r="22" spans="1:27" x14ac:dyDescent="0.25">
      <c r="R22" t="s">
        <v>99</v>
      </c>
      <c r="S22" t="s">
        <v>9</v>
      </c>
      <c r="T22" s="11">
        <v>1805.76</v>
      </c>
      <c r="U22" s="14">
        <v>22</v>
      </c>
      <c r="W22">
        <f ca="1"/>
        <v>2</v>
      </c>
      <c r="X22" t="str">
        <f ca="1"/>
        <v>Product44</v>
      </c>
      <c r="Y22" t="str">
        <f ca="1"/>
        <v>Kg</v>
      </c>
      <c r="Z22" s="11">
        <f ca="1"/>
        <v>1805.76</v>
      </c>
      <c r="AA22">
        <f ca="1"/>
        <v>22</v>
      </c>
    </row>
  </sheetData>
  <pageMargins left="0.7" right="0.7" top="0.75" bottom="0.75" header="0.3" footer="0.3"/>
  <pageSetup paperSize="9"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5121" r:id="rId11" name="Check Box 1">
              <controlPr defaultSize="0" autoFill="0" autoLine="0" autoPict="0">
                <anchor moveWithCells="1">
                  <from>
                    <xdr:col>14</xdr:col>
                    <xdr:colOff>160020</xdr:colOff>
                    <xdr:row>1</xdr:row>
                    <xdr:rowOff>22860</xdr:rowOff>
                  </from>
                  <to>
                    <xdr:col>14</xdr:col>
                    <xdr:colOff>1973580</xdr:colOff>
                    <xdr:row>3</xdr:row>
                    <xdr:rowOff>99060</xdr:rowOff>
                  </to>
                </anchor>
              </controlPr>
            </control>
          </mc:Choice>
        </mc:AlternateContent>
        <mc:AlternateContent xmlns:mc="http://schemas.openxmlformats.org/markup-compatibility/2006">
          <mc:Choice Requires="x14">
            <control shapeId="5122" r:id="rId12" name="Check Box 2">
              <controlPr defaultSize="0" autoFill="0" autoLine="0" autoPict="0">
                <anchor moveWithCells="1">
                  <from>
                    <xdr:col>14</xdr:col>
                    <xdr:colOff>160020</xdr:colOff>
                    <xdr:row>5</xdr:row>
                    <xdr:rowOff>22860</xdr:rowOff>
                  </from>
                  <to>
                    <xdr:col>14</xdr:col>
                    <xdr:colOff>1973580</xdr:colOff>
                    <xdr:row>7</xdr:row>
                    <xdr:rowOff>99060</xdr:rowOff>
                  </to>
                </anchor>
              </controlPr>
            </control>
          </mc:Choice>
        </mc:AlternateContent>
        <mc:AlternateContent xmlns:mc="http://schemas.openxmlformats.org/markup-compatibility/2006">
          <mc:Choice Requires="x14">
            <control shapeId="5123" r:id="rId13" name="Check Box 3">
              <controlPr defaultSize="0" autoFill="0" autoLine="0" autoPict="0">
                <anchor moveWithCells="1">
                  <from>
                    <xdr:col>14</xdr:col>
                    <xdr:colOff>160020</xdr:colOff>
                    <xdr:row>8</xdr:row>
                    <xdr:rowOff>22860</xdr:rowOff>
                  </from>
                  <to>
                    <xdr:col>14</xdr:col>
                    <xdr:colOff>1973580</xdr:colOff>
                    <xdr:row>10</xdr:row>
                    <xdr:rowOff>99060</xdr:rowOff>
                  </to>
                </anchor>
              </controlPr>
            </control>
          </mc:Choice>
        </mc:AlternateContent>
        <mc:AlternateContent xmlns:mc="http://schemas.openxmlformats.org/markup-compatibility/2006">
          <mc:Choice Requires="x14">
            <control shapeId="5124" r:id="rId14" name="Scroll Bar 4">
              <controlPr defaultSize="0" autoPict="0">
                <anchor moveWithCells="1">
                  <from>
                    <xdr:col>27</xdr:col>
                    <xdr:colOff>274320</xdr:colOff>
                    <xdr:row>14</xdr:row>
                    <xdr:rowOff>45720</xdr:rowOff>
                  </from>
                  <to>
                    <xdr:col>27</xdr:col>
                    <xdr:colOff>548640</xdr:colOff>
                    <xdr:row>29</xdr:row>
                    <xdr:rowOff>160020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G1" workbookViewId="0">
      <selection activeCell="Q16" sqref="Q16"/>
    </sheetView>
  </sheetViews>
  <sheetFormatPr defaultRowHeight="13.8" x14ac:dyDescent="0.25"/>
  <cols>
    <col min="1" max="1" width="10.296875" customWidth="1"/>
    <col min="2" max="2" width="15.796875" customWidth="1"/>
    <col min="3" max="3" width="14.09765625" customWidth="1"/>
    <col min="4" max="4" width="14" customWidth="1"/>
    <col min="5" max="5" width="19.69921875" customWidth="1"/>
    <col min="6" max="6" width="16.09765625" customWidth="1"/>
    <col min="7" max="7" width="13.59765625" customWidth="1"/>
    <col min="8" max="8" width="14.3984375" customWidth="1"/>
    <col min="9" max="9" width="9.796875" customWidth="1"/>
    <col min="10" max="10" width="17.09765625" customWidth="1"/>
    <col min="11" max="11" width="17.69921875" customWidth="1"/>
    <col min="12" max="12" width="24.09765625" customWidth="1"/>
    <col min="13" max="13" width="24.5" customWidth="1"/>
    <col min="15" max="15" width="10.69921875" customWidth="1"/>
  </cols>
  <sheetData>
    <row r="1" spans="1:16" ht="14.4" thickBot="1" x14ac:dyDescent="0.3">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5">
      <c r="A2" s="3">
        <v>44197</v>
      </c>
      <c r="B2" s="4" t="s">
        <v>56</v>
      </c>
      <c r="C2" s="5">
        <v>9</v>
      </c>
      <c r="D2" s="5" t="s">
        <v>105</v>
      </c>
      <c r="E2" s="5" t="s">
        <v>106</v>
      </c>
      <c r="F2" s="6">
        <v>0</v>
      </c>
      <c r="G2" t="str">
        <f>VLOOKUP(InputData[[#This Row],[PRODUCT ID]],MasterData[],2,FALSE)</f>
        <v>Product24</v>
      </c>
      <c r="H2" t="str">
        <f>VLOOKUP(InputData[[#This Row],[PRODUCT ID]],MasterData[],3,FALSE)</f>
        <v>Category03</v>
      </c>
      <c r="I2" t="str">
        <f>VLOOKUP(InputData[[#This Row],[PRODUCT ID]],MasterData[],4,FALSE)</f>
        <v>Ft</v>
      </c>
      <c r="J2" s="7">
        <f>VLOOKUP(InputData[[#This Row],[PRODUCT ID]],MasterData[],5,FALSE)</f>
        <v>144</v>
      </c>
      <c r="K2" s="7">
        <f>VLOOKUP(InputData[[#This Row],[PRODUCT ID]],MasterData[],6,FALSE)</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86</v>
      </c>
      <c r="C3" s="5">
        <v>15</v>
      </c>
      <c r="D3" s="5" t="s">
        <v>106</v>
      </c>
      <c r="E3" s="5" t="s">
        <v>107</v>
      </c>
      <c r="F3" s="6">
        <v>0</v>
      </c>
      <c r="G3" t="str">
        <f>VLOOKUP(InputData[[#This Row],[PRODUCT ID]],MasterData[],2,FALSE)</f>
        <v>Product38</v>
      </c>
      <c r="H3" t="str">
        <f>VLOOKUP(InputData[[#This Row],[PRODUCT ID]],MasterData[],3,FALSE)</f>
        <v>Category05</v>
      </c>
      <c r="I3" t="str">
        <f>VLOOKUP(InputData[[#This Row],[PRODUCT ID]],MasterData[],4,FALSE)</f>
        <v>Kg</v>
      </c>
      <c r="J3" s="7">
        <f>VLOOKUP(InputData[[#This Row],[PRODUCT ID]],MasterData[],5,FALSE)</f>
        <v>72</v>
      </c>
      <c r="K3" s="7">
        <f>VLOOKUP(InputData[[#This Row],[PRODUCT ID]],MasterData[],6,FALSE)</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33</v>
      </c>
      <c r="C4" s="5">
        <v>6</v>
      </c>
      <c r="D4" s="5" t="s">
        <v>108</v>
      </c>
      <c r="E4" s="5" t="s">
        <v>107</v>
      </c>
      <c r="F4" s="6">
        <v>0</v>
      </c>
      <c r="G4" t="str">
        <f>VLOOKUP(InputData[[#This Row],[PRODUCT ID]],MasterData[],2,FALSE)</f>
        <v>Product13</v>
      </c>
      <c r="H4" t="str">
        <f>VLOOKUP(InputData[[#This Row],[PRODUCT ID]],MasterData[],3,FALSE)</f>
        <v>Category02</v>
      </c>
      <c r="I4" t="str">
        <f>VLOOKUP(InputData[[#This Row],[PRODUCT ID]],MasterData[],4,FALSE)</f>
        <v>Kg</v>
      </c>
      <c r="J4" s="7">
        <f>VLOOKUP(InputData[[#This Row],[PRODUCT ID]],MasterData[],5,FALSE)</f>
        <v>112</v>
      </c>
      <c r="K4" s="7">
        <f>VLOOKUP(InputData[[#This Row],[PRODUCT ID]],MasterData[],6,FALSE)</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14</v>
      </c>
      <c r="C5" s="5">
        <v>5</v>
      </c>
      <c r="D5" s="5" t="s">
        <v>108</v>
      </c>
      <c r="E5" s="5" t="s">
        <v>106</v>
      </c>
      <c r="F5" s="6">
        <v>0</v>
      </c>
      <c r="G5" t="str">
        <f>VLOOKUP(InputData[[#This Row],[PRODUCT ID]],MasterData[],2,FALSE)</f>
        <v>Product04</v>
      </c>
      <c r="H5" t="str">
        <f>VLOOKUP(InputData[[#This Row],[PRODUCT ID]],MasterData[],3,FALSE)</f>
        <v>Category01</v>
      </c>
      <c r="I5" t="str">
        <f>VLOOKUP(InputData[[#This Row],[PRODUCT ID]],MasterData[],4,FALSE)</f>
        <v>Lt</v>
      </c>
      <c r="J5" s="7">
        <f>VLOOKUP(InputData[[#This Row],[PRODUCT ID]],MasterData[],5,FALSE)</f>
        <v>44</v>
      </c>
      <c r="K5" s="7">
        <f>VLOOKUP(InputData[[#This Row],[PRODUCT ID]],MasterData[],6,FALSE)</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79</v>
      </c>
      <c r="C6" s="5">
        <v>12</v>
      </c>
      <c r="D6" s="5" t="s">
        <v>106</v>
      </c>
      <c r="E6" s="5" t="s">
        <v>106</v>
      </c>
      <c r="F6" s="6">
        <v>0</v>
      </c>
      <c r="G6" t="str">
        <f>VLOOKUP(InputData[[#This Row],[PRODUCT ID]],MasterData[],2,FALSE)</f>
        <v>Product35</v>
      </c>
      <c r="H6" t="str">
        <f>VLOOKUP(InputData[[#This Row],[PRODUCT ID]],MasterData[],3,FALSE)</f>
        <v>Category04</v>
      </c>
      <c r="I6" t="str">
        <f>VLOOKUP(InputData[[#This Row],[PRODUCT ID]],MasterData[],4,FALSE)</f>
        <v>No.</v>
      </c>
      <c r="J6" s="7">
        <f>VLOOKUP(InputData[[#This Row],[PRODUCT ID]],MasterData[],5,FALSE)</f>
        <v>5</v>
      </c>
      <c r="K6" s="7">
        <f>VLOOKUP(InputData[[#This Row],[PRODUCT ID]],MasterData[],6,FALSE)</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71</v>
      </c>
      <c r="C7" s="5">
        <v>1</v>
      </c>
      <c r="D7" s="5" t="s">
        <v>108</v>
      </c>
      <c r="E7" s="5" t="s">
        <v>107</v>
      </c>
      <c r="F7" s="6">
        <v>0</v>
      </c>
      <c r="G7" t="str">
        <f>VLOOKUP(InputData[[#This Row],[PRODUCT ID]],MasterData[],2,FALSE)</f>
        <v>Product31</v>
      </c>
      <c r="H7" t="str">
        <f>VLOOKUP(InputData[[#This Row],[PRODUCT ID]],MasterData[],3,FALSE)</f>
        <v>Category04</v>
      </c>
      <c r="I7" t="str">
        <f>VLOOKUP(InputData[[#This Row],[PRODUCT ID]],MasterData[],4,FALSE)</f>
        <v>Kg</v>
      </c>
      <c r="J7" s="7">
        <f>VLOOKUP(InputData[[#This Row],[PRODUCT ID]],MasterData[],5,FALSE)</f>
        <v>93</v>
      </c>
      <c r="K7" s="7">
        <f>VLOOKUP(InputData[[#This Row],[PRODUCT ID]],MasterData[],6,FALSE)</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12</v>
      </c>
      <c r="C8" s="5">
        <v>8</v>
      </c>
      <c r="D8" s="5" t="s">
        <v>108</v>
      </c>
      <c r="E8" s="5" t="s">
        <v>107</v>
      </c>
      <c r="F8" s="6">
        <v>0</v>
      </c>
      <c r="G8" t="str">
        <f>VLOOKUP(InputData[[#This Row],[PRODUCT ID]],MasterData[],2,FALSE)</f>
        <v>Product03</v>
      </c>
      <c r="H8" t="str">
        <f>VLOOKUP(InputData[[#This Row],[PRODUCT ID]],MasterData[],3,FALSE)</f>
        <v>Category01</v>
      </c>
      <c r="I8" t="str">
        <f>VLOOKUP(InputData[[#This Row],[PRODUCT ID]],MasterData[],4,FALSE)</f>
        <v>Kg</v>
      </c>
      <c r="J8" s="7">
        <f>VLOOKUP(InputData[[#This Row],[PRODUCT ID]],MasterData[],5,FALSE)</f>
        <v>71</v>
      </c>
      <c r="K8" s="7">
        <f>VLOOKUP(InputData[[#This Row],[PRODUCT ID]],MasterData[],6,FALSE)</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58</v>
      </c>
      <c r="C9" s="5">
        <v>4</v>
      </c>
      <c r="D9" s="5" t="s">
        <v>108</v>
      </c>
      <c r="E9" s="5" t="s">
        <v>106</v>
      </c>
      <c r="F9" s="6">
        <v>0</v>
      </c>
      <c r="G9" t="str">
        <f>VLOOKUP(InputData[[#This Row],[PRODUCT ID]],MasterData[],2,FALSE)</f>
        <v>Product25</v>
      </c>
      <c r="H9" t="str">
        <f>VLOOKUP(InputData[[#This Row],[PRODUCT ID]],MasterData[],3,FALSE)</f>
        <v>Category03</v>
      </c>
      <c r="I9" t="str">
        <f>VLOOKUP(InputData[[#This Row],[PRODUCT ID]],MasterData[],4,FALSE)</f>
        <v>No.</v>
      </c>
      <c r="J9" s="7">
        <f>VLOOKUP(InputData[[#This Row],[PRODUCT ID]],MasterData[],5,FALSE)</f>
        <v>7</v>
      </c>
      <c r="K9" s="7">
        <f>VLOOKUP(InputData[[#This Row],[PRODUCT ID]],MasterData[],6,FALSE)</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83</v>
      </c>
      <c r="C10" s="5">
        <v>3</v>
      </c>
      <c r="D10" s="5" t="s">
        <v>108</v>
      </c>
      <c r="E10" s="5" t="s">
        <v>107</v>
      </c>
      <c r="F10" s="6">
        <v>0</v>
      </c>
      <c r="G10" t="str">
        <f>VLOOKUP(InputData[[#This Row],[PRODUCT ID]],MasterData[],2,FALSE)</f>
        <v>Product37</v>
      </c>
      <c r="H10" t="str">
        <f>VLOOKUP(InputData[[#This Row],[PRODUCT ID]],MasterData[],3,FALSE)</f>
        <v>Category05</v>
      </c>
      <c r="I10" t="str">
        <f>VLOOKUP(InputData[[#This Row],[PRODUCT ID]],MasterData[],4,FALSE)</f>
        <v>Kg</v>
      </c>
      <c r="J10" s="7">
        <f>VLOOKUP(InputData[[#This Row],[PRODUCT ID]],MasterData[],5,FALSE)</f>
        <v>67</v>
      </c>
      <c r="K10" s="7">
        <f>VLOOKUP(InputData[[#This Row],[PRODUCT ID]],MasterData[],6,FALSE)</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35</v>
      </c>
      <c r="C11" s="5">
        <v>4</v>
      </c>
      <c r="D11" s="5" t="s">
        <v>105</v>
      </c>
      <c r="E11" s="5" t="s">
        <v>106</v>
      </c>
      <c r="F11" s="6">
        <v>0</v>
      </c>
      <c r="G11" t="str">
        <f>VLOOKUP(InputData[[#This Row],[PRODUCT ID]],MasterData[],2,FALSE)</f>
        <v>Product14</v>
      </c>
      <c r="H11" t="str">
        <f>VLOOKUP(InputData[[#This Row],[PRODUCT ID]],MasterData[],3,FALSE)</f>
        <v>Category02</v>
      </c>
      <c r="I11" t="str">
        <f>VLOOKUP(InputData[[#This Row],[PRODUCT ID]],MasterData[],4,FALSE)</f>
        <v>Kg</v>
      </c>
      <c r="J11" s="7">
        <f>VLOOKUP(InputData[[#This Row],[PRODUCT ID]],MasterData[],5,FALSE)</f>
        <v>112</v>
      </c>
      <c r="K11" s="7">
        <f>VLOOKUP(InputData[[#This Row],[PRODUCT ID]],MasterData[],6,FALSE)</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94</v>
      </c>
      <c r="C12" s="5">
        <v>4</v>
      </c>
      <c r="D12" s="5" t="s">
        <v>108</v>
      </c>
      <c r="E12" s="5" t="s">
        <v>106</v>
      </c>
      <c r="F12" s="6">
        <v>0</v>
      </c>
      <c r="G12" t="str">
        <f>VLOOKUP(InputData[[#This Row],[PRODUCT ID]],MasterData[],2,FALSE)</f>
        <v>Product42</v>
      </c>
      <c r="H12" t="str">
        <f>VLOOKUP(InputData[[#This Row],[PRODUCT ID]],MasterData[],3,FALSE)</f>
        <v>Category05</v>
      </c>
      <c r="I12" t="str">
        <f>VLOOKUP(InputData[[#This Row],[PRODUCT ID]],MasterData[],4,FALSE)</f>
        <v>Ft</v>
      </c>
      <c r="J12" s="7">
        <f>VLOOKUP(InputData[[#This Row],[PRODUCT ID]],MasterData[],5,FALSE)</f>
        <v>120</v>
      </c>
      <c r="K12" s="7">
        <f>VLOOKUP(InputData[[#This Row],[PRODUCT ID]],MasterData[],6,FALSE)</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94</v>
      </c>
      <c r="C13" s="5">
        <v>10</v>
      </c>
      <c r="D13" s="5" t="s">
        <v>106</v>
      </c>
      <c r="E13" s="5" t="s">
        <v>107</v>
      </c>
      <c r="F13" s="6">
        <v>0</v>
      </c>
      <c r="G13" t="str">
        <f>VLOOKUP(InputData[[#This Row],[PRODUCT ID]],MasterData[],2,FALSE)</f>
        <v>Product42</v>
      </c>
      <c r="H13" t="str">
        <f>VLOOKUP(InputData[[#This Row],[PRODUCT ID]],MasterData[],3,FALSE)</f>
        <v>Category05</v>
      </c>
      <c r="I13" t="str">
        <f>VLOOKUP(InputData[[#This Row],[PRODUCT ID]],MasterData[],4,FALSE)</f>
        <v>Ft</v>
      </c>
      <c r="J13" s="7">
        <f>VLOOKUP(InputData[[#This Row],[PRODUCT ID]],MasterData[],5,FALSE)</f>
        <v>120</v>
      </c>
      <c r="K13" s="7">
        <f>VLOOKUP(InputData[[#This Row],[PRODUCT ID]],MasterData[],6,FALSE)</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98</v>
      </c>
      <c r="C14" s="5">
        <v>13</v>
      </c>
      <c r="D14" s="5" t="s">
        <v>108</v>
      </c>
      <c r="E14" s="5" t="s">
        <v>106</v>
      </c>
      <c r="F14" s="6">
        <v>0</v>
      </c>
      <c r="G14" t="str">
        <f>VLOOKUP(InputData[[#This Row],[PRODUCT ID]],MasterData[],2,FALSE)</f>
        <v>Product44</v>
      </c>
      <c r="H14" t="str">
        <f>VLOOKUP(InputData[[#This Row],[PRODUCT ID]],MasterData[],3,FALSE)</f>
        <v>Category05</v>
      </c>
      <c r="I14" t="str">
        <f>VLOOKUP(InputData[[#This Row],[PRODUCT ID]],MasterData[],4,FALSE)</f>
        <v>Kg</v>
      </c>
      <c r="J14" s="7">
        <f>VLOOKUP(InputData[[#This Row],[PRODUCT ID]],MasterData[],5,FALSE)</f>
        <v>76</v>
      </c>
      <c r="K14" s="7">
        <f>VLOOKUP(InputData[[#This Row],[PRODUCT ID]],MasterData[],6,FALSE)</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54</v>
      </c>
      <c r="C15" s="5">
        <v>3</v>
      </c>
      <c r="D15" s="5" t="s">
        <v>106</v>
      </c>
      <c r="E15" s="5" t="s">
        <v>107</v>
      </c>
      <c r="F15" s="6">
        <v>0</v>
      </c>
      <c r="G15" t="str">
        <f>VLOOKUP(InputData[[#This Row],[PRODUCT ID]],MasterData[],2,FALSE)</f>
        <v>Product23</v>
      </c>
      <c r="H15" t="str">
        <f>VLOOKUP(InputData[[#This Row],[PRODUCT ID]],MasterData[],3,FALSE)</f>
        <v>Category03</v>
      </c>
      <c r="I15" t="str">
        <f>VLOOKUP(InputData[[#This Row],[PRODUCT ID]],MasterData[],4,FALSE)</f>
        <v>Ft</v>
      </c>
      <c r="J15" s="7">
        <f>VLOOKUP(InputData[[#This Row],[PRODUCT ID]],MasterData[],5,FALSE)</f>
        <v>141</v>
      </c>
      <c r="K15" s="7">
        <f>VLOOKUP(InputData[[#This Row],[PRODUCT ID]],MasterData[],6,FALSE)</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79</v>
      </c>
      <c r="C16" s="5">
        <v>6</v>
      </c>
      <c r="D16" s="5" t="s">
        <v>108</v>
      </c>
      <c r="E16" s="5" t="s">
        <v>107</v>
      </c>
      <c r="F16" s="6">
        <v>0</v>
      </c>
      <c r="G16" t="str">
        <f>VLOOKUP(InputData[[#This Row],[PRODUCT ID]],MasterData[],2,FALSE)</f>
        <v>Product35</v>
      </c>
      <c r="H16" t="str">
        <f>VLOOKUP(InputData[[#This Row],[PRODUCT ID]],MasterData[],3,FALSE)</f>
        <v>Category04</v>
      </c>
      <c r="I16" t="str">
        <f>VLOOKUP(InputData[[#This Row],[PRODUCT ID]],MasterData[],4,FALSE)</f>
        <v>No.</v>
      </c>
      <c r="J16" s="7">
        <f>VLOOKUP(InputData[[#This Row],[PRODUCT ID]],MasterData[],5,FALSE)</f>
        <v>5</v>
      </c>
      <c r="K16" s="7">
        <f>VLOOKUP(InputData[[#This Row],[PRODUCT ID]],MasterData[],6,FALSE)</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77</v>
      </c>
      <c r="C17" s="5">
        <v>4</v>
      </c>
      <c r="D17" s="5" t="s">
        <v>108</v>
      </c>
      <c r="E17" s="5" t="s">
        <v>107</v>
      </c>
      <c r="F17" s="6">
        <v>0</v>
      </c>
      <c r="G17" t="str">
        <f>VLOOKUP(InputData[[#This Row],[PRODUCT ID]],MasterData[],2,FALSE)</f>
        <v>Product34</v>
      </c>
      <c r="H17" t="str">
        <f>VLOOKUP(InputData[[#This Row],[PRODUCT ID]],MasterData[],3,FALSE)</f>
        <v>Category04</v>
      </c>
      <c r="I17" t="str">
        <f>VLOOKUP(InputData[[#This Row],[PRODUCT ID]],MasterData[],4,FALSE)</f>
        <v>Lt</v>
      </c>
      <c r="J17" s="7">
        <f>VLOOKUP(InputData[[#This Row],[PRODUCT ID]],MasterData[],5,FALSE)</f>
        <v>55</v>
      </c>
      <c r="K17" s="7">
        <f>VLOOKUP(InputData[[#This Row],[PRODUCT ID]],MasterData[],6,FALSE)</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47</v>
      </c>
      <c r="C18" s="5">
        <v>4</v>
      </c>
      <c r="D18" s="5" t="s">
        <v>108</v>
      </c>
      <c r="E18" s="5" t="s">
        <v>107</v>
      </c>
      <c r="F18" s="6">
        <v>0</v>
      </c>
      <c r="G18" t="str">
        <f>VLOOKUP(InputData[[#This Row],[PRODUCT ID]],MasterData[],2,FALSE)</f>
        <v>Product20</v>
      </c>
      <c r="H18" t="str">
        <f>VLOOKUP(InputData[[#This Row],[PRODUCT ID]],MasterData[],3,FALSE)</f>
        <v>Category03</v>
      </c>
      <c r="I18" t="str">
        <f>VLOOKUP(InputData[[#This Row],[PRODUCT ID]],MasterData[],4,FALSE)</f>
        <v>Lt</v>
      </c>
      <c r="J18" s="7">
        <f>VLOOKUP(InputData[[#This Row],[PRODUCT ID]],MasterData[],5,FALSE)</f>
        <v>61</v>
      </c>
      <c r="K18" s="7">
        <f>VLOOKUP(InputData[[#This Row],[PRODUCT ID]],MasterData[],6,FALSE)</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14</v>
      </c>
      <c r="C19" s="5">
        <v>15</v>
      </c>
      <c r="D19" s="5" t="s">
        <v>105</v>
      </c>
      <c r="E19" s="5" t="s">
        <v>107</v>
      </c>
      <c r="F19" s="6">
        <v>0</v>
      </c>
      <c r="G19" t="str">
        <f>VLOOKUP(InputData[[#This Row],[PRODUCT ID]],MasterData[],2,FALSE)</f>
        <v>Product04</v>
      </c>
      <c r="H19" t="str">
        <f>VLOOKUP(InputData[[#This Row],[PRODUCT ID]],MasterData[],3,FALSE)</f>
        <v>Category01</v>
      </c>
      <c r="I19" t="str">
        <f>VLOOKUP(InputData[[#This Row],[PRODUCT ID]],MasterData[],4,FALSE)</f>
        <v>Lt</v>
      </c>
      <c r="J19" s="7">
        <f>VLOOKUP(InputData[[#This Row],[PRODUCT ID]],MasterData[],5,FALSE)</f>
        <v>44</v>
      </c>
      <c r="K19" s="7">
        <f>VLOOKUP(InputData[[#This Row],[PRODUCT ID]],MasterData[],6,FALSE)</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12</v>
      </c>
      <c r="C20" s="5">
        <v>9</v>
      </c>
      <c r="D20" s="5" t="s">
        <v>108</v>
      </c>
      <c r="E20" s="5" t="s">
        <v>106</v>
      </c>
      <c r="F20" s="6">
        <v>0</v>
      </c>
      <c r="G20" t="str">
        <f>VLOOKUP(InputData[[#This Row],[PRODUCT ID]],MasterData[],2,FALSE)</f>
        <v>Product03</v>
      </c>
      <c r="H20" t="str">
        <f>VLOOKUP(InputData[[#This Row],[PRODUCT ID]],MasterData[],3,FALSE)</f>
        <v>Category01</v>
      </c>
      <c r="I20" t="str">
        <f>VLOOKUP(InputData[[#This Row],[PRODUCT ID]],MasterData[],4,FALSE)</f>
        <v>Kg</v>
      </c>
      <c r="J20" s="7">
        <f>VLOOKUP(InputData[[#This Row],[PRODUCT ID]],MasterData[],5,FALSE)</f>
        <v>71</v>
      </c>
      <c r="K20" s="7">
        <f>VLOOKUP(InputData[[#This Row],[PRODUCT ID]],MasterData[],6,FALSE)</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94</v>
      </c>
      <c r="C21" s="5">
        <v>6</v>
      </c>
      <c r="D21" s="5" t="s">
        <v>108</v>
      </c>
      <c r="E21" s="5" t="s">
        <v>106</v>
      </c>
      <c r="F21" s="6">
        <v>0</v>
      </c>
      <c r="G21" t="str">
        <f>VLOOKUP(InputData[[#This Row],[PRODUCT ID]],MasterData[],2,FALSE)</f>
        <v>Product42</v>
      </c>
      <c r="H21" t="str">
        <f>VLOOKUP(InputData[[#This Row],[PRODUCT ID]],MasterData[],3,FALSE)</f>
        <v>Category05</v>
      </c>
      <c r="I21" t="str">
        <f>VLOOKUP(InputData[[#This Row],[PRODUCT ID]],MasterData[],4,FALSE)</f>
        <v>Ft</v>
      </c>
      <c r="J21" s="7">
        <f>VLOOKUP(InputData[[#This Row],[PRODUCT ID]],MasterData[],5,FALSE)</f>
        <v>120</v>
      </c>
      <c r="K21" s="7">
        <f>VLOOKUP(InputData[[#This Row],[PRODUCT ID]],MasterData[],6,FALSE)</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77</v>
      </c>
      <c r="C22" s="5">
        <v>6</v>
      </c>
      <c r="D22" s="5" t="s">
        <v>108</v>
      </c>
      <c r="E22" s="5" t="s">
        <v>107</v>
      </c>
      <c r="F22" s="6">
        <v>0</v>
      </c>
      <c r="G22" t="str">
        <f>VLOOKUP(InputData[[#This Row],[PRODUCT ID]],MasterData[],2,FALSE)</f>
        <v>Product34</v>
      </c>
      <c r="H22" t="str">
        <f>VLOOKUP(InputData[[#This Row],[PRODUCT ID]],MasterData[],3,FALSE)</f>
        <v>Category04</v>
      </c>
      <c r="I22" t="str">
        <f>VLOOKUP(InputData[[#This Row],[PRODUCT ID]],MasterData[],4,FALSE)</f>
        <v>Lt</v>
      </c>
      <c r="J22" s="7">
        <f>VLOOKUP(InputData[[#This Row],[PRODUCT ID]],MasterData[],5,FALSE)</f>
        <v>55</v>
      </c>
      <c r="K22" s="7">
        <f>VLOOKUP(InputData[[#This Row],[PRODUCT ID]],MasterData[],6,FALSE)</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79</v>
      </c>
      <c r="C23" s="5">
        <v>7</v>
      </c>
      <c r="D23" s="5" t="s">
        <v>108</v>
      </c>
      <c r="E23" s="5" t="s">
        <v>106</v>
      </c>
      <c r="F23" s="6">
        <v>0</v>
      </c>
      <c r="G23" t="str">
        <f>VLOOKUP(InputData[[#This Row],[PRODUCT ID]],MasterData[],2,FALSE)</f>
        <v>Product35</v>
      </c>
      <c r="H23" t="str">
        <f>VLOOKUP(InputData[[#This Row],[PRODUCT ID]],MasterData[],3,FALSE)</f>
        <v>Category04</v>
      </c>
      <c r="I23" t="str">
        <f>VLOOKUP(InputData[[#This Row],[PRODUCT ID]],MasterData[],4,FALSE)</f>
        <v>No.</v>
      </c>
      <c r="J23" s="7">
        <f>VLOOKUP(InputData[[#This Row],[PRODUCT ID]],MasterData[],5,FALSE)</f>
        <v>5</v>
      </c>
      <c r="K23" s="7">
        <f>VLOOKUP(InputData[[#This Row],[PRODUCT ID]],MasterData[],6,FALSE)</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71</v>
      </c>
      <c r="C24" s="5">
        <v>14</v>
      </c>
      <c r="D24" s="5" t="s">
        <v>108</v>
      </c>
      <c r="E24" s="5" t="s">
        <v>106</v>
      </c>
      <c r="F24" s="6">
        <v>0</v>
      </c>
      <c r="G24" t="str">
        <f>VLOOKUP(InputData[[#This Row],[PRODUCT ID]],MasterData[],2,FALSE)</f>
        <v>Product31</v>
      </c>
      <c r="H24" t="str">
        <f>VLOOKUP(InputData[[#This Row],[PRODUCT ID]],MasterData[],3,FALSE)</f>
        <v>Category04</v>
      </c>
      <c r="I24" t="str">
        <f>VLOOKUP(InputData[[#This Row],[PRODUCT ID]],MasterData[],4,FALSE)</f>
        <v>Kg</v>
      </c>
      <c r="J24" s="7">
        <f>VLOOKUP(InputData[[#This Row],[PRODUCT ID]],MasterData[],5,FALSE)</f>
        <v>93</v>
      </c>
      <c r="K24" s="7">
        <f>VLOOKUP(InputData[[#This Row],[PRODUCT ID]],MasterData[],6,FALSE)</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98</v>
      </c>
      <c r="C25" s="5">
        <v>9</v>
      </c>
      <c r="D25" s="5" t="s">
        <v>105</v>
      </c>
      <c r="E25" s="5" t="s">
        <v>107</v>
      </c>
      <c r="F25" s="6">
        <v>0</v>
      </c>
      <c r="G25" t="str">
        <f>VLOOKUP(InputData[[#This Row],[PRODUCT ID]],MasterData[],2,FALSE)</f>
        <v>Product44</v>
      </c>
      <c r="H25" t="str">
        <f>VLOOKUP(InputData[[#This Row],[PRODUCT ID]],MasterData[],3,FALSE)</f>
        <v>Category05</v>
      </c>
      <c r="I25" t="str">
        <f>VLOOKUP(InputData[[#This Row],[PRODUCT ID]],MasterData[],4,FALSE)</f>
        <v>Kg</v>
      </c>
      <c r="J25" s="7">
        <f>VLOOKUP(InputData[[#This Row],[PRODUCT ID]],MasterData[],5,FALSE)</f>
        <v>76</v>
      </c>
      <c r="K25" s="7">
        <f>VLOOKUP(InputData[[#This Row],[PRODUCT ID]],MasterData[],6,FALSE)</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18</v>
      </c>
      <c r="C26" s="5">
        <v>7</v>
      </c>
      <c r="D26" s="5" t="s">
        <v>106</v>
      </c>
      <c r="E26" s="5" t="s">
        <v>107</v>
      </c>
      <c r="F26" s="6">
        <v>0</v>
      </c>
      <c r="G26" t="str">
        <f>VLOOKUP(InputData[[#This Row],[PRODUCT ID]],MasterData[],2,FALSE)</f>
        <v>Product06</v>
      </c>
      <c r="H26" t="str">
        <f>VLOOKUP(InputData[[#This Row],[PRODUCT ID]],MasterData[],3,FALSE)</f>
        <v>Category01</v>
      </c>
      <c r="I26" t="str">
        <f>VLOOKUP(InputData[[#This Row],[PRODUCT ID]],MasterData[],4,FALSE)</f>
        <v>Kg</v>
      </c>
      <c r="J26" s="7">
        <f>VLOOKUP(InputData[[#This Row],[PRODUCT ID]],MasterData[],5,FALSE)</f>
        <v>75</v>
      </c>
      <c r="K26" s="7">
        <f>VLOOKUP(InputData[[#This Row],[PRODUCT ID]],MasterData[],6,FALSE)</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6</v>
      </c>
      <c r="C27" s="5">
        <v>7</v>
      </c>
      <c r="D27" s="5" t="s">
        <v>106</v>
      </c>
      <c r="E27" s="5" t="s">
        <v>106</v>
      </c>
      <c r="F27" s="6">
        <v>0</v>
      </c>
      <c r="G27" t="str">
        <f>VLOOKUP(InputData[[#This Row],[PRODUCT ID]],MasterData[],2,FALSE)</f>
        <v>Product01</v>
      </c>
      <c r="H27" t="str">
        <f>VLOOKUP(InputData[[#This Row],[PRODUCT ID]],MasterData[],3,FALSE)</f>
        <v>Category01</v>
      </c>
      <c r="I27" t="str">
        <f>VLOOKUP(InputData[[#This Row],[PRODUCT ID]],MasterData[],4,FALSE)</f>
        <v>Kg</v>
      </c>
      <c r="J27" s="7">
        <f>VLOOKUP(InputData[[#This Row],[PRODUCT ID]],MasterData[],5,FALSE)</f>
        <v>98</v>
      </c>
      <c r="K27" s="7">
        <f>VLOOKUP(InputData[[#This Row],[PRODUCT ID]],MasterData[],6,FALSE)</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90</v>
      </c>
      <c r="C28" s="5">
        <v>7</v>
      </c>
      <c r="D28" s="5" t="s">
        <v>105</v>
      </c>
      <c r="E28" s="5" t="s">
        <v>106</v>
      </c>
      <c r="F28" s="6">
        <v>0</v>
      </c>
      <c r="G28" t="str">
        <f>VLOOKUP(InputData[[#This Row],[PRODUCT ID]],MasterData[],2,FALSE)</f>
        <v>Product40</v>
      </c>
      <c r="H28" t="str">
        <f>VLOOKUP(InputData[[#This Row],[PRODUCT ID]],MasterData[],3,FALSE)</f>
        <v>Category05</v>
      </c>
      <c r="I28" t="str">
        <f>VLOOKUP(InputData[[#This Row],[PRODUCT ID]],MasterData[],4,FALSE)</f>
        <v>Kg</v>
      </c>
      <c r="J28" s="7">
        <f>VLOOKUP(InputData[[#This Row],[PRODUCT ID]],MasterData[],5,FALSE)</f>
        <v>90</v>
      </c>
      <c r="K28" s="7">
        <f>VLOOKUP(InputData[[#This Row],[PRODUCT ID]],MasterData[],6,FALSE)</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73</v>
      </c>
      <c r="C29" s="5">
        <v>3</v>
      </c>
      <c r="D29" s="5" t="s">
        <v>105</v>
      </c>
      <c r="E29" s="5" t="s">
        <v>106</v>
      </c>
      <c r="F29" s="6">
        <v>0</v>
      </c>
      <c r="G29" t="str">
        <f>VLOOKUP(InputData[[#This Row],[PRODUCT ID]],MasterData[],2,FALSE)</f>
        <v>Product32</v>
      </c>
      <c r="H29" t="str">
        <f>VLOOKUP(InputData[[#This Row],[PRODUCT ID]],MasterData[],3,FALSE)</f>
        <v>Category04</v>
      </c>
      <c r="I29" t="str">
        <f>VLOOKUP(InputData[[#This Row],[PRODUCT ID]],MasterData[],4,FALSE)</f>
        <v>Kg</v>
      </c>
      <c r="J29" s="7">
        <f>VLOOKUP(InputData[[#This Row],[PRODUCT ID]],MasterData[],5,FALSE)</f>
        <v>89</v>
      </c>
      <c r="K29" s="7">
        <f>VLOOKUP(InputData[[#This Row],[PRODUCT ID]],MasterData[],6,FALSE)</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14</v>
      </c>
      <c r="C30" s="5">
        <v>10</v>
      </c>
      <c r="D30" s="5" t="s">
        <v>106</v>
      </c>
      <c r="E30" s="5" t="s">
        <v>107</v>
      </c>
      <c r="F30" s="6">
        <v>0</v>
      </c>
      <c r="G30" t="str">
        <f>VLOOKUP(InputData[[#This Row],[PRODUCT ID]],MasterData[],2,FALSE)</f>
        <v>Product04</v>
      </c>
      <c r="H30" t="str">
        <f>VLOOKUP(InputData[[#This Row],[PRODUCT ID]],MasterData[],3,FALSE)</f>
        <v>Category01</v>
      </c>
      <c r="I30" t="str">
        <f>VLOOKUP(InputData[[#This Row],[PRODUCT ID]],MasterData[],4,FALSE)</f>
        <v>Lt</v>
      </c>
      <c r="J30" s="7">
        <f>VLOOKUP(InputData[[#This Row],[PRODUCT ID]],MasterData[],5,FALSE)</f>
        <v>44</v>
      </c>
      <c r="K30" s="7">
        <f>VLOOKUP(InputData[[#This Row],[PRODUCT ID]],MasterData[],6,FALSE)</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67</v>
      </c>
      <c r="C31" s="5">
        <v>2</v>
      </c>
      <c r="D31" s="5" t="s">
        <v>108</v>
      </c>
      <c r="E31" s="5" t="s">
        <v>107</v>
      </c>
      <c r="F31" s="6">
        <v>0</v>
      </c>
      <c r="G31" t="str">
        <f>VLOOKUP(InputData[[#This Row],[PRODUCT ID]],MasterData[],2,FALSE)</f>
        <v>Product29</v>
      </c>
      <c r="H31" t="str">
        <f>VLOOKUP(InputData[[#This Row],[PRODUCT ID]],MasterData[],3,FALSE)</f>
        <v>Category04</v>
      </c>
      <c r="I31" t="str">
        <f>VLOOKUP(InputData[[#This Row],[PRODUCT ID]],MasterData[],4,FALSE)</f>
        <v>Lt</v>
      </c>
      <c r="J31" s="7">
        <f>VLOOKUP(InputData[[#This Row],[PRODUCT ID]],MasterData[],5,FALSE)</f>
        <v>47</v>
      </c>
      <c r="K31" s="7">
        <f>VLOOKUP(InputData[[#This Row],[PRODUCT ID]],MasterData[],6,FALSE)</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26</v>
      </c>
      <c r="C32" s="5">
        <v>7</v>
      </c>
      <c r="D32" s="5" t="s">
        <v>106</v>
      </c>
      <c r="E32" s="5" t="s">
        <v>106</v>
      </c>
      <c r="F32" s="6">
        <v>0</v>
      </c>
      <c r="G32" t="str">
        <f>VLOOKUP(InputData[[#This Row],[PRODUCT ID]],MasterData[],2,FALSE)</f>
        <v>Product10</v>
      </c>
      <c r="H32" t="str">
        <f>VLOOKUP(InputData[[#This Row],[PRODUCT ID]],MasterData[],3,FALSE)</f>
        <v>Category02</v>
      </c>
      <c r="I32" t="str">
        <f>VLOOKUP(InputData[[#This Row],[PRODUCT ID]],MasterData[],4,FALSE)</f>
        <v>Ft</v>
      </c>
      <c r="J32" s="7">
        <f>VLOOKUP(InputData[[#This Row],[PRODUCT ID]],MasterData[],5,FALSE)</f>
        <v>148</v>
      </c>
      <c r="K32" s="7">
        <f>VLOOKUP(InputData[[#This Row],[PRODUCT ID]],MasterData[],6,FALSE)</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39</v>
      </c>
      <c r="C33" s="5">
        <v>13</v>
      </c>
      <c r="D33" s="5" t="s">
        <v>108</v>
      </c>
      <c r="E33" s="5" t="s">
        <v>106</v>
      </c>
      <c r="F33" s="6">
        <v>0</v>
      </c>
      <c r="G33" t="str">
        <f>VLOOKUP(InputData[[#This Row],[PRODUCT ID]],MasterData[],2,FALSE)</f>
        <v>Product16</v>
      </c>
      <c r="H33" t="str">
        <f>VLOOKUP(InputData[[#This Row],[PRODUCT ID]],MasterData[],3,FALSE)</f>
        <v>Category02</v>
      </c>
      <c r="I33" t="str">
        <f>VLOOKUP(InputData[[#This Row],[PRODUCT ID]],MasterData[],4,FALSE)</f>
        <v>No.</v>
      </c>
      <c r="J33" s="7">
        <f>VLOOKUP(InputData[[#This Row],[PRODUCT ID]],MasterData[],5,FALSE)</f>
        <v>13</v>
      </c>
      <c r="K33" s="7">
        <f>VLOOKUP(InputData[[#This Row],[PRODUCT ID]],MasterData[],6,FALSE)</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52</v>
      </c>
      <c r="C34" s="5">
        <v>2</v>
      </c>
      <c r="D34" s="5" t="s">
        <v>105</v>
      </c>
      <c r="E34" s="5" t="s">
        <v>107</v>
      </c>
      <c r="F34" s="6">
        <v>0</v>
      </c>
      <c r="G34" t="str">
        <f>VLOOKUP(InputData[[#This Row],[PRODUCT ID]],MasterData[],2,FALSE)</f>
        <v>Product22</v>
      </c>
      <c r="H34" t="str">
        <f>VLOOKUP(InputData[[#This Row],[PRODUCT ID]],MasterData[],3,FALSE)</f>
        <v>Category03</v>
      </c>
      <c r="I34" t="str">
        <f>VLOOKUP(InputData[[#This Row],[PRODUCT ID]],MasterData[],4,FALSE)</f>
        <v>Ft</v>
      </c>
      <c r="J34" s="7">
        <f>VLOOKUP(InputData[[#This Row],[PRODUCT ID]],MasterData[],5,FALSE)</f>
        <v>121</v>
      </c>
      <c r="K34" s="7">
        <f>VLOOKUP(InputData[[#This Row],[PRODUCT ID]],MasterData[],6,FALSE)</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83</v>
      </c>
      <c r="C35" s="5">
        <v>4</v>
      </c>
      <c r="D35" s="5" t="s">
        <v>106</v>
      </c>
      <c r="E35" s="5" t="s">
        <v>106</v>
      </c>
      <c r="F35" s="6">
        <v>0</v>
      </c>
      <c r="G35" t="str">
        <f>VLOOKUP(InputData[[#This Row],[PRODUCT ID]],MasterData[],2,FALSE)</f>
        <v>Product37</v>
      </c>
      <c r="H35" t="str">
        <f>VLOOKUP(InputData[[#This Row],[PRODUCT ID]],MasterData[],3,FALSE)</f>
        <v>Category05</v>
      </c>
      <c r="I35" t="str">
        <f>VLOOKUP(InputData[[#This Row],[PRODUCT ID]],MasterData[],4,FALSE)</f>
        <v>Kg</v>
      </c>
      <c r="J35" s="7">
        <f>VLOOKUP(InputData[[#This Row],[PRODUCT ID]],MasterData[],5,FALSE)</f>
        <v>67</v>
      </c>
      <c r="K35" s="7">
        <f>VLOOKUP(InputData[[#This Row],[PRODUCT ID]],MasterData[],6,FALSE)</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96</v>
      </c>
      <c r="C36" s="5">
        <v>7</v>
      </c>
      <c r="D36" s="5" t="s">
        <v>106</v>
      </c>
      <c r="E36" s="5" t="s">
        <v>107</v>
      </c>
      <c r="F36" s="6">
        <v>0</v>
      </c>
      <c r="G36" t="str">
        <f>VLOOKUP(InputData[[#This Row],[PRODUCT ID]],MasterData[],2,FALSE)</f>
        <v>Product43</v>
      </c>
      <c r="H36" t="str">
        <f>VLOOKUP(InputData[[#This Row],[PRODUCT ID]],MasterData[],3,FALSE)</f>
        <v>Category05</v>
      </c>
      <c r="I36" t="str">
        <f>VLOOKUP(InputData[[#This Row],[PRODUCT ID]],MasterData[],4,FALSE)</f>
        <v>Kg</v>
      </c>
      <c r="J36" s="7">
        <f>VLOOKUP(InputData[[#This Row],[PRODUCT ID]],MasterData[],5,FALSE)</f>
        <v>67</v>
      </c>
      <c r="K36" s="7">
        <f>VLOOKUP(InputData[[#This Row],[PRODUCT ID]],MasterData[],6,FALSE)</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16</v>
      </c>
      <c r="C37" s="5">
        <v>1</v>
      </c>
      <c r="D37" s="5" t="s">
        <v>108</v>
      </c>
      <c r="E37" s="5" t="s">
        <v>107</v>
      </c>
      <c r="F37" s="6">
        <v>0</v>
      </c>
      <c r="G37" t="str">
        <f>VLOOKUP(InputData[[#This Row],[PRODUCT ID]],MasterData[],2,FALSE)</f>
        <v>Product05</v>
      </c>
      <c r="H37" t="str">
        <f>VLOOKUP(InputData[[#This Row],[PRODUCT ID]],MasterData[],3,FALSE)</f>
        <v>Category01</v>
      </c>
      <c r="I37" t="str">
        <f>VLOOKUP(InputData[[#This Row],[PRODUCT ID]],MasterData[],4,FALSE)</f>
        <v>Ft</v>
      </c>
      <c r="J37" s="7">
        <f>VLOOKUP(InputData[[#This Row],[PRODUCT ID]],MasterData[],5,FALSE)</f>
        <v>133</v>
      </c>
      <c r="K37" s="7">
        <f>VLOOKUP(InputData[[#This Row],[PRODUCT ID]],MasterData[],6,FALSE)</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96</v>
      </c>
      <c r="C38" s="5">
        <v>9</v>
      </c>
      <c r="D38" s="5" t="s">
        <v>108</v>
      </c>
      <c r="E38" s="5" t="s">
        <v>107</v>
      </c>
      <c r="F38" s="6">
        <v>0</v>
      </c>
      <c r="G38" t="str">
        <f>VLOOKUP(InputData[[#This Row],[PRODUCT ID]],MasterData[],2,FALSE)</f>
        <v>Product43</v>
      </c>
      <c r="H38" t="str">
        <f>VLOOKUP(InputData[[#This Row],[PRODUCT ID]],MasterData[],3,FALSE)</f>
        <v>Category05</v>
      </c>
      <c r="I38" t="str">
        <f>VLOOKUP(InputData[[#This Row],[PRODUCT ID]],MasterData[],4,FALSE)</f>
        <v>Kg</v>
      </c>
      <c r="J38" s="7">
        <f>VLOOKUP(InputData[[#This Row],[PRODUCT ID]],MasterData[],5,FALSE)</f>
        <v>67</v>
      </c>
      <c r="K38" s="7">
        <f>VLOOKUP(InputData[[#This Row],[PRODUCT ID]],MasterData[],6,FALSE)</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79</v>
      </c>
      <c r="C39" s="5">
        <v>1</v>
      </c>
      <c r="D39" s="5" t="s">
        <v>108</v>
      </c>
      <c r="E39" s="5" t="s">
        <v>107</v>
      </c>
      <c r="F39" s="6">
        <v>0</v>
      </c>
      <c r="G39" t="str">
        <f>VLOOKUP(InputData[[#This Row],[PRODUCT ID]],MasterData[],2,FALSE)</f>
        <v>Product35</v>
      </c>
      <c r="H39" t="str">
        <f>VLOOKUP(InputData[[#This Row],[PRODUCT ID]],MasterData[],3,FALSE)</f>
        <v>Category04</v>
      </c>
      <c r="I39" t="str">
        <f>VLOOKUP(InputData[[#This Row],[PRODUCT ID]],MasterData[],4,FALSE)</f>
        <v>No.</v>
      </c>
      <c r="J39" s="7">
        <f>VLOOKUP(InputData[[#This Row],[PRODUCT ID]],MasterData[],5,FALSE)</f>
        <v>5</v>
      </c>
      <c r="K39" s="7">
        <f>VLOOKUP(InputData[[#This Row],[PRODUCT ID]],MasterData[],6,FALSE)</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77</v>
      </c>
      <c r="C40" s="5">
        <v>14</v>
      </c>
      <c r="D40" s="5" t="s">
        <v>108</v>
      </c>
      <c r="E40" s="5" t="s">
        <v>106</v>
      </c>
      <c r="F40" s="6">
        <v>0</v>
      </c>
      <c r="G40" t="str">
        <f>VLOOKUP(InputData[[#This Row],[PRODUCT ID]],MasterData[],2,FALSE)</f>
        <v>Product34</v>
      </c>
      <c r="H40" t="str">
        <f>VLOOKUP(InputData[[#This Row],[PRODUCT ID]],MasterData[],3,FALSE)</f>
        <v>Category04</v>
      </c>
      <c r="I40" t="str">
        <f>VLOOKUP(InputData[[#This Row],[PRODUCT ID]],MasterData[],4,FALSE)</f>
        <v>Lt</v>
      </c>
      <c r="J40" s="7">
        <f>VLOOKUP(InputData[[#This Row],[PRODUCT ID]],MasterData[],5,FALSE)</f>
        <v>55</v>
      </c>
      <c r="K40" s="7">
        <f>VLOOKUP(InputData[[#This Row],[PRODUCT ID]],MasterData[],6,FALSE)</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22</v>
      </c>
      <c r="C41" s="5">
        <v>7</v>
      </c>
      <c r="D41" s="5" t="s">
        <v>108</v>
      </c>
      <c r="E41" s="5" t="s">
        <v>107</v>
      </c>
      <c r="F41" s="6">
        <v>0</v>
      </c>
      <c r="G41" t="str">
        <f>VLOOKUP(InputData[[#This Row],[PRODUCT ID]],MasterData[],2,FALSE)</f>
        <v>Product08</v>
      </c>
      <c r="H41" t="str">
        <f>VLOOKUP(InputData[[#This Row],[PRODUCT ID]],MasterData[],3,FALSE)</f>
        <v>Category01</v>
      </c>
      <c r="I41" t="str">
        <f>VLOOKUP(InputData[[#This Row],[PRODUCT ID]],MasterData[],4,FALSE)</f>
        <v>Kg</v>
      </c>
      <c r="J41" s="7">
        <f>VLOOKUP(InputData[[#This Row],[PRODUCT ID]],MasterData[],5,FALSE)</f>
        <v>83</v>
      </c>
      <c r="K41" s="7">
        <f>VLOOKUP(InputData[[#This Row],[PRODUCT ID]],MasterData[],6,FALSE)</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54</v>
      </c>
      <c r="C42" s="5">
        <v>9</v>
      </c>
      <c r="D42" s="5" t="s">
        <v>106</v>
      </c>
      <c r="E42" s="5" t="s">
        <v>107</v>
      </c>
      <c r="F42" s="6">
        <v>0</v>
      </c>
      <c r="G42" t="str">
        <f>VLOOKUP(InputData[[#This Row],[PRODUCT ID]],MasterData[],2,FALSE)</f>
        <v>Product23</v>
      </c>
      <c r="H42" t="str">
        <f>VLOOKUP(InputData[[#This Row],[PRODUCT ID]],MasterData[],3,FALSE)</f>
        <v>Category03</v>
      </c>
      <c r="I42" t="str">
        <f>VLOOKUP(InputData[[#This Row],[PRODUCT ID]],MasterData[],4,FALSE)</f>
        <v>Ft</v>
      </c>
      <c r="J42" s="7">
        <f>VLOOKUP(InputData[[#This Row],[PRODUCT ID]],MasterData[],5,FALSE)</f>
        <v>141</v>
      </c>
      <c r="K42" s="7">
        <f>VLOOKUP(InputData[[#This Row],[PRODUCT ID]],MasterData[],6,FALSE)</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63</v>
      </c>
      <c r="C43" s="5">
        <v>4</v>
      </c>
      <c r="D43" s="5" t="s">
        <v>108</v>
      </c>
      <c r="E43" s="5" t="s">
        <v>106</v>
      </c>
      <c r="F43" s="6">
        <v>0</v>
      </c>
      <c r="G43" t="str">
        <f>VLOOKUP(InputData[[#This Row],[PRODUCT ID]],MasterData[],2,FALSE)</f>
        <v>Product27</v>
      </c>
      <c r="H43" t="str">
        <f>VLOOKUP(InputData[[#This Row],[PRODUCT ID]],MasterData[],3,FALSE)</f>
        <v>Category04</v>
      </c>
      <c r="I43" t="str">
        <f>VLOOKUP(InputData[[#This Row],[PRODUCT ID]],MasterData[],4,FALSE)</f>
        <v>Lt</v>
      </c>
      <c r="J43" s="7">
        <f>VLOOKUP(InputData[[#This Row],[PRODUCT ID]],MasterData[],5,FALSE)</f>
        <v>48</v>
      </c>
      <c r="K43" s="7">
        <f>VLOOKUP(InputData[[#This Row],[PRODUCT ID]],MasterData[],6,FALSE)</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25">
      <c r="A44" s="3">
        <v>44245</v>
      </c>
      <c r="B44" s="4" t="s">
        <v>37</v>
      </c>
      <c r="C44" s="5">
        <v>6</v>
      </c>
      <c r="D44" s="5" t="s">
        <v>106</v>
      </c>
      <c r="E44" s="5" t="s">
        <v>107</v>
      </c>
      <c r="F44" s="6">
        <v>0</v>
      </c>
      <c r="G44" t="str">
        <f>VLOOKUP(InputData[[#This Row],[PRODUCT ID]],MasterData[],2,FALSE)</f>
        <v>Product15</v>
      </c>
      <c r="H44" t="str">
        <f>VLOOKUP(InputData[[#This Row],[PRODUCT ID]],MasterData[],3,FALSE)</f>
        <v>Category02</v>
      </c>
      <c r="I44" t="str">
        <f>VLOOKUP(InputData[[#This Row],[PRODUCT ID]],MasterData[],4,FALSE)</f>
        <v>No.</v>
      </c>
      <c r="J44" s="7">
        <f>VLOOKUP(InputData[[#This Row],[PRODUCT ID]],MasterData[],5,FALSE)</f>
        <v>12</v>
      </c>
      <c r="K44" s="7">
        <f>VLOOKUP(InputData[[#This Row],[PRODUCT ID]],MasterData[],6,FALSE)</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x14ac:dyDescent="0.25">
      <c r="A45" s="3">
        <v>44247</v>
      </c>
      <c r="B45" s="4" t="s">
        <v>69</v>
      </c>
      <c r="C45" s="5">
        <v>11</v>
      </c>
      <c r="D45" s="5" t="s">
        <v>106</v>
      </c>
      <c r="E45" s="5" t="s">
        <v>107</v>
      </c>
      <c r="F45" s="6">
        <v>0</v>
      </c>
      <c r="G45" t="str">
        <f>VLOOKUP(InputData[[#This Row],[PRODUCT ID]],MasterData[],2,FALSE)</f>
        <v>Product30</v>
      </c>
      <c r="H45" t="str">
        <f>VLOOKUP(InputData[[#This Row],[PRODUCT ID]],MasterData[],3,FALSE)</f>
        <v>Category04</v>
      </c>
      <c r="I45" t="str">
        <f>VLOOKUP(InputData[[#This Row],[PRODUCT ID]],MasterData[],4,FALSE)</f>
        <v>Ft</v>
      </c>
      <c r="J45" s="7">
        <f>VLOOKUP(InputData[[#This Row],[PRODUCT ID]],MasterData[],5,FALSE)</f>
        <v>148</v>
      </c>
      <c r="K45" s="7">
        <f>VLOOKUP(InputData[[#This Row],[PRODUCT ID]],MasterData[],6,FALSE)</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33</v>
      </c>
      <c r="C46" s="5">
        <v>5</v>
      </c>
      <c r="D46" s="5" t="s">
        <v>106</v>
      </c>
      <c r="E46" s="5" t="s">
        <v>107</v>
      </c>
      <c r="F46" s="6">
        <v>0</v>
      </c>
      <c r="G46" t="str">
        <f>VLOOKUP(InputData[[#This Row],[PRODUCT ID]],MasterData[],2,FALSE)</f>
        <v>Product13</v>
      </c>
      <c r="H46" t="str">
        <f>VLOOKUP(InputData[[#This Row],[PRODUCT ID]],MasterData[],3,FALSE)</f>
        <v>Category02</v>
      </c>
      <c r="I46" t="str">
        <f>VLOOKUP(InputData[[#This Row],[PRODUCT ID]],MasterData[],4,FALSE)</f>
        <v>Kg</v>
      </c>
      <c r="J46" s="7">
        <f>VLOOKUP(InputData[[#This Row],[PRODUCT ID]],MasterData[],5,FALSE)</f>
        <v>112</v>
      </c>
      <c r="K46" s="7">
        <f>VLOOKUP(InputData[[#This Row],[PRODUCT ID]],MasterData[],6,FALSE)</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58</v>
      </c>
      <c r="C47" s="5">
        <v>3</v>
      </c>
      <c r="D47" s="5" t="s">
        <v>108</v>
      </c>
      <c r="E47" s="5" t="s">
        <v>107</v>
      </c>
      <c r="F47" s="6">
        <v>0</v>
      </c>
      <c r="G47" t="str">
        <f>VLOOKUP(InputData[[#This Row],[PRODUCT ID]],MasterData[],2,FALSE)</f>
        <v>Product25</v>
      </c>
      <c r="H47" t="str">
        <f>VLOOKUP(InputData[[#This Row],[PRODUCT ID]],MasterData[],3,FALSE)</f>
        <v>Category03</v>
      </c>
      <c r="I47" t="str">
        <f>VLOOKUP(InputData[[#This Row],[PRODUCT ID]],MasterData[],4,FALSE)</f>
        <v>No.</v>
      </c>
      <c r="J47" s="7">
        <f>VLOOKUP(InputData[[#This Row],[PRODUCT ID]],MasterData[],5,FALSE)</f>
        <v>7</v>
      </c>
      <c r="K47" s="7">
        <f>VLOOKUP(InputData[[#This Row],[PRODUCT ID]],MasterData[],6,FALSE)</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16</v>
      </c>
      <c r="C48" s="5">
        <v>2</v>
      </c>
      <c r="D48" s="5" t="s">
        <v>108</v>
      </c>
      <c r="E48" s="5" t="s">
        <v>106</v>
      </c>
      <c r="F48" s="6">
        <v>0</v>
      </c>
      <c r="G48" t="str">
        <f>VLOOKUP(InputData[[#This Row],[PRODUCT ID]],MasterData[],2,FALSE)</f>
        <v>Product05</v>
      </c>
      <c r="H48" t="str">
        <f>VLOOKUP(InputData[[#This Row],[PRODUCT ID]],MasterData[],3,FALSE)</f>
        <v>Category01</v>
      </c>
      <c r="I48" t="str">
        <f>VLOOKUP(InputData[[#This Row],[PRODUCT ID]],MasterData[],4,FALSE)</f>
        <v>Ft</v>
      </c>
      <c r="J48" s="7">
        <f>VLOOKUP(InputData[[#This Row],[PRODUCT ID]],MasterData[],5,FALSE)</f>
        <v>133</v>
      </c>
      <c r="K48" s="7">
        <f>VLOOKUP(InputData[[#This Row],[PRODUCT ID]],MasterData[],6,FALSE)</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10</v>
      </c>
      <c r="C49" s="5">
        <v>4</v>
      </c>
      <c r="D49" s="5" t="s">
        <v>105</v>
      </c>
      <c r="E49" s="5" t="s">
        <v>106</v>
      </c>
      <c r="F49" s="6">
        <v>0</v>
      </c>
      <c r="G49" t="str">
        <f>VLOOKUP(InputData[[#This Row],[PRODUCT ID]],MasterData[],2,FALSE)</f>
        <v>Product02</v>
      </c>
      <c r="H49" t="str">
        <f>VLOOKUP(InputData[[#This Row],[PRODUCT ID]],MasterData[],3,FALSE)</f>
        <v>Category01</v>
      </c>
      <c r="I49" t="str">
        <f>VLOOKUP(InputData[[#This Row],[PRODUCT ID]],MasterData[],4,FALSE)</f>
        <v>Kg</v>
      </c>
      <c r="J49" s="7">
        <f>VLOOKUP(InputData[[#This Row],[PRODUCT ID]],MasterData[],5,FALSE)</f>
        <v>105</v>
      </c>
      <c r="K49" s="7">
        <f>VLOOKUP(InputData[[#This Row],[PRODUCT ID]],MasterData[],6,FALSE)</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73</v>
      </c>
      <c r="C50" s="5">
        <v>11</v>
      </c>
      <c r="D50" s="5" t="s">
        <v>106</v>
      </c>
      <c r="E50" s="5" t="s">
        <v>107</v>
      </c>
      <c r="F50" s="6">
        <v>0</v>
      </c>
      <c r="G50" t="str">
        <f>VLOOKUP(InputData[[#This Row],[PRODUCT ID]],MasterData[],2,FALSE)</f>
        <v>Product32</v>
      </c>
      <c r="H50" t="str">
        <f>VLOOKUP(InputData[[#This Row],[PRODUCT ID]],MasterData[],3,FALSE)</f>
        <v>Category04</v>
      </c>
      <c r="I50" t="str">
        <f>VLOOKUP(InputData[[#This Row],[PRODUCT ID]],MasterData[],4,FALSE)</f>
        <v>Kg</v>
      </c>
      <c r="J50" s="7">
        <f>VLOOKUP(InputData[[#This Row],[PRODUCT ID]],MasterData[],5,FALSE)</f>
        <v>89</v>
      </c>
      <c r="K50" s="7">
        <f>VLOOKUP(InputData[[#This Row],[PRODUCT ID]],MasterData[],6,FALSE)</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69</v>
      </c>
      <c r="C51" s="5">
        <v>2</v>
      </c>
      <c r="D51" s="5" t="s">
        <v>108</v>
      </c>
      <c r="E51" s="5" t="s">
        <v>106</v>
      </c>
      <c r="F51" s="6">
        <v>0</v>
      </c>
      <c r="G51" t="str">
        <f>VLOOKUP(InputData[[#This Row],[PRODUCT ID]],MasterData[],2,FALSE)</f>
        <v>Product30</v>
      </c>
      <c r="H51" t="str">
        <f>VLOOKUP(InputData[[#This Row],[PRODUCT ID]],MasterData[],3,FALSE)</f>
        <v>Category04</v>
      </c>
      <c r="I51" t="str">
        <f>VLOOKUP(InputData[[#This Row],[PRODUCT ID]],MasterData[],4,FALSE)</f>
        <v>Ft</v>
      </c>
      <c r="J51" s="7">
        <f>VLOOKUP(InputData[[#This Row],[PRODUCT ID]],MasterData[],5,FALSE)</f>
        <v>148</v>
      </c>
      <c r="K51" s="7">
        <f>VLOOKUP(InputData[[#This Row],[PRODUCT ID]],MasterData[],6,FALSE)</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43</v>
      </c>
      <c r="C52" s="5">
        <v>11</v>
      </c>
      <c r="D52" s="5" t="s">
        <v>105</v>
      </c>
      <c r="E52" s="5" t="s">
        <v>106</v>
      </c>
      <c r="F52" s="6">
        <v>0</v>
      </c>
      <c r="G52" t="str">
        <f>VLOOKUP(InputData[[#This Row],[PRODUCT ID]],MasterData[],2,FALSE)</f>
        <v>Product18</v>
      </c>
      <c r="H52" t="str">
        <f>VLOOKUP(InputData[[#This Row],[PRODUCT ID]],MasterData[],3,FALSE)</f>
        <v>Category02</v>
      </c>
      <c r="I52" t="str">
        <f>VLOOKUP(InputData[[#This Row],[PRODUCT ID]],MasterData[],4,FALSE)</f>
        <v>No.</v>
      </c>
      <c r="J52" s="7">
        <f>VLOOKUP(InputData[[#This Row],[PRODUCT ID]],MasterData[],5,FALSE)</f>
        <v>37</v>
      </c>
      <c r="K52" s="7">
        <f>VLOOKUP(InputData[[#This Row],[PRODUCT ID]],MasterData[],6,FALSE)</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29</v>
      </c>
      <c r="C53" s="5">
        <v>1</v>
      </c>
      <c r="D53" s="5" t="s">
        <v>108</v>
      </c>
      <c r="E53" s="5" t="s">
        <v>106</v>
      </c>
      <c r="F53" s="6">
        <v>0</v>
      </c>
      <c r="G53" t="str">
        <f>VLOOKUP(InputData[[#This Row],[PRODUCT ID]],MasterData[],2,FALSE)</f>
        <v>Product11</v>
      </c>
      <c r="H53" t="str">
        <f>VLOOKUP(InputData[[#This Row],[PRODUCT ID]],MasterData[],3,FALSE)</f>
        <v>Category02</v>
      </c>
      <c r="I53" t="str">
        <f>VLOOKUP(InputData[[#This Row],[PRODUCT ID]],MasterData[],4,FALSE)</f>
        <v>Lt</v>
      </c>
      <c r="J53" s="7">
        <f>VLOOKUP(InputData[[#This Row],[PRODUCT ID]],MasterData[],5,FALSE)</f>
        <v>44</v>
      </c>
      <c r="K53" s="7">
        <f>VLOOKUP(InputData[[#This Row],[PRODUCT ID]],MasterData[],6,FALSE)</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50</v>
      </c>
      <c r="C54" s="5">
        <v>9</v>
      </c>
      <c r="D54" s="5" t="s">
        <v>108</v>
      </c>
      <c r="E54" s="5" t="s">
        <v>107</v>
      </c>
      <c r="F54" s="6">
        <v>0</v>
      </c>
      <c r="G54" t="str">
        <f>VLOOKUP(InputData[[#This Row],[PRODUCT ID]],MasterData[],2,FALSE)</f>
        <v>Product21</v>
      </c>
      <c r="H54" t="str">
        <f>VLOOKUP(InputData[[#This Row],[PRODUCT ID]],MasterData[],3,FALSE)</f>
        <v>Category03</v>
      </c>
      <c r="I54" t="str">
        <f>VLOOKUP(InputData[[#This Row],[PRODUCT ID]],MasterData[],4,FALSE)</f>
        <v>Ft</v>
      </c>
      <c r="J54" s="7">
        <f>VLOOKUP(InputData[[#This Row],[PRODUCT ID]],MasterData[],5,FALSE)</f>
        <v>126</v>
      </c>
      <c r="K54" s="7">
        <f>VLOOKUP(InputData[[#This Row],[PRODUCT ID]],MasterData[],6,FALSE)</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63</v>
      </c>
      <c r="C55" s="5">
        <v>6</v>
      </c>
      <c r="D55" s="5" t="s">
        <v>106</v>
      </c>
      <c r="E55" s="5" t="s">
        <v>107</v>
      </c>
      <c r="F55" s="6">
        <v>0</v>
      </c>
      <c r="G55" t="str">
        <f>VLOOKUP(InputData[[#This Row],[PRODUCT ID]],MasterData[],2,FALSE)</f>
        <v>Product27</v>
      </c>
      <c r="H55" t="str">
        <f>VLOOKUP(InputData[[#This Row],[PRODUCT ID]],MasterData[],3,FALSE)</f>
        <v>Category04</v>
      </c>
      <c r="I55" t="str">
        <f>VLOOKUP(InputData[[#This Row],[PRODUCT ID]],MasterData[],4,FALSE)</f>
        <v>Lt</v>
      </c>
      <c r="J55" s="7">
        <f>VLOOKUP(InputData[[#This Row],[PRODUCT ID]],MasterData[],5,FALSE)</f>
        <v>48</v>
      </c>
      <c r="K55" s="7">
        <f>VLOOKUP(InputData[[#This Row],[PRODUCT ID]],MasterData[],6,FALSE)</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x14ac:dyDescent="0.25">
      <c r="A56" s="3">
        <v>44263</v>
      </c>
      <c r="B56" s="4" t="s">
        <v>98</v>
      </c>
      <c r="C56" s="5">
        <v>9</v>
      </c>
      <c r="D56" s="5" t="s">
        <v>106</v>
      </c>
      <c r="E56" s="5" t="s">
        <v>106</v>
      </c>
      <c r="F56" s="6">
        <v>0</v>
      </c>
      <c r="G56" t="str">
        <f>VLOOKUP(InputData[[#This Row],[PRODUCT ID]],MasterData[],2,FALSE)</f>
        <v>Product44</v>
      </c>
      <c r="H56" t="str">
        <f>VLOOKUP(InputData[[#This Row],[PRODUCT ID]],MasterData[],3,FALSE)</f>
        <v>Category05</v>
      </c>
      <c r="I56" t="str">
        <f>VLOOKUP(InputData[[#This Row],[PRODUCT ID]],MasterData[],4,FALSE)</f>
        <v>Kg</v>
      </c>
      <c r="J56" s="7">
        <f>VLOOKUP(InputData[[#This Row],[PRODUCT ID]],MasterData[],5,FALSE)</f>
        <v>76</v>
      </c>
      <c r="K56" s="7">
        <f>VLOOKUP(InputData[[#This Row],[PRODUCT ID]],MasterData[],6,FALSE)</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67</v>
      </c>
      <c r="C57" s="5">
        <v>6</v>
      </c>
      <c r="D57" s="5" t="s">
        <v>105</v>
      </c>
      <c r="E57" s="5" t="s">
        <v>106</v>
      </c>
      <c r="F57" s="6">
        <v>0</v>
      </c>
      <c r="G57" t="str">
        <f>VLOOKUP(InputData[[#This Row],[PRODUCT ID]],MasterData[],2,FALSE)</f>
        <v>Product29</v>
      </c>
      <c r="H57" t="str">
        <f>VLOOKUP(InputData[[#This Row],[PRODUCT ID]],MasterData[],3,FALSE)</f>
        <v>Category04</v>
      </c>
      <c r="I57" t="str">
        <f>VLOOKUP(InputData[[#This Row],[PRODUCT ID]],MasterData[],4,FALSE)</f>
        <v>Lt</v>
      </c>
      <c r="J57" s="7">
        <f>VLOOKUP(InputData[[#This Row],[PRODUCT ID]],MasterData[],5,FALSE)</f>
        <v>47</v>
      </c>
      <c r="K57" s="7">
        <f>VLOOKUP(InputData[[#This Row],[PRODUCT ID]],MasterData[],6,FALSE)</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58</v>
      </c>
      <c r="C58" s="5">
        <v>11</v>
      </c>
      <c r="D58" s="5" t="s">
        <v>108</v>
      </c>
      <c r="E58" s="5" t="s">
        <v>107</v>
      </c>
      <c r="F58" s="6">
        <v>0</v>
      </c>
      <c r="G58" t="str">
        <f>VLOOKUP(InputData[[#This Row],[PRODUCT ID]],MasterData[],2,FALSE)</f>
        <v>Product25</v>
      </c>
      <c r="H58" t="str">
        <f>VLOOKUP(InputData[[#This Row],[PRODUCT ID]],MasterData[],3,FALSE)</f>
        <v>Category03</v>
      </c>
      <c r="I58" t="str">
        <f>VLOOKUP(InputData[[#This Row],[PRODUCT ID]],MasterData[],4,FALSE)</f>
        <v>No.</v>
      </c>
      <c r="J58" s="7">
        <f>VLOOKUP(InputData[[#This Row],[PRODUCT ID]],MasterData[],5,FALSE)</f>
        <v>7</v>
      </c>
      <c r="K58" s="7">
        <f>VLOOKUP(InputData[[#This Row],[PRODUCT ID]],MasterData[],6,FALSE)</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65</v>
      </c>
      <c r="C59" s="5">
        <v>10</v>
      </c>
      <c r="D59" s="5" t="s">
        <v>105</v>
      </c>
      <c r="E59" s="5" t="s">
        <v>107</v>
      </c>
      <c r="F59" s="6">
        <v>0</v>
      </c>
      <c r="G59" t="str">
        <f>VLOOKUP(InputData[[#This Row],[PRODUCT ID]],MasterData[],2,FALSE)</f>
        <v>Product28</v>
      </c>
      <c r="H59" t="str">
        <f>VLOOKUP(InputData[[#This Row],[PRODUCT ID]],MasterData[],3,FALSE)</f>
        <v>Category04</v>
      </c>
      <c r="I59" t="str">
        <f>VLOOKUP(InputData[[#This Row],[PRODUCT ID]],MasterData[],4,FALSE)</f>
        <v>No.</v>
      </c>
      <c r="J59" s="7">
        <f>VLOOKUP(InputData[[#This Row],[PRODUCT ID]],MasterData[],5,FALSE)</f>
        <v>37</v>
      </c>
      <c r="K59" s="7">
        <f>VLOOKUP(InputData[[#This Row],[PRODUCT ID]],MasterData[],6,FALSE)</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88</v>
      </c>
      <c r="C60" s="5">
        <v>11</v>
      </c>
      <c r="D60" s="5" t="s">
        <v>106</v>
      </c>
      <c r="E60" s="5" t="s">
        <v>107</v>
      </c>
      <c r="F60" s="6">
        <v>0</v>
      </c>
      <c r="G60" t="str">
        <f>VLOOKUP(InputData[[#This Row],[PRODUCT ID]],MasterData[],2,FALSE)</f>
        <v>Product39</v>
      </c>
      <c r="H60" t="str">
        <f>VLOOKUP(InputData[[#This Row],[PRODUCT ID]],MasterData[],3,FALSE)</f>
        <v>Category05</v>
      </c>
      <c r="I60" t="str">
        <f>VLOOKUP(InputData[[#This Row],[PRODUCT ID]],MasterData[],4,FALSE)</f>
        <v>No.</v>
      </c>
      <c r="J60" s="7">
        <f>VLOOKUP(InputData[[#This Row],[PRODUCT ID]],MasterData[],5,FALSE)</f>
        <v>37</v>
      </c>
      <c r="K60" s="7">
        <f>VLOOKUP(InputData[[#This Row],[PRODUCT ID]],MasterData[],6,FALSE)</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31</v>
      </c>
      <c r="C61" s="5">
        <v>14</v>
      </c>
      <c r="D61" s="5" t="s">
        <v>108</v>
      </c>
      <c r="E61" s="5" t="s">
        <v>107</v>
      </c>
      <c r="F61" s="6">
        <v>0</v>
      </c>
      <c r="G61" t="str">
        <f>VLOOKUP(InputData[[#This Row],[PRODUCT ID]],MasterData[],2,FALSE)</f>
        <v>Product12</v>
      </c>
      <c r="H61" t="str">
        <f>VLOOKUP(InputData[[#This Row],[PRODUCT ID]],MasterData[],3,FALSE)</f>
        <v>Category02</v>
      </c>
      <c r="I61" t="str">
        <f>VLOOKUP(InputData[[#This Row],[PRODUCT ID]],MasterData[],4,FALSE)</f>
        <v>Kg</v>
      </c>
      <c r="J61" s="7">
        <f>VLOOKUP(InputData[[#This Row],[PRODUCT ID]],MasterData[],5,FALSE)</f>
        <v>73</v>
      </c>
      <c r="K61" s="7">
        <f>VLOOKUP(InputData[[#This Row],[PRODUCT ID]],MasterData[],6,FALSE)</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94</v>
      </c>
      <c r="C62" s="5">
        <v>8</v>
      </c>
      <c r="D62" s="5" t="s">
        <v>105</v>
      </c>
      <c r="E62" s="5" t="s">
        <v>107</v>
      </c>
      <c r="F62" s="6">
        <v>0</v>
      </c>
      <c r="G62" t="str">
        <f>VLOOKUP(InputData[[#This Row],[PRODUCT ID]],MasterData[],2,FALSE)</f>
        <v>Product42</v>
      </c>
      <c r="H62" t="str">
        <f>VLOOKUP(InputData[[#This Row],[PRODUCT ID]],MasterData[],3,FALSE)</f>
        <v>Category05</v>
      </c>
      <c r="I62" t="str">
        <f>VLOOKUP(InputData[[#This Row],[PRODUCT ID]],MasterData[],4,FALSE)</f>
        <v>Ft</v>
      </c>
      <c r="J62" s="7">
        <f>VLOOKUP(InputData[[#This Row],[PRODUCT ID]],MasterData[],5,FALSE)</f>
        <v>120</v>
      </c>
      <c r="K62" s="7">
        <f>VLOOKUP(InputData[[#This Row],[PRODUCT ID]],MasterData[],6,FALSE)</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65</v>
      </c>
      <c r="C63" s="5">
        <v>9</v>
      </c>
      <c r="D63" s="5" t="s">
        <v>106</v>
      </c>
      <c r="E63" s="5" t="s">
        <v>107</v>
      </c>
      <c r="F63" s="6">
        <v>0</v>
      </c>
      <c r="G63" t="str">
        <f>VLOOKUP(InputData[[#This Row],[PRODUCT ID]],MasterData[],2,FALSE)</f>
        <v>Product28</v>
      </c>
      <c r="H63" t="str">
        <f>VLOOKUP(InputData[[#This Row],[PRODUCT ID]],MasterData[],3,FALSE)</f>
        <v>Category04</v>
      </c>
      <c r="I63" t="str">
        <f>VLOOKUP(InputData[[#This Row],[PRODUCT ID]],MasterData[],4,FALSE)</f>
        <v>No.</v>
      </c>
      <c r="J63" s="7">
        <f>VLOOKUP(InputData[[#This Row],[PRODUCT ID]],MasterData[],5,FALSE)</f>
        <v>37</v>
      </c>
      <c r="K63" s="7">
        <f>VLOOKUP(InputData[[#This Row],[PRODUCT ID]],MasterData[],6,FALSE)</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47</v>
      </c>
      <c r="C64" s="5">
        <v>13</v>
      </c>
      <c r="D64" s="5" t="s">
        <v>106</v>
      </c>
      <c r="E64" s="5" t="s">
        <v>106</v>
      </c>
      <c r="F64" s="6">
        <v>0</v>
      </c>
      <c r="G64" t="str">
        <f>VLOOKUP(InputData[[#This Row],[PRODUCT ID]],MasterData[],2,FALSE)</f>
        <v>Product20</v>
      </c>
      <c r="H64" t="str">
        <f>VLOOKUP(InputData[[#This Row],[PRODUCT ID]],MasterData[],3,FALSE)</f>
        <v>Category03</v>
      </c>
      <c r="I64" t="str">
        <f>VLOOKUP(InputData[[#This Row],[PRODUCT ID]],MasterData[],4,FALSE)</f>
        <v>Lt</v>
      </c>
      <c r="J64" s="7">
        <f>VLOOKUP(InputData[[#This Row],[PRODUCT ID]],MasterData[],5,FALSE)</f>
        <v>61</v>
      </c>
      <c r="K64" s="7">
        <f>VLOOKUP(InputData[[#This Row],[PRODUCT ID]],MasterData[],6,FALSE)</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88</v>
      </c>
      <c r="C65" s="5">
        <v>7</v>
      </c>
      <c r="D65" s="5" t="s">
        <v>108</v>
      </c>
      <c r="E65" s="5" t="s">
        <v>106</v>
      </c>
      <c r="F65" s="6">
        <v>0</v>
      </c>
      <c r="G65" t="str">
        <f>VLOOKUP(InputData[[#This Row],[PRODUCT ID]],MasterData[],2,FALSE)</f>
        <v>Product39</v>
      </c>
      <c r="H65" t="str">
        <f>VLOOKUP(InputData[[#This Row],[PRODUCT ID]],MasterData[],3,FALSE)</f>
        <v>Category05</v>
      </c>
      <c r="I65" t="str">
        <f>VLOOKUP(InputData[[#This Row],[PRODUCT ID]],MasterData[],4,FALSE)</f>
        <v>No.</v>
      </c>
      <c r="J65" s="7">
        <f>VLOOKUP(InputData[[#This Row],[PRODUCT ID]],MasterData[],5,FALSE)</f>
        <v>37</v>
      </c>
      <c r="K65" s="7">
        <f>VLOOKUP(InputData[[#This Row],[PRODUCT ID]],MasterData[],6,FALSE)</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10</v>
      </c>
      <c r="C66" s="5">
        <v>8</v>
      </c>
      <c r="D66" s="5" t="s">
        <v>106</v>
      </c>
      <c r="E66" s="5" t="s">
        <v>106</v>
      </c>
      <c r="F66" s="6">
        <v>0</v>
      </c>
      <c r="G66" t="str">
        <f>VLOOKUP(InputData[[#This Row],[PRODUCT ID]],MasterData[],2,FALSE)</f>
        <v>Product02</v>
      </c>
      <c r="H66" t="str">
        <f>VLOOKUP(InputData[[#This Row],[PRODUCT ID]],MasterData[],3,FALSE)</f>
        <v>Category01</v>
      </c>
      <c r="I66" t="str">
        <f>VLOOKUP(InputData[[#This Row],[PRODUCT ID]],MasterData[],4,FALSE)</f>
        <v>Kg</v>
      </c>
      <c r="J66" s="7">
        <f>VLOOKUP(InputData[[#This Row],[PRODUCT ID]],MasterData[],5,FALSE)</f>
        <v>105</v>
      </c>
      <c r="K66" s="7">
        <f>VLOOKUP(InputData[[#This Row],[PRODUCT ID]],MasterData[],6,FALSE)</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31</v>
      </c>
      <c r="C67" s="5">
        <v>4</v>
      </c>
      <c r="D67" s="5" t="s">
        <v>106</v>
      </c>
      <c r="E67" s="5" t="s">
        <v>106</v>
      </c>
      <c r="F67" s="6">
        <v>0</v>
      </c>
      <c r="G67" t="str">
        <f>VLOOKUP(InputData[[#This Row],[PRODUCT ID]],MasterData[],2,FALSE)</f>
        <v>Product12</v>
      </c>
      <c r="H67" t="str">
        <f>VLOOKUP(InputData[[#This Row],[PRODUCT ID]],MasterData[],3,FALSE)</f>
        <v>Category02</v>
      </c>
      <c r="I67" t="str">
        <f>VLOOKUP(InputData[[#This Row],[PRODUCT ID]],MasterData[],4,FALSE)</f>
        <v>Kg</v>
      </c>
      <c r="J67" s="7">
        <f>VLOOKUP(InputData[[#This Row],[PRODUCT ID]],MasterData[],5,FALSE)</f>
        <v>73</v>
      </c>
      <c r="K67" s="7">
        <f>VLOOKUP(InputData[[#This Row],[PRODUCT ID]],MasterData[],6,FALSE)</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56</v>
      </c>
      <c r="C68" s="5">
        <v>14</v>
      </c>
      <c r="D68" s="5" t="s">
        <v>106</v>
      </c>
      <c r="E68" s="5" t="s">
        <v>107</v>
      </c>
      <c r="F68" s="6">
        <v>0</v>
      </c>
      <c r="G68" t="str">
        <f>VLOOKUP(InputData[[#This Row],[PRODUCT ID]],MasterData[],2,FALSE)</f>
        <v>Product24</v>
      </c>
      <c r="H68" t="str">
        <f>VLOOKUP(InputData[[#This Row],[PRODUCT ID]],MasterData[],3,FALSE)</f>
        <v>Category03</v>
      </c>
      <c r="I68" t="str">
        <f>VLOOKUP(InputData[[#This Row],[PRODUCT ID]],MasterData[],4,FALSE)</f>
        <v>Ft</v>
      </c>
      <c r="J68" s="7">
        <f>VLOOKUP(InputData[[#This Row],[PRODUCT ID]],MasterData[],5,FALSE)</f>
        <v>144</v>
      </c>
      <c r="K68" s="7">
        <f>VLOOKUP(InputData[[#This Row],[PRODUCT ID]],MasterData[],6,FALSE)</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18</v>
      </c>
      <c r="C69" s="5">
        <v>4</v>
      </c>
      <c r="D69" s="5" t="s">
        <v>108</v>
      </c>
      <c r="E69" s="5" t="s">
        <v>107</v>
      </c>
      <c r="F69" s="6">
        <v>0</v>
      </c>
      <c r="G69" t="str">
        <f>VLOOKUP(InputData[[#This Row],[PRODUCT ID]],MasterData[],2,FALSE)</f>
        <v>Product06</v>
      </c>
      <c r="H69" t="str">
        <f>VLOOKUP(InputData[[#This Row],[PRODUCT ID]],MasterData[],3,FALSE)</f>
        <v>Category01</v>
      </c>
      <c r="I69" t="str">
        <f>VLOOKUP(InputData[[#This Row],[PRODUCT ID]],MasterData[],4,FALSE)</f>
        <v>Kg</v>
      </c>
      <c r="J69" s="7">
        <f>VLOOKUP(InputData[[#This Row],[PRODUCT ID]],MasterData[],5,FALSE)</f>
        <v>75</v>
      </c>
      <c r="K69" s="7">
        <f>VLOOKUP(InputData[[#This Row],[PRODUCT ID]],MasterData[],6,FALSE)</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67</v>
      </c>
      <c r="C70" s="5">
        <v>8</v>
      </c>
      <c r="D70" s="5" t="s">
        <v>108</v>
      </c>
      <c r="E70" s="5" t="s">
        <v>107</v>
      </c>
      <c r="F70" s="6">
        <v>0</v>
      </c>
      <c r="G70" t="str">
        <f>VLOOKUP(InputData[[#This Row],[PRODUCT ID]],MasterData[],2,FALSE)</f>
        <v>Product29</v>
      </c>
      <c r="H70" t="str">
        <f>VLOOKUP(InputData[[#This Row],[PRODUCT ID]],MasterData[],3,FALSE)</f>
        <v>Category04</v>
      </c>
      <c r="I70" t="str">
        <f>VLOOKUP(InputData[[#This Row],[PRODUCT ID]],MasterData[],4,FALSE)</f>
        <v>Lt</v>
      </c>
      <c r="J70" s="7">
        <f>VLOOKUP(InputData[[#This Row],[PRODUCT ID]],MasterData[],5,FALSE)</f>
        <v>47</v>
      </c>
      <c r="K70" s="7">
        <f>VLOOKUP(InputData[[#This Row],[PRODUCT ID]],MasterData[],6,FALSE)</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86</v>
      </c>
      <c r="C71" s="5">
        <v>2</v>
      </c>
      <c r="D71" s="5" t="s">
        <v>108</v>
      </c>
      <c r="E71" s="5" t="s">
        <v>106</v>
      </c>
      <c r="F71" s="6">
        <v>0</v>
      </c>
      <c r="G71" t="str">
        <f>VLOOKUP(InputData[[#This Row],[PRODUCT ID]],MasterData[],2,FALSE)</f>
        <v>Product38</v>
      </c>
      <c r="H71" t="str">
        <f>VLOOKUP(InputData[[#This Row],[PRODUCT ID]],MasterData[],3,FALSE)</f>
        <v>Category05</v>
      </c>
      <c r="I71" t="str">
        <f>VLOOKUP(InputData[[#This Row],[PRODUCT ID]],MasterData[],4,FALSE)</f>
        <v>Kg</v>
      </c>
      <c r="J71" s="7">
        <f>VLOOKUP(InputData[[#This Row],[PRODUCT ID]],MasterData[],5,FALSE)</f>
        <v>72</v>
      </c>
      <c r="K71" s="7">
        <f>VLOOKUP(InputData[[#This Row],[PRODUCT ID]],MasterData[],6,FALSE)</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6</v>
      </c>
      <c r="C72" s="5">
        <v>4</v>
      </c>
      <c r="D72" s="5" t="s">
        <v>108</v>
      </c>
      <c r="E72" s="5" t="s">
        <v>107</v>
      </c>
      <c r="F72" s="6">
        <v>0</v>
      </c>
      <c r="G72" t="str">
        <f>VLOOKUP(InputData[[#This Row],[PRODUCT ID]],MasterData[],2,FALSE)</f>
        <v>Product01</v>
      </c>
      <c r="H72" t="str">
        <f>VLOOKUP(InputData[[#This Row],[PRODUCT ID]],MasterData[],3,FALSE)</f>
        <v>Category01</v>
      </c>
      <c r="I72" t="str">
        <f>VLOOKUP(InputData[[#This Row],[PRODUCT ID]],MasterData[],4,FALSE)</f>
        <v>Kg</v>
      </c>
      <c r="J72" s="7">
        <f>VLOOKUP(InputData[[#This Row],[PRODUCT ID]],MasterData[],5,FALSE)</f>
        <v>98</v>
      </c>
      <c r="K72" s="7">
        <f>VLOOKUP(InputData[[#This Row],[PRODUCT ID]],MasterData[],6,FALSE)</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94</v>
      </c>
      <c r="C73" s="5">
        <v>1</v>
      </c>
      <c r="D73" s="5" t="s">
        <v>108</v>
      </c>
      <c r="E73" s="5" t="s">
        <v>107</v>
      </c>
      <c r="F73" s="6">
        <v>0</v>
      </c>
      <c r="G73" t="str">
        <f>VLOOKUP(InputData[[#This Row],[PRODUCT ID]],MasterData[],2,FALSE)</f>
        <v>Product42</v>
      </c>
      <c r="H73" t="str">
        <f>VLOOKUP(InputData[[#This Row],[PRODUCT ID]],MasterData[],3,FALSE)</f>
        <v>Category05</v>
      </c>
      <c r="I73" t="str">
        <f>VLOOKUP(InputData[[#This Row],[PRODUCT ID]],MasterData[],4,FALSE)</f>
        <v>Ft</v>
      </c>
      <c r="J73" s="7">
        <f>VLOOKUP(InputData[[#This Row],[PRODUCT ID]],MasterData[],5,FALSE)</f>
        <v>120</v>
      </c>
      <c r="K73" s="7">
        <f>VLOOKUP(InputData[[#This Row],[PRODUCT ID]],MasterData[],6,FALSE)</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26</v>
      </c>
      <c r="C74" s="5">
        <v>9</v>
      </c>
      <c r="D74" s="5" t="s">
        <v>108</v>
      </c>
      <c r="E74" s="5" t="s">
        <v>106</v>
      </c>
      <c r="F74" s="6">
        <v>0</v>
      </c>
      <c r="G74" t="str">
        <f>VLOOKUP(InputData[[#This Row],[PRODUCT ID]],MasterData[],2,FALSE)</f>
        <v>Product10</v>
      </c>
      <c r="H74" t="str">
        <f>VLOOKUP(InputData[[#This Row],[PRODUCT ID]],MasterData[],3,FALSE)</f>
        <v>Category02</v>
      </c>
      <c r="I74" t="str">
        <f>VLOOKUP(InputData[[#This Row],[PRODUCT ID]],MasterData[],4,FALSE)</f>
        <v>Ft</v>
      </c>
      <c r="J74" s="7">
        <f>VLOOKUP(InputData[[#This Row],[PRODUCT ID]],MasterData[],5,FALSE)</f>
        <v>148</v>
      </c>
      <c r="K74" s="7">
        <f>VLOOKUP(InputData[[#This Row],[PRODUCT ID]],MasterData[],6,FALSE)</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69</v>
      </c>
      <c r="C75" s="5">
        <v>3</v>
      </c>
      <c r="D75" s="5" t="s">
        <v>108</v>
      </c>
      <c r="E75" s="5" t="s">
        <v>106</v>
      </c>
      <c r="F75" s="6">
        <v>0</v>
      </c>
      <c r="G75" t="str">
        <f>VLOOKUP(InputData[[#This Row],[PRODUCT ID]],MasterData[],2,FALSE)</f>
        <v>Product30</v>
      </c>
      <c r="H75" t="str">
        <f>VLOOKUP(InputData[[#This Row],[PRODUCT ID]],MasterData[],3,FALSE)</f>
        <v>Category04</v>
      </c>
      <c r="I75" t="str">
        <f>VLOOKUP(InputData[[#This Row],[PRODUCT ID]],MasterData[],4,FALSE)</f>
        <v>Ft</v>
      </c>
      <c r="J75" s="7">
        <f>VLOOKUP(InputData[[#This Row],[PRODUCT ID]],MasterData[],5,FALSE)</f>
        <v>148</v>
      </c>
      <c r="K75" s="7">
        <f>VLOOKUP(InputData[[#This Row],[PRODUCT ID]],MasterData[],6,FALSE)</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20</v>
      </c>
      <c r="C76" s="5">
        <v>8</v>
      </c>
      <c r="D76" s="5" t="s">
        <v>106</v>
      </c>
      <c r="E76" s="5" t="s">
        <v>107</v>
      </c>
      <c r="F76" s="6">
        <v>0</v>
      </c>
      <c r="G76" t="str">
        <f>VLOOKUP(InputData[[#This Row],[PRODUCT ID]],MasterData[],2,FALSE)</f>
        <v>Product07</v>
      </c>
      <c r="H76" t="str">
        <f>VLOOKUP(InputData[[#This Row],[PRODUCT ID]],MasterData[],3,FALSE)</f>
        <v>Category01</v>
      </c>
      <c r="I76" t="str">
        <f>VLOOKUP(InputData[[#This Row],[PRODUCT ID]],MasterData[],4,FALSE)</f>
        <v>Lt</v>
      </c>
      <c r="J76" s="7">
        <f>VLOOKUP(InputData[[#This Row],[PRODUCT ID]],MasterData[],5,FALSE)</f>
        <v>43</v>
      </c>
      <c r="K76" s="7">
        <f>VLOOKUP(InputData[[#This Row],[PRODUCT ID]],MasterData[],6,FALSE)</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25">
      <c r="A77" s="3">
        <v>44285</v>
      </c>
      <c r="B77" s="4" t="s">
        <v>86</v>
      </c>
      <c r="C77" s="5">
        <v>1</v>
      </c>
      <c r="D77" s="5" t="s">
        <v>106</v>
      </c>
      <c r="E77" s="5" t="s">
        <v>107</v>
      </c>
      <c r="F77" s="6">
        <v>0</v>
      </c>
      <c r="G77" t="str">
        <f>VLOOKUP(InputData[[#This Row],[PRODUCT ID]],MasterData[],2,FALSE)</f>
        <v>Product38</v>
      </c>
      <c r="H77" t="str">
        <f>VLOOKUP(InputData[[#This Row],[PRODUCT ID]],MasterData[],3,FALSE)</f>
        <v>Category05</v>
      </c>
      <c r="I77" t="str">
        <f>VLOOKUP(InputData[[#This Row],[PRODUCT ID]],MasterData[],4,FALSE)</f>
        <v>Kg</v>
      </c>
      <c r="J77" s="7">
        <f>VLOOKUP(InputData[[#This Row],[PRODUCT ID]],MasterData[],5,FALSE)</f>
        <v>72</v>
      </c>
      <c r="K77" s="7">
        <f>VLOOKUP(InputData[[#This Row],[PRODUCT ID]],MasterData[],6,FALSE)</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94</v>
      </c>
      <c r="C78" s="5">
        <v>3</v>
      </c>
      <c r="D78" s="5" t="s">
        <v>108</v>
      </c>
      <c r="E78" s="5" t="s">
        <v>107</v>
      </c>
      <c r="F78" s="6">
        <v>0</v>
      </c>
      <c r="G78" t="str">
        <f>VLOOKUP(InputData[[#This Row],[PRODUCT ID]],MasterData[],2,FALSE)</f>
        <v>Product42</v>
      </c>
      <c r="H78" t="str">
        <f>VLOOKUP(InputData[[#This Row],[PRODUCT ID]],MasterData[],3,FALSE)</f>
        <v>Category05</v>
      </c>
      <c r="I78" t="str">
        <f>VLOOKUP(InputData[[#This Row],[PRODUCT ID]],MasterData[],4,FALSE)</f>
        <v>Ft</v>
      </c>
      <c r="J78" s="7">
        <f>VLOOKUP(InputData[[#This Row],[PRODUCT ID]],MasterData[],5,FALSE)</f>
        <v>120</v>
      </c>
      <c r="K78" s="7">
        <f>VLOOKUP(InputData[[#This Row],[PRODUCT ID]],MasterData[],6,FALSE)</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90</v>
      </c>
      <c r="C79" s="5">
        <v>4</v>
      </c>
      <c r="D79" s="5" t="s">
        <v>108</v>
      </c>
      <c r="E79" s="5" t="s">
        <v>107</v>
      </c>
      <c r="F79" s="6">
        <v>0</v>
      </c>
      <c r="G79" t="str">
        <f>VLOOKUP(InputData[[#This Row],[PRODUCT ID]],MasterData[],2,FALSE)</f>
        <v>Product40</v>
      </c>
      <c r="H79" t="str">
        <f>VLOOKUP(InputData[[#This Row],[PRODUCT ID]],MasterData[],3,FALSE)</f>
        <v>Category05</v>
      </c>
      <c r="I79" t="str">
        <f>VLOOKUP(InputData[[#This Row],[PRODUCT ID]],MasterData[],4,FALSE)</f>
        <v>Kg</v>
      </c>
      <c r="J79" s="7">
        <f>VLOOKUP(InputData[[#This Row],[PRODUCT ID]],MasterData[],5,FALSE)</f>
        <v>90</v>
      </c>
      <c r="K79" s="7">
        <f>VLOOKUP(InputData[[#This Row],[PRODUCT ID]],MasterData[],6,FALSE)</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24</v>
      </c>
      <c r="C80" s="5">
        <v>9</v>
      </c>
      <c r="D80" s="5" t="s">
        <v>106</v>
      </c>
      <c r="E80" s="5" t="s">
        <v>107</v>
      </c>
      <c r="F80" s="6">
        <v>0</v>
      </c>
      <c r="G80" t="str">
        <f>VLOOKUP(InputData[[#This Row],[PRODUCT ID]],MasterData[],2,FALSE)</f>
        <v>Product09</v>
      </c>
      <c r="H80" t="str">
        <f>VLOOKUP(InputData[[#This Row],[PRODUCT ID]],MasterData[],3,FALSE)</f>
        <v>Category01</v>
      </c>
      <c r="I80" t="str">
        <f>VLOOKUP(InputData[[#This Row],[PRODUCT ID]],MasterData[],4,FALSE)</f>
        <v>No.</v>
      </c>
      <c r="J80" s="7">
        <f>VLOOKUP(InputData[[#This Row],[PRODUCT ID]],MasterData[],5,FALSE)</f>
        <v>6</v>
      </c>
      <c r="K80" s="7">
        <f>VLOOKUP(InputData[[#This Row],[PRODUCT ID]],MasterData[],6,FALSE)</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x14ac:dyDescent="0.25">
      <c r="A81" s="3">
        <v>44291</v>
      </c>
      <c r="B81" s="4" t="s">
        <v>71</v>
      </c>
      <c r="C81" s="5">
        <v>15</v>
      </c>
      <c r="D81" s="5" t="s">
        <v>106</v>
      </c>
      <c r="E81" s="5" t="s">
        <v>106</v>
      </c>
      <c r="F81" s="6">
        <v>0</v>
      </c>
      <c r="G81" t="str">
        <f>VLOOKUP(InputData[[#This Row],[PRODUCT ID]],MasterData[],2,FALSE)</f>
        <v>Product31</v>
      </c>
      <c r="H81" t="str">
        <f>VLOOKUP(InputData[[#This Row],[PRODUCT ID]],MasterData[],3,FALSE)</f>
        <v>Category04</v>
      </c>
      <c r="I81" t="str">
        <f>VLOOKUP(InputData[[#This Row],[PRODUCT ID]],MasterData[],4,FALSE)</f>
        <v>Kg</v>
      </c>
      <c r="J81" s="7">
        <f>VLOOKUP(InputData[[#This Row],[PRODUCT ID]],MasterData[],5,FALSE)</f>
        <v>93</v>
      </c>
      <c r="K81" s="7">
        <f>VLOOKUP(InputData[[#This Row],[PRODUCT ID]],MasterData[],6,FALSE)</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16</v>
      </c>
      <c r="C82" s="5">
        <v>3</v>
      </c>
      <c r="D82" s="5" t="s">
        <v>106</v>
      </c>
      <c r="E82" s="5" t="s">
        <v>106</v>
      </c>
      <c r="F82" s="6">
        <v>0</v>
      </c>
      <c r="G82" t="str">
        <f>VLOOKUP(InputData[[#This Row],[PRODUCT ID]],MasterData[],2,FALSE)</f>
        <v>Product05</v>
      </c>
      <c r="H82" t="str">
        <f>VLOOKUP(InputData[[#This Row],[PRODUCT ID]],MasterData[],3,FALSE)</f>
        <v>Category01</v>
      </c>
      <c r="I82" t="str">
        <f>VLOOKUP(InputData[[#This Row],[PRODUCT ID]],MasterData[],4,FALSE)</f>
        <v>Ft</v>
      </c>
      <c r="J82" s="7">
        <f>VLOOKUP(InputData[[#This Row],[PRODUCT ID]],MasterData[],5,FALSE)</f>
        <v>133</v>
      </c>
      <c r="K82" s="7">
        <f>VLOOKUP(InputData[[#This Row],[PRODUCT ID]],MasterData[],6,FALSE)</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52</v>
      </c>
      <c r="C83" s="5">
        <v>14</v>
      </c>
      <c r="D83" s="5" t="s">
        <v>108</v>
      </c>
      <c r="E83" s="5" t="s">
        <v>106</v>
      </c>
      <c r="F83" s="6">
        <v>0</v>
      </c>
      <c r="G83" t="str">
        <f>VLOOKUP(InputData[[#This Row],[PRODUCT ID]],MasterData[],2,FALSE)</f>
        <v>Product22</v>
      </c>
      <c r="H83" t="str">
        <f>VLOOKUP(InputData[[#This Row],[PRODUCT ID]],MasterData[],3,FALSE)</f>
        <v>Category03</v>
      </c>
      <c r="I83" t="str">
        <f>VLOOKUP(InputData[[#This Row],[PRODUCT ID]],MasterData[],4,FALSE)</f>
        <v>Ft</v>
      </c>
      <c r="J83" s="7">
        <f>VLOOKUP(InputData[[#This Row],[PRODUCT ID]],MasterData[],5,FALSE)</f>
        <v>121</v>
      </c>
      <c r="K83" s="7">
        <f>VLOOKUP(InputData[[#This Row],[PRODUCT ID]],MasterData[],6,FALSE)</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83</v>
      </c>
      <c r="C84" s="5">
        <v>3</v>
      </c>
      <c r="D84" s="5" t="s">
        <v>108</v>
      </c>
      <c r="E84" s="5" t="s">
        <v>107</v>
      </c>
      <c r="F84" s="6">
        <v>0</v>
      </c>
      <c r="G84" t="str">
        <f>VLOOKUP(InputData[[#This Row],[PRODUCT ID]],MasterData[],2,FALSE)</f>
        <v>Product37</v>
      </c>
      <c r="H84" t="str">
        <f>VLOOKUP(InputData[[#This Row],[PRODUCT ID]],MasterData[],3,FALSE)</f>
        <v>Category05</v>
      </c>
      <c r="I84" t="str">
        <f>VLOOKUP(InputData[[#This Row],[PRODUCT ID]],MasterData[],4,FALSE)</f>
        <v>Kg</v>
      </c>
      <c r="J84" s="7">
        <f>VLOOKUP(InputData[[#This Row],[PRODUCT ID]],MasterData[],5,FALSE)</f>
        <v>67</v>
      </c>
      <c r="K84" s="7">
        <f>VLOOKUP(InputData[[#This Row],[PRODUCT ID]],MasterData[],6,FALSE)</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67</v>
      </c>
      <c r="C85" s="5">
        <v>4</v>
      </c>
      <c r="D85" s="5" t="s">
        <v>108</v>
      </c>
      <c r="E85" s="5" t="s">
        <v>106</v>
      </c>
      <c r="F85" s="6">
        <v>0</v>
      </c>
      <c r="G85" t="str">
        <f>VLOOKUP(InputData[[#This Row],[PRODUCT ID]],MasterData[],2,FALSE)</f>
        <v>Product29</v>
      </c>
      <c r="H85" t="str">
        <f>VLOOKUP(InputData[[#This Row],[PRODUCT ID]],MasterData[],3,FALSE)</f>
        <v>Category04</v>
      </c>
      <c r="I85" t="str">
        <f>VLOOKUP(InputData[[#This Row],[PRODUCT ID]],MasterData[],4,FALSE)</f>
        <v>Lt</v>
      </c>
      <c r="J85" s="7">
        <f>VLOOKUP(InputData[[#This Row],[PRODUCT ID]],MasterData[],5,FALSE)</f>
        <v>47</v>
      </c>
      <c r="K85" s="7">
        <f>VLOOKUP(InputData[[#This Row],[PRODUCT ID]],MasterData[],6,FALSE)</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63</v>
      </c>
      <c r="C86" s="5">
        <v>9</v>
      </c>
      <c r="D86" s="5" t="s">
        <v>108</v>
      </c>
      <c r="E86" s="5" t="s">
        <v>106</v>
      </c>
      <c r="F86" s="6">
        <v>0</v>
      </c>
      <c r="G86" t="str">
        <f>VLOOKUP(InputData[[#This Row],[PRODUCT ID]],MasterData[],2,FALSE)</f>
        <v>Product27</v>
      </c>
      <c r="H86" t="str">
        <f>VLOOKUP(InputData[[#This Row],[PRODUCT ID]],MasterData[],3,FALSE)</f>
        <v>Category04</v>
      </c>
      <c r="I86" t="str">
        <f>VLOOKUP(InputData[[#This Row],[PRODUCT ID]],MasterData[],4,FALSE)</f>
        <v>Lt</v>
      </c>
      <c r="J86" s="7">
        <f>VLOOKUP(InputData[[#This Row],[PRODUCT ID]],MasterData[],5,FALSE)</f>
        <v>48</v>
      </c>
      <c r="K86" s="7">
        <f>VLOOKUP(InputData[[#This Row],[PRODUCT ID]],MasterData[],6,FALSE)</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25">
      <c r="A87" s="3">
        <v>44298</v>
      </c>
      <c r="B87" s="4" t="s">
        <v>75</v>
      </c>
      <c r="C87" s="5">
        <v>13</v>
      </c>
      <c r="D87" s="5" t="s">
        <v>108</v>
      </c>
      <c r="E87" s="5" t="s">
        <v>107</v>
      </c>
      <c r="F87" s="6">
        <v>0</v>
      </c>
      <c r="G87" t="str">
        <f>VLOOKUP(InputData[[#This Row],[PRODUCT ID]],MasterData[],2,FALSE)</f>
        <v>Product33</v>
      </c>
      <c r="H87" t="str">
        <f>VLOOKUP(InputData[[#This Row],[PRODUCT ID]],MasterData[],3,FALSE)</f>
        <v>Category04</v>
      </c>
      <c r="I87" t="str">
        <f>VLOOKUP(InputData[[#This Row],[PRODUCT ID]],MasterData[],4,FALSE)</f>
        <v>Kg</v>
      </c>
      <c r="J87" s="7">
        <f>VLOOKUP(InputData[[#This Row],[PRODUCT ID]],MasterData[],5,FALSE)</f>
        <v>95</v>
      </c>
      <c r="K87" s="7">
        <f>VLOOKUP(InputData[[#This Row],[PRODUCT ID]],MasterData[],6,FALSE)</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41</v>
      </c>
      <c r="C88" s="5">
        <v>3</v>
      </c>
      <c r="D88" s="5" t="s">
        <v>108</v>
      </c>
      <c r="E88" s="5" t="s">
        <v>106</v>
      </c>
      <c r="F88" s="6">
        <v>0</v>
      </c>
      <c r="G88" t="str">
        <f>VLOOKUP(InputData[[#This Row],[PRODUCT ID]],MasterData[],2,FALSE)</f>
        <v>Product17</v>
      </c>
      <c r="H88" t="str">
        <f>VLOOKUP(InputData[[#This Row],[PRODUCT ID]],MasterData[],3,FALSE)</f>
        <v>Category02</v>
      </c>
      <c r="I88" t="str">
        <f>VLOOKUP(InputData[[#This Row],[PRODUCT ID]],MasterData[],4,FALSE)</f>
        <v>Ft</v>
      </c>
      <c r="J88" s="7">
        <f>VLOOKUP(InputData[[#This Row],[PRODUCT ID]],MasterData[],5,FALSE)</f>
        <v>134</v>
      </c>
      <c r="K88" s="7">
        <f>VLOOKUP(InputData[[#This Row],[PRODUCT ID]],MasterData[],6,FALSE)</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43</v>
      </c>
      <c r="C89" s="5">
        <v>15</v>
      </c>
      <c r="D89" s="5" t="s">
        <v>108</v>
      </c>
      <c r="E89" s="5" t="s">
        <v>107</v>
      </c>
      <c r="F89" s="6">
        <v>0</v>
      </c>
      <c r="G89" t="str">
        <f>VLOOKUP(InputData[[#This Row],[PRODUCT ID]],MasterData[],2,FALSE)</f>
        <v>Product18</v>
      </c>
      <c r="H89" t="str">
        <f>VLOOKUP(InputData[[#This Row],[PRODUCT ID]],MasterData[],3,FALSE)</f>
        <v>Category02</v>
      </c>
      <c r="I89" t="str">
        <f>VLOOKUP(InputData[[#This Row],[PRODUCT ID]],MasterData[],4,FALSE)</f>
        <v>No.</v>
      </c>
      <c r="J89" s="7">
        <f>VLOOKUP(InputData[[#This Row],[PRODUCT ID]],MasterData[],5,FALSE)</f>
        <v>37</v>
      </c>
      <c r="K89" s="7">
        <f>VLOOKUP(InputData[[#This Row],[PRODUCT ID]],MasterData[],6,FALSE)</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86</v>
      </c>
      <c r="C90" s="5">
        <v>9</v>
      </c>
      <c r="D90" s="5" t="s">
        <v>105</v>
      </c>
      <c r="E90" s="5" t="s">
        <v>106</v>
      </c>
      <c r="F90" s="6">
        <v>0</v>
      </c>
      <c r="G90" t="str">
        <f>VLOOKUP(InputData[[#This Row],[PRODUCT ID]],MasterData[],2,FALSE)</f>
        <v>Product38</v>
      </c>
      <c r="H90" t="str">
        <f>VLOOKUP(InputData[[#This Row],[PRODUCT ID]],MasterData[],3,FALSE)</f>
        <v>Category05</v>
      </c>
      <c r="I90" t="str">
        <f>VLOOKUP(InputData[[#This Row],[PRODUCT ID]],MasterData[],4,FALSE)</f>
        <v>Kg</v>
      </c>
      <c r="J90" s="7">
        <f>VLOOKUP(InputData[[#This Row],[PRODUCT ID]],MasterData[],5,FALSE)</f>
        <v>72</v>
      </c>
      <c r="K90" s="7">
        <f>VLOOKUP(InputData[[#This Row],[PRODUCT ID]],MasterData[],6,FALSE)</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45</v>
      </c>
      <c r="C91" s="5">
        <v>13</v>
      </c>
      <c r="D91" s="5" t="s">
        <v>108</v>
      </c>
      <c r="E91" s="5" t="s">
        <v>107</v>
      </c>
      <c r="F91" s="6">
        <v>0</v>
      </c>
      <c r="G91" t="str">
        <f>VLOOKUP(InputData[[#This Row],[PRODUCT ID]],MasterData[],2,FALSE)</f>
        <v>Product19</v>
      </c>
      <c r="H91" t="str">
        <f>VLOOKUP(InputData[[#This Row],[PRODUCT ID]],MasterData[],3,FALSE)</f>
        <v>Category02</v>
      </c>
      <c r="I91" t="str">
        <f>VLOOKUP(InputData[[#This Row],[PRODUCT ID]],MasterData[],4,FALSE)</f>
        <v>Ft</v>
      </c>
      <c r="J91" s="7">
        <f>VLOOKUP(InputData[[#This Row],[PRODUCT ID]],MasterData[],5,FALSE)</f>
        <v>150</v>
      </c>
      <c r="K91" s="7">
        <f>VLOOKUP(InputData[[#This Row],[PRODUCT ID]],MasterData[],6,FALSE)</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94</v>
      </c>
      <c r="C92" s="5">
        <v>6</v>
      </c>
      <c r="D92" s="5" t="s">
        <v>108</v>
      </c>
      <c r="E92" s="5" t="s">
        <v>106</v>
      </c>
      <c r="F92" s="6">
        <v>0</v>
      </c>
      <c r="G92" t="str">
        <f>VLOOKUP(InputData[[#This Row],[PRODUCT ID]],MasterData[],2,FALSE)</f>
        <v>Product42</v>
      </c>
      <c r="H92" t="str">
        <f>VLOOKUP(InputData[[#This Row],[PRODUCT ID]],MasterData[],3,FALSE)</f>
        <v>Category05</v>
      </c>
      <c r="I92" t="str">
        <f>VLOOKUP(InputData[[#This Row],[PRODUCT ID]],MasterData[],4,FALSE)</f>
        <v>Ft</v>
      </c>
      <c r="J92" s="7">
        <f>VLOOKUP(InputData[[#This Row],[PRODUCT ID]],MasterData[],5,FALSE)</f>
        <v>120</v>
      </c>
      <c r="K92" s="7">
        <f>VLOOKUP(InputData[[#This Row],[PRODUCT ID]],MasterData[],6,FALSE)</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65</v>
      </c>
      <c r="C93" s="5">
        <v>10</v>
      </c>
      <c r="D93" s="5" t="s">
        <v>108</v>
      </c>
      <c r="E93" s="5" t="s">
        <v>106</v>
      </c>
      <c r="F93" s="6">
        <v>0</v>
      </c>
      <c r="G93" t="str">
        <f>VLOOKUP(InputData[[#This Row],[PRODUCT ID]],MasterData[],2,FALSE)</f>
        <v>Product28</v>
      </c>
      <c r="H93" t="str">
        <f>VLOOKUP(InputData[[#This Row],[PRODUCT ID]],MasterData[],3,FALSE)</f>
        <v>Category04</v>
      </c>
      <c r="I93" t="str">
        <f>VLOOKUP(InputData[[#This Row],[PRODUCT ID]],MasterData[],4,FALSE)</f>
        <v>No.</v>
      </c>
      <c r="J93" s="7">
        <f>VLOOKUP(InputData[[#This Row],[PRODUCT ID]],MasterData[],5,FALSE)</f>
        <v>37</v>
      </c>
      <c r="K93" s="7">
        <f>VLOOKUP(InputData[[#This Row],[PRODUCT ID]],MasterData[],6,FALSE)</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69</v>
      </c>
      <c r="C94" s="5">
        <v>2</v>
      </c>
      <c r="D94" s="5" t="s">
        <v>106</v>
      </c>
      <c r="E94" s="5" t="s">
        <v>106</v>
      </c>
      <c r="F94" s="6">
        <v>0</v>
      </c>
      <c r="G94" t="str">
        <f>VLOOKUP(InputData[[#This Row],[PRODUCT ID]],MasterData[],2,FALSE)</f>
        <v>Product30</v>
      </c>
      <c r="H94" t="str">
        <f>VLOOKUP(InputData[[#This Row],[PRODUCT ID]],MasterData[],3,FALSE)</f>
        <v>Category04</v>
      </c>
      <c r="I94" t="str">
        <f>VLOOKUP(InputData[[#This Row],[PRODUCT ID]],MasterData[],4,FALSE)</f>
        <v>Ft</v>
      </c>
      <c r="J94" s="7">
        <f>VLOOKUP(InputData[[#This Row],[PRODUCT ID]],MasterData[],5,FALSE)</f>
        <v>148</v>
      </c>
      <c r="K94" s="7">
        <f>VLOOKUP(InputData[[#This Row],[PRODUCT ID]],MasterData[],6,FALSE)</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83</v>
      </c>
      <c r="C95" s="5">
        <v>3</v>
      </c>
      <c r="D95" s="5" t="s">
        <v>108</v>
      </c>
      <c r="E95" s="5" t="s">
        <v>106</v>
      </c>
      <c r="F95" s="6">
        <v>0</v>
      </c>
      <c r="G95" t="str">
        <f>VLOOKUP(InputData[[#This Row],[PRODUCT ID]],MasterData[],2,FALSE)</f>
        <v>Product37</v>
      </c>
      <c r="H95" t="str">
        <f>VLOOKUP(InputData[[#This Row],[PRODUCT ID]],MasterData[],3,FALSE)</f>
        <v>Category05</v>
      </c>
      <c r="I95" t="str">
        <f>VLOOKUP(InputData[[#This Row],[PRODUCT ID]],MasterData[],4,FALSE)</f>
        <v>Kg</v>
      </c>
      <c r="J95" s="7">
        <f>VLOOKUP(InputData[[#This Row],[PRODUCT ID]],MasterData[],5,FALSE)</f>
        <v>67</v>
      </c>
      <c r="K95" s="7">
        <f>VLOOKUP(InputData[[#This Row],[PRODUCT ID]],MasterData[],6,FALSE)</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69</v>
      </c>
      <c r="C96" s="5">
        <v>7</v>
      </c>
      <c r="D96" s="5" t="s">
        <v>108</v>
      </c>
      <c r="E96" s="5" t="s">
        <v>106</v>
      </c>
      <c r="F96" s="6">
        <v>0</v>
      </c>
      <c r="G96" t="str">
        <f>VLOOKUP(InputData[[#This Row],[PRODUCT ID]],MasterData[],2,FALSE)</f>
        <v>Product30</v>
      </c>
      <c r="H96" t="str">
        <f>VLOOKUP(InputData[[#This Row],[PRODUCT ID]],MasterData[],3,FALSE)</f>
        <v>Category04</v>
      </c>
      <c r="I96" t="str">
        <f>VLOOKUP(InputData[[#This Row],[PRODUCT ID]],MasterData[],4,FALSE)</f>
        <v>Ft</v>
      </c>
      <c r="J96" s="7">
        <f>VLOOKUP(InputData[[#This Row],[PRODUCT ID]],MasterData[],5,FALSE)</f>
        <v>148</v>
      </c>
      <c r="K96" s="7">
        <f>VLOOKUP(InputData[[#This Row],[PRODUCT ID]],MasterData[],6,FALSE)</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67</v>
      </c>
      <c r="C97" s="5">
        <v>1</v>
      </c>
      <c r="D97" s="5" t="s">
        <v>108</v>
      </c>
      <c r="E97" s="5" t="s">
        <v>106</v>
      </c>
      <c r="F97" s="6">
        <v>0</v>
      </c>
      <c r="G97" t="str">
        <f>VLOOKUP(InputData[[#This Row],[PRODUCT ID]],MasterData[],2,FALSE)</f>
        <v>Product29</v>
      </c>
      <c r="H97" t="str">
        <f>VLOOKUP(InputData[[#This Row],[PRODUCT ID]],MasterData[],3,FALSE)</f>
        <v>Category04</v>
      </c>
      <c r="I97" t="str">
        <f>VLOOKUP(InputData[[#This Row],[PRODUCT ID]],MasterData[],4,FALSE)</f>
        <v>Lt</v>
      </c>
      <c r="J97" s="7">
        <f>VLOOKUP(InputData[[#This Row],[PRODUCT ID]],MasterData[],5,FALSE)</f>
        <v>47</v>
      </c>
      <c r="K97" s="7">
        <f>VLOOKUP(InputData[[#This Row],[PRODUCT ID]],MasterData[],6,FALSE)</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43</v>
      </c>
      <c r="C98" s="5">
        <v>3</v>
      </c>
      <c r="D98" s="5" t="s">
        <v>106</v>
      </c>
      <c r="E98" s="5" t="s">
        <v>107</v>
      </c>
      <c r="F98" s="6">
        <v>0</v>
      </c>
      <c r="G98" t="str">
        <f>VLOOKUP(InputData[[#This Row],[PRODUCT ID]],MasterData[],2,FALSE)</f>
        <v>Product18</v>
      </c>
      <c r="H98" t="str">
        <f>VLOOKUP(InputData[[#This Row],[PRODUCT ID]],MasterData[],3,FALSE)</f>
        <v>Category02</v>
      </c>
      <c r="I98" t="str">
        <f>VLOOKUP(InputData[[#This Row],[PRODUCT ID]],MasterData[],4,FALSE)</f>
        <v>No.</v>
      </c>
      <c r="J98" s="7">
        <f>VLOOKUP(InputData[[#This Row],[PRODUCT ID]],MasterData[],5,FALSE)</f>
        <v>37</v>
      </c>
      <c r="K98" s="7">
        <f>VLOOKUP(InputData[[#This Row],[PRODUCT ID]],MasterData[],6,FALSE)</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94</v>
      </c>
      <c r="C99" s="5">
        <v>1</v>
      </c>
      <c r="D99" s="5" t="s">
        <v>106</v>
      </c>
      <c r="E99" s="5" t="s">
        <v>107</v>
      </c>
      <c r="F99" s="6">
        <v>0</v>
      </c>
      <c r="G99" t="str">
        <f>VLOOKUP(InputData[[#This Row],[PRODUCT ID]],MasterData[],2,FALSE)</f>
        <v>Product42</v>
      </c>
      <c r="H99" t="str">
        <f>VLOOKUP(InputData[[#This Row],[PRODUCT ID]],MasterData[],3,FALSE)</f>
        <v>Category05</v>
      </c>
      <c r="I99" t="str">
        <f>VLOOKUP(InputData[[#This Row],[PRODUCT ID]],MasterData[],4,FALSE)</f>
        <v>Ft</v>
      </c>
      <c r="J99" s="7">
        <f>VLOOKUP(InputData[[#This Row],[PRODUCT ID]],MasterData[],5,FALSE)</f>
        <v>120</v>
      </c>
      <c r="K99" s="7">
        <f>VLOOKUP(InputData[[#This Row],[PRODUCT ID]],MasterData[],6,FALSE)</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77</v>
      </c>
      <c r="C100" s="5">
        <v>3</v>
      </c>
      <c r="D100" s="5" t="s">
        <v>106</v>
      </c>
      <c r="E100" s="5" t="s">
        <v>106</v>
      </c>
      <c r="F100" s="6">
        <v>0</v>
      </c>
      <c r="G100" t="str">
        <f>VLOOKUP(InputData[[#This Row],[PRODUCT ID]],MasterData[],2,FALSE)</f>
        <v>Product34</v>
      </c>
      <c r="H100" t="str">
        <f>VLOOKUP(InputData[[#This Row],[PRODUCT ID]],MasterData[],3,FALSE)</f>
        <v>Category04</v>
      </c>
      <c r="I100" t="str">
        <f>VLOOKUP(InputData[[#This Row],[PRODUCT ID]],MasterData[],4,FALSE)</f>
        <v>Lt</v>
      </c>
      <c r="J100" s="7">
        <f>VLOOKUP(InputData[[#This Row],[PRODUCT ID]],MasterData[],5,FALSE)</f>
        <v>55</v>
      </c>
      <c r="K100" s="7">
        <f>VLOOKUP(InputData[[#This Row],[PRODUCT ID]],MasterData[],6,FALSE)</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37</v>
      </c>
      <c r="C101" s="5">
        <v>13</v>
      </c>
      <c r="D101" s="5" t="s">
        <v>106</v>
      </c>
      <c r="E101" s="5" t="s">
        <v>106</v>
      </c>
      <c r="F101" s="6">
        <v>0</v>
      </c>
      <c r="G101" t="str">
        <f>VLOOKUP(InputData[[#This Row],[PRODUCT ID]],MasterData[],2,FALSE)</f>
        <v>Product15</v>
      </c>
      <c r="H101" t="str">
        <f>VLOOKUP(InputData[[#This Row],[PRODUCT ID]],MasterData[],3,FALSE)</f>
        <v>Category02</v>
      </c>
      <c r="I101" t="str">
        <f>VLOOKUP(InputData[[#This Row],[PRODUCT ID]],MasterData[],4,FALSE)</f>
        <v>No.</v>
      </c>
      <c r="J101" s="7">
        <f>VLOOKUP(InputData[[#This Row],[PRODUCT ID]],MasterData[],5,FALSE)</f>
        <v>12</v>
      </c>
      <c r="K101" s="7">
        <f>VLOOKUP(InputData[[#This Row],[PRODUCT ID]],MasterData[],6,FALSE)</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25">
      <c r="A102" s="3">
        <v>44320</v>
      </c>
      <c r="B102" s="4" t="s">
        <v>35</v>
      </c>
      <c r="C102" s="5">
        <v>4</v>
      </c>
      <c r="D102" s="5" t="s">
        <v>108</v>
      </c>
      <c r="E102" s="5" t="s">
        <v>107</v>
      </c>
      <c r="F102" s="6">
        <v>0</v>
      </c>
      <c r="G102" t="str">
        <f>VLOOKUP(InputData[[#This Row],[PRODUCT ID]],MasterData[],2,FALSE)</f>
        <v>Product14</v>
      </c>
      <c r="H102" t="str">
        <f>VLOOKUP(InputData[[#This Row],[PRODUCT ID]],MasterData[],3,FALSE)</f>
        <v>Category02</v>
      </c>
      <c r="I102" t="str">
        <f>VLOOKUP(InputData[[#This Row],[PRODUCT ID]],MasterData[],4,FALSE)</f>
        <v>Kg</v>
      </c>
      <c r="J102" s="7">
        <f>VLOOKUP(InputData[[#This Row],[PRODUCT ID]],MasterData[],5,FALSE)</f>
        <v>112</v>
      </c>
      <c r="K102" s="7">
        <f>VLOOKUP(InputData[[#This Row],[PRODUCT ID]],MasterData[],6,FALSE)</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24</v>
      </c>
      <c r="C103" s="5">
        <v>13</v>
      </c>
      <c r="D103" s="5" t="s">
        <v>108</v>
      </c>
      <c r="E103" s="5" t="s">
        <v>107</v>
      </c>
      <c r="F103" s="6">
        <v>0</v>
      </c>
      <c r="G103" t="str">
        <f>VLOOKUP(InputData[[#This Row],[PRODUCT ID]],MasterData[],2,FALSE)</f>
        <v>Product09</v>
      </c>
      <c r="H103" t="str">
        <f>VLOOKUP(InputData[[#This Row],[PRODUCT ID]],MasterData[],3,FALSE)</f>
        <v>Category01</v>
      </c>
      <c r="I103" t="str">
        <f>VLOOKUP(InputData[[#This Row],[PRODUCT ID]],MasterData[],4,FALSE)</f>
        <v>No.</v>
      </c>
      <c r="J103" s="7">
        <f>VLOOKUP(InputData[[#This Row],[PRODUCT ID]],MasterData[],5,FALSE)</f>
        <v>6</v>
      </c>
      <c r="K103" s="7">
        <f>VLOOKUP(InputData[[#This Row],[PRODUCT ID]],MasterData[],6,FALSE)</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25">
      <c r="A104" s="3">
        <v>44322</v>
      </c>
      <c r="B104" s="4" t="s">
        <v>22</v>
      </c>
      <c r="C104" s="5">
        <v>15</v>
      </c>
      <c r="D104" s="5" t="s">
        <v>108</v>
      </c>
      <c r="E104" s="5" t="s">
        <v>106</v>
      </c>
      <c r="F104" s="6">
        <v>0</v>
      </c>
      <c r="G104" t="str">
        <f>VLOOKUP(InputData[[#This Row],[PRODUCT ID]],MasterData[],2,FALSE)</f>
        <v>Product08</v>
      </c>
      <c r="H104" t="str">
        <f>VLOOKUP(InputData[[#This Row],[PRODUCT ID]],MasterData[],3,FALSE)</f>
        <v>Category01</v>
      </c>
      <c r="I104" t="str">
        <f>VLOOKUP(InputData[[#This Row],[PRODUCT ID]],MasterData[],4,FALSE)</f>
        <v>Kg</v>
      </c>
      <c r="J104" s="7">
        <f>VLOOKUP(InputData[[#This Row],[PRODUCT ID]],MasterData[],5,FALSE)</f>
        <v>83</v>
      </c>
      <c r="K104" s="7">
        <f>VLOOKUP(InputData[[#This Row],[PRODUCT ID]],MasterData[],6,FALSE)</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24</v>
      </c>
      <c r="C105" s="5">
        <v>6</v>
      </c>
      <c r="D105" s="5" t="s">
        <v>106</v>
      </c>
      <c r="E105" s="5" t="s">
        <v>106</v>
      </c>
      <c r="F105" s="6">
        <v>0</v>
      </c>
      <c r="G105" t="str">
        <f>VLOOKUP(InputData[[#This Row],[PRODUCT ID]],MasterData[],2,FALSE)</f>
        <v>Product09</v>
      </c>
      <c r="H105" t="str">
        <f>VLOOKUP(InputData[[#This Row],[PRODUCT ID]],MasterData[],3,FALSE)</f>
        <v>Category01</v>
      </c>
      <c r="I105" t="str">
        <f>VLOOKUP(InputData[[#This Row],[PRODUCT ID]],MasterData[],4,FALSE)</f>
        <v>No.</v>
      </c>
      <c r="J105" s="7">
        <f>VLOOKUP(InputData[[#This Row],[PRODUCT ID]],MasterData[],5,FALSE)</f>
        <v>6</v>
      </c>
      <c r="K105" s="7">
        <f>VLOOKUP(InputData[[#This Row],[PRODUCT ID]],MasterData[],6,FALSE)</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x14ac:dyDescent="0.25">
      <c r="A106" s="3">
        <v>44323</v>
      </c>
      <c r="B106" s="4" t="s">
        <v>43</v>
      </c>
      <c r="C106" s="5">
        <v>1</v>
      </c>
      <c r="D106" s="5" t="s">
        <v>108</v>
      </c>
      <c r="E106" s="5" t="s">
        <v>107</v>
      </c>
      <c r="F106" s="6">
        <v>0</v>
      </c>
      <c r="G106" t="str">
        <f>VLOOKUP(InputData[[#This Row],[PRODUCT ID]],MasterData[],2,FALSE)</f>
        <v>Product18</v>
      </c>
      <c r="H106" t="str">
        <f>VLOOKUP(InputData[[#This Row],[PRODUCT ID]],MasterData[],3,FALSE)</f>
        <v>Category02</v>
      </c>
      <c r="I106" t="str">
        <f>VLOOKUP(InputData[[#This Row],[PRODUCT ID]],MasterData[],4,FALSE)</f>
        <v>No.</v>
      </c>
      <c r="J106" s="7">
        <f>VLOOKUP(InputData[[#This Row],[PRODUCT ID]],MasterData[],5,FALSE)</f>
        <v>37</v>
      </c>
      <c r="K106" s="7">
        <f>VLOOKUP(InputData[[#This Row],[PRODUCT ID]],MasterData[],6,FALSE)</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39</v>
      </c>
      <c r="C107" s="5">
        <v>6</v>
      </c>
      <c r="D107" s="5" t="s">
        <v>106</v>
      </c>
      <c r="E107" s="5" t="s">
        <v>106</v>
      </c>
      <c r="F107" s="6">
        <v>0</v>
      </c>
      <c r="G107" t="str">
        <f>VLOOKUP(InputData[[#This Row],[PRODUCT ID]],MasterData[],2,FALSE)</f>
        <v>Product16</v>
      </c>
      <c r="H107" t="str">
        <f>VLOOKUP(InputData[[#This Row],[PRODUCT ID]],MasterData[],3,FALSE)</f>
        <v>Category02</v>
      </c>
      <c r="I107" t="str">
        <f>VLOOKUP(InputData[[#This Row],[PRODUCT ID]],MasterData[],4,FALSE)</f>
        <v>No.</v>
      </c>
      <c r="J107" s="7">
        <f>VLOOKUP(InputData[[#This Row],[PRODUCT ID]],MasterData[],5,FALSE)</f>
        <v>13</v>
      </c>
      <c r="K107" s="7">
        <f>VLOOKUP(InputData[[#This Row],[PRODUCT ID]],MasterData[],6,FALSE)</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65</v>
      </c>
      <c r="C108" s="5">
        <v>8</v>
      </c>
      <c r="D108" s="5" t="s">
        <v>108</v>
      </c>
      <c r="E108" s="5" t="s">
        <v>107</v>
      </c>
      <c r="F108" s="6">
        <v>0</v>
      </c>
      <c r="G108" t="str">
        <f>VLOOKUP(InputData[[#This Row],[PRODUCT ID]],MasterData[],2,FALSE)</f>
        <v>Product28</v>
      </c>
      <c r="H108" t="str">
        <f>VLOOKUP(InputData[[#This Row],[PRODUCT ID]],MasterData[],3,FALSE)</f>
        <v>Category04</v>
      </c>
      <c r="I108" t="str">
        <f>VLOOKUP(InputData[[#This Row],[PRODUCT ID]],MasterData[],4,FALSE)</f>
        <v>No.</v>
      </c>
      <c r="J108" s="7">
        <f>VLOOKUP(InputData[[#This Row],[PRODUCT ID]],MasterData[],5,FALSE)</f>
        <v>37</v>
      </c>
      <c r="K108" s="7">
        <f>VLOOKUP(InputData[[#This Row],[PRODUCT ID]],MasterData[],6,FALSE)</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39</v>
      </c>
      <c r="C109" s="5">
        <v>3</v>
      </c>
      <c r="D109" s="5" t="s">
        <v>108</v>
      </c>
      <c r="E109" s="5" t="s">
        <v>106</v>
      </c>
      <c r="F109" s="6">
        <v>0</v>
      </c>
      <c r="G109" t="str">
        <f>VLOOKUP(InputData[[#This Row],[PRODUCT ID]],MasterData[],2,FALSE)</f>
        <v>Product16</v>
      </c>
      <c r="H109" t="str">
        <f>VLOOKUP(InputData[[#This Row],[PRODUCT ID]],MasterData[],3,FALSE)</f>
        <v>Category02</v>
      </c>
      <c r="I109" t="str">
        <f>VLOOKUP(InputData[[#This Row],[PRODUCT ID]],MasterData[],4,FALSE)</f>
        <v>No.</v>
      </c>
      <c r="J109" s="7">
        <f>VLOOKUP(InputData[[#This Row],[PRODUCT ID]],MasterData[],5,FALSE)</f>
        <v>13</v>
      </c>
      <c r="K109" s="7">
        <f>VLOOKUP(InputData[[#This Row],[PRODUCT ID]],MasterData[],6,FALSE)</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79</v>
      </c>
      <c r="C110" s="5">
        <v>15</v>
      </c>
      <c r="D110" s="5" t="s">
        <v>108</v>
      </c>
      <c r="E110" s="5" t="s">
        <v>106</v>
      </c>
      <c r="F110" s="6">
        <v>0</v>
      </c>
      <c r="G110" t="str">
        <f>VLOOKUP(InputData[[#This Row],[PRODUCT ID]],MasterData[],2,FALSE)</f>
        <v>Product35</v>
      </c>
      <c r="H110" t="str">
        <f>VLOOKUP(InputData[[#This Row],[PRODUCT ID]],MasterData[],3,FALSE)</f>
        <v>Category04</v>
      </c>
      <c r="I110" t="str">
        <f>VLOOKUP(InputData[[#This Row],[PRODUCT ID]],MasterData[],4,FALSE)</f>
        <v>No.</v>
      </c>
      <c r="J110" s="7">
        <f>VLOOKUP(InputData[[#This Row],[PRODUCT ID]],MasterData[],5,FALSE)</f>
        <v>5</v>
      </c>
      <c r="K110" s="7">
        <f>VLOOKUP(InputData[[#This Row],[PRODUCT ID]],MasterData[],6,FALSE)</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67</v>
      </c>
      <c r="C111" s="5">
        <v>4</v>
      </c>
      <c r="D111" s="5" t="s">
        <v>108</v>
      </c>
      <c r="E111" s="5" t="s">
        <v>106</v>
      </c>
      <c r="F111" s="6">
        <v>0</v>
      </c>
      <c r="G111" t="str">
        <f>VLOOKUP(InputData[[#This Row],[PRODUCT ID]],MasterData[],2,FALSE)</f>
        <v>Product29</v>
      </c>
      <c r="H111" t="str">
        <f>VLOOKUP(InputData[[#This Row],[PRODUCT ID]],MasterData[],3,FALSE)</f>
        <v>Category04</v>
      </c>
      <c r="I111" t="str">
        <f>VLOOKUP(InputData[[#This Row],[PRODUCT ID]],MasterData[],4,FALSE)</f>
        <v>Lt</v>
      </c>
      <c r="J111" s="7">
        <f>VLOOKUP(InputData[[#This Row],[PRODUCT ID]],MasterData[],5,FALSE)</f>
        <v>47</v>
      </c>
      <c r="K111" s="7">
        <f>VLOOKUP(InputData[[#This Row],[PRODUCT ID]],MasterData[],6,FALSE)</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94</v>
      </c>
      <c r="C112" s="5">
        <v>2</v>
      </c>
      <c r="D112" s="5" t="s">
        <v>106</v>
      </c>
      <c r="E112" s="5" t="s">
        <v>107</v>
      </c>
      <c r="F112" s="6">
        <v>0</v>
      </c>
      <c r="G112" t="str">
        <f>VLOOKUP(InputData[[#This Row],[PRODUCT ID]],MasterData[],2,FALSE)</f>
        <v>Product42</v>
      </c>
      <c r="H112" t="str">
        <f>VLOOKUP(InputData[[#This Row],[PRODUCT ID]],MasterData[],3,FALSE)</f>
        <v>Category05</v>
      </c>
      <c r="I112" t="str">
        <f>VLOOKUP(InputData[[#This Row],[PRODUCT ID]],MasterData[],4,FALSE)</f>
        <v>Ft</v>
      </c>
      <c r="J112" s="7">
        <f>VLOOKUP(InputData[[#This Row],[PRODUCT ID]],MasterData[],5,FALSE)</f>
        <v>120</v>
      </c>
      <c r="K112" s="7">
        <f>VLOOKUP(InputData[[#This Row],[PRODUCT ID]],MasterData[],6,FALSE)</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90</v>
      </c>
      <c r="C113" s="5">
        <v>11</v>
      </c>
      <c r="D113" s="5" t="s">
        <v>108</v>
      </c>
      <c r="E113" s="5" t="s">
        <v>106</v>
      </c>
      <c r="F113" s="6">
        <v>0</v>
      </c>
      <c r="G113" t="str">
        <f>VLOOKUP(InputData[[#This Row],[PRODUCT ID]],MasterData[],2,FALSE)</f>
        <v>Product40</v>
      </c>
      <c r="H113" t="str">
        <f>VLOOKUP(InputData[[#This Row],[PRODUCT ID]],MasterData[],3,FALSE)</f>
        <v>Category05</v>
      </c>
      <c r="I113" t="str">
        <f>VLOOKUP(InputData[[#This Row],[PRODUCT ID]],MasterData[],4,FALSE)</f>
        <v>Kg</v>
      </c>
      <c r="J113" s="7">
        <f>VLOOKUP(InputData[[#This Row],[PRODUCT ID]],MasterData[],5,FALSE)</f>
        <v>90</v>
      </c>
      <c r="K113" s="7">
        <f>VLOOKUP(InputData[[#This Row],[PRODUCT ID]],MasterData[],6,FALSE)</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54</v>
      </c>
      <c r="C114" s="5">
        <v>13</v>
      </c>
      <c r="D114" s="5" t="s">
        <v>106</v>
      </c>
      <c r="E114" s="5" t="s">
        <v>106</v>
      </c>
      <c r="F114" s="6">
        <v>0</v>
      </c>
      <c r="G114" t="str">
        <f>VLOOKUP(InputData[[#This Row],[PRODUCT ID]],MasterData[],2,FALSE)</f>
        <v>Product23</v>
      </c>
      <c r="H114" t="str">
        <f>VLOOKUP(InputData[[#This Row],[PRODUCT ID]],MasterData[],3,FALSE)</f>
        <v>Category03</v>
      </c>
      <c r="I114" t="str">
        <f>VLOOKUP(InputData[[#This Row],[PRODUCT ID]],MasterData[],4,FALSE)</f>
        <v>Ft</v>
      </c>
      <c r="J114" s="7">
        <f>VLOOKUP(InputData[[#This Row],[PRODUCT ID]],MasterData[],5,FALSE)</f>
        <v>141</v>
      </c>
      <c r="K114" s="7">
        <f>VLOOKUP(InputData[[#This Row],[PRODUCT ID]],MasterData[],6,FALSE)</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33</v>
      </c>
      <c r="C115" s="5">
        <v>6</v>
      </c>
      <c r="D115" s="5" t="s">
        <v>106</v>
      </c>
      <c r="E115" s="5" t="s">
        <v>107</v>
      </c>
      <c r="F115" s="6">
        <v>0</v>
      </c>
      <c r="G115" t="str">
        <f>VLOOKUP(InputData[[#This Row],[PRODUCT ID]],MasterData[],2,FALSE)</f>
        <v>Product13</v>
      </c>
      <c r="H115" t="str">
        <f>VLOOKUP(InputData[[#This Row],[PRODUCT ID]],MasterData[],3,FALSE)</f>
        <v>Category02</v>
      </c>
      <c r="I115" t="str">
        <f>VLOOKUP(InputData[[#This Row],[PRODUCT ID]],MasterData[],4,FALSE)</f>
        <v>Kg</v>
      </c>
      <c r="J115" s="7">
        <f>VLOOKUP(InputData[[#This Row],[PRODUCT ID]],MasterData[],5,FALSE)</f>
        <v>112</v>
      </c>
      <c r="K115" s="7">
        <f>VLOOKUP(InputData[[#This Row],[PRODUCT ID]],MasterData[],6,FALSE)</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50</v>
      </c>
      <c r="C116" s="5">
        <v>10</v>
      </c>
      <c r="D116" s="5" t="s">
        <v>108</v>
      </c>
      <c r="E116" s="5" t="s">
        <v>107</v>
      </c>
      <c r="F116" s="6">
        <v>0</v>
      </c>
      <c r="G116" t="str">
        <f>VLOOKUP(InputData[[#This Row],[PRODUCT ID]],MasterData[],2,FALSE)</f>
        <v>Product21</v>
      </c>
      <c r="H116" t="str">
        <f>VLOOKUP(InputData[[#This Row],[PRODUCT ID]],MasterData[],3,FALSE)</f>
        <v>Category03</v>
      </c>
      <c r="I116" t="str">
        <f>VLOOKUP(InputData[[#This Row],[PRODUCT ID]],MasterData[],4,FALSE)</f>
        <v>Ft</v>
      </c>
      <c r="J116" s="7">
        <f>VLOOKUP(InputData[[#This Row],[PRODUCT ID]],MasterData[],5,FALSE)</f>
        <v>126</v>
      </c>
      <c r="K116" s="7">
        <f>VLOOKUP(InputData[[#This Row],[PRODUCT ID]],MasterData[],6,FALSE)</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47</v>
      </c>
      <c r="C117" s="5">
        <v>8</v>
      </c>
      <c r="D117" s="5" t="s">
        <v>105</v>
      </c>
      <c r="E117" s="5" t="s">
        <v>106</v>
      </c>
      <c r="F117" s="6">
        <v>0</v>
      </c>
      <c r="G117" t="str">
        <f>VLOOKUP(InputData[[#This Row],[PRODUCT ID]],MasterData[],2,FALSE)</f>
        <v>Product20</v>
      </c>
      <c r="H117" t="str">
        <f>VLOOKUP(InputData[[#This Row],[PRODUCT ID]],MasterData[],3,FALSE)</f>
        <v>Category03</v>
      </c>
      <c r="I117" t="str">
        <f>VLOOKUP(InputData[[#This Row],[PRODUCT ID]],MasterData[],4,FALSE)</f>
        <v>Lt</v>
      </c>
      <c r="J117" s="7">
        <f>VLOOKUP(InputData[[#This Row],[PRODUCT ID]],MasterData[],5,FALSE)</f>
        <v>61</v>
      </c>
      <c r="K117" s="7">
        <f>VLOOKUP(InputData[[#This Row],[PRODUCT ID]],MasterData[],6,FALSE)</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47</v>
      </c>
      <c r="C118" s="5">
        <v>12</v>
      </c>
      <c r="D118" s="5" t="s">
        <v>106</v>
      </c>
      <c r="E118" s="5" t="s">
        <v>107</v>
      </c>
      <c r="F118" s="6">
        <v>0</v>
      </c>
      <c r="G118" t="str">
        <f>VLOOKUP(InputData[[#This Row],[PRODUCT ID]],MasterData[],2,FALSE)</f>
        <v>Product20</v>
      </c>
      <c r="H118" t="str">
        <f>VLOOKUP(InputData[[#This Row],[PRODUCT ID]],MasterData[],3,FALSE)</f>
        <v>Category03</v>
      </c>
      <c r="I118" t="str">
        <f>VLOOKUP(InputData[[#This Row],[PRODUCT ID]],MasterData[],4,FALSE)</f>
        <v>Lt</v>
      </c>
      <c r="J118" s="7">
        <f>VLOOKUP(InputData[[#This Row],[PRODUCT ID]],MasterData[],5,FALSE)</f>
        <v>61</v>
      </c>
      <c r="K118" s="7">
        <f>VLOOKUP(InputData[[#This Row],[PRODUCT ID]],MasterData[],6,FALSE)</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52</v>
      </c>
      <c r="C119" s="5">
        <v>15</v>
      </c>
      <c r="D119" s="5" t="s">
        <v>105</v>
      </c>
      <c r="E119" s="5" t="s">
        <v>106</v>
      </c>
      <c r="F119" s="6">
        <v>0</v>
      </c>
      <c r="G119" t="str">
        <f>VLOOKUP(InputData[[#This Row],[PRODUCT ID]],MasterData[],2,FALSE)</f>
        <v>Product22</v>
      </c>
      <c r="H119" t="str">
        <f>VLOOKUP(InputData[[#This Row],[PRODUCT ID]],MasterData[],3,FALSE)</f>
        <v>Category03</v>
      </c>
      <c r="I119" t="str">
        <f>VLOOKUP(InputData[[#This Row],[PRODUCT ID]],MasterData[],4,FALSE)</f>
        <v>Ft</v>
      </c>
      <c r="J119" s="7">
        <f>VLOOKUP(InputData[[#This Row],[PRODUCT ID]],MasterData[],5,FALSE)</f>
        <v>121</v>
      </c>
      <c r="K119" s="7">
        <f>VLOOKUP(InputData[[#This Row],[PRODUCT ID]],MasterData[],6,FALSE)</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79</v>
      </c>
      <c r="C120" s="5">
        <v>10</v>
      </c>
      <c r="D120" s="5" t="s">
        <v>108</v>
      </c>
      <c r="E120" s="5" t="s">
        <v>106</v>
      </c>
      <c r="F120" s="6">
        <v>0</v>
      </c>
      <c r="G120" t="str">
        <f>VLOOKUP(InputData[[#This Row],[PRODUCT ID]],MasterData[],2,FALSE)</f>
        <v>Product35</v>
      </c>
      <c r="H120" t="str">
        <f>VLOOKUP(InputData[[#This Row],[PRODUCT ID]],MasterData[],3,FALSE)</f>
        <v>Category04</v>
      </c>
      <c r="I120" t="str">
        <f>VLOOKUP(InputData[[#This Row],[PRODUCT ID]],MasterData[],4,FALSE)</f>
        <v>No.</v>
      </c>
      <c r="J120" s="7">
        <f>VLOOKUP(InputData[[#This Row],[PRODUCT ID]],MasterData[],5,FALSE)</f>
        <v>5</v>
      </c>
      <c r="K120" s="7">
        <f>VLOOKUP(InputData[[#This Row],[PRODUCT ID]],MasterData[],6,FALSE)</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75</v>
      </c>
      <c r="C121" s="5">
        <v>6</v>
      </c>
      <c r="D121" s="5" t="s">
        <v>108</v>
      </c>
      <c r="E121" s="5" t="s">
        <v>106</v>
      </c>
      <c r="F121" s="6">
        <v>0</v>
      </c>
      <c r="G121" t="str">
        <f>VLOOKUP(InputData[[#This Row],[PRODUCT ID]],MasterData[],2,FALSE)</f>
        <v>Product33</v>
      </c>
      <c r="H121" t="str">
        <f>VLOOKUP(InputData[[#This Row],[PRODUCT ID]],MasterData[],3,FALSE)</f>
        <v>Category04</v>
      </c>
      <c r="I121" t="str">
        <f>VLOOKUP(InputData[[#This Row],[PRODUCT ID]],MasterData[],4,FALSE)</f>
        <v>Kg</v>
      </c>
      <c r="J121" s="7">
        <f>VLOOKUP(InputData[[#This Row],[PRODUCT ID]],MasterData[],5,FALSE)</f>
        <v>95</v>
      </c>
      <c r="K121" s="7">
        <f>VLOOKUP(InputData[[#This Row],[PRODUCT ID]],MasterData[],6,FALSE)</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65</v>
      </c>
      <c r="C122" s="5">
        <v>11</v>
      </c>
      <c r="D122" s="5" t="s">
        <v>108</v>
      </c>
      <c r="E122" s="5" t="s">
        <v>106</v>
      </c>
      <c r="F122" s="6">
        <v>0</v>
      </c>
      <c r="G122" t="str">
        <f>VLOOKUP(InputData[[#This Row],[PRODUCT ID]],MasterData[],2,FALSE)</f>
        <v>Product28</v>
      </c>
      <c r="H122" t="str">
        <f>VLOOKUP(InputData[[#This Row],[PRODUCT ID]],MasterData[],3,FALSE)</f>
        <v>Category04</v>
      </c>
      <c r="I122" t="str">
        <f>VLOOKUP(InputData[[#This Row],[PRODUCT ID]],MasterData[],4,FALSE)</f>
        <v>No.</v>
      </c>
      <c r="J122" s="7">
        <f>VLOOKUP(InputData[[#This Row],[PRODUCT ID]],MasterData[],5,FALSE)</f>
        <v>37</v>
      </c>
      <c r="K122" s="7">
        <f>VLOOKUP(InputData[[#This Row],[PRODUCT ID]],MasterData[],6,FALSE)</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14</v>
      </c>
      <c r="C123" s="5">
        <v>11</v>
      </c>
      <c r="D123" s="5" t="s">
        <v>105</v>
      </c>
      <c r="E123" s="5" t="s">
        <v>107</v>
      </c>
      <c r="F123" s="6">
        <v>0</v>
      </c>
      <c r="G123" t="str">
        <f>VLOOKUP(InputData[[#This Row],[PRODUCT ID]],MasterData[],2,FALSE)</f>
        <v>Product04</v>
      </c>
      <c r="H123" t="str">
        <f>VLOOKUP(InputData[[#This Row],[PRODUCT ID]],MasterData[],3,FALSE)</f>
        <v>Category01</v>
      </c>
      <c r="I123" t="str">
        <f>VLOOKUP(InputData[[#This Row],[PRODUCT ID]],MasterData[],4,FALSE)</f>
        <v>Lt</v>
      </c>
      <c r="J123" s="7">
        <f>VLOOKUP(InputData[[#This Row],[PRODUCT ID]],MasterData[],5,FALSE)</f>
        <v>44</v>
      </c>
      <c r="K123" s="7">
        <f>VLOOKUP(InputData[[#This Row],[PRODUCT ID]],MasterData[],6,FALSE)</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6</v>
      </c>
      <c r="C124" s="5">
        <v>7</v>
      </c>
      <c r="D124" s="5" t="s">
        <v>108</v>
      </c>
      <c r="E124" s="5" t="s">
        <v>106</v>
      </c>
      <c r="F124" s="6">
        <v>0</v>
      </c>
      <c r="G124" t="str">
        <f>VLOOKUP(InputData[[#This Row],[PRODUCT ID]],MasterData[],2,FALSE)</f>
        <v>Product01</v>
      </c>
      <c r="H124" t="str">
        <f>VLOOKUP(InputData[[#This Row],[PRODUCT ID]],MasterData[],3,FALSE)</f>
        <v>Category01</v>
      </c>
      <c r="I124" t="str">
        <f>VLOOKUP(InputData[[#This Row],[PRODUCT ID]],MasterData[],4,FALSE)</f>
        <v>Kg</v>
      </c>
      <c r="J124" s="7">
        <f>VLOOKUP(InputData[[#This Row],[PRODUCT ID]],MasterData[],5,FALSE)</f>
        <v>98</v>
      </c>
      <c r="K124" s="7">
        <f>VLOOKUP(InputData[[#This Row],[PRODUCT ID]],MasterData[],6,FALSE)</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73</v>
      </c>
      <c r="C125" s="5">
        <v>12</v>
      </c>
      <c r="D125" s="5" t="s">
        <v>105</v>
      </c>
      <c r="E125" s="5" t="s">
        <v>107</v>
      </c>
      <c r="F125" s="6">
        <v>0</v>
      </c>
      <c r="G125" t="str">
        <f>VLOOKUP(InputData[[#This Row],[PRODUCT ID]],MasterData[],2,FALSE)</f>
        <v>Product32</v>
      </c>
      <c r="H125" t="str">
        <f>VLOOKUP(InputData[[#This Row],[PRODUCT ID]],MasterData[],3,FALSE)</f>
        <v>Category04</v>
      </c>
      <c r="I125" t="str">
        <f>VLOOKUP(InputData[[#This Row],[PRODUCT ID]],MasterData[],4,FALSE)</f>
        <v>Kg</v>
      </c>
      <c r="J125" s="7">
        <f>VLOOKUP(InputData[[#This Row],[PRODUCT ID]],MasterData[],5,FALSE)</f>
        <v>89</v>
      </c>
      <c r="K125" s="7">
        <f>VLOOKUP(InputData[[#This Row],[PRODUCT ID]],MasterData[],6,FALSE)</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92</v>
      </c>
      <c r="C126" s="5">
        <v>6</v>
      </c>
      <c r="D126" s="5" t="s">
        <v>108</v>
      </c>
      <c r="E126" s="5" t="s">
        <v>106</v>
      </c>
      <c r="F126" s="6">
        <v>0</v>
      </c>
      <c r="G126" t="str">
        <f>VLOOKUP(InputData[[#This Row],[PRODUCT ID]],MasterData[],2,FALSE)</f>
        <v>Product41</v>
      </c>
      <c r="H126" t="str">
        <f>VLOOKUP(InputData[[#This Row],[PRODUCT ID]],MasterData[],3,FALSE)</f>
        <v>Category05</v>
      </c>
      <c r="I126" t="str">
        <f>VLOOKUP(InputData[[#This Row],[PRODUCT ID]],MasterData[],4,FALSE)</f>
        <v>Ft</v>
      </c>
      <c r="J126" s="7">
        <f>VLOOKUP(InputData[[#This Row],[PRODUCT ID]],MasterData[],5,FALSE)</f>
        <v>138</v>
      </c>
      <c r="K126" s="7">
        <f>VLOOKUP(InputData[[#This Row],[PRODUCT ID]],MasterData[],6,FALSE)</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58</v>
      </c>
      <c r="C127" s="5">
        <v>10</v>
      </c>
      <c r="D127" s="5" t="s">
        <v>106</v>
      </c>
      <c r="E127" s="5" t="s">
        <v>107</v>
      </c>
      <c r="F127" s="6">
        <v>0</v>
      </c>
      <c r="G127" t="str">
        <f>VLOOKUP(InputData[[#This Row],[PRODUCT ID]],MasterData[],2,FALSE)</f>
        <v>Product25</v>
      </c>
      <c r="H127" t="str">
        <f>VLOOKUP(InputData[[#This Row],[PRODUCT ID]],MasterData[],3,FALSE)</f>
        <v>Category03</v>
      </c>
      <c r="I127" t="str">
        <f>VLOOKUP(InputData[[#This Row],[PRODUCT ID]],MasterData[],4,FALSE)</f>
        <v>No.</v>
      </c>
      <c r="J127" s="7">
        <f>VLOOKUP(InputData[[#This Row],[PRODUCT ID]],MasterData[],5,FALSE)</f>
        <v>7</v>
      </c>
      <c r="K127" s="7">
        <f>VLOOKUP(InputData[[#This Row],[PRODUCT ID]],MasterData[],6,FALSE)</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45</v>
      </c>
      <c r="C128" s="5">
        <v>5</v>
      </c>
      <c r="D128" s="5" t="s">
        <v>105</v>
      </c>
      <c r="E128" s="5" t="s">
        <v>107</v>
      </c>
      <c r="F128" s="6">
        <v>0</v>
      </c>
      <c r="G128" t="str">
        <f>VLOOKUP(InputData[[#This Row],[PRODUCT ID]],MasterData[],2,FALSE)</f>
        <v>Product19</v>
      </c>
      <c r="H128" t="str">
        <f>VLOOKUP(InputData[[#This Row],[PRODUCT ID]],MasterData[],3,FALSE)</f>
        <v>Category02</v>
      </c>
      <c r="I128" t="str">
        <f>VLOOKUP(InputData[[#This Row],[PRODUCT ID]],MasterData[],4,FALSE)</f>
        <v>Ft</v>
      </c>
      <c r="J128" s="7">
        <f>VLOOKUP(InputData[[#This Row],[PRODUCT ID]],MasterData[],5,FALSE)</f>
        <v>150</v>
      </c>
      <c r="K128" s="7">
        <f>VLOOKUP(InputData[[#This Row],[PRODUCT ID]],MasterData[],6,FALSE)</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37</v>
      </c>
      <c r="C129" s="5">
        <v>12</v>
      </c>
      <c r="D129" s="5" t="s">
        <v>106</v>
      </c>
      <c r="E129" s="5" t="s">
        <v>107</v>
      </c>
      <c r="F129" s="6">
        <v>0</v>
      </c>
      <c r="G129" t="str">
        <f>VLOOKUP(InputData[[#This Row],[PRODUCT ID]],MasterData[],2,FALSE)</f>
        <v>Product15</v>
      </c>
      <c r="H129" t="str">
        <f>VLOOKUP(InputData[[#This Row],[PRODUCT ID]],MasterData[],3,FALSE)</f>
        <v>Category02</v>
      </c>
      <c r="I129" t="str">
        <f>VLOOKUP(InputData[[#This Row],[PRODUCT ID]],MasterData[],4,FALSE)</f>
        <v>No.</v>
      </c>
      <c r="J129" s="7">
        <f>VLOOKUP(InputData[[#This Row],[PRODUCT ID]],MasterData[],5,FALSE)</f>
        <v>12</v>
      </c>
      <c r="K129" s="7">
        <f>VLOOKUP(InputData[[#This Row],[PRODUCT ID]],MasterData[],6,FALSE)</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x14ac:dyDescent="0.25">
      <c r="A130" s="3">
        <v>44363</v>
      </c>
      <c r="B130" s="4" t="s">
        <v>88</v>
      </c>
      <c r="C130" s="5">
        <v>11</v>
      </c>
      <c r="D130" s="5" t="s">
        <v>108</v>
      </c>
      <c r="E130" s="5" t="s">
        <v>107</v>
      </c>
      <c r="F130" s="6">
        <v>0</v>
      </c>
      <c r="G130" t="str">
        <f>VLOOKUP(InputData[[#This Row],[PRODUCT ID]],MasterData[],2,FALSE)</f>
        <v>Product39</v>
      </c>
      <c r="H130" t="str">
        <f>VLOOKUP(InputData[[#This Row],[PRODUCT ID]],MasterData[],3,FALSE)</f>
        <v>Category05</v>
      </c>
      <c r="I130" t="str">
        <f>VLOOKUP(InputData[[#This Row],[PRODUCT ID]],MasterData[],4,FALSE)</f>
        <v>No.</v>
      </c>
      <c r="J130" s="7">
        <f>VLOOKUP(InputData[[#This Row],[PRODUCT ID]],MasterData[],5,FALSE)</f>
        <v>37</v>
      </c>
      <c r="K130" s="7">
        <f>VLOOKUP(InputData[[#This Row],[PRODUCT ID]],MasterData[],6,FALSE)</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58</v>
      </c>
      <c r="C131" s="5">
        <v>13</v>
      </c>
      <c r="D131" s="5" t="s">
        <v>108</v>
      </c>
      <c r="E131" s="5" t="s">
        <v>107</v>
      </c>
      <c r="F131" s="6">
        <v>0</v>
      </c>
      <c r="G131" t="str">
        <f>VLOOKUP(InputData[[#This Row],[PRODUCT ID]],MasterData[],2,FALSE)</f>
        <v>Product25</v>
      </c>
      <c r="H131" t="str">
        <f>VLOOKUP(InputData[[#This Row],[PRODUCT ID]],MasterData[],3,FALSE)</f>
        <v>Category03</v>
      </c>
      <c r="I131" t="str">
        <f>VLOOKUP(InputData[[#This Row],[PRODUCT ID]],MasterData[],4,FALSE)</f>
        <v>No.</v>
      </c>
      <c r="J131" s="7">
        <f>VLOOKUP(InputData[[#This Row],[PRODUCT ID]],MasterData[],5,FALSE)</f>
        <v>7</v>
      </c>
      <c r="K131" s="7">
        <f>VLOOKUP(InputData[[#This Row],[PRODUCT ID]],MasterData[],6,FALSE)</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92</v>
      </c>
      <c r="C132" s="5">
        <v>5</v>
      </c>
      <c r="D132" s="5" t="s">
        <v>108</v>
      </c>
      <c r="E132" s="5" t="s">
        <v>106</v>
      </c>
      <c r="F132" s="6">
        <v>0</v>
      </c>
      <c r="G132" t="str">
        <f>VLOOKUP(InputData[[#This Row],[PRODUCT ID]],MasterData[],2,FALSE)</f>
        <v>Product41</v>
      </c>
      <c r="H132" t="str">
        <f>VLOOKUP(InputData[[#This Row],[PRODUCT ID]],MasterData[],3,FALSE)</f>
        <v>Category05</v>
      </c>
      <c r="I132" t="str">
        <f>VLOOKUP(InputData[[#This Row],[PRODUCT ID]],MasterData[],4,FALSE)</f>
        <v>Ft</v>
      </c>
      <c r="J132" s="7">
        <f>VLOOKUP(InputData[[#This Row],[PRODUCT ID]],MasterData[],5,FALSE)</f>
        <v>138</v>
      </c>
      <c r="K132" s="7">
        <f>VLOOKUP(InputData[[#This Row],[PRODUCT ID]],MasterData[],6,FALSE)</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39</v>
      </c>
      <c r="C133" s="5">
        <v>1</v>
      </c>
      <c r="D133" s="5" t="s">
        <v>105</v>
      </c>
      <c r="E133" s="5" t="s">
        <v>107</v>
      </c>
      <c r="F133" s="6">
        <v>0</v>
      </c>
      <c r="G133" t="str">
        <f>VLOOKUP(InputData[[#This Row],[PRODUCT ID]],MasterData[],2,FALSE)</f>
        <v>Product16</v>
      </c>
      <c r="H133" t="str">
        <f>VLOOKUP(InputData[[#This Row],[PRODUCT ID]],MasterData[],3,FALSE)</f>
        <v>Category02</v>
      </c>
      <c r="I133" t="str">
        <f>VLOOKUP(InputData[[#This Row],[PRODUCT ID]],MasterData[],4,FALSE)</f>
        <v>No.</v>
      </c>
      <c r="J133" s="7">
        <f>VLOOKUP(InputData[[#This Row],[PRODUCT ID]],MasterData[],5,FALSE)</f>
        <v>13</v>
      </c>
      <c r="K133" s="7">
        <f>VLOOKUP(InputData[[#This Row],[PRODUCT ID]],MasterData[],6,FALSE)</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39</v>
      </c>
      <c r="C134" s="5">
        <v>4</v>
      </c>
      <c r="D134" s="5" t="s">
        <v>108</v>
      </c>
      <c r="E134" s="5" t="s">
        <v>106</v>
      </c>
      <c r="F134" s="6">
        <v>0</v>
      </c>
      <c r="G134" t="str">
        <f>VLOOKUP(InputData[[#This Row],[PRODUCT ID]],MasterData[],2,FALSE)</f>
        <v>Product16</v>
      </c>
      <c r="H134" t="str">
        <f>VLOOKUP(InputData[[#This Row],[PRODUCT ID]],MasterData[],3,FALSE)</f>
        <v>Category02</v>
      </c>
      <c r="I134" t="str">
        <f>VLOOKUP(InputData[[#This Row],[PRODUCT ID]],MasterData[],4,FALSE)</f>
        <v>No.</v>
      </c>
      <c r="J134" s="7">
        <f>VLOOKUP(InputData[[#This Row],[PRODUCT ID]],MasterData[],5,FALSE)</f>
        <v>13</v>
      </c>
      <c r="K134" s="7">
        <f>VLOOKUP(InputData[[#This Row],[PRODUCT ID]],MasterData[],6,FALSE)</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29</v>
      </c>
      <c r="C135" s="5">
        <v>13</v>
      </c>
      <c r="D135" s="5" t="s">
        <v>108</v>
      </c>
      <c r="E135" s="5" t="s">
        <v>106</v>
      </c>
      <c r="F135" s="6">
        <v>0</v>
      </c>
      <c r="G135" t="str">
        <f>VLOOKUP(InputData[[#This Row],[PRODUCT ID]],MasterData[],2,FALSE)</f>
        <v>Product11</v>
      </c>
      <c r="H135" t="str">
        <f>VLOOKUP(InputData[[#This Row],[PRODUCT ID]],MasterData[],3,FALSE)</f>
        <v>Category02</v>
      </c>
      <c r="I135" t="str">
        <f>VLOOKUP(InputData[[#This Row],[PRODUCT ID]],MasterData[],4,FALSE)</f>
        <v>Lt</v>
      </c>
      <c r="J135" s="7">
        <f>VLOOKUP(InputData[[#This Row],[PRODUCT ID]],MasterData[],5,FALSE)</f>
        <v>44</v>
      </c>
      <c r="K135" s="7">
        <f>VLOOKUP(InputData[[#This Row],[PRODUCT ID]],MasterData[],6,FALSE)</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24</v>
      </c>
      <c r="C136" s="5">
        <v>7</v>
      </c>
      <c r="D136" s="5" t="s">
        <v>106</v>
      </c>
      <c r="E136" s="5" t="s">
        <v>106</v>
      </c>
      <c r="F136" s="6">
        <v>0</v>
      </c>
      <c r="G136" t="str">
        <f>VLOOKUP(InputData[[#This Row],[PRODUCT ID]],MasterData[],2,FALSE)</f>
        <v>Product09</v>
      </c>
      <c r="H136" t="str">
        <f>VLOOKUP(InputData[[#This Row],[PRODUCT ID]],MasterData[],3,FALSE)</f>
        <v>Category01</v>
      </c>
      <c r="I136" t="str">
        <f>VLOOKUP(InputData[[#This Row],[PRODUCT ID]],MasterData[],4,FALSE)</f>
        <v>No.</v>
      </c>
      <c r="J136" s="7">
        <f>VLOOKUP(InputData[[#This Row],[PRODUCT ID]],MasterData[],5,FALSE)</f>
        <v>6</v>
      </c>
      <c r="K136" s="7">
        <f>VLOOKUP(InputData[[#This Row],[PRODUCT ID]],MasterData[],6,FALSE)</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25">
      <c r="A137" s="3">
        <v>44374</v>
      </c>
      <c r="B137" s="4" t="s">
        <v>16</v>
      </c>
      <c r="C137" s="5">
        <v>11</v>
      </c>
      <c r="D137" s="5" t="s">
        <v>108</v>
      </c>
      <c r="E137" s="5" t="s">
        <v>107</v>
      </c>
      <c r="F137" s="6">
        <v>0</v>
      </c>
      <c r="G137" t="str">
        <f>VLOOKUP(InputData[[#This Row],[PRODUCT ID]],MasterData[],2,FALSE)</f>
        <v>Product05</v>
      </c>
      <c r="H137" t="str">
        <f>VLOOKUP(InputData[[#This Row],[PRODUCT ID]],MasterData[],3,FALSE)</f>
        <v>Category01</v>
      </c>
      <c r="I137" t="str">
        <f>VLOOKUP(InputData[[#This Row],[PRODUCT ID]],MasterData[],4,FALSE)</f>
        <v>Ft</v>
      </c>
      <c r="J137" s="7">
        <f>VLOOKUP(InputData[[#This Row],[PRODUCT ID]],MasterData[],5,FALSE)</f>
        <v>133</v>
      </c>
      <c r="K137" s="7">
        <f>VLOOKUP(InputData[[#This Row],[PRODUCT ID]],MasterData[],6,FALSE)</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50</v>
      </c>
      <c r="C138" s="5">
        <v>2</v>
      </c>
      <c r="D138" s="5" t="s">
        <v>106</v>
      </c>
      <c r="E138" s="5" t="s">
        <v>107</v>
      </c>
      <c r="F138" s="6">
        <v>0</v>
      </c>
      <c r="G138" t="str">
        <f>VLOOKUP(InputData[[#This Row],[PRODUCT ID]],MasterData[],2,FALSE)</f>
        <v>Product21</v>
      </c>
      <c r="H138" t="str">
        <f>VLOOKUP(InputData[[#This Row],[PRODUCT ID]],MasterData[],3,FALSE)</f>
        <v>Category03</v>
      </c>
      <c r="I138" t="str">
        <f>VLOOKUP(InputData[[#This Row],[PRODUCT ID]],MasterData[],4,FALSE)</f>
        <v>Ft</v>
      </c>
      <c r="J138" s="7">
        <f>VLOOKUP(InputData[[#This Row],[PRODUCT ID]],MasterData[],5,FALSE)</f>
        <v>126</v>
      </c>
      <c r="K138" s="7">
        <f>VLOOKUP(InputData[[#This Row],[PRODUCT ID]],MasterData[],6,FALSE)</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79</v>
      </c>
      <c r="C139" s="5">
        <v>7</v>
      </c>
      <c r="D139" s="5" t="s">
        <v>106</v>
      </c>
      <c r="E139" s="5" t="s">
        <v>106</v>
      </c>
      <c r="F139" s="6">
        <v>0</v>
      </c>
      <c r="G139" t="str">
        <f>VLOOKUP(InputData[[#This Row],[PRODUCT ID]],MasterData[],2,FALSE)</f>
        <v>Product35</v>
      </c>
      <c r="H139" t="str">
        <f>VLOOKUP(InputData[[#This Row],[PRODUCT ID]],MasterData[],3,FALSE)</f>
        <v>Category04</v>
      </c>
      <c r="I139" t="str">
        <f>VLOOKUP(InputData[[#This Row],[PRODUCT ID]],MasterData[],4,FALSE)</f>
        <v>No.</v>
      </c>
      <c r="J139" s="7">
        <f>VLOOKUP(InputData[[#This Row],[PRODUCT ID]],MasterData[],5,FALSE)</f>
        <v>5</v>
      </c>
      <c r="K139" s="7">
        <f>VLOOKUP(InputData[[#This Row],[PRODUCT ID]],MasterData[],6,FALSE)</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35</v>
      </c>
      <c r="C140" s="5">
        <v>4</v>
      </c>
      <c r="D140" s="5" t="s">
        <v>108</v>
      </c>
      <c r="E140" s="5" t="s">
        <v>106</v>
      </c>
      <c r="F140" s="6">
        <v>0</v>
      </c>
      <c r="G140" t="str">
        <f>VLOOKUP(InputData[[#This Row],[PRODUCT ID]],MasterData[],2,FALSE)</f>
        <v>Product14</v>
      </c>
      <c r="H140" t="str">
        <f>VLOOKUP(InputData[[#This Row],[PRODUCT ID]],MasterData[],3,FALSE)</f>
        <v>Category02</v>
      </c>
      <c r="I140" t="str">
        <f>VLOOKUP(InputData[[#This Row],[PRODUCT ID]],MasterData[],4,FALSE)</f>
        <v>Kg</v>
      </c>
      <c r="J140" s="7">
        <f>VLOOKUP(InputData[[#This Row],[PRODUCT ID]],MasterData[],5,FALSE)</f>
        <v>112</v>
      </c>
      <c r="K140" s="7">
        <f>VLOOKUP(InputData[[#This Row],[PRODUCT ID]],MasterData[],6,FALSE)</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16</v>
      </c>
      <c r="C141" s="5">
        <v>11</v>
      </c>
      <c r="D141" s="5" t="s">
        <v>108</v>
      </c>
      <c r="E141" s="5" t="s">
        <v>107</v>
      </c>
      <c r="F141" s="6">
        <v>0</v>
      </c>
      <c r="G141" t="str">
        <f>VLOOKUP(InputData[[#This Row],[PRODUCT ID]],MasterData[],2,FALSE)</f>
        <v>Product05</v>
      </c>
      <c r="H141" t="str">
        <f>VLOOKUP(InputData[[#This Row],[PRODUCT ID]],MasterData[],3,FALSE)</f>
        <v>Category01</v>
      </c>
      <c r="I141" t="str">
        <f>VLOOKUP(InputData[[#This Row],[PRODUCT ID]],MasterData[],4,FALSE)</f>
        <v>Ft</v>
      </c>
      <c r="J141" s="7">
        <f>VLOOKUP(InputData[[#This Row],[PRODUCT ID]],MasterData[],5,FALSE)</f>
        <v>133</v>
      </c>
      <c r="K141" s="7">
        <f>VLOOKUP(InputData[[#This Row],[PRODUCT ID]],MasterData[],6,FALSE)</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26</v>
      </c>
      <c r="C142" s="5">
        <v>11</v>
      </c>
      <c r="D142" s="5" t="s">
        <v>108</v>
      </c>
      <c r="E142" s="5" t="s">
        <v>107</v>
      </c>
      <c r="F142" s="6">
        <v>0</v>
      </c>
      <c r="G142" t="str">
        <f>VLOOKUP(InputData[[#This Row],[PRODUCT ID]],MasterData[],2,FALSE)</f>
        <v>Product10</v>
      </c>
      <c r="H142" t="str">
        <f>VLOOKUP(InputData[[#This Row],[PRODUCT ID]],MasterData[],3,FALSE)</f>
        <v>Category02</v>
      </c>
      <c r="I142" t="str">
        <f>VLOOKUP(InputData[[#This Row],[PRODUCT ID]],MasterData[],4,FALSE)</f>
        <v>Ft</v>
      </c>
      <c r="J142" s="7">
        <f>VLOOKUP(InputData[[#This Row],[PRODUCT ID]],MasterData[],5,FALSE)</f>
        <v>148</v>
      </c>
      <c r="K142" s="7">
        <f>VLOOKUP(InputData[[#This Row],[PRODUCT ID]],MasterData[],6,FALSE)</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75</v>
      </c>
      <c r="C143" s="5">
        <v>9</v>
      </c>
      <c r="D143" s="5" t="s">
        <v>106</v>
      </c>
      <c r="E143" s="5" t="s">
        <v>107</v>
      </c>
      <c r="F143" s="6">
        <v>0</v>
      </c>
      <c r="G143" t="str">
        <f>VLOOKUP(InputData[[#This Row],[PRODUCT ID]],MasterData[],2,FALSE)</f>
        <v>Product33</v>
      </c>
      <c r="H143" t="str">
        <f>VLOOKUP(InputData[[#This Row],[PRODUCT ID]],MasterData[],3,FALSE)</f>
        <v>Category04</v>
      </c>
      <c r="I143" t="str">
        <f>VLOOKUP(InputData[[#This Row],[PRODUCT ID]],MasterData[],4,FALSE)</f>
        <v>Kg</v>
      </c>
      <c r="J143" s="7">
        <f>VLOOKUP(InputData[[#This Row],[PRODUCT ID]],MasterData[],5,FALSE)</f>
        <v>95</v>
      </c>
      <c r="K143" s="7">
        <f>VLOOKUP(InputData[[#This Row],[PRODUCT ID]],MasterData[],6,FALSE)</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12</v>
      </c>
      <c r="C144" s="5">
        <v>8</v>
      </c>
      <c r="D144" s="5" t="s">
        <v>106</v>
      </c>
      <c r="E144" s="5" t="s">
        <v>107</v>
      </c>
      <c r="F144" s="6">
        <v>0</v>
      </c>
      <c r="G144" t="str">
        <f>VLOOKUP(InputData[[#This Row],[PRODUCT ID]],MasterData[],2,FALSE)</f>
        <v>Product03</v>
      </c>
      <c r="H144" t="str">
        <f>VLOOKUP(InputData[[#This Row],[PRODUCT ID]],MasterData[],3,FALSE)</f>
        <v>Category01</v>
      </c>
      <c r="I144" t="str">
        <f>VLOOKUP(InputData[[#This Row],[PRODUCT ID]],MasterData[],4,FALSE)</f>
        <v>Kg</v>
      </c>
      <c r="J144" s="7">
        <f>VLOOKUP(InputData[[#This Row],[PRODUCT ID]],MasterData[],5,FALSE)</f>
        <v>71</v>
      </c>
      <c r="K144" s="7">
        <f>VLOOKUP(InputData[[#This Row],[PRODUCT ID]],MasterData[],6,FALSE)</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10</v>
      </c>
      <c r="C145" s="5">
        <v>8</v>
      </c>
      <c r="D145" s="5" t="s">
        <v>108</v>
      </c>
      <c r="E145" s="5" t="s">
        <v>106</v>
      </c>
      <c r="F145" s="6">
        <v>0</v>
      </c>
      <c r="G145" t="str">
        <f>VLOOKUP(InputData[[#This Row],[PRODUCT ID]],MasterData[],2,FALSE)</f>
        <v>Product02</v>
      </c>
      <c r="H145" t="str">
        <f>VLOOKUP(InputData[[#This Row],[PRODUCT ID]],MasterData[],3,FALSE)</f>
        <v>Category01</v>
      </c>
      <c r="I145" t="str">
        <f>VLOOKUP(InputData[[#This Row],[PRODUCT ID]],MasterData[],4,FALSE)</f>
        <v>Kg</v>
      </c>
      <c r="J145" s="7">
        <f>VLOOKUP(InputData[[#This Row],[PRODUCT ID]],MasterData[],5,FALSE)</f>
        <v>105</v>
      </c>
      <c r="K145" s="7">
        <f>VLOOKUP(InputData[[#This Row],[PRODUCT ID]],MasterData[],6,FALSE)</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92</v>
      </c>
      <c r="C146" s="5">
        <v>15</v>
      </c>
      <c r="D146" s="5" t="s">
        <v>108</v>
      </c>
      <c r="E146" s="5" t="s">
        <v>107</v>
      </c>
      <c r="F146" s="6">
        <v>0</v>
      </c>
      <c r="G146" t="str">
        <f>VLOOKUP(InputData[[#This Row],[PRODUCT ID]],MasterData[],2,FALSE)</f>
        <v>Product41</v>
      </c>
      <c r="H146" t="str">
        <f>VLOOKUP(InputData[[#This Row],[PRODUCT ID]],MasterData[],3,FALSE)</f>
        <v>Category05</v>
      </c>
      <c r="I146" t="str">
        <f>VLOOKUP(InputData[[#This Row],[PRODUCT ID]],MasterData[],4,FALSE)</f>
        <v>Ft</v>
      </c>
      <c r="J146" s="7">
        <f>VLOOKUP(InputData[[#This Row],[PRODUCT ID]],MasterData[],5,FALSE)</f>
        <v>138</v>
      </c>
      <c r="K146" s="7">
        <f>VLOOKUP(InputData[[#This Row],[PRODUCT ID]],MasterData[],6,FALSE)</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14</v>
      </c>
      <c r="C147" s="5">
        <v>10</v>
      </c>
      <c r="D147" s="5" t="s">
        <v>108</v>
      </c>
      <c r="E147" s="5" t="s">
        <v>106</v>
      </c>
      <c r="F147" s="6">
        <v>0</v>
      </c>
      <c r="G147" t="str">
        <f>VLOOKUP(InputData[[#This Row],[PRODUCT ID]],MasterData[],2,FALSE)</f>
        <v>Product04</v>
      </c>
      <c r="H147" t="str">
        <f>VLOOKUP(InputData[[#This Row],[PRODUCT ID]],MasterData[],3,FALSE)</f>
        <v>Category01</v>
      </c>
      <c r="I147" t="str">
        <f>VLOOKUP(InputData[[#This Row],[PRODUCT ID]],MasterData[],4,FALSE)</f>
        <v>Lt</v>
      </c>
      <c r="J147" s="7">
        <f>VLOOKUP(InputData[[#This Row],[PRODUCT ID]],MasterData[],5,FALSE)</f>
        <v>44</v>
      </c>
      <c r="K147" s="7">
        <f>VLOOKUP(InputData[[#This Row],[PRODUCT ID]],MasterData[],6,FALSE)</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77</v>
      </c>
      <c r="C148" s="5">
        <v>6</v>
      </c>
      <c r="D148" s="5" t="s">
        <v>105</v>
      </c>
      <c r="E148" s="5" t="s">
        <v>107</v>
      </c>
      <c r="F148" s="6">
        <v>0</v>
      </c>
      <c r="G148" t="str">
        <f>VLOOKUP(InputData[[#This Row],[PRODUCT ID]],MasterData[],2,FALSE)</f>
        <v>Product34</v>
      </c>
      <c r="H148" t="str">
        <f>VLOOKUP(InputData[[#This Row],[PRODUCT ID]],MasterData[],3,FALSE)</f>
        <v>Category04</v>
      </c>
      <c r="I148" t="str">
        <f>VLOOKUP(InputData[[#This Row],[PRODUCT ID]],MasterData[],4,FALSE)</f>
        <v>Lt</v>
      </c>
      <c r="J148" s="7">
        <f>VLOOKUP(InputData[[#This Row],[PRODUCT ID]],MasterData[],5,FALSE)</f>
        <v>55</v>
      </c>
      <c r="K148" s="7">
        <f>VLOOKUP(InputData[[#This Row],[PRODUCT ID]],MasterData[],6,FALSE)</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24</v>
      </c>
      <c r="C149" s="5">
        <v>4</v>
      </c>
      <c r="D149" s="5" t="s">
        <v>105</v>
      </c>
      <c r="E149" s="5" t="s">
        <v>106</v>
      </c>
      <c r="F149" s="6">
        <v>0</v>
      </c>
      <c r="G149" t="str">
        <f>VLOOKUP(InputData[[#This Row],[PRODUCT ID]],MasterData[],2,FALSE)</f>
        <v>Product09</v>
      </c>
      <c r="H149" t="str">
        <f>VLOOKUP(InputData[[#This Row],[PRODUCT ID]],MasterData[],3,FALSE)</f>
        <v>Category01</v>
      </c>
      <c r="I149" t="str">
        <f>VLOOKUP(InputData[[#This Row],[PRODUCT ID]],MasterData[],4,FALSE)</f>
        <v>No.</v>
      </c>
      <c r="J149" s="7">
        <f>VLOOKUP(InputData[[#This Row],[PRODUCT ID]],MasterData[],5,FALSE)</f>
        <v>6</v>
      </c>
      <c r="K149" s="7">
        <f>VLOOKUP(InputData[[#This Row],[PRODUCT ID]],MasterData[],6,FALSE)</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25">
      <c r="A150" s="3">
        <v>44390</v>
      </c>
      <c r="B150" s="4" t="s">
        <v>45</v>
      </c>
      <c r="C150" s="5">
        <v>1</v>
      </c>
      <c r="D150" s="5" t="s">
        <v>108</v>
      </c>
      <c r="E150" s="5" t="s">
        <v>107</v>
      </c>
      <c r="F150" s="6">
        <v>0</v>
      </c>
      <c r="G150" t="str">
        <f>VLOOKUP(InputData[[#This Row],[PRODUCT ID]],MasterData[],2,FALSE)</f>
        <v>Product19</v>
      </c>
      <c r="H150" t="str">
        <f>VLOOKUP(InputData[[#This Row],[PRODUCT ID]],MasterData[],3,FALSE)</f>
        <v>Category02</v>
      </c>
      <c r="I150" t="str">
        <f>VLOOKUP(InputData[[#This Row],[PRODUCT ID]],MasterData[],4,FALSE)</f>
        <v>Ft</v>
      </c>
      <c r="J150" s="7">
        <f>VLOOKUP(InputData[[#This Row],[PRODUCT ID]],MasterData[],5,FALSE)</f>
        <v>150</v>
      </c>
      <c r="K150" s="7">
        <f>VLOOKUP(InputData[[#This Row],[PRODUCT ID]],MasterData[],6,FALSE)</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54</v>
      </c>
      <c r="C151" s="5">
        <v>8</v>
      </c>
      <c r="D151" s="5" t="s">
        <v>105</v>
      </c>
      <c r="E151" s="5" t="s">
        <v>107</v>
      </c>
      <c r="F151" s="6">
        <v>0</v>
      </c>
      <c r="G151" t="str">
        <f>VLOOKUP(InputData[[#This Row],[PRODUCT ID]],MasterData[],2,FALSE)</f>
        <v>Product23</v>
      </c>
      <c r="H151" t="str">
        <f>VLOOKUP(InputData[[#This Row],[PRODUCT ID]],MasterData[],3,FALSE)</f>
        <v>Category03</v>
      </c>
      <c r="I151" t="str">
        <f>VLOOKUP(InputData[[#This Row],[PRODUCT ID]],MasterData[],4,FALSE)</f>
        <v>Ft</v>
      </c>
      <c r="J151" s="7">
        <f>VLOOKUP(InputData[[#This Row],[PRODUCT ID]],MasterData[],5,FALSE)</f>
        <v>141</v>
      </c>
      <c r="K151" s="7">
        <f>VLOOKUP(InputData[[#This Row],[PRODUCT ID]],MasterData[],6,FALSE)</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63</v>
      </c>
      <c r="C152" s="5">
        <v>14</v>
      </c>
      <c r="D152" s="5" t="s">
        <v>106</v>
      </c>
      <c r="E152" s="5" t="s">
        <v>106</v>
      </c>
      <c r="F152" s="6">
        <v>0</v>
      </c>
      <c r="G152" t="str">
        <f>VLOOKUP(InputData[[#This Row],[PRODUCT ID]],MasterData[],2,FALSE)</f>
        <v>Product27</v>
      </c>
      <c r="H152" t="str">
        <f>VLOOKUP(InputData[[#This Row],[PRODUCT ID]],MasterData[],3,FALSE)</f>
        <v>Category04</v>
      </c>
      <c r="I152" t="str">
        <f>VLOOKUP(InputData[[#This Row],[PRODUCT ID]],MasterData[],4,FALSE)</f>
        <v>Lt</v>
      </c>
      <c r="J152" s="7">
        <f>VLOOKUP(InputData[[#This Row],[PRODUCT ID]],MasterData[],5,FALSE)</f>
        <v>48</v>
      </c>
      <c r="K152" s="7">
        <f>VLOOKUP(InputData[[#This Row],[PRODUCT ID]],MasterData[],6,FALSE)</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25">
      <c r="A153" s="3">
        <v>44397</v>
      </c>
      <c r="B153" s="4" t="s">
        <v>86</v>
      </c>
      <c r="C153" s="5">
        <v>11</v>
      </c>
      <c r="D153" s="5" t="s">
        <v>106</v>
      </c>
      <c r="E153" s="5" t="s">
        <v>106</v>
      </c>
      <c r="F153" s="6">
        <v>0</v>
      </c>
      <c r="G153" t="str">
        <f>VLOOKUP(InputData[[#This Row],[PRODUCT ID]],MasterData[],2,FALSE)</f>
        <v>Product38</v>
      </c>
      <c r="H153" t="str">
        <f>VLOOKUP(InputData[[#This Row],[PRODUCT ID]],MasterData[],3,FALSE)</f>
        <v>Category05</v>
      </c>
      <c r="I153" t="str">
        <f>VLOOKUP(InputData[[#This Row],[PRODUCT ID]],MasterData[],4,FALSE)</f>
        <v>Kg</v>
      </c>
      <c r="J153" s="7">
        <f>VLOOKUP(InputData[[#This Row],[PRODUCT ID]],MasterData[],5,FALSE)</f>
        <v>72</v>
      </c>
      <c r="K153" s="7">
        <f>VLOOKUP(InputData[[#This Row],[PRODUCT ID]],MasterData[],6,FALSE)</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96</v>
      </c>
      <c r="C154" s="5">
        <v>5</v>
      </c>
      <c r="D154" s="5" t="s">
        <v>108</v>
      </c>
      <c r="E154" s="5" t="s">
        <v>106</v>
      </c>
      <c r="F154" s="6">
        <v>0</v>
      </c>
      <c r="G154" t="str">
        <f>VLOOKUP(InputData[[#This Row],[PRODUCT ID]],MasterData[],2,FALSE)</f>
        <v>Product43</v>
      </c>
      <c r="H154" t="str">
        <f>VLOOKUP(InputData[[#This Row],[PRODUCT ID]],MasterData[],3,FALSE)</f>
        <v>Category05</v>
      </c>
      <c r="I154" t="str">
        <f>VLOOKUP(InputData[[#This Row],[PRODUCT ID]],MasterData[],4,FALSE)</f>
        <v>Kg</v>
      </c>
      <c r="J154" s="7">
        <f>VLOOKUP(InputData[[#This Row],[PRODUCT ID]],MasterData[],5,FALSE)</f>
        <v>67</v>
      </c>
      <c r="K154" s="7">
        <f>VLOOKUP(InputData[[#This Row],[PRODUCT ID]],MasterData[],6,FALSE)</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67</v>
      </c>
      <c r="C155" s="5">
        <v>15</v>
      </c>
      <c r="D155" s="5" t="s">
        <v>108</v>
      </c>
      <c r="E155" s="5" t="s">
        <v>106</v>
      </c>
      <c r="F155" s="6">
        <v>0</v>
      </c>
      <c r="G155" t="str">
        <f>VLOOKUP(InputData[[#This Row],[PRODUCT ID]],MasterData[],2,FALSE)</f>
        <v>Product29</v>
      </c>
      <c r="H155" t="str">
        <f>VLOOKUP(InputData[[#This Row],[PRODUCT ID]],MasterData[],3,FALSE)</f>
        <v>Category04</v>
      </c>
      <c r="I155" t="str">
        <f>VLOOKUP(InputData[[#This Row],[PRODUCT ID]],MasterData[],4,FALSE)</f>
        <v>Lt</v>
      </c>
      <c r="J155" s="7">
        <f>VLOOKUP(InputData[[#This Row],[PRODUCT ID]],MasterData[],5,FALSE)</f>
        <v>47</v>
      </c>
      <c r="K155" s="7">
        <f>VLOOKUP(InputData[[#This Row],[PRODUCT ID]],MasterData[],6,FALSE)</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60</v>
      </c>
      <c r="C156" s="5">
        <v>3</v>
      </c>
      <c r="D156" s="5" t="s">
        <v>105</v>
      </c>
      <c r="E156" s="5" t="s">
        <v>107</v>
      </c>
      <c r="F156" s="6">
        <v>0</v>
      </c>
      <c r="G156" t="str">
        <f>VLOOKUP(InputData[[#This Row],[PRODUCT ID]],MasterData[],2,FALSE)</f>
        <v>Product26</v>
      </c>
      <c r="H156" t="str">
        <f>VLOOKUP(InputData[[#This Row],[PRODUCT ID]],MasterData[],3,FALSE)</f>
        <v>Category04</v>
      </c>
      <c r="I156" t="str">
        <f>VLOOKUP(InputData[[#This Row],[PRODUCT ID]],MasterData[],4,FALSE)</f>
        <v>No.</v>
      </c>
      <c r="J156" s="7">
        <f>VLOOKUP(InputData[[#This Row],[PRODUCT ID]],MasterData[],5,FALSE)</f>
        <v>18</v>
      </c>
      <c r="K156" s="7">
        <f>VLOOKUP(InputData[[#This Row],[PRODUCT ID]],MasterData[],6,FALSE)</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56</v>
      </c>
      <c r="C157" s="5">
        <v>14</v>
      </c>
      <c r="D157" s="5" t="s">
        <v>106</v>
      </c>
      <c r="E157" s="5" t="s">
        <v>107</v>
      </c>
      <c r="F157" s="6">
        <v>0</v>
      </c>
      <c r="G157" t="str">
        <f>VLOOKUP(InputData[[#This Row],[PRODUCT ID]],MasterData[],2,FALSE)</f>
        <v>Product24</v>
      </c>
      <c r="H157" t="str">
        <f>VLOOKUP(InputData[[#This Row],[PRODUCT ID]],MasterData[],3,FALSE)</f>
        <v>Category03</v>
      </c>
      <c r="I157" t="str">
        <f>VLOOKUP(InputData[[#This Row],[PRODUCT ID]],MasterData[],4,FALSE)</f>
        <v>Ft</v>
      </c>
      <c r="J157" s="7">
        <f>VLOOKUP(InputData[[#This Row],[PRODUCT ID]],MasterData[],5,FALSE)</f>
        <v>144</v>
      </c>
      <c r="K157" s="7">
        <f>VLOOKUP(InputData[[#This Row],[PRODUCT ID]],MasterData[],6,FALSE)</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81</v>
      </c>
      <c r="C158" s="5">
        <v>7</v>
      </c>
      <c r="D158" s="5" t="s">
        <v>105</v>
      </c>
      <c r="E158" s="5" t="s">
        <v>106</v>
      </c>
      <c r="F158" s="6">
        <v>0</v>
      </c>
      <c r="G158" t="str">
        <f>VLOOKUP(InputData[[#This Row],[PRODUCT ID]],MasterData[],2,FALSE)</f>
        <v>Product36</v>
      </c>
      <c r="H158" t="str">
        <f>VLOOKUP(InputData[[#This Row],[PRODUCT ID]],MasterData[],3,FALSE)</f>
        <v>Category04</v>
      </c>
      <c r="I158" t="str">
        <f>VLOOKUP(InputData[[#This Row],[PRODUCT ID]],MasterData[],4,FALSE)</f>
        <v>Kg</v>
      </c>
      <c r="J158" s="7">
        <f>VLOOKUP(InputData[[#This Row],[PRODUCT ID]],MasterData[],5,FALSE)</f>
        <v>90</v>
      </c>
      <c r="K158" s="7">
        <f>VLOOKUP(InputData[[#This Row],[PRODUCT ID]],MasterData[],6,FALSE)</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83</v>
      </c>
      <c r="C159" s="5">
        <v>8</v>
      </c>
      <c r="D159" s="5" t="s">
        <v>108</v>
      </c>
      <c r="E159" s="5" t="s">
        <v>106</v>
      </c>
      <c r="F159" s="6">
        <v>0</v>
      </c>
      <c r="G159" t="str">
        <f>VLOOKUP(InputData[[#This Row],[PRODUCT ID]],MasterData[],2,FALSE)</f>
        <v>Product37</v>
      </c>
      <c r="H159" t="str">
        <f>VLOOKUP(InputData[[#This Row],[PRODUCT ID]],MasterData[],3,FALSE)</f>
        <v>Category05</v>
      </c>
      <c r="I159" t="str">
        <f>VLOOKUP(InputData[[#This Row],[PRODUCT ID]],MasterData[],4,FALSE)</f>
        <v>Kg</v>
      </c>
      <c r="J159" s="7">
        <f>VLOOKUP(InputData[[#This Row],[PRODUCT ID]],MasterData[],5,FALSE)</f>
        <v>67</v>
      </c>
      <c r="K159" s="7">
        <f>VLOOKUP(InputData[[#This Row],[PRODUCT ID]],MasterData[],6,FALSE)</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24</v>
      </c>
      <c r="C160" s="5">
        <v>4</v>
      </c>
      <c r="D160" s="5" t="s">
        <v>106</v>
      </c>
      <c r="E160" s="5" t="s">
        <v>107</v>
      </c>
      <c r="F160" s="6">
        <v>0</v>
      </c>
      <c r="G160" t="str">
        <f>VLOOKUP(InputData[[#This Row],[PRODUCT ID]],MasterData[],2,FALSE)</f>
        <v>Product09</v>
      </c>
      <c r="H160" t="str">
        <f>VLOOKUP(InputData[[#This Row],[PRODUCT ID]],MasterData[],3,FALSE)</f>
        <v>Category01</v>
      </c>
      <c r="I160" t="str">
        <f>VLOOKUP(InputData[[#This Row],[PRODUCT ID]],MasterData[],4,FALSE)</f>
        <v>No.</v>
      </c>
      <c r="J160" s="7">
        <f>VLOOKUP(InputData[[#This Row],[PRODUCT ID]],MasterData[],5,FALSE)</f>
        <v>6</v>
      </c>
      <c r="K160" s="7">
        <f>VLOOKUP(InputData[[#This Row],[PRODUCT ID]],MasterData[],6,FALSE)</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25">
      <c r="A161" s="3">
        <v>44406</v>
      </c>
      <c r="B161" s="4" t="s">
        <v>98</v>
      </c>
      <c r="C161" s="5">
        <v>15</v>
      </c>
      <c r="D161" s="5" t="s">
        <v>106</v>
      </c>
      <c r="E161" s="5" t="s">
        <v>107</v>
      </c>
      <c r="F161" s="6">
        <v>0</v>
      </c>
      <c r="G161" t="str">
        <f>VLOOKUP(InputData[[#This Row],[PRODUCT ID]],MasterData[],2,FALSE)</f>
        <v>Product44</v>
      </c>
      <c r="H161" t="str">
        <f>VLOOKUP(InputData[[#This Row],[PRODUCT ID]],MasterData[],3,FALSE)</f>
        <v>Category05</v>
      </c>
      <c r="I161" t="str">
        <f>VLOOKUP(InputData[[#This Row],[PRODUCT ID]],MasterData[],4,FALSE)</f>
        <v>Kg</v>
      </c>
      <c r="J161" s="7">
        <f>VLOOKUP(InputData[[#This Row],[PRODUCT ID]],MasterData[],5,FALSE)</f>
        <v>76</v>
      </c>
      <c r="K161" s="7">
        <f>VLOOKUP(InputData[[#This Row],[PRODUCT ID]],MasterData[],6,FALSE)</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6</v>
      </c>
      <c r="C162" s="5">
        <v>11</v>
      </c>
      <c r="D162" s="5" t="s">
        <v>108</v>
      </c>
      <c r="E162" s="5" t="s">
        <v>107</v>
      </c>
      <c r="F162" s="6">
        <v>0</v>
      </c>
      <c r="G162" t="str">
        <f>VLOOKUP(InputData[[#This Row],[PRODUCT ID]],MasterData[],2,FALSE)</f>
        <v>Product01</v>
      </c>
      <c r="H162" t="str">
        <f>VLOOKUP(InputData[[#This Row],[PRODUCT ID]],MasterData[],3,FALSE)</f>
        <v>Category01</v>
      </c>
      <c r="I162" t="str">
        <f>VLOOKUP(InputData[[#This Row],[PRODUCT ID]],MasterData[],4,FALSE)</f>
        <v>Kg</v>
      </c>
      <c r="J162" s="7">
        <f>VLOOKUP(InputData[[#This Row],[PRODUCT ID]],MasterData[],5,FALSE)</f>
        <v>98</v>
      </c>
      <c r="K162" s="7">
        <f>VLOOKUP(InputData[[#This Row],[PRODUCT ID]],MasterData[],6,FALSE)</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54</v>
      </c>
      <c r="C163" s="5">
        <v>3</v>
      </c>
      <c r="D163" s="5" t="s">
        <v>108</v>
      </c>
      <c r="E163" s="5" t="s">
        <v>106</v>
      </c>
      <c r="F163" s="6">
        <v>0</v>
      </c>
      <c r="G163" t="str">
        <f>VLOOKUP(InputData[[#This Row],[PRODUCT ID]],MasterData[],2,FALSE)</f>
        <v>Product23</v>
      </c>
      <c r="H163" t="str">
        <f>VLOOKUP(InputData[[#This Row],[PRODUCT ID]],MasterData[],3,FALSE)</f>
        <v>Category03</v>
      </c>
      <c r="I163" t="str">
        <f>VLOOKUP(InputData[[#This Row],[PRODUCT ID]],MasterData[],4,FALSE)</f>
        <v>Ft</v>
      </c>
      <c r="J163" s="7">
        <f>VLOOKUP(InputData[[#This Row],[PRODUCT ID]],MasterData[],5,FALSE)</f>
        <v>141</v>
      </c>
      <c r="K163" s="7">
        <f>VLOOKUP(InputData[[#This Row],[PRODUCT ID]],MasterData[],6,FALSE)</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52</v>
      </c>
      <c r="C164" s="5">
        <v>13</v>
      </c>
      <c r="D164" s="5" t="s">
        <v>106</v>
      </c>
      <c r="E164" s="5" t="s">
        <v>106</v>
      </c>
      <c r="F164" s="6">
        <v>0</v>
      </c>
      <c r="G164" t="str">
        <f>VLOOKUP(InputData[[#This Row],[PRODUCT ID]],MasterData[],2,FALSE)</f>
        <v>Product22</v>
      </c>
      <c r="H164" t="str">
        <f>VLOOKUP(InputData[[#This Row],[PRODUCT ID]],MasterData[],3,FALSE)</f>
        <v>Category03</v>
      </c>
      <c r="I164" t="str">
        <f>VLOOKUP(InputData[[#This Row],[PRODUCT ID]],MasterData[],4,FALSE)</f>
        <v>Ft</v>
      </c>
      <c r="J164" s="7">
        <f>VLOOKUP(InputData[[#This Row],[PRODUCT ID]],MasterData[],5,FALSE)</f>
        <v>121</v>
      </c>
      <c r="K164" s="7">
        <f>VLOOKUP(InputData[[#This Row],[PRODUCT ID]],MasterData[],6,FALSE)</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77</v>
      </c>
      <c r="C165" s="5">
        <v>12</v>
      </c>
      <c r="D165" s="5" t="s">
        <v>106</v>
      </c>
      <c r="E165" s="5" t="s">
        <v>106</v>
      </c>
      <c r="F165" s="6">
        <v>0</v>
      </c>
      <c r="G165" t="str">
        <f>VLOOKUP(InputData[[#This Row],[PRODUCT ID]],MasterData[],2,FALSE)</f>
        <v>Product34</v>
      </c>
      <c r="H165" t="str">
        <f>VLOOKUP(InputData[[#This Row],[PRODUCT ID]],MasterData[],3,FALSE)</f>
        <v>Category04</v>
      </c>
      <c r="I165" t="str">
        <f>VLOOKUP(InputData[[#This Row],[PRODUCT ID]],MasterData[],4,FALSE)</f>
        <v>Lt</v>
      </c>
      <c r="J165" s="7">
        <f>VLOOKUP(InputData[[#This Row],[PRODUCT ID]],MasterData[],5,FALSE)</f>
        <v>55</v>
      </c>
      <c r="K165" s="7">
        <f>VLOOKUP(InputData[[#This Row],[PRODUCT ID]],MasterData[],6,FALSE)</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65</v>
      </c>
      <c r="C166" s="5">
        <v>14</v>
      </c>
      <c r="D166" s="5" t="s">
        <v>108</v>
      </c>
      <c r="E166" s="5" t="s">
        <v>107</v>
      </c>
      <c r="F166" s="6">
        <v>0</v>
      </c>
      <c r="G166" t="str">
        <f>VLOOKUP(InputData[[#This Row],[PRODUCT ID]],MasterData[],2,FALSE)</f>
        <v>Product28</v>
      </c>
      <c r="H166" t="str">
        <f>VLOOKUP(InputData[[#This Row],[PRODUCT ID]],MasterData[],3,FALSE)</f>
        <v>Category04</v>
      </c>
      <c r="I166" t="str">
        <f>VLOOKUP(InputData[[#This Row],[PRODUCT ID]],MasterData[],4,FALSE)</f>
        <v>No.</v>
      </c>
      <c r="J166" s="7">
        <f>VLOOKUP(InputData[[#This Row],[PRODUCT ID]],MasterData[],5,FALSE)</f>
        <v>37</v>
      </c>
      <c r="K166" s="7">
        <f>VLOOKUP(InputData[[#This Row],[PRODUCT ID]],MasterData[],6,FALSE)</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83</v>
      </c>
      <c r="C167" s="5">
        <v>1</v>
      </c>
      <c r="D167" s="5" t="s">
        <v>105</v>
      </c>
      <c r="E167" s="5" t="s">
        <v>107</v>
      </c>
      <c r="F167" s="6">
        <v>0</v>
      </c>
      <c r="G167" t="str">
        <f>VLOOKUP(InputData[[#This Row],[PRODUCT ID]],MasterData[],2,FALSE)</f>
        <v>Product37</v>
      </c>
      <c r="H167" t="str">
        <f>VLOOKUP(InputData[[#This Row],[PRODUCT ID]],MasterData[],3,FALSE)</f>
        <v>Category05</v>
      </c>
      <c r="I167" t="str">
        <f>VLOOKUP(InputData[[#This Row],[PRODUCT ID]],MasterData[],4,FALSE)</f>
        <v>Kg</v>
      </c>
      <c r="J167" s="7">
        <f>VLOOKUP(InputData[[#This Row],[PRODUCT ID]],MasterData[],5,FALSE)</f>
        <v>67</v>
      </c>
      <c r="K167" s="7">
        <f>VLOOKUP(InputData[[#This Row],[PRODUCT ID]],MasterData[],6,FALSE)</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16</v>
      </c>
      <c r="C168" s="5">
        <v>4</v>
      </c>
      <c r="D168" s="5" t="s">
        <v>105</v>
      </c>
      <c r="E168" s="5" t="s">
        <v>107</v>
      </c>
      <c r="F168" s="6">
        <v>0</v>
      </c>
      <c r="G168" t="str">
        <f>VLOOKUP(InputData[[#This Row],[PRODUCT ID]],MasterData[],2,FALSE)</f>
        <v>Product05</v>
      </c>
      <c r="H168" t="str">
        <f>VLOOKUP(InputData[[#This Row],[PRODUCT ID]],MasterData[],3,FALSE)</f>
        <v>Category01</v>
      </c>
      <c r="I168" t="str">
        <f>VLOOKUP(InputData[[#This Row],[PRODUCT ID]],MasterData[],4,FALSE)</f>
        <v>Ft</v>
      </c>
      <c r="J168" s="7">
        <f>VLOOKUP(InputData[[#This Row],[PRODUCT ID]],MasterData[],5,FALSE)</f>
        <v>133</v>
      </c>
      <c r="K168" s="7">
        <f>VLOOKUP(InputData[[#This Row],[PRODUCT ID]],MasterData[],6,FALSE)</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98</v>
      </c>
      <c r="C169" s="5">
        <v>10</v>
      </c>
      <c r="D169" s="5" t="s">
        <v>106</v>
      </c>
      <c r="E169" s="5" t="s">
        <v>107</v>
      </c>
      <c r="F169" s="6">
        <v>0</v>
      </c>
      <c r="G169" t="str">
        <f>VLOOKUP(InputData[[#This Row],[PRODUCT ID]],MasterData[],2,FALSE)</f>
        <v>Product44</v>
      </c>
      <c r="H169" t="str">
        <f>VLOOKUP(InputData[[#This Row],[PRODUCT ID]],MasterData[],3,FALSE)</f>
        <v>Category05</v>
      </c>
      <c r="I169" t="str">
        <f>VLOOKUP(InputData[[#This Row],[PRODUCT ID]],MasterData[],4,FALSE)</f>
        <v>Kg</v>
      </c>
      <c r="J169" s="7">
        <f>VLOOKUP(InputData[[#This Row],[PRODUCT ID]],MasterData[],5,FALSE)</f>
        <v>76</v>
      </c>
      <c r="K169" s="7">
        <f>VLOOKUP(InputData[[#This Row],[PRODUCT ID]],MasterData[],6,FALSE)</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18</v>
      </c>
      <c r="C170" s="5">
        <v>6</v>
      </c>
      <c r="D170" s="5" t="s">
        <v>108</v>
      </c>
      <c r="E170" s="5" t="s">
        <v>107</v>
      </c>
      <c r="F170" s="6">
        <v>0</v>
      </c>
      <c r="G170" t="str">
        <f>VLOOKUP(InputData[[#This Row],[PRODUCT ID]],MasterData[],2,FALSE)</f>
        <v>Product06</v>
      </c>
      <c r="H170" t="str">
        <f>VLOOKUP(InputData[[#This Row],[PRODUCT ID]],MasterData[],3,FALSE)</f>
        <v>Category01</v>
      </c>
      <c r="I170" t="str">
        <f>VLOOKUP(InputData[[#This Row],[PRODUCT ID]],MasterData[],4,FALSE)</f>
        <v>Kg</v>
      </c>
      <c r="J170" s="7">
        <f>VLOOKUP(InputData[[#This Row],[PRODUCT ID]],MasterData[],5,FALSE)</f>
        <v>75</v>
      </c>
      <c r="K170" s="7">
        <f>VLOOKUP(InputData[[#This Row],[PRODUCT ID]],MasterData[],6,FALSE)</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54</v>
      </c>
      <c r="C171" s="5">
        <v>4</v>
      </c>
      <c r="D171" s="5" t="s">
        <v>108</v>
      </c>
      <c r="E171" s="5" t="s">
        <v>106</v>
      </c>
      <c r="F171" s="6">
        <v>0</v>
      </c>
      <c r="G171" t="str">
        <f>VLOOKUP(InputData[[#This Row],[PRODUCT ID]],MasterData[],2,FALSE)</f>
        <v>Product23</v>
      </c>
      <c r="H171" t="str">
        <f>VLOOKUP(InputData[[#This Row],[PRODUCT ID]],MasterData[],3,FALSE)</f>
        <v>Category03</v>
      </c>
      <c r="I171" t="str">
        <f>VLOOKUP(InputData[[#This Row],[PRODUCT ID]],MasterData[],4,FALSE)</f>
        <v>Ft</v>
      </c>
      <c r="J171" s="7">
        <f>VLOOKUP(InputData[[#This Row],[PRODUCT ID]],MasterData[],5,FALSE)</f>
        <v>141</v>
      </c>
      <c r="K171" s="7">
        <f>VLOOKUP(InputData[[#This Row],[PRODUCT ID]],MasterData[],6,FALSE)</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29</v>
      </c>
      <c r="C172" s="5">
        <v>13</v>
      </c>
      <c r="D172" s="5" t="s">
        <v>108</v>
      </c>
      <c r="E172" s="5" t="s">
        <v>106</v>
      </c>
      <c r="F172" s="6">
        <v>0</v>
      </c>
      <c r="G172" t="str">
        <f>VLOOKUP(InputData[[#This Row],[PRODUCT ID]],MasterData[],2,FALSE)</f>
        <v>Product11</v>
      </c>
      <c r="H172" t="str">
        <f>VLOOKUP(InputData[[#This Row],[PRODUCT ID]],MasterData[],3,FALSE)</f>
        <v>Category02</v>
      </c>
      <c r="I172" t="str">
        <f>VLOOKUP(InputData[[#This Row],[PRODUCT ID]],MasterData[],4,FALSE)</f>
        <v>Lt</v>
      </c>
      <c r="J172" s="7">
        <f>VLOOKUP(InputData[[#This Row],[PRODUCT ID]],MasterData[],5,FALSE)</f>
        <v>44</v>
      </c>
      <c r="K172" s="7">
        <f>VLOOKUP(InputData[[#This Row],[PRODUCT ID]],MasterData[],6,FALSE)</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63</v>
      </c>
      <c r="C173" s="5">
        <v>9</v>
      </c>
      <c r="D173" s="5" t="s">
        <v>108</v>
      </c>
      <c r="E173" s="5" t="s">
        <v>106</v>
      </c>
      <c r="F173" s="6">
        <v>0</v>
      </c>
      <c r="G173" t="str">
        <f>VLOOKUP(InputData[[#This Row],[PRODUCT ID]],MasterData[],2,FALSE)</f>
        <v>Product27</v>
      </c>
      <c r="H173" t="str">
        <f>VLOOKUP(InputData[[#This Row],[PRODUCT ID]],MasterData[],3,FALSE)</f>
        <v>Category04</v>
      </c>
      <c r="I173" t="str">
        <f>VLOOKUP(InputData[[#This Row],[PRODUCT ID]],MasterData[],4,FALSE)</f>
        <v>Lt</v>
      </c>
      <c r="J173" s="7">
        <f>VLOOKUP(InputData[[#This Row],[PRODUCT ID]],MasterData[],5,FALSE)</f>
        <v>48</v>
      </c>
      <c r="K173" s="7">
        <f>VLOOKUP(InputData[[#This Row],[PRODUCT ID]],MasterData[],6,FALSE)</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25">
      <c r="A174" s="3">
        <v>44424</v>
      </c>
      <c r="B174" s="4" t="s">
        <v>12</v>
      </c>
      <c r="C174" s="5">
        <v>3</v>
      </c>
      <c r="D174" s="5" t="s">
        <v>106</v>
      </c>
      <c r="E174" s="5" t="s">
        <v>106</v>
      </c>
      <c r="F174" s="6">
        <v>0</v>
      </c>
      <c r="G174" t="str">
        <f>VLOOKUP(InputData[[#This Row],[PRODUCT ID]],MasterData[],2,FALSE)</f>
        <v>Product03</v>
      </c>
      <c r="H174" t="str">
        <f>VLOOKUP(InputData[[#This Row],[PRODUCT ID]],MasterData[],3,FALSE)</f>
        <v>Category01</v>
      </c>
      <c r="I174" t="str">
        <f>VLOOKUP(InputData[[#This Row],[PRODUCT ID]],MasterData[],4,FALSE)</f>
        <v>Kg</v>
      </c>
      <c r="J174" s="7">
        <f>VLOOKUP(InputData[[#This Row],[PRODUCT ID]],MasterData[],5,FALSE)</f>
        <v>71</v>
      </c>
      <c r="K174" s="7">
        <f>VLOOKUP(InputData[[#This Row],[PRODUCT ID]],MasterData[],6,FALSE)</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58</v>
      </c>
      <c r="C175" s="5">
        <v>6</v>
      </c>
      <c r="D175" s="5" t="s">
        <v>108</v>
      </c>
      <c r="E175" s="5" t="s">
        <v>106</v>
      </c>
      <c r="F175" s="6">
        <v>0</v>
      </c>
      <c r="G175" t="str">
        <f>VLOOKUP(InputData[[#This Row],[PRODUCT ID]],MasterData[],2,FALSE)</f>
        <v>Product25</v>
      </c>
      <c r="H175" t="str">
        <f>VLOOKUP(InputData[[#This Row],[PRODUCT ID]],MasterData[],3,FALSE)</f>
        <v>Category03</v>
      </c>
      <c r="I175" t="str">
        <f>VLOOKUP(InputData[[#This Row],[PRODUCT ID]],MasterData[],4,FALSE)</f>
        <v>No.</v>
      </c>
      <c r="J175" s="7">
        <f>VLOOKUP(InputData[[#This Row],[PRODUCT ID]],MasterData[],5,FALSE)</f>
        <v>7</v>
      </c>
      <c r="K175" s="7">
        <f>VLOOKUP(InputData[[#This Row],[PRODUCT ID]],MasterData[],6,FALSE)</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47</v>
      </c>
      <c r="C176" s="5">
        <v>15</v>
      </c>
      <c r="D176" s="5" t="s">
        <v>108</v>
      </c>
      <c r="E176" s="5" t="s">
        <v>107</v>
      </c>
      <c r="F176" s="6">
        <v>0</v>
      </c>
      <c r="G176" t="str">
        <f>VLOOKUP(InputData[[#This Row],[PRODUCT ID]],MasterData[],2,FALSE)</f>
        <v>Product20</v>
      </c>
      <c r="H176" t="str">
        <f>VLOOKUP(InputData[[#This Row],[PRODUCT ID]],MasterData[],3,FALSE)</f>
        <v>Category03</v>
      </c>
      <c r="I176" t="str">
        <f>VLOOKUP(InputData[[#This Row],[PRODUCT ID]],MasterData[],4,FALSE)</f>
        <v>Lt</v>
      </c>
      <c r="J176" s="7">
        <f>VLOOKUP(InputData[[#This Row],[PRODUCT ID]],MasterData[],5,FALSE)</f>
        <v>61</v>
      </c>
      <c r="K176" s="7">
        <f>VLOOKUP(InputData[[#This Row],[PRODUCT ID]],MasterData[],6,FALSE)</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71</v>
      </c>
      <c r="C177" s="5">
        <v>9</v>
      </c>
      <c r="D177" s="5" t="s">
        <v>108</v>
      </c>
      <c r="E177" s="5" t="s">
        <v>106</v>
      </c>
      <c r="F177" s="6">
        <v>0</v>
      </c>
      <c r="G177" t="str">
        <f>VLOOKUP(InputData[[#This Row],[PRODUCT ID]],MasterData[],2,FALSE)</f>
        <v>Product31</v>
      </c>
      <c r="H177" t="str">
        <f>VLOOKUP(InputData[[#This Row],[PRODUCT ID]],MasterData[],3,FALSE)</f>
        <v>Category04</v>
      </c>
      <c r="I177" t="str">
        <f>VLOOKUP(InputData[[#This Row],[PRODUCT ID]],MasterData[],4,FALSE)</f>
        <v>Kg</v>
      </c>
      <c r="J177" s="7">
        <f>VLOOKUP(InputData[[#This Row],[PRODUCT ID]],MasterData[],5,FALSE)</f>
        <v>93</v>
      </c>
      <c r="K177" s="7">
        <f>VLOOKUP(InputData[[#This Row],[PRODUCT ID]],MasterData[],6,FALSE)</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65</v>
      </c>
      <c r="C178" s="5">
        <v>13</v>
      </c>
      <c r="D178" s="5" t="s">
        <v>108</v>
      </c>
      <c r="E178" s="5" t="s">
        <v>106</v>
      </c>
      <c r="F178" s="6">
        <v>0</v>
      </c>
      <c r="G178" t="str">
        <f>VLOOKUP(InputData[[#This Row],[PRODUCT ID]],MasterData[],2,FALSE)</f>
        <v>Product28</v>
      </c>
      <c r="H178" t="str">
        <f>VLOOKUP(InputData[[#This Row],[PRODUCT ID]],MasterData[],3,FALSE)</f>
        <v>Category04</v>
      </c>
      <c r="I178" t="str">
        <f>VLOOKUP(InputData[[#This Row],[PRODUCT ID]],MasterData[],4,FALSE)</f>
        <v>No.</v>
      </c>
      <c r="J178" s="7">
        <f>VLOOKUP(InputData[[#This Row],[PRODUCT ID]],MasterData[],5,FALSE)</f>
        <v>37</v>
      </c>
      <c r="K178" s="7">
        <f>VLOOKUP(InputData[[#This Row],[PRODUCT ID]],MasterData[],6,FALSE)</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88</v>
      </c>
      <c r="C179" s="5">
        <v>4</v>
      </c>
      <c r="D179" s="5" t="s">
        <v>108</v>
      </c>
      <c r="E179" s="5" t="s">
        <v>106</v>
      </c>
      <c r="F179" s="6">
        <v>0</v>
      </c>
      <c r="G179" t="str">
        <f>VLOOKUP(InputData[[#This Row],[PRODUCT ID]],MasterData[],2,FALSE)</f>
        <v>Product39</v>
      </c>
      <c r="H179" t="str">
        <f>VLOOKUP(InputData[[#This Row],[PRODUCT ID]],MasterData[],3,FALSE)</f>
        <v>Category05</v>
      </c>
      <c r="I179" t="str">
        <f>VLOOKUP(InputData[[#This Row],[PRODUCT ID]],MasterData[],4,FALSE)</f>
        <v>No.</v>
      </c>
      <c r="J179" s="7">
        <f>VLOOKUP(InputData[[#This Row],[PRODUCT ID]],MasterData[],5,FALSE)</f>
        <v>37</v>
      </c>
      <c r="K179" s="7">
        <f>VLOOKUP(InputData[[#This Row],[PRODUCT ID]],MasterData[],6,FALSE)</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77</v>
      </c>
      <c r="C180" s="5">
        <v>12</v>
      </c>
      <c r="D180" s="5" t="s">
        <v>105</v>
      </c>
      <c r="E180" s="5" t="s">
        <v>106</v>
      </c>
      <c r="F180" s="6">
        <v>0</v>
      </c>
      <c r="G180" t="str">
        <f>VLOOKUP(InputData[[#This Row],[PRODUCT ID]],MasterData[],2,FALSE)</f>
        <v>Product34</v>
      </c>
      <c r="H180" t="str">
        <f>VLOOKUP(InputData[[#This Row],[PRODUCT ID]],MasterData[],3,FALSE)</f>
        <v>Category04</v>
      </c>
      <c r="I180" t="str">
        <f>VLOOKUP(InputData[[#This Row],[PRODUCT ID]],MasterData[],4,FALSE)</f>
        <v>Lt</v>
      </c>
      <c r="J180" s="7">
        <f>VLOOKUP(InputData[[#This Row],[PRODUCT ID]],MasterData[],5,FALSE)</f>
        <v>55</v>
      </c>
      <c r="K180" s="7">
        <f>VLOOKUP(InputData[[#This Row],[PRODUCT ID]],MasterData[],6,FALSE)</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33</v>
      </c>
      <c r="C181" s="5">
        <v>13</v>
      </c>
      <c r="D181" s="5" t="s">
        <v>108</v>
      </c>
      <c r="E181" s="5" t="s">
        <v>106</v>
      </c>
      <c r="F181" s="6">
        <v>0</v>
      </c>
      <c r="G181" t="str">
        <f>VLOOKUP(InputData[[#This Row],[PRODUCT ID]],MasterData[],2,FALSE)</f>
        <v>Product13</v>
      </c>
      <c r="H181" t="str">
        <f>VLOOKUP(InputData[[#This Row],[PRODUCT ID]],MasterData[],3,FALSE)</f>
        <v>Category02</v>
      </c>
      <c r="I181" t="str">
        <f>VLOOKUP(InputData[[#This Row],[PRODUCT ID]],MasterData[],4,FALSE)</f>
        <v>Kg</v>
      </c>
      <c r="J181" s="7">
        <f>VLOOKUP(InputData[[#This Row],[PRODUCT ID]],MasterData[],5,FALSE)</f>
        <v>112</v>
      </c>
      <c r="K181" s="7">
        <f>VLOOKUP(InputData[[#This Row],[PRODUCT ID]],MasterData[],6,FALSE)</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6</v>
      </c>
      <c r="C182" s="5">
        <v>2</v>
      </c>
      <c r="D182" s="5" t="s">
        <v>108</v>
      </c>
      <c r="E182" s="5" t="s">
        <v>106</v>
      </c>
      <c r="F182" s="6">
        <v>0</v>
      </c>
      <c r="G182" t="str">
        <f>VLOOKUP(InputData[[#This Row],[PRODUCT ID]],MasterData[],2,FALSE)</f>
        <v>Product01</v>
      </c>
      <c r="H182" t="str">
        <f>VLOOKUP(InputData[[#This Row],[PRODUCT ID]],MasterData[],3,FALSE)</f>
        <v>Category01</v>
      </c>
      <c r="I182" t="str">
        <f>VLOOKUP(InputData[[#This Row],[PRODUCT ID]],MasterData[],4,FALSE)</f>
        <v>Kg</v>
      </c>
      <c r="J182" s="7">
        <f>VLOOKUP(InputData[[#This Row],[PRODUCT ID]],MasterData[],5,FALSE)</f>
        <v>98</v>
      </c>
      <c r="K182" s="7">
        <f>VLOOKUP(InputData[[#This Row],[PRODUCT ID]],MasterData[],6,FALSE)</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79</v>
      </c>
      <c r="C183" s="5">
        <v>11</v>
      </c>
      <c r="D183" s="5" t="s">
        <v>108</v>
      </c>
      <c r="E183" s="5" t="s">
        <v>106</v>
      </c>
      <c r="F183" s="6">
        <v>0</v>
      </c>
      <c r="G183" t="str">
        <f>VLOOKUP(InputData[[#This Row],[PRODUCT ID]],MasterData[],2,FALSE)</f>
        <v>Product35</v>
      </c>
      <c r="H183" t="str">
        <f>VLOOKUP(InputData[[#This Row],[PRODUCT ID]],MasterData[],3,FALSE)</f>
        <v>Category04</v>
      </c>
      <c r="I183" t="str">
        <f>VLOOKUP(InputData[[#This Row],[PRODUCT ID]],MasterData[],4,FALSE)</f>
        <v>No.</v>
      </c>
      <c r="J183" s="7">
        <f>VLOOKUP(InputData[[#This Row],[PRODUCT ID]],MasterData[],5,FALSE)</f>
        <v>5</v>
      </c>
      <c r="K183" s="7">
        <f>VLOOKUP(InputData[[#This Row],[PRODUCT ID]],MasterData[],6,FALSE)</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56</v>
      </c>
      <c r="C184" s="5">
        <v>1</v>
      </c>
      <c r="D184" s="5" t="s">
        <v>105</v>
      </c>
      <c r="E184" s="5" t="s">
        <v>107</v>
      </c>
      <c r="F184" s="6">
        <v>0</v>
      </c>
      <c r="G184" t="str">
        <f>VLOOKUP(InputData[[#This Row],[PRODUCT ID]],MasterData[],2,FALSE)</f>
        <v>Product24</v>
      </c>
      <c r="H184" t="str">
        <f>VLOOKUP(InputData[[#This Row],[PRODUCT ID]],MasterData[],3,FALSE)</f>
        <v>Category03</v>
      </c>
      <c r="I184" t="str">
        <f>VLOOKUP(InputData[[#This Row],[PRODUCT ID]],MasterData[],4,FALSE)</f>
        <v>Ft</v>
      </c>
      <c r="J184" s="7">
        <f>VLOOKUP(InputData[[#This Row],[PRODUCT ID]],MasterData[],5,FALSE)</f>
        <v>144</v>
      </c>
      <c r="K184" s="7">
        <f>VLOOKUP(InputData[[#This Row],[PRODUCT ID]],MasterData[],6,FALSE)</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12</v>
      </c>
      <c r="C185" s="5">
        <v>14</v>
      </c>
      <c r="D185" s="5" t="s">
        <v>106</v>
      </c>
      <c r="E185" s="5" t="s">
        <v>106</v>
      </c>
      <c r="F185" s="6">
        <v>0</v>
      </c>
      <c r="G185" t="str">
        <f>VLOOKUP(InputData[[#This Row],[PRODUCT ID]],MasterData[],2,FALSE)</f>
        <v>Product03</v>
      </c>
      <c r="H185" t="str">
        <f>VLOOKUP(InputData[[#This Row],[PRODUCT ID]],MasterData[],3,FALSE)</f>
        <v>Category01</v>
      </c>
      <c r="I185" t="str">
        <f>VLOOKUP(InputData[[#This Row],[PRODUCT ID]],MasterData[],4,FALSE)</f>
        <v>Kg</v>
      </c>
      <c r="J185" s="7">
        <f>VLOOKUP(InputData[[#This Row],[PRODUCT ID]],MasterData[],5,FALSE)</f>
        <v>71</v>
      </c>
      <c r="K185" s="7">
        <f>VLOOKUP(InputData[[#This Row],[PRODUCT ID]],MasterData[],6,FALSE)</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92</v>
      </c>
      <c r="C186" s="5">
        <v>8</v>
      </c>
      <c r="D186" s="5" t="s">
        <v>108</v>
      </c>
      <c r="E186" s="5" t="s">
        <v>106</v>
      </c>
      <c r="F186" s="6">
        <v>0</v>
      </c>
      <c r="G186" t="str">
        <f>VLOOKUP(InputData[[#This Row],[PRODUCT ID]],MasterData[],2,FALSE)</f>
        <v>Product41</v>
      </c>
      <c r="H186" t="str">
        <f>VLOOKUP(InputData[[#This Row],[PRODUCT ID]],MasterData[],3,FALSE)</f>
        <v>Category05</v>
      </c>
      <c r="I186" t="str">
        <f>VLOOKUP(InputData[[#This Row],[PRODUCT ID]],MasterData[],4,FALSE)</f>
        <v>Ft</v>
      </c>
      <c r="J186" s="7">
        <f>VLOOKUP(InputData[[#This Row],[PRODUCT ID]],MasterData[],5,FALSE)</f>
        <v>138</v>
      </c>
      <c r="K186" s="7">
        <f>VLOOKUP(InputData[[#This Row],[PRODUCT ID]],MasterData[],6,FALSE)</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65</v>
      </c>
      <c r="C187" s="5">
        <v>7</v>
      </c>
      <c r="D187" s="5" t="s">
        <v>108</v>
      </c>
      <c r="E187" s="5" t="s">
        <v>106</v>
      </c>
      <c r="F187" s="6">
        <v>0</v>
      </c>
      <c r="G187" t="str">
        <f>VLOOKUP(InputData[[#This Row],[PRODUCT ID]],MasterData[],2,FALSE)</f>
        <v>Product28</v>
      </c>
      <c r="H187" t="str">
        <f>VLOOKUP(InputData[[#This Row],[PRODUCT ID]],MasterData[],3,FALSE)</f>
        <v>Category04</v>
      </c>
      <c r="I187" t="str">
        <f>VLOOKUP(InputData[[#This Row],[PRODUCT ID]],MasterData[],4,FALSE)</f>
        <v>No.</v>
      </c>
      <c r="J187" s="7">
        <f>VLOOKUP(InputData[[#This Row],[PRODUCT ID]],MasterData[],5,FALSE)</f>
        <v>37</v>
      </c>
      <c r="K187" s="7">
        <f>VLOOKUP(InputData[[#This Row],[PRODUCT ID]],MasterData[],6,FALSE)</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54</v>
      </c>
      <c r="C188" s="5">
        <v>15</v>
      </c>
      <c r="D188" s="5" t="s">
        <v>108</v>
      </c>
      <c r="E188" s="5" t="s">
        <v>106</v>
      </c>
      <c r="F188" s="6">
        <v>0</v>
      </c>
      <c r="G188" t="str">
        <f>VLOOKUP(InputData[[#This Row],[PRODUCT ID]],MasterData[],2,FALSE)</f>
        <v>Product23</v>
      </c>
      <c r="H188" t="str">
        <f>VLOOKUP(InputData[[#This Row],[PRODUCT ID]],MasterData[],3,FALSE)</f>
        <v>Category03</v>
      </c>
      <c r="I188" t="str">
        <f>VLOOKUP(InputData[[#This Row],[PRODUCT ID]],MasterData[],4,FALSE)</f>
        <v>Ft</v>
      </c>
      <c r="J188" s="7">
        <f>VLOOKUP(InputData[[#This Row],[PRODUCT ID]],MasterData[],5,FALSE)</f>
        <v>141</v>
      </c>
      <c r="K188" s="7">
        <f>VLOOKUP(InputData[[#This Row],[PRODUCT ID]],MasterData[],6,FALSE)</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73</v>
      </c>
      <c r="C189" s="5">
        <v>1</v>
      </c>
      <c r="D189" s="5" t="s">
        <v>108</v>
      </c>
      <c r="E189" s="5" t="s">
        <v>107</v>
      </c>
      <c r="F189" s="6">
        <v>0</v>
      </c>
      <c r="G189" t="str">
        <f>VLOOKUP(InputData[[#This Row],[PRODUCT ID]],MasterData[],2,FALSE)</f>
        <v>Product32</v>
      </c>
      <c r="H189" t="str">
        <f>VLOOKUP(InputData[[#This Row],[PRODUCT ID]],MasterData[],3,FALSE)</f>
        <v>Category04</v>
      </c>
      <c r="I189" t="str">
        <f>VLOOKUP(InputData[[#This Row],[PRODUCT ID]],MasterData[],4,FALSE)</f>
        <v>Kg</v>
      </c>
      <c r="J189" s="7">
        <f>VLOOKUP(InputData[[#This Row],[PRODUCT ID]],MasterData[],5,FALSE)</f>
        <v>89</v>
      </c>
      <c r="K189" s="7">
        <f>VLOOKUP(InputData[[#This Row],[PRODUCT ID]],MasterData[],6,FALSE)</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45</v>
      </c>
      <c r="C190" s="5">
        <v>5</v>
      </c>
      <c r="D190" s="5" t="s">
        <v>108</v>
      </c>
      <c r="E190" s="5" t="s">
        <v>106</v>
      </c>
      <c r="F190" s="6">
        <v>0</v>
      </c>
      <c r="G190" t="str">
        <f>VLOOKUP(InputData[[#This Row],[PRODUCT ID]],MasterData[],2,FALSE)</f>
        <v>Product19</v>
      </c>
      <c r="H190" t="str">
        <f>VLOOKUP(InputData[[#This Row],[PRODUCT ID]],MasterData[],3,FALSE)</f>
        <v>Category02</v>
      </c>
      <c r="I190" t="str">
        <f>VLOOKUP(InputData[[#This Row],[PRODUCT ID]],MasterData[],4,FALSE)</f>
        <v>Ft</v>
      </c>
      <c r="J190" s="7">
        <f>VLOOKUP(InputData[[#This Row],[PRODUCT ID]],MasterData[],5,FALSE)</f>
        <v>150</v>
      </c>
      <c r="K190" s="7">
        <f>VLOOKUP(InputData[[#This Row],[PRODUCT ID]],MasterData[],6,FALSE)</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98</v>
      </c>
      <c r="C191" s="5">
        <v>4</v>
      </c>
      <c r="D191" s="5" t="s">
        <v>108</v>
      </c>
      <c r="E191" s="5" t="s">
        <v>106</v>
      </c>
      <c r="F191" s="6">
        <v>0</v>
      </c>
      <c r="G191" t="str">
        <f>VLOOKUP(InputData[[#This Row],[PRODUCT ID]],MasterData[],2,FALSE)</f>
        <v>Product44</v>
      </c>
      <c r="H191" t="str">
        <f>VLOOKUP(InputData[[#This Row],[PRODUCT ID]],MasterData[],3,FALSE)</f>
        <v>Category05</v>
      </c>
      <c r="I191" t="str">
        <f>VLOOKUP(InputData[[#This Row],[PRODUCT ID]],MasterData[],4,FALSE)</f>
        <v>Kg</v>
      </c>
      <c r="J191" s="7">
        <f>VLOOKUP(InputData[[#This Row],[PRODUCT ID]],MasterData[],5,FALSE)</f>
        <v>76</v>
      </c>
      <c r="K191" s="7">
        <f>VLOOKUP(InputData[[#This Row],[PRODUCT ID]],MasterData[],6,FALSE)</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69</v>
      </c>
      <c r="C192" s="5">
        <v>6</v>
      </c>
      <c r="D192" s="5" t="s">
        <v>108</v>
      </c>
      <c r="E192" s="5" t="s">
        <v>106</v>
      </c>
      <c r="F192" s="6">
        <v>0</v>
      </c>
      <c r="G192" t="str">
        <f>VLOOKUP(InputData[[#This Row],[PRODUCT ID]],MasterData[],2,FALSE)</f>
        <v>Product30</v>
      </c>
      <c r="H192" t="str">
        <f>VLOOKUP(InputData[[#This Row],[PRODUCT ID]],MasterData[],3,FALSE)</f>
        <v>Category04</v>
      </c>
      <c r="I192" t="str">
        <f>VLOOKUP(InputData[[#This Row],[PRODUCT ID]],MasterData[],4,FALSE)</f>
        <v>Ft</v>
      </c>
      <c r="J192" s="7">
        <f>VLOOKUP(InputData[[#This Row],[PRODUCT ID]],MasterData[],5,FALSE)</f>
        <v>148</v>
      </c>
      <c r="K192" s="7">
        <f>VLOOKUP(InputData[[#This Row],[PRODUCT ID]],MasterData[],6,FALSE)</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6</v>
      </c>
      <c r="C193" s="5">
        <v>9</v>
      </c>
      <c r="D193" s="5" t="s">
        <v>105</v>
      </c>
      <c r="E193" s="5" t="s">
        <v>106</v>
      </c>
      <c r="F193" s="6">
        <v>0</v>
      </c>
      <c r="G193" t="str">
        <f>VLOOKUP(InputData[[#This Row],[PRODUCT ID]],MasterData[],2,FALSE)</f>
        <v>Product01</v>
      </c>
      <c r="H193" t="str">
        <f>VLOOKUP(InputData[[#This Row],[PRODUCT ID]],MasterData[],3,FALSE)</f>
        <v>Category01</v>
      </c>
      <c r="I193" t="str">
        <f>VLOOKUP(InputData[[#This Row],[PRODUCT ID]],MasterData[],4,FALSE)</f>
        <v>Kg</v>
      </c>
      <c r="J193" s="7">
        <f>VLOOKUP(InputData[[#This Row],[PRODUCT ID]],MasterData[],5,FALSE)</f>
        <v>98</v>
      </c>
      <c r="K193" s="7">
        <f>VLOOKUP(InputData[[#This Row],[PRODUCT ID]],MasterData[],6,FALSE)</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60</v>
      </c>
      <c r="C194" s="5">
        <v>2</v>
      </c>
      <c r="D194" s="5" t="s">
        <v>108</v>
      </c>
      <c r="E194" s="5" t="s">
        <v>106</v>
      </c>
      <c r="F194" s="6">
        <v>0</v>
      </c>
      <c r="G194" t="str">
        <f>VLOOKUP(InputData[[#This Row],[PRODUCT ID]],MasterData[],2,FALSE)</f>
        <v>Product26</v>
      </c>
      <c r="H194" t="str">
        <f>VLOOKUP(InputData[[#This Row],[PRODUCT ID]],MasterData[],3,FALSE)</f>
        <v>Category04</v>
      </c>
      <c r="I194" t="str">
        <f>VLOOKUP(InputData[[#This Row],[PRODUCT ID]],MasterData[],4,FALSE)</f>
        <v>No.</v>
      </c>
      <c r="J194" s="7">
        <f>VLOOKUP(InputData[[#This Row],[PRODUCT ID]],MasterData[],5,FALSE)</f>
        <v>18</v>
      </c>
      <c r="K194" s="7">
        <f>VLOOKUP(InputData[[#This Row],[PRODUCT ID]],MasterData[],6,FALSE)</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6</v>
      </c>
      <c r="C195" s="5">
        <v>6</v>
      </c>
      <c r="D195" s="5" t="s">
        <v>105</v>
      </c>
      <c r="E195" s="5" t="s">
        <v>106</v>
      </c>
      <c r="F195" s="6">
        <v>0</v>
      </c>
      <c r="G195" t="str">
        <f>VLOOKUP(InputData[[#This Row],[PRODUCT ID]],MasterData[],2,FALSE)</f>
        <v>Product01</v>
      </c>
      <c r="H195" t="str">
        <f>VLOOKUP(InputData[[#This Row],[PRODUCT ID]],MasterData[],3,FALSE)</f>
        <v>Category01</v>
      </c>
      <c r="I195" t="str">
        <f>VLOOKUP(InputData[[#This Row],[PRODUCT ID]],MasterData[],4,FALSE)</f>
        <v>Kg</v>
      </c>
      <c r="J195" s="7">
        <f>VLOOKUP(InputData[[#This Row],[PRODUCT ID]],MasterData[],5,FALSE)</f>
        <v>98</v>
      </c>
      <c r="K195" s="7">
        <f>VLOOKUP(InputData[[#This Row],[PRODUCT ID]],MasterData[],6,FALSE)</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92</v>
      </c>
      <c r="C196" s="5">
        <v>7</v>
      </c>
      <c r="D196" s="5" t="s">
        <v>108</v>
      </c>
      <c r="E196" s="5" t="s">
        <v>107</v>
      </c>
      <c r="F196" s="6">
        <v>0</v>
      </c>
      <c r="G196" t="str">
        <f>VLOOKUP(InputData[[#This Row],[PRODUCT ID]],MasterData[],2,FALSE)</f>
        <v>Product41</v>
      </c>
      <c r="H196" t="str">
        <f>VLOOKUP(InputData[[#This Row],[PRODUCT ID]],MasterData[],3,FALSE)</f>
        <v>Category05</v>
      </c>
      <c r="I196" t="str">
        <f>VLOOKUP(InputData[[#This Row],[PRODUCT ID]],MasterData[],4,FALSE)</f>
        <v>Ft</v>
      </c>
      <c r="J196" s="7">
        <f>VLOOKUP(InputData[[#This Row],[PRODUCT ID]],MasterData[],5,FALSE)</f>
        <v>138</v>
      </c>
      <c r="K196" s="7">
        <f>VLOOKUP(InputData[[#This Row],[PRODUCT ID]],MasterData[],6,FALSE)</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94</v>
      </c>
      <c r="C197" s="5">
        <v>6</v>
      </c>
      <c r="D197" s="5" t="s">
        <v>108</v>
      </c>
      <c r="E197" s="5" t="s">
        <v>106</v>
      </c>
      <c r="F197" s="6">
        <v>0</v>
      </c>
      <c r="G197" t="str">
        <f>VLOOKUP(InputData[[#This Row],[PRODUCT ID]],MasterData[],2,FALSE)</f>
        <v>Product42</v>
      </c>
      <c r="H197" t="str">
        <f>VLOOKUP(InputData[[#This Row],[PRODUCT ID]],MasterData[],3,FALSE)</f>
        <v>Category05</v>
      </c>
      <c r="I197" t="str">
        <f>VLOOKUP(InputData[[#This Row],[PRODUCT ID]],MasterData[],4,FALSE)</f>
        <v>Ft</v>
      </c>
      <c r="J197" s="7">
        <f>VLOOKUP(InputData[[#This Row],[PRODUCT ID]],MasterData[],5,FALSE)</f>
        <v>120</v>
      </c>
      <c r="K197" s="7">
        <f>VLOOKUP(InputData[[#This Row],[PRODUCT ID]],MasterData[],6,FALSE)</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94</v>
      </c>
      <c r="C198" s="5">
        <v>14</v>
      </c>
      <c r="D198" s="5" t="s">
        <v>108</v>
      </c>
      <c r="E198" s="5" t="s">
        <v>106</v>
      </c>
      <c r="F198" s="6">
        <v>0</v>
      </c>
      <c r="G198" t="str">
        <f>VLOOKUP(InputData[[#This Row],[PRODUCT ID]],MasterData[],2,FALSE)</f>
        <v>Product42</v>
      </c>
      <c r="H198" t="str">
        <f>VLOOKUP(InputData[[#This Row],[PRODUCT ID]],MasterData[],3,FALSE)</f>
        <v>Category05</v>
      </c>
      <c r="I198" t="str">
        <f>VLOOKUP(InputData[[#This Row],[PRODUCT ID]],MasterData[],4,FALSE)</f>
        <v>Ft</v>
      </c>
      <c r="J198" s="7">
        <f>VLOOKUP(InputData[[#This Row],[PRODUCT ID]],MasterData[],5,FALSE)</f>
        <v>120</v>
      </c>
      <c r="K198" s="7">
        <f>VLOOKUP(InputData[[#This Row],[PRODUCT ID]],MasterData[],6,FALSE)</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47</v>
      </c>
      <c r="C199" s="5">
        <v>7</v>
      </c>
      <c r="D199" s="5" t="s">
        <v>105</v>
      </c>
      <c r="E199" s="5" t="s">
        <v>107</v>
      </c>
      <c r="F199" s="6">
        <v>0</v>
      </c>
      <c r="G199" t="str">
        <f>VLOOKUP(InputData[[#This Row],[PRODUCT ID]],MasterData[],2,FALSE)</f>
        <v>Product20</v>
      </c>
      <c r="H199" t="str">
        <f>VLOOKUP(InputData[[#This Row],[PRODUCT ID]],MasterData[],3,FALSE)</f>
        <v>Category03</v>
      </c>
      <c r="I199" t="str">
        <f>VLOOKUP(InputData[[#This Row],[PRODUCT ID]],MasterData[],4,FALSE)</f>
        <v>Lt</v>
      </c>
      <c r="J199" s="7">
        <f>VLOOKUP(InputData[[#This Row],[PRODUCT ID]],MasterData[],5,FALSE)</f>
        <v>61</v>
      </c>
      <c r="K199" s="7">
        <f>VLOOKUP(InputData[[#This Row],[PRODUCT ID]],MasterData[],6,FALSE)</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90</v>
      </c>
      <c r="C200" s="5">
        <v>2</v>
      </c>
      <c r="D200" s="5" t="s">
        <v>106</v>
      </c>
      <c r="E200" s="5" t="s">
        <v>107</v>
      </c>
      <c r="F200" s="6">
        <v>0</v>
      </c>
      <c r="G200" t="str">
        <f>VLOOKUP(InputData[[#This Row],[PRODUCT ID]],MasterData[],2,FALSE)</f>
        <v>Product40</v>
      </c>
      <c r="H200" t="str">
        <f>VLOOKUP(InputData[[#This Row],[PRODUCT ID]],MasterData[],3,FALSE)</f>
        <v>Category05</v>
      </c>
      <c r="I200" t="str">
        <f>VLOOKUP(InputData[[#This Row],[PRODUCT ID]],MasterData[],4,FALSE)</f>
        <v>Kg</v>
      </c>
      <c r="J200" s="7">
        <f>VLOOKUP(InputData[[#This Row],[PRODUCT ID]],MasterData[],5,FALSE)</f>
        <v>90</v>
      </c>
      <c r="K200" s="7">
        <f>VLOOKUP(InputData[[#This Row],[PRODUCT ID]],MasterData[],6,FALSE)</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10</v>
      </c>
      <c r="C201" s="5">
        <v>4</v>
      </c>
      <c r="D201" s="5" t="s">
        <v>108</v>
      </c>
      <c r="E201" s="5" t="s">
        <v>107</v>
      </c>
      <c r="F201" s="6">
        <v>0</v>
      </c>
      <c r="G201" t="str">
        <f>VLOOKUP(InputData[[#This Row],[PRODUCT ID]],MasterData[],2,FALSE)</f>
        <v>Product02</v>
      </c>
      <c r="H201" t="str">
        <f>VLOOKUP(InputData[[#This Row],[PRODUCT ID]],MasterData[],3,FALSE)</f>
        <v>Category01</v>
      </c>
      <c r="I201" t="str">
        <f>VLOOKUP(InputData[[#This Row],[PRODUCT ID]],MasterData[],4,FALSE)</f>
        <v>Kg</v>
      </c>
      <c r="J201" s="7">
        <f>VLOOKUP(InputData[[#This Row],[PRODUCT ID]],MasterData[],5,FALSE)</f>
        <v>105</v>
      </c>
      <c r="K201" s="7">
        <f>VLOOKUP(InputData[[#This Row],[PRODUCT ID]],MasterData[],6,FALSE)</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43</v>
      </c>
      <c r="C202" s="5">
        <v>12</v>
      </c>
      <c r="D202" s="5" t="s">
        <v>108</v>
      </c>
      <c r="E202" s="5" t="s">
        <v>107</v>
      </c>
      <c r="F202" s="6">
        <v>0</v>
      </c>
      <c r="G202" t="str">
        <f>VLOOKUP(InputData[[#This Row],[PRODUCT ID]],MasterData[],2,FALSE)</f>
        <v>Product18</v>
      </c>
      <c r="H202" t="str">
        <f>VLOOKUP(InputData[[#This Row],[PRODUCT ID]],MasterData[],3,FALSE)</f>
        <v>Category02</v>
      </c>
      <c r="I202" t="str">
        <f>VLOOKUP(InputData[[#This Row],[PRODUCT ID]],MasterData[],4,FALSE)</f>
        <v>No.</v>
      </c>
      <c r="J202" s="7">
        <f>VLOOKUP(InputData[[#This Row],[PRODUCT ID]],MasterData[],5,FALSE)</f>
        <v>37</v>
      </c>
      <c r="K202" s="7">
        <f>VLOOKUP(InputData[[#This Row],[PRODUCT ID]],MasterData[],6,FALSE)</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50</v>
      </c>
      <c r="C203" s="5">
        <v>7</v>
      </c>
      <c r="D203" s="5" t="s">
        <v>106</v>
      </c>
      <c r="E203" s="5" t="s">
        <v>106</v>
      </c>
      <c r="F203" s="6">
        <v>0</v>
      </c>
      <c r="G203" t="str">
        <f>VLOOKUP(InputData[[#This Row],[PRODUCT ID]],MasterData[],2,FALSE)</f>
        <v>Product21</v>
      </c>
      <c r="H203" t="str">
        <f>VLOOKUP(InputData[[#This Row],[PRODUCT ID]],MasterData[],3,FALSE)</f>
        <v>Category03</v>
      </c>
      <c r="I203" t="str">
        <f>VLOOKUP(InputData[[#This Row],[PRODUCT ID]],MasterData[],4,FALSE)</f>
        <v>Ft</v>
      </c>
      <c r="J203" s="7">
        <f>VLOOKUP(InputData[[#This Row],[PRODUCT ID]],MasterData[],5,FALSE)</f>
        <v>126</v>
      </c>
      <c r="K203" s="7">
        <f>VLOOKUP(InputData[[#This Row],[PRODUCT ID]],MasterData[],6,FALSE)</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77</v>
      </c>
      <c r="C204" s="5">
        <v>1</v>
      </c>
      <c r="D204" s="5" t="s">
        <v>108</v>
      </c>
      <c r="E204" s="5" t="s">
        <v>107</v>
      </c>
      <c r="F204" s="6">
        <v>0</v>
      </c>
      <c r="G204" t="str">
        <f>VLOOKUP(InputData[[#This Row],[PRODUCT ID]],MasterData[],2,FALSE)</f>
        <v>Product34</v>
      </c>
      <c r="H204" t="str">
        <f>VLOOKUP(InputData[[#This Row],[PRODUCT ID]],MasterData[],3,FALSE)</f>
        <v>Category04</v>
      </c>
      <c r="I204" t="str">
        <f>VLOOKUP(InputData[[#This Row],[PRODUCT ID]],MasterData[],4,FALSE)</f>
        <v>Lt</v>
      </c>
      <c r="J204" s="7">
        <f>VLOOKUP(InputData[[#This Row],[PRODUCT ID]],MasterData[],5,FALSE)</f>
        <v>55</v>
      </c>
      <c r="K204" s="7">
        <f>VLOOKUP(InputData[[#This Row],[PRODUCT ID]],MasterData[],6,FALSE)</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35</v>
      </c>
      <c r="C205" s="5">
        <v>9</v>
      </c>
      <c r="D205" s="5" t="s">
        <v>106</v>
      </c>
      <c r="E205" s="5" t="s">
        <v>106</v>
      </c>
      <c r="F205" s="6">
        <v>0</v>
      </c>
      <c r="G205" t="str">
        <f>VLOOKUP(InputData[[#This Row],[PRODUCT ID]],MasterData[],2,FALSE)</f>
        <v>Product14</v>
      </c>
      <c r="H205" t="str">
        <f>VLOOKUP(InputData[[#This Row],[PRODUCT ID]],MasterData[],3,FALSE)</f>
        <v>Category02</v>
      </c>
      <c r="I205" t="str">
        <f>VLOOKUP(InputData[[#This Row],[PRODUCT ID]],MasterData[],4,FALSE)</f>
        <v>Kg</v>
      </c>
      <c r="J205" s="7">
        <f>VLOOKUP(InputData[[#This Row],[PRODUCT ID]],MasterData[],5,FALSE)</f>
        <v>112</v>
      </c>
      <c r="K205" s="7">
        <f>VLOOKUP(InputData[[#This Row],[PRODUCT ID]],MasterData[],6,FALSE)</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18</v>
      </c>
      <c r="C206" s="5">
        <v>5</v>
      </c>
      <c r="D206" s="5" t="s">
        <v>106</v>
      </c>
      <c r="E206" s="5" t="s">
        <v>106</v>
      </c>
      <c r="F206" s="6">
        <v>0</v>
      </c>
      <c r="G206" t="str">
        <f>VLOOKUP(InputData[[#This Row],[PRODUCT ID]],MasterData[],2,FALSE)</f>
        <v>Product06</v>
      </c>
      <c r="H206" t="str">
        <f>VLOOKUP(InputData[[#This Row],[PRODUCT ID]],MasterData[],3,FALSE)</f>
        <v>Category01</v>
      </c>
      <c r="I206" t="str">
        <f>VLOOKUP(InputData[[#This Row],[PRODUCT ID]],MasterData[],4,FALSE)</f>
        <v>Kg</v>
      </c>
      <c r="J206" s="7">
        <f>VLOOKUP(InputData[[#This Row],[PRODUCT ID]],MasterData[],5,FALSE)</f>
        <v>75</v>
      </c>
      <c r="K206" s="7">
        <f>VLOOKUP(InputData[[#This Row],[PRODUCT ID]],MasterData[],6,FALSE)</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69</v>
      </c>
      <c r="C207" s="5">
        <v>14</v>
      </c>
      <c r="D207" s="5" t="s">
        <v>106</v>
      </c>
      <c r="E207" s="5" t="s">
        <v>107</v>
      </c>
      <c r="F207" s="6">
        <v>0</v>
      </c>
      <c r="G207" t="str">
        <f>VLOOKUP(InputData[[#This Row],[PRODUCT ID]],MasterData[],2,FALSE)</f>
        <v>Product30</v>
      </c>
      <c r="H207" t="str">
        <f>VLOOKUP(InputData[[#This Row],[PRODUCT ID]],MasterData[],3,FALSE)</f>
        <v>Category04</v>
      </c>
      <c r="I207" t="str">
        <f>VLOOKUP(InputData[[#This Row],[PRODUCT ID]],MasterData[],4,FALSE)</f>
        <v>Ft</v>
      </c>
      <c r="J207" s="7">
        <f>VLOOKUP(InputData[[#This Row],[PRODUCT ID]],MasterData[],5,FALSE)</f>
        <v>148</v>
      </c>
      <c r="K207" s="7">
        <f>VLOOKUP(InputData[[#This Row],[PRODUCT ID]],MasterData[],6,FALSE)</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35</v>
      </c>
      <c r="C208" s="5">
        <v>15</v>
      </c>
      <c r="D208" s="5" t="s">
        <v>108</v>
      </c>
      <c r="E208" s="5" t="s">
        <v>106</v>
      </c>
      <c r="F208" s="6">
        <v>0</v>
      </c>
      <c r="G208" t="str">
        <f>VLOOKUP(InputData[[#This Row],[PRODUCT ID]],MasterData[],2,FALSE)</f>
        <v>Product14</v>
      </c>
      <c r="H208" t="str">
        <f>VLOOKUP(InputData[[#This Row],[PRODUCT ID]],MasterData[],3,FALSE)</f>
        <v>Category02</v>
      </c>
      <c r="I208" t="str">
        <f>VLOOKUP(InputData[[#This Row],[PRODUCT ID]],MasterData[],4,FALSE)</f>
        <v>Kg</v>
      </c>
      <c r="J208" s="7">
        <f>VLOOKUP(InputData[[#This Row],[PRODUCT ID]],MasterData[],5,FALSE)</f>
        <v>112</v>
      </c>
      <c r="K208" s="7">
        <f>VLOOKUP(InputData[[#This Row],[PRODUCT ID]],MasterData[],6,FALSE)</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45</v>
      </c>
      <c r="C209" s="5">
        <v>9</v>
      </c>
      <c r="D209" s="5" t="s">
        <v>108</v>
      </c>
      <c r="E209" s="5" t="s">
        <v>106</v>
      </c>
      <c r="F209" s="6">
        <v>0</v>
      </c>
      <c r="G209" t="str">
        <f>VLOOKUP(InputData[[#This Row],[PRODUCT ID]],MasterData[],2,FALSE)</f>
        <v>Product19</v>
      </c>
      <c r="H209" t="str">
        <f>VLOOKUP(InputData[[#This Row],[PRODUCT ID]],MasterData[],3,FALSE)</f>
        <v>Category02</v>
      </c>
      <c r="I209" t="str">
        <f>VLOOKUP(InputData[[#This Row],[PRODUCT ID]],MasterData[],4,FALSE)</f>
        <v>Ft</v>
      </c>
      <c r="J209" s="7">
        <f>VLOOKUP(InputData[[#This Row],[PRODUCT ID]],MasterData[],5,FALSE)</f>
        <v>150</v>
      </c>
      <c r="K209" s="7">
        <f>VLOOKUP(InputData[[#This Row],[PRODUCT ID]],MasterData[],6,FALSE)</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79</v>
      </c>
      <c r="C210" s="5">
        <v>1</v>
      </c>
      <c r="D210" s="5" t="s">
        <v>108</v>
      </c>
      <c r="E210" s="5" t="s">
        <v>106</v>
      </c>
      <c r="F210" s="6">
        <v>0</v>
      </c>
      <c r="G210" t="str">
        <f>VLOOKUP(InputData[[#This Row],[PRODUCT ID]],MasterData[],2,FALSE)</f>
        <v>Product35</v>
      </c>
      <c r="H210" t="str">
        <f>VLOOKUP(InputData[[#This Row],[PRODUCT ID]],MasterData[],3,FALSE)</f>
        <v>Category04</v>
      </c>
      <c r="I210" t="str">
        <f>VLOOKUP(InputData[[#This Row],[PRODUCT ID]],MasterData[],4,FALSE)</f>
        <v>No.</v>
      </c>
      <c r="J210" s="7">
        <f>VLOOKUP(InputData[[#This Row],[PRODUCT ID]],MasterData[],5,FALSE)</f>
        <v>5</v>
      </c>
      <c r="K210" s="7">
        <f>VLOOKUP(InputData[[#This Row],[PRODUCT ID]],MasterData[],6,FALSE)</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81</v>
      </c>
      <c r="C211" s="5">
        <v>12</v>
      </c>
      <c r="D211" s="5" t="s">
        <v>106</v>
      </c>
      <c r="E211" s="5" t="s">
        <v>106</v>
      </c>
      <c r="F211" s="6">
        <v>0</v>
      </c>
      <c r="G211" t="str">
        <f>VLOOKUP(InputData[[#This Row],[PRODUCT ID]],MasterData[],2,FALSE)</f>
        <v>Product36</v>
      </c>
      <c r="H211" t="str">
        <f>VLOOKUP(InputData[[#This Row],[PRODUCT ID]],MasterData[],3,FALSE)</f>
        <v>Category04</v>
      </c>
      <c r="I211" t="str">
        <f>VLOOKUP(InputData[[#This Row],[PRODUCT ID]],MasterData[],4,FALSE)</f>
        <v>Kg</v>
      </c>
      <c r="J211" s="7">
        <f>VLOOKUP(InputData[[#This Row],[PRODUCT ID]],MasterData[],5,FALSE)</f>
        <v>90</v>
      </c>
      <c r="K211" s="7">
        <f>VLOOKUP(InputData[[#This Row],[PRODUCT ID]],MasterData[],6,FALSE)</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60</v>
      </c>
      <c r="C212" s="5">
        <v>6</v>
      </c>
      <c r="D212" s="5" t="s">
        <v>108</v>
      </c>
      <c r="E212" s="5" t="s">
        <v>107</v>
      </c>
      <c r="F212" s="6">
        <v>0</v>
      </c>
      <c r="G212" t="str">
        <f>VLOOKUP(InputData[[#This Row],[PRODUCT ID]],MasterData[],2,FALSE)</f>
        <v>Product26</v>
      </c>
      <c r="H212" t="str">
        <f>VLOOKUP(InputData[[#This Row],[PRODUCT ID]],MasterData[],3,FALSE)</f>
        <v>Category04</v>
      </c>
      <c r="I212" t="str">
        <f>VLOOKUP(InputData[[#This Row],[PRODUCT ID]],MasterData[],4,FALSE)</f>
        <v>No.</v>
      </c>
      <c r="J212" s="7">
        <f>VLOOKUP(InputData[[#This Row],[PRODUCT ID]],MasterData[],5,FALSE)</f>
        <v>18</v>
      </c>
      <c r="K212" s="7">
        <f>VLOOKUP(InputData[[#This Row],[PRODUCT ID]],MasterData[],6,FALSE)</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86</v>
      </c>
      <c r="C213" s="5">
        <v>5</v>
      </c>
      <c r="D213" s="5" t="s">
        <v>108</v>
      </c>
      <c r="E213" s="5" t="s">
        <v>107</v>
      </c>
      <c r="F213" s="6">
        <v>0</v>
      </c>
      <c r="G213" t="str">
        <f>VLOOKUP(InputData[[#This Row],[PRODUCT ID]],MasterData[],2,FALSE)</f>
        <v>Product38</v>
      </c>
      <c r="H213" t="str">
        <f>VLOOKUP(InputData[[#This Row],[PRODUCT ID]],MasterData[],3,FALSE)</f>
        <v>Category05</v>
      </c>
      <c r="I213" t="str">
        <f>VLOOKUP(InputData[[#This Row],[PRODUCT ID]],MasterData[],4,FALSE)</f>
        <v>Kg</v>
      </c>
      <c r="J213" s="7">
        <f>VLOOKUP(InputData[[#This Row],[PRODUCT ID]],MasterData[],5,FALSE)</f>
        <v>72</v>
      </c>
      <c r="K213" s="7">
        <f>VLOOKUP(InputData[[#This Row],[PRODUCT ID]],MasterData[],6,FALSE)</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73</v>
      </c>
      <c r="C214" s="5">
        <v>11</v>
      </c>
      <c r="D214" s="5" t="s">
        <v>106</v>
      </c>
      <c r="E214" s="5" t="s">
        <v>107</v>
      </c>
      <c r="F214" s="6">
        <v>0</v>
      </c>
      <c r="G214" t="str">
        <f>VLOOKUP(InputData[[#This Row],[PRODUCT ID]],MasterData[],2,FALSE)</f>
        <v>Product32</v>
      </c>
      <c r="H214" t="str">
        <f>VLOOKUP(InputData[[#This Row],[PRODUCT ID]],MasterData[],3,FALSE)</f>
        <v>Category04</v>
      </c>
      <c r="I214" t="str">
        <f>VLOOKUP(InputData[[#This Row],[PRODUCT ID]],MasterData[],4,FALSE)</f>
        <v>Kg</v>
      </c>
      <c r="J214" s="7">
        <f>VLOOKUP(InputData[[#This Row],[PRODUCT ID]],MasterData[],5,FALSE)</f>
        <v>89</v>
      </c>
      <c r="K214" s="7">
        <f>VLOOKUP(InputData[[#This Row],[PRODUCT ID]],MasterData[],6,FALSE)</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79</v>
      </c>
      <c r="C215" s="5">
        <v>14</v>
      </c>
      <c r="D215" s="5" t="s">
        <v>108</v>
      </c>
      <c r="E215" s="5" t="s">
        <v>107</v>
      </c>
      <c r="F215" s="6">
        <v>0</v>
      </c>
      <c r="G215" t="str">
        <f>VLOOKUP(InputData[[#This Row],[PRODUCT ID]],MasterData[],2,FALSE)</f>
        <v>Product35</v>
      </c>
      <c r="H215" t="str">
        <f>VLOOKUP(InputData[[#This Row],[PRODUCT ID]],MasterData[],3,FALSE)</f>
        <v>Category04</v>
      </c>
      <c r="I215" t="str">
        <f>VLOOKUP(InputData[[#This Row],[PRODUCT ID]],MasterData[],4,FALSE)</f>
        <v>No.</v>
      </c>
      <c r="J215" s="7">
        <f>VLOOKUP(InputData[[#This Row],[PRODUCT ID]],MasterData[],5,FALSE)</f>
        <v>5</v>
      </c>
      <c r="K215" s="7">
        <f>VLOOKUP(InputData[[#This Row],[PRODUCT ID]],MasterData[],6,FALSE)</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29</v>
      </c>
      <c r="C216" s="5">
        <v>15</v>
      </c>
      <c r="D216" s="5" t="s">
        <v>108</v>
      </c>
      <c r="E216" s="5" t="s">
        <v>107</v>
      </c>
      <c r="F216" s="6">
        <v>0</v>
      </c>
      <c r="G216" t="str">
        <f>VLOOKUP(InputData[[#This Row],[PRODUCT ID]],MasterData[],2,FALSE)</f>
        <v>Product11</v>
      </c>
      <c r="H216" t="str">
        <f>VLOOKUP(InputData[[#This Row],[PRODUCT ID]],MasterData[],3,FALSE)</f>
        <v>Category02</v>
      </c>
      <c r="I216" t="str">
        <f>VLOOKUP(InputData[[#This Row],[PRODUCT ID]],MasterData[],4,FALSE)</f>
        <v>Lt</v>
      </c>
      <c r="J216" s="7">
        <f>VLOOKUP(InputData[[#This Row],[PRODUCT ID]],MasterData[],5,FALSE)</f>
        <v>44</v>
      </c>
      <c r="K216" s="7">
        <f>VLOOKUP(InputData[[#This Row],[PRODUCT ID]],MasterData[],6,FALSE)</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63</v>
      </c>
      <c r="C217" s="5">
        <v>8</v>
      </c>
      <c r="D217" s="5" t="s">
        <v>106</v>
      </c>
      <c r="E217" s="5" t="s">
        <v>106</v>
      </c>
      <c r="F217" s="6">
        <v>0</v>
      </c>
      <c r="G217" t="str">
        <f>VLOOKUP(InputData[[#This Row],[PRODUCT ID]],MasterData[],2,FALSE)</f>
        <v>Product27</v>
      </c>
      <c r="H217" t="str">
        <f>VLOOKUP(InputData[[#This Row],[PRODUCT ID]],MasterData[],3,FALSE)</f>
        <v>Category04</v>
      </c>
      <c r="I217" t="str">
        <f>VLOOKUP(InputData[[#This Row],[PRODUCT ID]],MasterData[],4,FALSE)</f>
        <v>Lt</v>
      </c>
      <c r="J217" s="7">
        <f>VLOOKUP(InputData[[#This Row],[PRODUCT ID]],MasterData[],5,FALSE)</f>
        <v>48</v>
      </c>
      <c r="K217" s="7">
        <f>VLOOKUP(InputData[[#This Row],[PRODUCT ID]],MasterData[],6,FALSE)</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25">
      <c r="A218" s="3">
        <v>44486</v>
      </c>
      <c r="B218" s="4" t="s">
        <v>6</v>
      </c>
      <c r="C218" s="5">
        <v>13</v>
      </c>
      <c r="D218" s="5" t="s">
        <v>108</v>
      </c>
      <c r="E218" s="5" t="s">
        <v>106</v>
      </c>
      <c r="F218" s="6">
        <v>0</v>
      </c>
      <c r="G218" t="str">
        <f>VLOOKUP(InputData[[#This Row],[PRODUCT ID]],MasterData[],2,FALSE)</f>
        <v>Product01</v>
      </c>
      <c r="H218" t="str">
        <f>VLOOKUP(InputData[[#This Row],[PRODUCT ID]],MasterData[],3,FALSE)</f>
        <v>Category01</v>
      </c>
      <c r="I218" t="str">
        <f>VLOOKUP(InputData[[#This Row],[PRODUCT ID]],MasterData[],4,FALSE)</f>
        <v>Kg</v>
      </c>
      <c r="J218" s="7">
        <f>VLOOKUP(InputData[[#This Row],[PRODUCT ID]],MasterData[],5,FALSE)</f>
        <v>98</v>
      </c>
      <c r="K218" s="7">
        <f>VLOOKUP(InputData[[#This Row],[PRODUCT ID]],MasterData[],6,FALSE)</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58</v>
      </c>
      <c r="C219" s="5">
        <v>6</v>
      </c>
      <c r="D219" s="5" t="s">
        <v>106</v>
      </c>
      <c r="E219" s="5" t="s">
        <v>107</v>
      </c>
      <c r="F219" s="6">
        <v>0</v>
      </c>
      <c r="G219" t="str">
        <f>VLOOKUP(InputData[[#This Row],[PRODUCT ID]],MasterData[],2,FALSE)</f>
        <v>Product25</v>
      </c>
      <c r="H219" t="str">
        <f>VLOOKUP(InputData[[#This Row],[PRODUCT ID]],MasterData[],3,FALSE)</f>
        <v>Category03</v>
      </c>
      <c r="I219" t="str">
        <f>VLOOKUP(InputData[[#This Row],[PRODUCT ID]],MasterData[],4,FALSE)</f>
        <v>No.</v>
      </c>
      <c r="J219" s="7">
        <f>VLOOKUP(InputData[[#This Row],[PRODUCT ID]],MasterData[],5,FALSE)</f>
        <v>7</v>
      </c>
      <c r="K219" s="7">
        <f>VLOOKUP(InputData[[#This Row],[PRODUCT ID]],MasterData[],6,FALSE)</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50</v>
      </c>
      <c r="C220" s="5">
        <v>13</v>
      </c>
      <c r="D220" s="5" t="s">
        <v>106</v>
      </c>
      <c r="E220" s="5" t="s">
        <v>107</v>
      </c>
      <c r="F220" s="6">
        <v>0</v>
      </c>
      <c r="G220" t="str">
        <f>VLOOKUP(InputData[[#This Row],[PRODUCT ID]],MasterData[],2,FALSE)</f>
        <v>Product21</v>
      </c>
      <c r="H220" t="str">
        <f>VLOOKUP(InputData[[#This Row],[PRODUCT ID]],MasterData[],3,FALSE)</f>
        <v>Category03</v>
      </c>
      <c r="I220" t="str">
        <f>VLOOKUP(InputData[[#This Row],[PRODUCT ID]],MasterData[],4,FALSE)</f>
        <v>Ft</v>
      </c>
      <c r="J220" s="7">
        <f>VLOOKUP(InputData[[#This Row],[PRODUCT ID]],MasterData[],5,FALSE)</f>
        <v>126</v>
      </c>
      <c r="K220" s="7">
        <f>VLOOKUP(InputData[[#This Row],[PRODUCT ID]],MasterData[],6,FALSE)</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29</v>
      </c>
      <c r="C221" s="5">
        <v>7</v>
      </c>
      <c r="D221" s="5" t="s">
        <v>108</v>
      </c>
      <c r="E221" s="5" t="s">
        <v>107</v>
      </c>
      <c r="F221" s="6">
        <v>0</v>
      </c>
      <c r="G221" t="str">
        <f>VLOOKUP(InputData[[#This Row],[PRODUCT ID]],MasterData[],2,FALSE)</f>
        <v>Product11</v>
      </c>
      <c r="H221" t="str">
        <f>VLOOKUP(InputData[[#This Row],[PRODUCT ID]],MasterData[],3,FALSE)</f>
        <v>Category02</v>
      </c>
      <c r="I221" t="str">
        <f>VLOOKUP(InputData[[#This Row],[PRODUCT ID]],MasterData[],4,FALSE)</f>
        <v>Lt</v>
      </c>
      <c r="J221" s="7">
        <f>VLOOKUP(InputData[[#This Row],[PRODUCT ID]],MasterData[],5,FALSE)</f>
        <v>44</v>
      </c>
      <c r="K221" s="7">
        <f>VLOOKUP(InputData[[#This Row],[PRODUCT ID]],MasterData[],6,FALSE)</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56</v>
      </c>
      <c r="C222" s="5">
        <v>13</v>
      </c>
      <c r="D222" s="5" t="s">
        <v>106</v>
      </c>
      <c r="E222" s="5" t="s">
        <v>107</v>
      </c>
      <c r="F222" s="6">
        <v>0</v>
      </c>
      <c r="G222" t="str">
        <f>VLOOKUP(InputData[[#This Row],[PRODUCT ID]],MasterData[],2,FALSE)</f>
        <v>Product24</v>
      </c>
      <c r="H222" t="str">
        <f>VLOOKUP(InputData[[#This Row],[PRODUCT ID]],MasterData[],3,FALSE)</f>
        <v>Category03</v>
      </c>
      <c r="I222" t="str">
        <f>VLOOKUP(InputData[[#This Row],[PRODUCT ID]],MasterData[],4,FALSE)</f>
        <v>Ft</v>
      </c>
      <c r="J222" s="7">
        <f>VLOOKUP(InputData[[#This Row],[PRODUCT ID]],MasterData[],5,FALSE)</f>
        <v>144</v>
      </c>
      <c r="K222" s="7">
        <f>VLOOKUP(InputData[[#This Row],[PRODUCT ID]],MasterData[],6,FALSE)</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24</v>
      </c>
      <c r="C223" s="5">
        <v>1</v>
      </c>
      <c r="D223" s="5" t="s">
        <v>108</v>
      </c>
      <c r="E223" s="5" t="s">
        <v>107</v>
      </c>
      <c r="F223" s="6">
        <v>0</v>
      </c>
      <c r="G223" t="str">
        <f>VLOOKUP(InputData[[#This Row],[PRODUCT ID]],MasterData[],2,FALSE)</f>
        <v>Product09</v>
      </c>
      <c r="H223" t="str">
        <f>VLOOKUP(InputData[[#This Row],[PRODUCT ID]],MasterData[],3,FALSE)</f>
        <v>Category01</v>
      </c>
      <c r="I223" t="str">
        <f>VLOOKUP(InputData[[#This Row],[PRODUCT ID]],MasterData[],4,FALSE)</f>
        <v>No.</v>
      </c>
      <c r="J223" s="7">
        <f>VLOOKUP(InputData[[#This Row],[PRODUCT ID]],MasterData[],5,FALSE)</f>
        <v>6</v>
      </c>
      <c r="K223" s="7">
        <f>VLOOKUP(InputData[[#This Row],[PRODUCT ID]],MasterData[],6,FALSE)</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25">
      <c r="A224" s="3">
        <v>44493</v>
      </c>
      <c r="B224" s="4" t="s">
        <v>29</v>
      </c>
      <c r="C224" s="5">
        <v>3</v>
      </c>
      <c r="D224" s="5" t="s">
        <v>105</v>
      </c>
      <c r="E224" s="5" t="s">
        <v>107</v>
      </c>
      <c r="F224" s="6">
        <v>0</v>
      </c>
      <c r="G224" t="str">
        <f>VLOOKUP(InputData[[#This Row],[PRODUCT ID]],MasterData[],2,FALSE)</f>
        <v>Product11</v>
      </c>
      <c r="H224" t="str">
        <f>VLOOKUP(InputData[[#This Row],[PRODUCT ID]],MasterData[],3,FALSE)</f>
        <v>Category02</v>
      </c>
      <c r="I224" t="str">
        <f>VLOOKUP(InputData[[#This Row],[PRODUCT ID]],MasterData[],4,FALSE)</f>
        <v>Lt</v>
      </c>
      <c r="J224" s="7">
        <f>VLOOKUP(InputData[[#This Row],[PRODUCT ID]],MasterData[],5,FALSE)</f>
        <v>44</v>
      </c>
      <c r="K224" s="7">
        <f>VLOOKUP(InputData[[#This Row],[PRODUCT ID]],MasterData[],6,FALSE)</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98</v>
      </c>
      <c r="C225" s="5">
        <v>9</v>
      </c>
      <c r="D225" s="5" t="s">
        <v>106</v>
      </c>
      <c r="E225" s="5" t="s">
        <v>107</v>
      </c>
      <c r="F225" s="6">
        <v>0</v>
      </c>
      <c r="G225" t="str">
        <f>VLOOKUP(InputData[[#This Row],[PRODUCT ID]],MasterData[],2,FALSE)</f>
        <v>Product44</v>
      </c>
      <c r="H225" t="str">
        <f>VLOOKUP(InputData[[#This Row],[PRODUCT ID]],MasterData[],3,FALSE)</f>
        <v>Category05</v>
      </c>
      <c r="I225" t="str">
        <f>VLOOKUP(InputData[[#This Row],[PRODUCT ID]],MasterData[],4,FALSE)</f>
        <v>Kg</v>
      </c>
      <c r="J225" s="7">
        <f>VLOOKUP(InputData[[#This Row],[PRODUCT ID]],MasterData[],5,FALSE)</f>
        <v>76</v>
      </c>
      <c r="K225" s="7">
        <f>VLOOKUP(InputData[[#This Row],[PRODUCT ID]],MasterData[],6,FALSE)</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14</v>
      </c>
      <c r="C226" s="5">
        <v>6</v>
      </c>
      <c r="D226" s="5" t="s">
        <v>105</v>
      </c>
      <c r="E226" s="5" t="s">
        <v>107</v>
      </c>
      <c r="F226" s="6">
        <v>0</v>
      </c>
      <c r="G226" t="str">
        <f>VLOOKUP(InputData[[#This Row],[PRODUCT ID]],MasterData[],2,FALSE)</f>
        <v>Product04</v>
      </c>
      <c r="H226" t="str">
        <f>VLOOKUP(InputData[[#This Row],[PRODUCT ID]],MasterData[],3,FALSE)</f>
        <v>Category01</v>
      </c>
      <c r="I226" t="str">
        <f>VLOOKUP(InputData[[#This Row],[PRODUCT ID]],MasterData[],4,FALSE)</f>
        <v>Lt</v>
      </c>
      <c r="J226" s="7">
        <f>VLOOKUP(InputData[[#This Row],[PRODUCT ID]],MasterData[],5,FALSE)</f>
        <v>44</v>
      </c>
      <c r="K226" s="7">
        <f>VLOOKUP(InputData[[#This Row],[PRODUCT ID]],MasterData[],6,FALSE)</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22</v>
      </c>
      <c r="C227" s="5">
        <v>1</v>
      </c>
      <c r="D227" s="5" t="s">
        <v>108</v>
      </c>
      <c r="E227" s="5" t="s">
        <v>107</v>
      </c>
      <c r="F227" s="6">
        <v>0</v>
      </c>
      <c r="G227" t="str">
        <f>VLOOKUP(InputData[[#This Row],[PRODUCT ID]],MasterData[],2,FALSE)</f>
        <v>Product08</v>
      </c>
      <c r="H227" t="str">
        <f>VLOOKUP(InputData[[#This Row],[PRODUCT ID]],MasterData[],3,FALSE)</f>
        <v>Category01</v>
      </c>
      <c r="I227" t="str">
        <f>VLOOKUP(InputData[[#This Row],[PRODUCT ID]],MasterData[],4,FALSE)</f>
        <v>Kg</v>
      </c>
      <c r="J227" s="7">
        <f>VLOOKUP(InputData[[#This Row],[PRODUCT ID]],MasterData[],5,FALSE)</f>
        <v>83</v>
      </c>
      <c r="K227" s="7">
        <f>VLOOKUP(InputData[[#This Row],[PRODUCT ID]],MasterData[],6,FALSE)</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86</v>
      </c>
      <c r="C228" s="5">
        <v>14</v>
      </c>
      <c r="D228" s="5" t="s">
        <v>106</v>
      </c>
      <c r="E228" s="5" t="s">
        <v>106</v>
      </c>
      <c r="F228" s="6">
        <v>0</v>
      </c>
      <c r="G228" t="str">
        <f>VLOOKUP(InputData[[#This Row],[PRODUCT ID]],MasterData[],2,FALSE)</f>
        <v>Product38</v>
      </c>
      <c r="H228" t="str">
        <f>VLOOKUP(InputData[[#This Row],[PRODUCT ID]],MasterData[],3,FALSE)</f>
        <v>Category05</v>
      </c>
      <c r="I228" t="str">
        <f>VLOOKUP(InputData[[#This Row],[PRODUCT ID]],MasterData[],4,FALSE)</f>
        <v>Kg</v>
      </c>
      <c r="J228" s="7">
        <f>VLOOKUP(InputData[[#This Row],[PRODUCT ID]],MasterData[],5,FALSE)</f>
        <v>72</v>
      </c>
      <c r="K228" s="7">
        <f>VLOOKUP(InputData[[#This Row],[PRODUCT ID]],MasterData[],6,FALSE)</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50</v>
      </c>
      <c r="C229" s="5">
        <v>6</v>
      </c>
      <c r="D229" s="5" t="s">
        <v>106</v>
      </c>
      <c r="E229" s="5" t="s">
        <v>107</v>
      </c>
      <c r="F229" s="6">
        <v>0</v>
      </c>
      <c r="G229" t="str">
        <f>VLOOKUP(InputData[[#This Row],[PRODUCT ID]],MasterData[],2,FALSE)</f>
        <v>Product21</v>
      </c>
      <c r="H229" t="str">
        <f>VLOOKUP(InputData[[#This Row],[PRODUCT ID]],MasterData[],3,FALSE)</f>
        <v>Category03</v>
      </c>
      <c r="I229" t="str">
        <f>VLOOKUP(InputData[[#This Row],[PRODUCT ID]],MasterData[],4,FALSE)</f>
        <v>Ft</v>
      </c>
      <c r="J229" s="7">
        <f>VLOOKUP(InputData[[#This Row],[PRODUCT ID]],MasterData[],5,FALSE)</f>
        <v>126</v>
      </c>
      <c r="K229" s="7">
        <f>VLOOKUP(InputData[[#This Row],[PRODUCT ID]],MasterData[],6,FALSE)</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33</v>
      </c>
      <c r="C230" s="5">
        <v>12</v>
      </c>
      <c r="D230" s="5" t="s">
        <v>108</v>
      </c>
      <c r="E230" s="5" t="s">
        <v>107</v>
      </c>
      <c r="F230" s="6">
        <v>0</v>
      </c>
      <c r="G230" t="str">
        <f>VLOOKUP(InputData[[#This Row],[PRODUCT ID]],MasterData[],2,FALSE)</f>
        <v>Product13</v>
      </c>
      <c r="H230" t="str">
        <f>VLOOKUP(InputData[[#This Row],[PRODUCT ID]],MasterData[],3,FALSE)</f>
        <v>Category02</v>
      </c>
      <c r="I230" t="str">
        <f>VLOOKUP(InputData[[#This Row],[PRODUCT ID]],MasterData[],4,FALSE)</f>
        <v>Kg</v>
      </c>
      <c r="J230" s="7">
        <f>VLOOKUP(InputData[[#This Row],[PRODUCT ID]],MasterData[],5,FALSE)</f>
        <v>112</v>
      </c>
      <c r="K230" s="7">
        <f>VLOOKUP(InputData[[#This Row],[PRODUCT ID]],MasterData[],6,FALSE)</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81</v>
      </c>
      <c r="C231" s="5">
        <v>10</v>
      </c>
      <c r="D231" s="5" t="s">
        <v>108</v>
      </c>
      <c r="E231" s="5" t="s">
        <v>106</v>
      </c>
      <c r="F231" s="6">
        <v>0</v>
      </c>
      <c r="G231" t="str">
        <f>VLOOKUP(InputData[[#This Row],[PRODUCT ID]],MasterData[],2,FALSE)</f>
        <v>Product36</v>
      </c>
      <c r="H231" t="str">
        <f>VLOOKUP(InputData[[#This Row],[PRODUCT ID]],MasterData[],3,FALSE)</f>
        <v>Category04</v>
      </c>
      <c r="I231" t="str">
        <f>VLOOKUP(InputData[[#This Row],[PRODUCT ID]],MasterData[],4,FALSE)</f>
        <v>Kg</v>
      </c>
      <c r="J231" s="7">
        <f>VLOOKUP(InputData[[#This Row],[PRODUCT ID]],MasterData[],5,FALSE)</f>
        <v>90</v>
      </c>
      <c r="K231" s="7">
        <f>VLOOKUP(InputData[[#This Row],[PRODUCT ID]],MasterData[],6,FALSE)</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20</v>
      </c>
      <c r="C232" s="5">
        <v>15</v>
      </c>
      <c r="D232" s="5" t="s">
        <v>108</v>
      </c>
      <c r="E232" s="5" t="s">
        <v>106</v>
      </c>
      <c r="F232" s="6">
        <v>0</v>
      </c>
      <c r="G232" t="str">
        <f>VLOOKUP(InputData[[#This Row],[PRODUCT ID]],MasterData[],2,FALSE)</f>
        <v>Product07</v>
      </c>
      <c r="H232" t="str">
        <f>VLOOKUP(InputData[[#This Row],[PRODUCT ID]],MasterData[],3,FALSE)</f>
        <v>Category01</v>
      </c>
      <c r="I232" t="str">
        <f>VLOOKUP(InputData[[#This Row],[PRODUCT ID]],MasterData[],4,FALSE)</f>
        <v>Lt</v>
      </c>
      <c r="J232" s="7">
        <f>VLOOKUP(InputData[[#This Row],[PRODUCT ID]],MasterData[],5,FALSE)</f>
        <v>43</v>
      </c>
      <c r="K232" s="7">
        <f>VLOOKUP(InputData[[#This Row],[PRODUCT ID]],MasterData[],6,FALSE)</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x14ac:dyDescent="0.25">
      <c r="A233" s="3">
        <v>44510</v>
      </c>
      <c r="B233" s="4" t="s">
        <v>94</v>
      </c>
      <c r="C233" s="5">
        <v>6</v>
      </c>
      <c r="D233" s="5" t="s">
        <v>106</v>
      </c>
      <c r="E233" s="5" t="s">
        <v>107</v>
      </c>
      <c r="F233" s="6">
        <v>0</v>
      </c>
      <c r="G233" t="str">
        <f>VLOOKUP(InputData[[#This Row],[PRODUCT ID]],MasterData[],2,FALSE)</f>
        <v>Product42</v>
      </c>
      <c r="H233" t="str">
        <f>VLOOKUP(InputData[[#This Row],[PRODUCT ID]],MasterData[],3,FALSE)</f>
        <v>Category05</v>
      </c>
      <c r="I233" t="str">
        <f>VLOOKUP(InputData[[#This Row],[PRODUCT ID]],MasterData[],4,FALSE)</f>
        <v>Ft</v>
      </c>
      <c r="J233" s="7">
        <f>VLOOKUP(InputData[[#This Row],[PRODUCT ID]],MasterData[],5,FALSE)</f>
        <v>120</v>
      </c>
      <c r="K233" s="7">
        <f>VLOOKUP(InputData[[#This Row],[PRODUCT ID]],MasterData[],6,FALSE)</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90</v>
      </c>
      <c r="C234" s="5">
        <v>12</v>
      </c>
      <c r="D234" s="5" t="s">
        <v>105</v>
      </c>
      <c r="E234" s="5" t="s">
        <v>106</v>
      </c>
      <c r="F234" s="6">
        <v>0</v>
      </c>
      <c r="G234" t="str">
        <f>VLOOKUP(InputData[[#This Row],[PRODUCT ID]],MasterData[],2,FALSE)</f>
        <v>Product40</v>
      </c>
      <c r="H234" t="str">
        <f>VLOOKUP(InputData[[#This Row],[PRODUCT ID]],MasterData[],3,FALSE)</f>
        <v>Category05</v>
      </c>
      <c r="I234" t="str">
        <f>VLOOKUP(InputData[[#This Row],[PRODUCT ID]],MasterData[],4,FALSE)</f>
        <v>Kg</v>
      </c>
      <c r="J234" s="7">
        <f>VLOOKUP(InputData[[#This Row],[PRODUCT ID]],MasterData[],5,FALSE)</f>
        <v>90</v>
      </c>
      <c r="K234" s="7">
        <f>VLOOKUP(InputData[[#This Row],[PRODUCT ID]],MasterData[],6,FALSE)</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26</v>
      </c>
      <c r="C235" s="5">
        <v>3</v>
      </c>
      <c r="D235" s="5" t="s">
        <v>106</v>
      </c>
      <c r="E235" s="5" t="s">
        <v>107</v>
      </c>
      <c r="F235" s="6">
        <v>0</v>
      </c>
      <c r="G235" t="str">
        <f>VLOOKUP(InputData[[#This Row],[PRODUCT ID]],MasterData[],2,FALSE)</f>
        <v>Product10</v>
      </c>
      <c r="H235" t="str">
        <f>VLOOKUP(InputData[[#This Row],[PRODUCT ID]],MasterData[],3,FALSE)</f>
        <v>Category02</v>
      </c>
      <c r="I235" t="str">
        <f>VLOOKUP(InputData[[#This Row],[PRODUCT ID]],MasterData[],4,FALSE)</f>
        <v>Ft</v>
      </c>
      <c r="J235" s="7">
        <f>VLOOKUP(InputData[[#This Row],[PRODUCT ID]],MasterData[],5,FALSE)</f>
        <v>148</v>
      </c>
      <c r="K235" s="7">
        <f>VLOOKUP(InputData[[#This Row],[PRODUCT ID]],MasterData[],6,FALSE)</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77</v>
      </c>
      <c r="C236" s="5">
        <v>14</v>
      </c>
      <c r="D236" s="5" t="s">
        <v>106</v>
      </c>
      <c r="E236" s="5" t="s">
        <v>106</v>
      </c>
      <c r="F236" s="6">
        <v>0</v>
      </c>
      <c r="G236" t="str">
        <f>VLOOKUP(InputData[[#This Row],[PRODUCT ID]],MasterData[],2,FALSE)</f>
        <v>Product34</v>
      </c>
      <c r="H236" t="str">
        <f>VLOOKUP(InputData[[#This Row],[PRODUCT ID]],MasterData[],3,FALSE)</f>
        <v>Category04</v>
      </c>
      <c r="I236" t="str">
        <f>VLOOKUP(InputData[[#This Row],[PRODUCT ID]],MasterData[],4,FALSE)</f>
        <v>Lt</v>
      </c>
      <c r="J236" s="7">
        <f>VLOOKUP(InputData[[#This Row],[PRODUCT ID]],MasterData[],5,FALSE)</f>
        <v>55</v>
      </c>
      <c r="K236" s="7">
        <f>VLOOKUP(InputData[[#This Row],[PRODUCT ID]],MasterData[],6,FALSE)</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22</v>
      </c>
      <c r="C237" s="5">
        <v>11</v>
      </c>
      <c r="D237" s="5" t="s">
        <v>106</v>
      </c>
      <c r="E237" s="5" t="s">
        <v>107</v>
      </c>
      <c r="F237" s="6">
        <v>0</v>
      </c>
      <c r="G237" t="str">
        <f>VLOOKUP(InputData[[#This Row],[PRODUCT ID]],MasterData[],2,FALSE)</f>
        <v>Product08</v>
      </c>
      <c r="H237" t="str">
        <f>VLOOKUP(InputData[[#This Row],[PRODUCT ID]],MasterData[],3,FALSE)</f>
        <v>Category01</v>
      </c>
      <c r="I237" t="str">
        <f>VLOOKUP(InputData[[#This Row],[PRODUCT ID]],MasterData[],4,FALSE)</f>
        <v>Kg</v>
      </c>
      <c r="J237" s="7">
        <f>VLOOKUP(InputData[[#This Row],[PRODUCT ID]],MasterData[],5,FALSE)</f>
        <v>83</v>
      </c>
      <c r="K237" s="7">
        <f>VLOOKUP(InputData[[#This Row],[PRODUCT ID]],MasterData[],6,FALSE)</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35</v>
      </c>
      <c r="C238" s="5">
        <v>1</v>
      </c>
      <c r="D238" s="5" t="s">
        <v>105</v>
      </c>
      <c r="E238" s="5" t="s">
        <v>106</v>
      </c>
      <c r="F238" s="6">
        <v>0</v>
      </c>
      <c r="G238" t="str">
        <f>VLOOKUP(InputData[[#This Row],[PRODUCT ID]],MasterData[],2,FALSE)</f>
        <v>Product14</v>
      </c>
      <c r="H238" t="str">
        <f>VLOOKUP(InputData[[#This Row],[PRODUCT ID]],MasterData[],3,FALSE)</f>
        <v>Category02</v>
      </c>
      <c r="I238" t="str">
        <f>VLOOKUP(InputData[[#This Row],[PRODUCT ID]],MasterData[],4,FALSE)</f>
        <v>Kg</v>
      </c>
      <c r="J238" s="7">
        <f>VLOOKUP(InputData[[#This Row],[PRODUCT ID]],MasterData[],5,FALSE)</f>
        <v>112</v>
      </c>
      <c r="K238" s="7">
        <f>VLOOKUP(InputData[[#This Row],[PRODUCT ID]],MasterData[],6,FALSE)</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18</v>
      </c>
      <c r="C239" s="5">
        <v>1</v>
      </c>
      <c r="D239" s="5" t="s">
        <v>106</v>
      </c>
      <c r="E239" s="5" t="s">
        <v>107</v>
      </c>
      <c r="F239" s="6">
        <v>0</v>
      </c>
      <c r="G239" t="str">
        <f>VLOOKUP(InputData[[#This Row],[PRODUCT ID]],MasterData[],2,FALSE)</f>
        <v>Product06</v>
      </c>
      <c r="H239" t="str">
        <f>VLOOKUP(InputData[[#This Row],[PRODUCT ID]],MasterData[],3,FALSE)</f>
        <v>Category01</v>
      </c>
      <c r="I239" t="str">
        <f>VLOOKUP(InputData[[#This Row],[PRODUCT ID]],MasterData[],4,FALSE)</f>
        <v>Kg</v>
      </c>
      <c r="J239" s="7">
        <f>VLOOKUP(InputData[[#This Row],[PRODUCT ID]],MasterData[],5,FALSE)</f>
        <v>75</v>
      </c>
      <c r="K239" s="7">
        <f>VLOOKUP(InputData[[#This Row],[PRODUCT ID]],MasterData[],6,FALSE)</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31</v>
      </c>
      <c r="C240" s="5">
        <v>8</v>
      </c>
      <c r="D240" s="5" t="s">
        <v>106</v>
      </c>
      <c r="E240" s="5" t="s">
        <v>106</v>
      </c>
      <c r="F240" s="6">
        <v>0</v>
      </c>
      <c r="G240" t="str">
        <f>VLOOKUP(InputData[[#This Row],[PRODUCT ID]],MasterData[],2,FALSE)</f>
        <v>Product12</v>
      </c>
      <c r="H240" t="str">
        <f>VLOOKUP(InputData[[#This Row],[PRODUCT ID]],MasterData[],3,FALSE)</f>
        <v>Category02</v>
      </c>
      <c r="I240" t="str">
        <f>VLOOKUP(InputData[[#This Row],[PRODUCT ID]],MasterData[],4,FALSE)</f>
        <v>Kg</v>
      </c>
      <c r="J240" s="7">
        <f>VLOOKUP(InputData[[#This Row],[PRODUCT ID]],MasterData[],5,FALSE)</f>
        <v>73</v>
      </c>
      <c r="K240" s="7">
        <f>VLOOKUP(InputData[[#This Row],[PRODUCT ID]],MasterData[],6,FALSE)</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90</v>
      </c>
      <c r="C241" s="5">
        <v>2</v>
      </c>
      <c r="D241" s="5" t="s">
        <v>108</v>
      </c>
      <c r="E241" s="5" t="s">
        <v>107</v>
      </c>
      <c r="F241" s="6">
        <v>0</v>
      </c>
      <c r="G241" t="str">
        <f>VLOOKUP(InputData[[#This Row],[PRODUCT ID]],MasterData[],2,FALSE)</f>
        <v>Product40</v>
      </c>
      <c r="H241" t="str">
        <f>VLOOKUP(InputData[[#This Row],[PRODUCT ID]],MasterData[],3,FALSE)</f>
        <v>Category05</v>
      </c>
      <c r="I241" t="str">
        <f>VLOOKUP(InputData[[#This Row],[PRODUCT ID]],MasterData[],4,FALSE)</f>
        <v>Kg</v>
      </c>
      <c r="J241" s="7">
        <f>VLOOKUP(InputData[[#This Row],[PRODUCT ID]],MasterData[],5,FALSE)</f>
        <v>90</v>
      </c>
      <c r="K241" s="7">
        <f>VLOOKUP(InputData[[#This Row],[PRODUCT ID]],MasterData[],6,FALSE)</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88</v>
      </c>
      <c r="C242" s="5">
        <v>15</v>
      </c>
      <c r="D242" s="5" t="s">
        <v>108</v>
      </c>
      <c r="E242" s="5" t="s">
        <v>106</v>
      </c>
      <c r="F242" s="6">
        <v>0</v>
      </c>
      <c r="G242" t="str">
        <f>VLOOKUP(InputData[[#This Row],[PRODUCT ID]],MasterData[],2,FALSE)</f>
        <v>Product39</v>
      </c>
      <c r="H242" t="str">
        <f>VLOOKUP(InputData[[#This Row],[PRODUCT ID]],MasterData[],3,FALSE)</f>
        <v>Category05</v>
      </c>
      <c r="I242" t="str">
        <f>VLOOKUP(InputData[[#This Row],[PRODUCT ID]],MasterData[],4,FALSE)</f>
        <v>No.</v>
      </c>
      <c r="J242" s="7">
        <f>VLOOKUP(InputData[[#This Row],[PRODUCT ID]],MasterData[],5,FALSE)</f>
        <v>37</v>
      </c>
      <c r="K242" s="7">
        <f>VLOOKUP(InputData[[#This Row],[PRODUCT ID]],MasterData[],6,FALSE)</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39</v>
      </c>
      <c r="C243" s="5">
        <v>10</v>
      </c>
      <c r="D243" s="5" t="s">
        <v>108</v>
      </c>
      <c r="E243" s="5" t="s">
        <v>107</v>
      </c>
      <c r="F243" s="6">
        <v>0</v>
      </c>
      <c r="G243" t="str">
        <f>VLOOKUP(InputData[[#This Row],[PRODUCT ID]],MasterData[],2,FALSE)</f>
        <v>Product16</v>
      </c>
      <c r="H243" t="str">
        <f>VLOOKUP(InputData[[#This Row],[PRODUCT ID]],MasterData[],3,FALSE)</f>
        <v>Category02</v>
      </c>
      <c r="I243" t="str">
        <f>VLOOKUP(InputData[[#This Row],[PRODUCT ID]],MasterData[],4,FALSE)</f>
        <v>No.</v>
      </c>
      <c r="J243" s="7">
        <f>VLOOKUP(InputData[[#This Row],[PRODUCT ID]],MasterData[],5,FALSE)</f>
        <v>13</v>
      </c>
      <c r="K243" s="7">
        <f>VLOOKUP(InputData[[#This Row],[PRODUCT ID]],MasterData[],6,FALSE)</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77</v>
      </c>
      <c r="C244" s="5">
        <v>2</v>
      </c>
      <c r="D244" s="5" t="s">
        <v>106</v>
      </c>
      <c r="E244" s="5" t="s">
        <v>107</v>
      </c>
      <c r="F244" s="6">
        <v>0</v>
      </c>
      <c r="G244" t="str">
        <f>VLOOKUP(InputData[[#This Row],[PRODUCT ID]],MasterData[],2,FALSE)</f>
        <v>Product34</v>
      </c>
      <c r="H244" t="str">
        <f>VLOOKUP(InputData[[#This Row],[PRODUCT ID]],MasterData[],3,FALSE)</f>
        <v>Category04</v>
      </c>
      <c r="I244" t="str">
        <f>VLOOKUP(InputData[[#This Row],[PRODUCT ID]],MasterData[],4,FALSE)</f>
        <v>Lt</v>
      </c>
      <c r="J244" s="7">
        <f>VLOOKUP(InputData[[#This Row],[PRODUCT ID]],MasterData[],5,FALSE)</f>
        <v>55</v>
      </c>
      <c r="K244" s="7">
        <f>VLOOKUP(InputData[[#This Row],[PRODUCT ID]],MasterData[],6,FALSE)</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45</v>
      </c>
      <c r="C245" s="5">
        <v>8</v>
      </c>
      <c r="D245" s="5" t="s">
        <v>106</v>
      </c>
      <c r="E245" s="5" t="s">
        <v>106</v>
      </c>
      <c r="F245" s="6">
        <v>0</v>
      </c>
      <c r="G245" t="str">
        <f>VLOOKUP(InputData[[#This Row],[PRODUCT ID]],MasterData[],2,FALSE)</f>
        <v>Product19</v>
      </c>
      <c r="H245" t="str">
        <f>VLOOKUP(InputData[[#This Row],[PRODUCT ID]],MasterData[],3,FALSE)</f>
        <v>Category02</v>
      </c>
      <c r="I245" t="str">
        <f>VLOOKUP(InputData[[#This Row],[PRODUCT ID]],MasterData[],4,FALSE)</f>
        <v>Ft</v>
      </c>
      <c r="J245" s="7">
        <f>VLOOKUP(InputData[[#This Row],[PRODUCT ID]],MasterData[],5,FALSE)</f>
        <v>150</v>
      </c>
      <c r="K245" s="7">
        <f>VLOOKUP(InputData[[#This Row],[PRODUCT ID]],MasterData[],6,FALSE)</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14</v>
      </c>
      <c r="C246" s="5">
        <v>15</v>
      </c>
      <c r="D246" s="5" t="s">
        <v>108</v>
      </c>
      <c r="E246" s="5" t="s">
        <v>107</v>
      </c>
      <c r="F246" s="6">
        <v>0</v>
      </c>
      <c r="G246" t="str">
        <f>VLOOKUP(InputData[[#This Row],[PRODUCT ID]],MasterData[],2,FALSE)</f>
        <v>Product04</v>
      </c>
      <c r="H246" t="str">
        <f>VLOOKUP(InputData[[#This Row],[PRODUCT ID]],MasterData[],3,FALSE)</f>
        <v>Category01</v>
      </c>
      <c r="I246" t="str">
        <f>VLOOKUP(InputData[[#This Row],[PRODUCT ID]],MasterData[],4,FALSE)</f>
        <v>Lt</v>
      </c>
      <c r="J246" s="7">
        <f>VLOOKUP(InputData[[#This Row],[PRODUCT ID]],MasterData[],5,FALSE)</f>
        <v>44</v>
      </c>
      <c r="K246" s="7">
        <f>VLOOKUP(InputData[[#This Row],[PRODUCT ID]],MasterData[],6,FALSE)</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26</v>
      </c>
      <c r="C247" s="5">
        <v>1</v>
      </c>
      <c r="D247" s="5" t="s">
        <v>108</v>
      </c>
      <c r="E247" s="5" t="s">
        <v>106</v>
      </c>
      <c r="F247" s="6">
        <v>0</v>
      </c>
      <c r="G247" t="str">
        <f>VLOOKUP(InputData[[#This Row],[PRODUCT ID]],MasterData[],2,FALSE)</f>
        <v>Product10</v>
      </c>
      <c r="H247" t="str">
        <f>VLOOKUP(InputData[[#This Row],[PRODUCT ID]],MasterData[],3,FALSE)</f>
        <v>Category02</v>
      </c>
      <c r="I247" t="str">
        <f>VLOOKUP(InputData[[#This Row],[PRODUCT ID]],MasterData[],4,FALSE)</f>
        <v>Ft</v>
      </c>
      <c r="J247" s="7">
        <f>VLOOKUP(InputData[[#This Row],[PRODUCT ID]],MasterData[],5,FALSE)</f>
        <v>148</v>
      </c>
      <c r="K247" s="7">
        <f>VLOOKUP(InputData[[#This Row],[PRODUCT ID]],MasterData[],6,FALSE)</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33</v>
      </c>
      <c r="C248" s="5">
        <v>8</v>
      </c>
      <c r="D248" s="5" t="s">
        <v>108</v>
      </c>
      <c r="E248" s="5" t="s">
        <v>106</v>
      </c>
      <c r="F248" s="6">
        <v>0</v>
      </c>
      <c r="G248" t="str">
        <f>VLOOKUP(InputData[[#This Row],[PRODUCT ID]],MasterData[],2,FALSE)</f>
        <v>Product13</v>
      </c>
      <c r="H248" t="str">
        <f>VLOOKUP(InputData[[#This Row],[PRODUCT ID]],MasterData[],3,FALSE)</f>
        <v>Category02</v>
      </c>
      <c r="I248" t="str">
        <f>VLOOKUP(InputData[[#This Row],[PRODUCT ID]],MasterData[],4,FALSE)</f>
        <v>Kg</v>
      </c>
      <c r="J248" s="7">
        <f>VLOOKUP(InputData[[#This Row],[PRODUCT ID]],MasterData[],5,FALSE)</f>
        <v>112</v>
      </c>
      <c r="K248" s="7">
        <f>VLOOKUP(InputData[[#This Row],[PRODUCT ID]],MasterData[],6,FALSE)</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98</v>
      </c>
      <c r="C249" s="5">
        <v>14</v>
      </c>
      <c r="D249" s="5" t="s">
        <v>108</v>
      </c>
      <c r="E249" s="5" t="s">
        <v>106</v>
      </c>
      <c r="F249" s="6">
        <v>0</v>
      </c>
      <c r="G249" t="str">
        <f>VLOOKUP(InputData[[#This Row],[PRODUCT ID]],MasterData[],2,FALSE)</f>
        <v>Product44</v>
      </c>
      <c r="H249" t="str">
        <f>VLOOKUP(InputData[[#This Row],[PRODUCT ID]],MasterData[],3,FALSE)</f>
        <v>Category05</v>
      </c>
      <c r="I249" t="str">
        <f>VLOOKUP(InputData[[#This Row],[PRODUCT ID]],MasterData[],4,FALSE)</f>
        <v>Kg</v>
      </c>
      <c r="J249" s="7">
        <f>VLOOKUP(InputData[[#This Row],[PRODUCT ID]],MasterData[],5,FALSE)</f>
        <v>76</v>
      </c>
      <c r="K249" s="7">
        <f>VLOOKUP(InputData[[#This Row],[PRODUCT ID]],MasterData[],6,FALSE)</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94</v>
      </c>
      <c r="C250" s="5">
        <v>4</v>
      </c>
      <c r="D250" s="5" t="s">
        <v>108</v>
      </c>
      <c r="E250" s="5" t="s">
        <v>106</v>
      </c>
      <c r="F250" s="6">
        <v>0</v>
      </c>
      <c r="G250" t="str">
        <f>VLOOKUP(InputData[[#This Row],[PRODUCT ID]],MasterData[],2,FALSE)</f>
        <v>Product42</v>
      </c>
      <c r="H250" t="str">
        <f>VLOOKUP(InputData[[#This Row],[PRODUCT ID]],MasterData[],3,FALSE)</f>
        <v>Category05</v>
      </c>
      <c r="I250" t="str">
        <f>VLOOKUP(InputData[[#This Row],[PRODUCT ID]],MasterData[],4,FALSE)</f>
        <v>Ft</v>
      </c>
      <c r="J250" s="7">
        <f>VLOOKUP(InputData[[#This Row],[PRODUCT ID]],MasterData[],5,FALSE)</f>
        <v>120</v>
      </c>
      <c r="K250" s="7">
        <f>VLOOKUP(InputData[[#This Row],[PRODUCT ID]],MasterData[],6,FALSE)</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12</v>
      </c>
      <c r="C251" s="5">
        <v>2</v>
      </c>
      <c r="D251" s="5" t="s">
        <v>108</v>
      </c>
      <c r="E251" s="5" t="s">
        <v>107</v>
      </c>
      <c r="F251" s="6">
        <v>0</v>
      </c>
      <c r="G251" t="str">
        <f>VLOOKUP(InputData[[#This Row],[PRODUCT ID]],MasterData[],2,FALSE)</f>
        <v>Product03</v>
      </c>
      <c r="H251" t="str">
        <f>VLOOKUP(InputData[[#This Row],[PRODUCT ID]],MasterData[],3,FALSE)</f>
        <v>Category01</v>
      </c>
      <c r="I251" t="str">
        <f>VLOOKUP(InputData[[#This Row],[PRODUCT ID]],MasterData[],4,FALSE)</f>
        <v>Kg</v>
      </c>
      <c r="J251" s="7">
        <f>VLOOKUP(InputData[[#This Row],[PRODUCT ID]],MasterData[],5,FALSE)</f>
        <v>71</v>
      </c>
      <c r="K251" s="7">
        <f>VLOOKUP(InputData[[#This Row],[PRODUCT ID]],MasterData[],6,FALSE)</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52</v>
      </c>
      <c r="C252" s="5">
        <v>8</v>
      </c>
      <c r="D252" s="5" t="s">
        <v>106</v>
      </c>
      <c r="E252" s="5" t="s">
        <v>107</v>
      </c>
      <c r="F252" s="6">
        <v>0</v>
      </c>
      <c r="G252" t="str">
        <f>VLOOKUP(InputData[[#This Row],[PRODUCT ID]],MasterData[],2,FALSE)</f>
        <v>Product22</v>
      </c>
      <c r="H252" t="str">
        <f>VLOOKUP(InputData[[#This Row],[PRODUCT ID]],MasterData[],3,FALSE)</f>
        <v>Category03</v>
      </c>
      <c r="I252" t="str">
        <f>VLOOKUP(InputData[[#This Row],[PRODUCT ID]],MasterData[],4,FALSE)</f>
        <v>Ft</v>
      </c>
      <c r="J252" s="7">
        <f>VLOOKUP(InputData[[#This Row],[PRODUCT ID]],MasterData[],5,FALSE)</f>
        <v>121</v>
      </c>
      <c r="K252" s="7">
        <f>VLOOKUP(InputData[[#This Row],[PRODUCT ID]],MasterData[],6,FALSE)</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54</v>
      </c>
      <c r="C253" s="5">
        <v>12</v>
      </c>
      <c r="D253" s="5" t="s">
        <v>108</v>
      </c>
      <c r="E253" s="5" t="s">
        <v>106</v>
      </c>
      <c r="F253" s="6">
        <v>0</v>
      </c>
      <c r="G253" t="str">
        <f>VLOOKUP(InputData[[#This Row],[PRODUCT ID]],MasterData[],2,FALSE)</f>
        <v>Product23</v>
      </c>
      <c r="H253" t="str">
        <f>VLOOKUP(InputData[[#This Row],[PRODUCT ID]],MasterData[],3,FALSE)</f>
        <v>Category03</v>
      </c>
      <c r="I253" t="str">
        <f>VLOOKUP(InputData[[#This Row],[PRODUCT ID]],MasterData[],4,FALSE)</f>
        <v>Ft</v>
      </c>
      <c r="J253" s="7">
        <f>VLOOKUP(InputData[[#This Row],[PRODUCT ID]],MasterData[],5,FALSE)</f>
        <v>141</v>
      </c>
      <c r="K253" s="7">
        <f>VLOOKUP(InputData[[#This Row],[PRODUCT ID]],MasterData[],6,FALSE)</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67</v>
      </c>
      <c r="C254" s="5">
        <v>3</v>
      </c>
      <c r="D254" s="5" t="s">
        <v>105</v>
      </c>
      <c r="E254" s="5" t="s">
        <v>106</v>
      </c>
      <c r="F254" s="6">
        <v>0</v>
      </c>
      <c r="G254" t="str">
        <f>VLOOKUP(InputData[[#This Row],[PRODUCT ID]],MasterData[],2,FALSE)</f>
        <v>Product29</v>
      </c>
      <c r="H254" t="str">
        <f>VLOOKUP(InputData[[#This Row],[PRODUCT ID]],MasterData[],3,FALSE)</f>
        <v>Category04</v>
      </c>
      <c r="I254" t="str">
        <f>VLOOKUP(InputData[[#This Row],[PRODUCT ID]],MasterData[],4,FALSE)</f>
        <v>Lt</v>
      </c>
      <c r="J254" s="7">
        <f>VLOOKUP(InputData[[#This Row],[PRODUCT ID]],MasterData[],5,FALSE)</f>
        <v>47</v>
      </c>
      <c r="K254" s="7">
        <f>VLOOKUP(InputData[[#This Row],[PRODUCT ID]],MasterData[],6,FALSE)</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29</v>
      </c>
      <c r="C255" s="5">
        <v>10</v>
      </c>
      <c r="D255" s="5" t="s">
        <v>106</v>
      </c>
      <c r="E255" s="5" t="s">
        <v>106</v>
      </c>
      <c r="F255" s="6">
        <v>0</v>
      </c>
      <c r="G255" t="str">
        <f>VLOOKUP(InputData[[#This Row],[PRODUCT ID]],MasterData[],2,FALSE)</f>
        <v>Product11</v>
      </c>
      <c r="H255" t="str">
        <f>VLOOKUP(InputData[[#This Row],[PRODUCT ID]],MasterData[],3,FALSE)</f>
        <v>Category02</v>
      </c>
      <c r="I255" t="str">
        <f>VLOOKUP(InputData[[#This Row],[PRODUCT ID]],MasterData[],4,FALSE)</f>
        <v>Lt</v>
      </c>
      <c r="J255" s="7">
        <f>VLOOKUP(InputData[[#This Row],[PRODUCT ID]],MasterData[],5,FALSE)</f>
        <v>44</v>
      </c>
      <c r="K255" s="7">
        <f>VLOOKUP(InputData[[#This Row],[PRODUCT ID]],MasterData[],6,FALSE)</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31</v>
      </c>
      <c r="C256" s="5">
        <v>14</v>
      </c>
      <c r="D256" s="5" t="s">
        <v>108</v>
      </c>
      <c r="E256" s="5" t="s">
        <v>106</v>
      </c>
      <c r="F256" s="6">
        <v>0</v>
      </c>
      <c r="G256" t="str">
        <f>VLOOKUP(InputData[[#This Row],[PRODUCT ID]],MasterData[],2,FALSE)</f>
        <v>Product12</v>
      </c>
      <c r="H256" t="str">
        <f>VLOOKUP(InputData[[#This Row],[PRODUCT ID]],MasterData[],3,FALSE)</f>
        <v>Category02</v>
      </c>
      <c r="I256" t="str">
        <f>VLOOKUP(InputData[[#This Row],[PRODUCT ID]],MasterData[],4,FALSE)</f>
        <v>Kg</v>
      </c>
      <c r="J256" s="7">
        <f>VLOOKUP(InputData[[#This Row],[PRODUCT ID]],MasterData[],5,FALSE)</f>
        <v>73</v>
      </c>
      <c r="K256" s="7">
        <f>VLOOKUP(InputData[[#This Row],[PRODUCT ID]],MasterData[],6,FALSE)</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60</v>
      </c>
      <c r="C257" s="5">
        <v>10</v>
      </c>
      <c r="D257" s="5" t="s">
        <v>106</v>
      </c>
      <c r="E257" s="5" t="s">
        <v>107</v>
      </c>
      <c r="F257" s="6">
        <v>0</v>
      </c>
      <c r="G257" t="str">
        <f>VLOOKUP(InputData[[#This Row],[PRODUCT ID]],MasterData[],2,FALSE)</f>
        <v>Product26</v>
      </c>
      <c r="H257" t="str">
        <f>VLOOKUP(InputData[[#This Row],[PRODUCT ID]],MasterData[],3,FALSE)</f>
        <v>Category04</v>
      </c>
      <c r="I257" t="str">
        <f>VLOOKUP(InputData[[#This Row],[PRODUCT ID]],MasterData[],4,FALSE)</f>
        <v>No.</v>
      </c>
      <c r="J257" s="7">
        <f>VLOOKUP(InputData[[#This Row],[PRODUCT ID]],MasterData[],5,FALSE)</f>
        <v>18</v>
      </c>
      <c r="K257" s="7">
        <f>VLOOKUP(InputData[[#This Row],[PRODUCT ID]],MasterData[],6,FALSE)</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94</v>
      </c>
      <c r="C258" s="5">
        <v>8</v>
      </c>
      <c r="D258" s="5" t="s">
        <v>105</v>
      </c>
      <c r="E258" s="5" t="s">
        <v>107</v>
      </c>
      <c r="F258" s="6">
        <v>0</v>
      </c>
      <c r="G258" t="str">
        <f>VLOOKUP(InputData[[#This Row],[PRODUCT ID]],MasterData[],2,FALSE)</f>
        <v>Product42</v>
      </c>
      <c r="H258" t="str">
        <f>VLOOKUP(InputData[[#This Row],[PRODUCT ID]],MasterData[],3,FALSE)</f>
        <v>Category05</v>
      </c>
      <c r="I258" t="str">
        <f>VLOOKUP(InputData[[#This Row],[PRODUCT ID]],MasterData[],4,FALSE)</f>
        <v>Ft</v>
      </c>
      <c r="J258" s="7">
        <f>VLOOKUP(InputData[[#This Row],[PRODUCT ID]],MasterData[],5,FALSE)</f>
        <v>120</v>
      </c>
      <c r="K258" s="7">
        <f>VLOOKUP(InputData[[#This Row],[PRODUCT ID]],MasterData[],6,FALSE)</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81</v>
      </c>
      <c r="C259" s="5">
        <v>8</v>
      </c>
      <c r="D259" s="5" t="s">
        <v>105</v>
      </c>
      <c r="E259" s="5" t="s">
        <v>106</v>
      </c>
      <c r="F259" s="6">
        <v>0</v>
      </c>
      <c r="G259" t="str">
        <f>VLOOKUP(InputData[[#This Row],[PRODUCT ID]],MasterData[],2,FALSE)</f>
        <v>Product36</v>
      </c>
      <c r="H259" t="str">
        <f>VLOOKUP(InputData[[#This Row],[PRODUCT ID]],MasterData[],3,FALSE)</f>
        <v>Category04</v>
      </c>
      <c r="I259" t="str">
        <f>VLOOKUP(InputData[[#This Row],[PRODUCT ID]],MasterData[],4,FALSE)</f>
        <v>Kg</v>
      </c>
      <c r="J259" s="7">
        <f>VLOOKUP(InputData[[#This Row],[PRODUCT ID]],MasterData[],5,FALSE)</f>
        <v>90</v>
      </c>
      <c r="K259" s="7">
        <f>VLOOKUP(InputData[[#This Row],[PRODUCT ID]],MasterData[],6,FALSE)</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92</v>
      </c>
      <c r="C260" s="5">
        <v>14</v>
      </c>
      <c r="D260" s="5" t="s">
        <v>106</v>
      </c>
      <c r="E260" s="5" t="s">
        <v>107</v>
      </c>
      <c r="F260" s="6">
        <v>0</v>
      </c>
      <c r="G260" t="str">
        <f>VLOOKUP(InputData[[#This Row],[PRODUCT ID]],MasterData[],2,FALSE)</f>
        <v>Product41</v>
      </c>
      <c r="H260" t="str">
        <f>VLOOKUP(InputData[[#This Row],[PRODUCT ID]],MasterData[],3,FALSE)</f>
        <v>Category05</v>
      </c>
      <c r="I260" t="str">
        <f>VLOOKUP(InputData[[#This Row],[PRODUCT ID]],MasterData[],4,FALSE)</f>
        <v>Ft</v>
      </c>
      <c r="J260" s="7">
        <f>VLOOKUP(InputData[[#This Row],[PRODUCT ID]],MasterData[],5,FALSE)</f>
        <v>138</v>
      </c>
      <c r="K260" s="7">
        <f>VLOOKUP(InputData[[#This Row],[PRODUCT ID]],MasterData[],6,FALSE)</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67</v>
      </c>
      <c r="C261" s="5">
        <v>14</v>
      </c>
      <c r="D261" s="5" t="s">
        <v>108</v>
      </c>
      <c r="E261" s="5" t="s">
        <v>107</v>
      </c>
      <c r="F261" s="6">
        <v>0</v>
      </c>
      <c r="G261" t="str">
        <f>VLOOKUP(InputData[[#This Row],[PRODUCT ID]],MasterData[],2,FALSE)</f>
        <v>Product29</v>
      </c>
      <c r="H261" t="str">
        <f>VLOOKUP(InputData[[#This Row],[PRODUCT ID]],MasterData[],3,FALSE)</f>
        <v>Category04</v>
      </c>
      <c r="I261" t="str">
        <f>VLOOKUP(InputData[[#This Row],[PRODUCT ID]],MasterData[],4,FALSE)</f>
        <v>Lt</v>
      </c>
      <c r="J261" s="7">
        <f>VLOOKUP(InputData[[#This Row],[PRODUCT ID]],MasterData[],5,FALSE)</f>
        <v>47</v>
      </c>
      <c r="K261" s="7">
        <f>VLOOKUP(InputData[[#This Row],[PRODUCT ID]],MasterData[],6,FALSE)</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67</v>
      </c>
      <c r="C262" s="5">
        <v>6</v>
      </c>
      <c r="D262" s="5" t="s">
        <v>108</v>
      </c>
      <c r="E262" s="5" t="s">
        <v>107</v>
      </c>
      <c r="F262" s="6">
        <v>0</v>
      </c>
      <c r="G262" t="str">
        <f>VLOOKUP(InputData[[#This Row],[PRODUCT ID]],MasterData[],2,FALSE)</f>
        <v>Product29</v>
      </c>
      <c r="H262" t="str">
        <f>VLOOKUP(InputData[[#This Row],[PRODUCT ID]],MasterData[],3,FALSE)</f>
        <v>Category04</v>
      </c>
      <c r="I262" t="str">
        <f>VLOOKUP(InputData[[#This Row],[PRODUCT ID]],MasterData[],4,FALSE)</f>
        <v>Lt</v>
      </c>
      <c r="J262" s="7">
        <f>VLOOKUP(InputData[[#This Row],[PRODUCT ID]],MasterData[],5,FALSE)</f>
        <v>47</v>
      </c>
      <c r="K262" s="7">
        <f>VLOOKUP(InputData[[#This Row],[PRODUCT ID]],MasterData[],6,FALSE)</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26</v>
      </c>
      <c r="C263" s="5">
        <v>13</v>
      </c>
      <c r="D263" s="5" t="s">
        <v>106</v>
      </c>
      <c r="E263" s="5" t="s">
        <v>106</v>
      </c>
      <c r="F263" s="6">
        <v>0</v>
      </c>
      <c r="G263" t="str">
        <f>VLOOKUP(InputData[[#This Row],[PRODUCT ID]],MasterData[],2,FALSE)</f>
        <v>Product10</v>
      </c>
      <c r="H263" t="str">
        <f>VLOOKUP(InputData[[#This Row],[PRODUCT ID]],MasterData[],3,FALSE)</f>
        <v>Category02</v>
      </c>
      <c r="I263" t="str">
        <f>VLOOKUP(InputData[[#This Row],[PRODUCT ID]],MasterData[],4,FALSE)</f>
        <v>Ft</v>
      </c>
      <c r="J263" s="7">
        <f>VLOOKUP(InputData[[#This Row],[PRODUCT ID]],MasterData[],5,FALSE)</f>
        <v>148</v>
      </c>
      <c r="K263" s="7">
        <f>VLOOKUP(InputData[[#This Row],[PRODUCT ID]],MasterData[],6,FALSE)</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52</v>
      </c>
      <c r="C264" s="5">
        <v>1</v>
      </c>
      <c r="D264" s="5" t="s">
        <v>105</v>
      </c>
      <c r="E264" s="5" t="s">
        <v>107</v>
      </c>
      <c r="F264" s="6">
        <v>0</v>
      </c>
      <c r="G264" t="str">
        <f>VLOOKUP(InputData[[#This Row],[PRODUCT ID]],MasterData[],2,FALSE)</f>
        <v>Product22</v>
      </c>
      <c r="H264" t="str">
        <f>VLOOKUP(InputData[[#This Row],[PRODUCT ID]],MasterData[],3,FALSE)</f>
        <v>Category03</v>
      </c>
      <c r="I264" t="str">
        <f>VLOOKUP(InputData[[#This Row],[PRODUCT ID]],MasterData[],4,FALSE)</f>
        <v>Ft</v>
      </c>
      <c r="J264" s="7">
        <f>VLOOKUP(InputData[[#This Row],[PRODUCT ID]],MasterData[],5,FALSE)</f>
        <v>121</v>
      </c>
      <c r="K264" s="7">
        <f>VLOOKUP(InputData[[#This Row],[PRODUCT ID]],MasterData[],6,FALSE)</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26</v>
      </c>
      <c r="C265" s="5">
        <v>7</v>
      </c>
      <c r="D265" s="5" t="s">
        <v>108</v>
      </c>
      <c r="E265" s="5" t="s">
        <v>107</v>
      </c>
      <c r="F265" s="6">
        <v>0</v>
      </c>
      <c r="G265" t="str">
        <f>VLOOKUP(InputData[[#This Row],[PRODUCT ID]],MasterData[],2,FALSE)</f>
        <v>Product10</v>
      </c>
      <c r="H265" t="str">
        <f>VLOOKUP(InputData[[#This Row],[PRODUCT ID]],MasterData[],3,FALSE)</f>
        <v>Category02</v>
      </c>
      <c r="I265" t="str">
        <f>VLOOKUP(InputData[[#This Row],[PRODUCT ID]],MasterData[],4,FALSE)</f>
        <v>Ft</v>
      </c>
      <c r="J265" s="7">
        <f>VLOOKUP(InputData[[#This Row],[PRODUCT ID]],MasterData[],5,FALSE)</f>
        <v>148</v>
      </c>
      <c r="K265" s="7">
        <f>VLOOKUP(InputData[[#This Row],[PRODUCT ID]],MasterData[],6,FALSE)</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37</v>
      </c>
      <c r="C266" s="5">
        <v>2</v>
      </c>
      <c r="D266" s="5" t="s">
        <v>106</v>
      </c>
      <c r="E266" s="5" t="s">
        <v>107</v>
      </c>
      <c r="F266" s="6">
        <v>0</v>
      </c>
      <c r="G266" t="str">
        <f>VLOOKUP(InputData[[#This Row],[PRODUCT ID]],MasterData[],2,FALSE)</f>
        <v>Product15</v>
      </c>
      <c r="H266" t="str">
        <f>VLOOKUP(InputData[[#This Row],[PRODUCT ID]],MasterData[],3,FALSE)</f>
        <v>Category02</v>
      </c>
      <c r="I266" t="str">
        <f>VLOOKUP(InputData[[#This Row],[PRODUCT ID]],MasterData[],4,FALSE)</f>
        <v>No.</v>
      </c>
      <c r="J266" s="7">
        <f>VLOOKUP(InputData[[#This Row],[PRODUCT ID]],MasterData[],5,FALSE)</f>
        <v>12</v>
      </c>
      <c r="K266" s="7">
        <f>VLOOKUP(InputData[[#This Row],[PRODUCT ID]],MasterData[],6,FALSE)</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25">
      <c r="A267" s="3">
        <v>44563</v>
      </c>
      <c r="B267" s="4" t="s">
        <v>75</v>
      </c>
      <c r="C267" s="5">
        <v>1</v>
      </c>
      <c r="D267" s="5" t="s">
        <v>108</v>
      </c>
      <c r="E267" s="5" t="s">
        <v>107</v>
      </c>
      <c r="F267" s="6">
        <v>0</v>
      </c>
      <c r="G267" t="str">
        <f>VLOOKUP(InputData[[#This Row],[PRODUCT ID]],MasterData[],2,FALSE)</f>
        <v>Product33</v>
      </c>
      <c r="H267" t="str">
        <f>VLOOKUP(InputData[[#This Row],[PRODUCT ID]],MasterData[],3,FALSE)</f>
        <v>Category04</v>
      </c>
      <c r="I267" t="str">
        <f>VLOOKUP(InputData[[#This Row],[PRODUCT ID]],MasterData[],4,FALSE)</f>
        <v>Kg</v>
      </c>
      <c r="J267" s="7">
        <f>VLOOKUP(InputData[[#This Row],[PRODUCT ID]],MasterData[],5,FALSE)</f>
        <v>95</v>
      </c>
      <c r="K267" s="7">
        <f>VLOOKUP(InputData[[#This Row],[PRODUCT ID]],MasterData[],6,FALSE)</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96</v>
      </c>
      <c r="C268" s="5">
        <v>9</v>
      </c>
      <c r="D268" s="5" t="s">
        <v>108</v>
      </c>
      <c r="E268" s="5" t="s">
        <v>107</v>
      </c>
      <c r="F268" s="6">
        <v>0</v>
      </c>
      <c r="G268" t="str">
        <f>VLOOKUP(InputData[[#This Row],[PRODUCT ID]],MasterData[],2,FALSE)</f>
        <v>Product43</v>
      </c>
      <c r="H268" t="str">
        <f>VLOOKUP(InputData[[#This Row],[PRODUCT ID]],MasterData[],3,FALSE)</f>
        <v>Category05</v>
      </c>
      <c r="I268" t="str">
        <f>VLOOKUP(InputData[[#This Row],[PRODUCT ID]],MasterData[],4,FALSE)</f>
        <v>Kg</v>
      </c>
      <c r="J268" s="7">
        <f>VLOOKUP(InputData[[#This Row],[PRODUCT ID]],MasterData[],5,FALSE)</f>
        <v>67</v>
      </c>
      <c r="K268" s="7">
        <f>VLOOKUP(InputData[[#This Row],[PRODUCT ID]],MasterData[],6,FALSE)</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31</v>
      </c>
      <c r="C269" s="5">
        <v>8</v>
      </c>
      <c r="D269" s="5" t="s">
        <v>108</v>
      </c>
      <c r="E269" s="5" t="s">
        <v>106</v>
      </c>
      <c r="F269" s="6">
        <v>0</v>
      </c>
      <c r="G269" t="str">
        <f>VLOOKUP(InputData[[#This Row],[PRODUCT ID]],MasterData[],2,FALSE)</f>
        <v>Product12</v>
      </c>
      <c r="H269" t="str">
        <f>VLOOKUP(InputData[[#This Row],[PRODUCT ID]],MasterData[],3,FALSE)</f>
        <v>Category02</v>
      </c>
      <c r="I269" t="str">
        <f>VLOOKUP(InputData[[#This Row],[PRODUCT ID]],MasterData[],4,FALSE)</f>
        <v>Kg</v>
      </c>
      <c r="J269" s="7">
        <f>VLOOKUP(InputData[[#This Row],[PRODUCT ID]],MasterData[],5,FALSE)</f>
        <v>73</v>
      </c>
      <c r="K269" s="7">
        <f>VLOOKUP(InputData[[#This Row],[PRODUCT ID]],MasterData[],6,FALSE)</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67</v>
      </c>
      <c r="C270" s="5">
        <v>1</v>
      </c>
      <c r="D270" s="5" t="s">
        <v>106</v>
      </c>
      <c r="E270" s="5" t="s">
        <v>106</v>
      </c>
      <c r="F270" s="6">
        <v>0</v>
      </c>
      <c r="G270" t="str">
        <f>VLOOKUP(InputData[[#This Row],[PRODUCT ID]],MasterData[],2,FALSE)</f>
        <v>Product29</v>
      </c>
      <c r="H270" t="str">
        <f>VLOOKUP(InputData[[#This Row],[PRODUCT ID]],MasterData[],3,FALSE)</f>
        <v>Category04</v>
      </c>
      <c r="I270" t="str">
        <f>VLOOKUP(InputData[[#This Row],[PRODUCT ID]],MasterData[],4,FALSE)</f>
        <v>Lt</v>
      </c>
      <c r="J270" s="7">
        <f>VLOOKUP(InputData[[#This Row],[PRODUCT ID]],MasterData[],5,FALSE)</f>
        <v>47</v>
      </c>
      <c r="K270" s="7">
        <f>VLOOKUP(InputData[[#This Row],[PRODUCT ID]],MasterData[],6,FALSE)</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73</v>
      </c>
      <c r="C271" s="5">
        <v>12</v>
      </c>
      <c r="D271" s="5" t="s">
        <v>108</v>
      </c>
      <c r="E271" s="5" t="s">
        <v>106</v>
      </c>
      <c r="F271" s="6">
        <v>0</v>
      </c>
      <c r="G271" t="str">
        <f>VLOOKUP(InputData[[#This Row],[PRODUCT ID]],MasterData[],2,FALSE)</f>
        <v>Product32</v>
      </c>
      <c r="H271" t="str">
        <f>VLOOKUP(InputData[[#This Row],[PRODUCT ID]],MasterData[],3,FALSE)</f>
        <v>Category04</v>
      </c>
      <c r="I271" t="str">
        <f>VLOOKUP(InputData[[#This Row],[PRODUCT ID]],MasterData[],4,FALSE)</f>
        <v>Kg</v>
      </c>
      <c r="J271" s="7">
        <f>VLOOKUP(InputData[[#This Row],[PRODUCT ID]],MasterData[],5,FALSE)</f>
        <v>89</v>
      </c>
      <c r="K271" s="7">
        <f>VLOOKUP(InputData[[#This Row],[PRODUCT ID]],MasterData[],6,FALSE)</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77</v>
      </c>
      <c r="C272" s="5">
        <v>14</v>
      </c>
      <c r="D272" s="5" t="s">
        <v>106</v>
      </c>
      <c r="E272" s="5" t="s">
        <v>106</v>
      </c>
      <c r="F272" s="6">
        <v>0</v>
      </c>
      <c r="G272" t="str">
        <f>VLOOKUP(InputData[[#This Row],[PRODUCT ID]],MasterData[],2,FALSE)</f>
        <v>Product34</v>
      </c>
      <c r="H272" t="str">
        <f>VLOOKUP(InputData[[#This Row],[PRODUCT ID]],MasterData[],3,FALSE)</f>
        <v>Category04</v>
      </c>
      <c r="I272" t="str">
        <f>VLOOKUP(InputData[[#This Row],[PRODUCT ID]],MasterData[],4,FALSE)</f>
        <v>Lt</v>
      </c>
      <c r="J272" s="7">
        <f>VLOOKUP(InputData[[#This Row],[PRODUCT ID]],MasterData[],5,FALSE)</f>
        <v>55</v>
      </c>
      <c r="K272" s="7">
        <f>VLOOKUP(InputData[[#This Row],[PRODUCT ID]],MasterData[],6,FALSE)</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73</v>
      </c>
      <c r="C273" s="5">
        <v>2</v>
      </c>
      <c r="D273" s="5" t="s">
        <v>108</v>
      </c>
      <c r="E273" s="5" t="s">
        <v>106</v>
      </c>
      <c r="F273" s="6">
        <v>0</v>
      </c>
      <c r="G273" t="str">
        <f>VLOOKUP(InputData[[#This Row],[PRODUCT ID]],MasterData[],2,FALSE)</f>
        <v>Product32</v>
      </c>
      <c r="H273" t="str">
        <f>VLOOKUP(InputData[[#This Row],[PRODUCT ID]],MasterData[],3,FALSE)</f>
        <v>Category04</v>
      </c>
      <c r="I273" t="str">
        <f>VLOOKUP(InputData[[#This Row],[PRODUCT ID]],MasterData[],4,FALSE)</f>
        <v>Kg</v>
      </c>
      <c r="J273" s="7">
        <f>VLOOKUP(InputData[[#This Row],[PRODUCT ID]],MasterData[],5,FALSE)</f>
        <v>89</v>
      </c>
      <c r="K273" s="7">
        <f>VLOOKUP(InputData[[#This Row],[PRODUCT ID]],MasterData[],6,FALSE)</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45</v>
      </c>
      <c r="C274" s="5">
        <v>6</v>
      </c>
      <c r="D274" s="5" t="s">
        <v>106</v>
      </c>
      <c r="E274" s="5" t="s">
        <v>106</v>
      </c>
      <c r="F274" s="6">
        <v>0</v>
      </c>
      <c r="G274" t="str">
        <f>VLOOKUP(InputData[[#This Row],[PRODUCT ID]],MasterData[],2,FALSE)</f>
        <v>Product19</v>
      </c>
      <c r="H274" t="str">
        <f>VLOOKUP(InputData[[#This Row],[PRODUCT ID]],MasterData[],3,FALSE)</f>
        <v>Category02</v>
      </c>
      <c r="I274" t="str">
        <f>VLOOKUP(InputData[[#This Row],[PRODUCT ID]],MasterData[],4,FALSE)</f>
        <v>Ft</v>
      </c>
      <c r="J274" s="7">
        <f>VLOOKUP(InputData[[#This Row],[PRODUCT ID]],MasterData[],5,FALSE)</f>
        <v>150</v>
      </c>
      <c r="K274" s="7">
        <f>VLOOKUP(InputData[[#This Row],[PRODUCT ID]],MasterData[],6,FALSE)</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29</v>
      </c>
      <c r="C275" s="5">
        <v>14</v>
      </c>
      <c r="D275" s="5" t="s">
        <v>108</v>
      </c>
      <c r="E275" s="5" t="s">
        <v>106</v>
      </c>
      <c r="F275" s="6">
        <v>0</v>
      </c>
      <c r="G275" t="str">
        <f>VLOOKUP(InputData[[#This Row],[PRODUCT ID]],MasterData[],2,FALSE)</f>
        <v>Product11</v>
      </c>
      <c r="H275" t="str">
        <f>VLOOKUP(InputData[[#This Row],[PRODUCT ID]],MasterData[],3,FALSE)</f>
        <v>Category02</v>
      </c>
      <c r="I275" t="str">
        <f>VLOOKUP(InputData[[#This Row],[PRODUCT ID]],MasterData[],4,FALSE)</f>
        <v>Lt</v>
      </c>
      <c r="J275" s="7">
        <f>VLOOKUP(InputData[[#This Row],[PRODUCT ID]],MasterData[],5,FALSE)</f>
        <v>44</v>
      </c>
      <c r="K275" s="7">
        <f>VLOOKUP(InputData[[#This Row],[PRODUCT ID]],MasterData[],6,FALSE)</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52</v>
      </c>
      <c r="C276" s="5">
        <v>10</v>
      </c>
      <c r="D276" s="5" t="s">
        <v>108</v>
      </c>
      <c r="E276" s="5" t="s">
        <v>107</v>
      </c>
      <c r="F276" s="6">
        <v>0</v>
      </c>
      <c r="G276" t="str">
        <f>VLOOKUP(InputData[[#This Row],[PRODUCT ID]],MasterData[],2,FALSE)</f>
        <v>Product22</v>
      </c>
      <c r="H276" t="str">
        <f>VLOOKUP(InputData[[#This Row],[PRODUCT ID]],MasterData[],3,FALSE)</f>
        <v>Category03</v>
      </c>
      <c r="I276" t="str">
        <f>VLOOKUP(InputData[[#This Row],[PRODUCT ID]],MasterData[],4,FALSE)</f>
        <v>Ft</v>
      </c>
      <c r="J276" s="7">
        <f>VLOOKUP(InputData[[#This Row],[PRODUCT ID]],MasterData[],5,FALSE)</f>
        <v>121</v>
      </c>
      <c r="K276" s="7">
        <f>VLOOKUP(InputData[[#This Row],[PRODUCT ID]],MasterData[],6,FALSE)</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35</v>
      </c>
      <c r="C277" s="5">
        <v>11</v>
      </c>
      <c r="D277" s="5" t="s">
        <v>106</v>
      </c>
      <c r="E277" s="5" t="s">
        <v>107</v>
      </c>
      <c r="F277" s="6">
        <v>0</v>
      </c>
      <c r="G277" t="str">
        <f>VLOOKUP(InputData[[#This Row],[PRODUCT ID]],MasterData[],2,FALSE)</f>
        <v>Product14</v>
      </c>
      <c r="H277" t="str">
        <f>VLOOKUP(InputData[[#This Row],[PRODUCT ID]],MasterData[],3,FALSE)</f>
        <v>Category02</v>
      </c>
      <c r="I277" t="str">
        <f>VLOOKUP(InputData[[#This Row],[PRODUCT ID]],MasterData[],4,FALSE)</f>
        <v>Kg</v>
      </c>
      <c r="J277" s="7">
        <f>VLOOKUP(InputData[[#This Row],[PRODUCT ID]],MasterData[],5,FALSE)</f>
        <v>112</v>
      </c>
      <c r="K277" s="7">
        <f>VLOOKUP(InputData[[#This Row],[PRODUCT ID]],MasterData[],6,FALSE)</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90</v>
      </c>
      <c r="C278" s="5">
        <v>4</v>
      </c>
      <c r="D278" s="5" t="s">
        <v>106</v>
      </c>
      <c r="E278" s="5" t="s">
        <v>106</v>
      </c>
      <c r="F278" s="6">
        <v>0</v>
      </c>
      <c r="G278" t="str">
        <f>VLOOKUP(InputData[[#This Row],[PRODUCT ID]],MasterData[],2,FALSE)</f>
        <v>Product40</v>
      </c>
      <c r="H278" t="str">
        <f>VLOOKUP(InputData[[#This Row],[PRODUCT ID]],MasterData[],3,FALSE)</f>
        <v>Category05</v>
      </c>
      <c r="I278" t="str">
        <f>VLOOKUP(InputData[[#This Row],[PRODUCT ID]],MasterData[],4,FALSE)</f>
        <v>Kg</v>
      </c>
      <c r="J278" s="7">
        <f>VLOOKUP(InputData[[#This Row],[PRODUCT ID]],MasterData[],5,FALSE)</f>
        <v>90</v>
      </c>
      <c r="K278" s="7">
        <f>VLOOKUP(InputData[[#This Row],[PRODUCT ID]],MasterData[],6,FALSE)</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22</v>
      </c>
      <c r="C279" s="5">
        <v>9</v>
      </c>
      <c r="D279" s="5" t="s">
        <v>105</v>
      </c>
      <c r="E279" s="5" t="s">
        <v>107</v>
      </c>
      <c r="F279" s="6">
        <v>0</v>
      </c>
      <c r="G279" t="str">
        <f>VLOOKUP(InputData[[#This Row],[PRODUCT ID]],MasterData[],2,FALSE)</f>
        <v>Product08</v>
      </c>
      <c r="H279" t="str">
        <f>VLOOKUP(InputData[[#This Row],[PRODUCT ID]],MasterData[],3,FALSE)</f>
        <v>Category01</v>
      </c>
      <c r="I279" t="str">
        <f>VLOOKUP(InputData[[#This Row],[PRODUCT ID]],MasterData[],4,FALSE)</f>
        <v>Kg</v>
      </c>
      <c r="J279" s="7">
        <f>VLOOKUP(InputData[[#This Row],[PRODUCT ID]],MasterData[],5,FALSE)</f>
        <v>83</v>
      </c>
      <c r="K279" s="7">
        <f>VLOOKUP(InputData[[#This Row],[PRODUCT ID]],MasterData[],6,FALSE)</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50</v>
      </c>
      <c r="C280" s="5">
        <v>2</v>
      </c>
      <c r="D280" s="5" t="s">
        <v>108</v>
      </c>
      <c r="E280" s="5" t="s">
        <v>107</v>
      </c>
      <c r="F280" s="6">
        <v>0</v>
      </c>
      <c r="G280" t="str">
        <f>VLOOKUP(InputData[[#This Row],[PRODUCT ID]],MasterData[],2,FALSE)</f>
        <v>Product21</v>
      </c>
      <c r="H280" t="str">
        <f>VLOOKUP(InputData[[#This Row],[PRODUCT ID]],MasterData[],3,FALSE)</f>
        <v>Category03</v>
      </c>
      <c r="I280" t="str">
        <f>VLOOKUP(InputData[[#This Row],[PRODUCT ID]],MasterData[],4,FALSE)</f>
        <v>Ft</v>
      </c>
      <c r="J280" s="7">
        <f>VLOOKUP(InputData[[#This Row],[PRODUCT ID]],MasterData[],5,FALSE)</f>
        <v>126</v>
      </c>
      <c r="K280" s="7">
        <f>VLOOKUP(InputData[[#This Row],[PRODUCT ID]],MasterData[],6,FALSE)</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35</v>
      </c>
      <c r="C281" s="5">
        <v>7</v>
      </c>
      <c r="D281" s="5" t="s">
        <v>106</v>
      </c>
      <c r="E281" s="5" t="s">
        <v>106</v>
      </c>
      <c r="F281" s="6">
        <v>0</v>
      </c>
      <c r="G281" t="str">
        <f>VLOOKUP(InputData[[#This Row],[PRODUCT ID]],MasterData[],2,FALSE)</f>
        <v>Product14</v>
      </c>
      <c r="H281" t="str">
        <f>VLOOKUP(InputData[[#This Row],[PRODUCT ID]],MasterData[],3,FALSE)</f>
        <v>Category02</v>
      </c>
      <c r="I281" t="str">
        <f>VLOOKUP(InputData[[#This Row],[PRODUCT ID]],MasterData[],4,FALSE)</f>
        <v>Kg</v>
      </c>
      <c r="J281" s="7">
        <f>VLOOKUP(InputData[[#This Row],[PRODUCT ID]],MasterData[],5,FALSE)</f>
        <v>112</v>
      </c>
      <c r="K281" s="7">
        <f>VLOOKUP(InputData[[#This Row],[PRODUCT ID]],MasterData[],6,FALSE)</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6</v>
      </c>
      <c r="C282" s="5">
        <v>6</v>
      </c>
      <c r="D282" s="5" t="s">
        <v>106</v>
      </c>
      <c r="E282" s="5" t="s">
        <v>107</v>
      </c>
      <c r="F282" s="6">
        <v>0</v>
      </c>
      <c r="G282" t="str">
        <f>VLOOKUP(InputData[[#This Row],[PRODUCT ID]],MasterData[],2,FALSE)</f>
        <v>Product01</v>
      </c>
      <c r="H282" t="str">
        <f>VLOOKUP(InputData[[#This Row],[PRODUCT ID]],MasterData[],3,FALSE)</f>
        <v>Category01</v>
      </c>
      <c r="I282" t="str">
        <f>VLOOKUP(InputData[[#This Row],[PRODUCT ID]],MasterData[],4,FALSE)</f>
        <v>Kg</v>
      </c>
      <c r="J282" s="7">
        <f>VLOOKUP(InputData[[#This Row],[PRODUCT ID]],MasterData[],5,FALSE)</f>
        <v>98</v>
      </c>
      <c r="K282" s="7">
        <f>VLOOKUP(InputData[[#This Row],[PRODUCT ID]],MasterData[],6,FALSE)</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10</v>
      </c>
      <c r="C283" s="5">
        <v>5</v>
      </c>
      <c r="D283" s="5" t="s">
        <v>105</v>
      </c>
      <c r="E283" s="5" t="s">
        <v>107</v>
      </c>
      <c r="F283" s="6">
        <v>0</v>
      </c>
      <c r="G283" t="str">
        <f>VLOOKUP(InputData[[#This Row],[PRODUCT ID]],MasterData[],2,FALSE)</f>
        <v>Product02</v>
      </c>
      <c r="H283" t="str">
        <f>VLOOKUP(InputData[[#This Row],[PRODUCT ID]],MasterData[],3,FALSE)</f>
        <v>Category01</v>
      </c>
      <c r="I283" t="str">
        <f>VLOOKUP(InputData[[#This Row],[PRODUCT ID]],MasterData[],4,FALSE)</f>
        <v>Kg</v>
      </c>
      <c r="J283" s="7">
        <f>VLOOKUP(InputData[[#This Row],[PRODUCT ID]],MasterData[],5,FALSE)</f>
        <v>105</v>
      </c>
      <c r="K283" s="7">
        <f>VLOOKUP(InputData[[#This Row],[PRODUCT ID]],MasterData[],6,FALSE)</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94</v>
      </c>
      <c r="C284" s="5">
        <v>8</v>
      </c>
      <c r="D284" s="5" t="s">
        <v>108</v>
      </c>
      <c r="E284" s="5" t="s">
        <v>106</v>
      </c>
      <c r="F284" s="6">
        <v>0</v>
      </c>
      <c r="G284" t="str">
        <f>VLOOKUP(InputData[[#This Row],[PRODUCT ID]],MasterData[],2,FALSE)</f>
        <v>Product42</v>
      </c>
      <c r="H284" t="str">
        <f>VLOOKUP(InputData[[#This Row],[PRODUCT ID]],MasterData[],3,FALSE)</f>
        <v>Category05</v>
      </c>
      <c r="I284" t="str">
        <f>VLOOKUP(InputData[[#This Row],[PRODUCT ID]],MasterData[],4,FALSE)</f>
        <v>Ft</v>
      </c>
      <c r="J284" s="7">
        <f>VLOOKUP(InputData[[#This Row],[PRODUCT ID]],MasterData[],5,FALSE)</f>
        <v>120</v>
      </c>
      <c r="K284" s="7">
        <f>VLOOKUP(InputData[[#This Row],[PRODUCT ID]],MasterData[],6,FALSE)</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69</v>
      </c>
      <c r="C285" s="5">
        <v>15</v>
      </c>
      <c r="D285" s="5" t="s">
        <v>106</v>
      </c>
      <c r="E285" s="5" t="s">
        <v>106</v>
      </c>
      <c r="F285" s="6">
        <v>0</v>
      </c>
      <c r="G285" t="str">
        <f>VLOOKUP(InputData[[#This Row],[PRODUCT ID]],MasterData[],2,FALSE)</f>
        <v>Product30</v>
      </c>
      <c r="H285" t="str">
        <f>VLOOKUP(InputData[[#This Row],[PRODUCT ID]],MasterData[],3,FALSE)</f>
        <v>Category04</v>
      </c>
      <c r="I285" t="str">
        <f>VLOOKUP(InputData[[#This Row],[PRODUCT ID]],MasterData[],4,FALSE)</f>
        <v>Ft</v>
      </c>
      <c r="J285" s="7">
        <f>VLOOKUP(InputData[[#This Row],[PRODUCT ID]],MasterData[],5,FALSE)</f>
        <v>148</v>
      </c>
      <c r="K285" s="7">
        <f>VLOOKUP(InputData[[#This Row],[PRODUCT ID]],MasterData[],6,FALSE)</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41</v>
      </c>
      <c r="C286" s="5">
        <v>14</v>
      </c>
      <c r="D286" s="5" t="s">
        <v>108</v>
      </c>
      <c r="E286" s="5" t="s">
        <v>107</v>
      </c>
      <c r="F286" s="6">
        <v>0</v>
      </c>
      <c r="G286" t="str">
        <f>VLOOKUP(InputData[[#This Row],[PRODUCT ID]],MasterData[],2,FALSE)</f>
        <v>Product17</v>
      </c>
      <c r="H286" t="str">
        <f>VLOOKUP(InputData[[#This Row],[PRODUCT ID]],MasterData[],3,FALSE)</f>
        <v>Category02</v>
      </c>
      <c r="I286" t="str">
        <f>VLOOKUP(InputData[[#This Row],[PRODUCT ID]],MasterData[],4,FALSE)</f>
        <v>Ft</v>
      </c>
      <c r="J286" s="7">
        <f>VLOOKUP(InputData[[#This Row],[PRODUCT ID]],MasterData[],5,FALSE)</f>
        <v>134</v>
      </c>
      <c r="K286" s="7">
        <f>VLOOKUP(InputData[[#This Row],[PRODUCT ID]],MasterData[],6,FALSE)</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39</v>
      </c>
      <c r="C287" s="5">
        <v>11</v>
      </c>
      <c r="D287" s="5" t="s">
        <v>108</v>
      </c>
      <c r="E287" s="5" t="s">
        <v>106</v>
      </c>
      <c r="F287" s="6">
        <v>0</v>
      </c>
      <c r="G287" t="str">
        <f>VLOOKUP(InputData[[#This Row],[PRODUCT ID]],MasterData[],2,FALSE)</f>
        <v>Product16</v>
      </c>
      <c r="H287" t="str">
        <f>VLOOKUP(InputData[[#This Row],[PRODUCT ID]],MasterData[],3,FALSE)</f>
        <v>Category02</v>
      </c>
      <c r="I287" t="str">
        <f>VLOOKUP(InputData[[#This Row],[PRODUCT ID]],MasterData[],4,FALSE)</f>
        <v>No.</v>
      </c>
      <c r="J287" s="7">
        <f>VLOOKUP(InputData[[#This Row],[PRODUCT ID]],MasterData[],5,FALSE)</f>
        <v>13</v>
      </c>
      <c r="K287" s="7">
        <f>VLOOKUP(InputData[[#This Row],[PRODUCT ID]],MasterData[],6,FALSE)</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54</v>
      </c>
      <c r="C288" s="5">
        <v>6</v>
      </c>
      <c r="D288" s="5" t="s">
        <v>106</v>
      </c>
      <c r="E288" s="5" t="s">
        <v>107</v>
      </c>
      <c r="F288" s="6">
        <v>0</v>
      </c>
      <c r="G288" t="str">
        <f>VLOOKUP(InputData[[#This Row],[PRODUCT ID]],MasterData[],2,FALSE)</f>
        <v>Product23</v>
      </c>
      <c r="H288" t="str">
        <f>VLOOKUP(InputData[[#This Row],[PRODUCT ID]],MasterData[],3,FALSE)</f>
        <v>Category03</v>
      </c>
      <c r="I288" t="str">
        <f>VLOOKUP(InputData[[#This Row],[PRODUCT ID]],MasterData[],4,FALSE)</f>
        <v>Ft</v>
      </c>
      <c r="J288" s="7">
        <f>VLOOKUP(InputData[[#This Row],[PRODUCT ID]],MasterData[],5,FALSE)</f>
        <v>141</v>
      </c>
      <c r="K288" s="7">
        <f>VLOOKUP(InputData[[#This Row],[PRODUCT ID]],MasterData[],6,FALSE)</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92</v>
      </c>
      <c r="C289" s="5">
        <v>9</v>
      </c>
      <c r="D289" s="5" t="s">
        <v>108</v>
      </c>
      <c r="E289" s="5" t="s">
        <v>107</v>
      </c>
      <c r="F289" s="6">
        <v>0</v>
      </c>
      <c r="G289" t="str">
        <f>VLOOKUP(InputData[[#This Row],[PRODUCT ID]],MasterData[],2,FALSE)</f>
        <v>Product41</v>
      </c>
      <c r="H289" t="str">
        <f>VLOOKUP(InputData[[#This Row],[PRODUCT ID]],MasterData[],3,FALSE)</f>
        <v>Category05</v>
      </c>
      <c r="I289" t="str">
        <f>VLOOKUP(InputData[[#This Row],[PRODUCT ID]],MasterData[],4,FALSE)</f>
        <v>Ft</v>
      </c>
      <c r="J289" s="7">
        <f>VLOOKUP(InputData[[#This Row],[PRODUCT ID]],MasterData[],5,FALSE)</f>
        <v>138</v>
      </c>
      <c r="K289" s="7">
        <f>VLOOKUP(InputData[[#This Row],[PRODUCT ID]],MasterData[],6,FALSE)</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16</v>
      </c>
      <c r="C290" s="5">
        <v>9</v>
      </c>
      <c r="D290" s="5" t="s">
        <v>108</v>
      </c>
      <c r="E290" s="5" t="s">
        <v>107</v>
      </c>
      <c r="F290" s="6">
        <v>0</v>
      </c>
      <c r="G290" t="str">
        <f>VLOOKUP(InputData[[#This Row],[PRODUCT ID]],MasterData[],2,FALSE)</f>
        <v>Product05</v>
      </c>
      <c r="H290" t="str">
        <f>VLOOKUP(InputData[[#This Row],[PRODUCT ID]],MasterData[],3,FALSE)</f>
        <v>Category01</v>
      </c>
      <c r="I290" t="str">
        <f>VLOOKUP(InputData[[#This Row],[PRODUCT ID]],MasterData[],4,FALSE)</f>
        <v>Ft</v>
      </c>
      <c r="J290" s="7">
        <f>VLOOKUP(InputData[[#This Row],[PRODUCT ID]],MasterData[],5,FALSE)</f>
        <v>133</v>
      </c>
      <c r="K290" s="7">
        <f>VLOOKUP(InputData[[#This Row],[PRODUCT ID]],MasterData[],6,FALSE)</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35</v>
      </c>
      <c r="C291" s="5">
        <v>8</v>
      </c>
      <c r="D291" s="5" t="s">
        <v>108</v>
      </c>
      <c r="E291" s="5" t="s">
        <v>106</v>
      </c>
      <c r="F291" s="6">
        <v>0</v>
      </c>
      <c r="G291" t="str">
        <f>VLOOKUP(InputData[[#This Row],[PRODUCT ID]],MasterData[],2,FALSE)</f>
        <v>Product14</v>
      </c>
      <c r="H291" t="str">
        <f>VLOOKUP(InputData[[#This Row],[PRODUCT ID]],MasterData[],3,FALSE)</f>
        <v>Category02</v>
      </c>
      <c r="I291" t="str">
        <f>VLOOKUP(InputData[[#This Row],[PRODUCT ID]],MasterData[],4,FALSE)</f>
        <v>Kg</v>
      </c>
      <c r="J291" s="7">
        <f>VLOOKUP(InputData[[#This Row],[PRODUCT ID]],MasterData[],5,FALSE)</f>
        <v>112</v>
      </c>
      <c r="K291" s="7">
        <f>VLOOKUP(InputData[[#This Row],[PRODUCT ID]],MasterData[],6,FALSE)</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43</v>
      </c>
      <c r="C292" s="5">
        <v>6</v>
      </c>
      <c r="D292" s="5" t="s">
        <v>108</v>
      </c>
      <c r="E292" s="5" t="s">
        <v>107</v>
      </c>
      <c r="F292" s="6">
        <v>0</v>
      </c>
      <c r="G292" t="str">
        <f>VLOOKUP(InputData[[#This Row],[PRODUCT ID]],MasterData[],2,FALSE)</f>
        <v>Product18</v>
      </c>
      <c r="H292" t="str">
        <f>VLOOKUP(InputData[[#This Row],[PRODUCT ID]],MasterData[],3,FALSE)</f>
        <v>Category02</v>
      </c>
      <c r="I292" t="str">
        <f>VLOOKUP(InputData[[#This Row],[PRODUCT ID]],MasterData[],4,FALSE)</f>
        <v>No.</v>
      </c>
      <c r="J292" s="7">
        <f>VLOOKUP(InputData[[#This Row],[PRODUCT ID]],MasterData[],5,FALSE)</f>
        <v>37</v>
      </c>
      <c r="K292" s="7">
        <f>VLOOKUP(InputData[[#This Row],[PRODUCT ID]],MasterData[],6,FALSE)</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10</v>
      </c>
      <c r="C293" s="5">
        <v>6</v>
      </c>
      <c r="D293" s="5" t="s">
        <v>108</v>
      </c>
      <c r="E293" s="5" t="s">
        <v>107</v>
      </c>
      <c r="F293" s="6">
        <v>0</v>
      </c>
      <c r="G293" t="str">
        <f>VLOOKUP(InputData[[#This Row],[PRODUCT ID]],MasterData[],2,FALSE)</f>
        <v>Product02</v>
      </c>
      <c r="H293" t="str">
        <f>VLOOKUP(InputData[[#This Row],[PRODUCT ID]],MasterData[],3,FALSE)</f>
        <v>Category01</v>
      </c>
      <c r="I293" t="str">
        <f>VLOOKUP(InputData[[#This Row],[PRODUCT ID]],MasterData[],4,FALSE)</f>
        <v>Kg</v>
      </c>
      <c r="J293" s="7">
        <f>VLOOKUP(InputData[[#This Row],[PRODUCT ID]],MasterData[],5,FALSE)</f>
        <v>105</v>
      </c>
      <c r="K293" s="7">
        <f>VLOOKUP(InputData[[#This Row],[PRODUCT ID]],MasterData[],6,FALSE)</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16</v>
      </c>
      <c r="C294" s="5">
        <v>11</v>
      </c>
      <c r="D294" s="5" t="s">
        <v>106</v>
      </c>
      <c r="E294" s="5" t="s">
        <v>107</v>
      </c>
      <c r="F294" s="6">
        <v>0</v>
      </c>
      <c r="G294" t="str">
        <f>VLOOKUP(InputData[[#This Row],[PRODUCT ID]],MasterData[],2,FALSE)</f>
        <v>Product05</v>
      </c>
      <c r="H294" t="str">
        <f>VLOOKUP(InputData[[#This Row],[PRODUCT ID]],MasterData[],3,FALSE)</f>
        <v>Category01</v>
      </c>
      <c r="I294" t="str">
        <f>VLOOKUP(InputData[[#This Row],[PRODUCT ID]],MasterData[],4,FALSE)</f>
        <v>Ft</v>
      </c>
      <c r="J294" s="7">
        <f>VLOOKUP(InputData[[#This Row],[PRODUCT ID]],MasterData[],5,FALSE)</f>
        <v>133</v>
      </c>
      <c r="K294" s="7">
        <f>VLOOKUP(InputData[[#This Row],[PRODUCT ID]],MasterData[],6,FALSE)</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14</v>
      </c>
      <c r="C295" s="5">
        <v>3</v>
      </c>
      <c r="D295" s="5" t="s">
        <v>106</v>
      </c>
      <c r="E295" s="5" t="s">
        <v>107</v>
      </c>
      <c r="F295" s="6">
        <v>0</v>
      </c>
      <c r="G295" t="str">
        <f>VLOOKUP(InputData[[#This Row],[PRODUCT ID]],MasterData[],2,FALSE)</f>
        <v>Product04</v>
      </c>
      <c r="H295" t="str">
        <f>VLOOKUP(InputData[[#This Row],[PRODUCT ID]],MasterData[],3,FALSE)</f>
        <v>Category01</v>
      </c>
      <c r="I295" t="str">
        <f>VLOOKUP(InputData[[#This Row],[PRODUCT ID]],MasterData[],4,FALSE)</f>
        <v>Lt</v>
      </c>
      <c r="J295" s="7">
        <f>VLOOKUP(InputData[[#This Row],[PRODUCT ID]],MasterData[],5,FALSE)</f>
        <v>44</v>
      </c>
      <c r="K295" s="7">
        <f>VLOOKUP(InputData[[#This Row],[PRODUCT ID]],MasterData[],6,FALSE)</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73</v>
      </c>
      <c r="C296" s="5">
        <v>14</v>
      </c>
      <c r="D296" s="5" t="s">
        <v>106</v>
      </c>
      <c r="E296" s="5" t="s">
        <v>106</v>
      </c>
      <c r="F296" s="6">
        <v>0</v>
      </c>
      <c r="G296" t="str">
        <f>VLOOKUP(InputData[[#This Row],[PRODUCT ID]],MasterData[],2,FALSE)</f>
        <v>Product32</v>
      </c>
      <c r="H296" t="str">
        <f>VLOOKUP(InputData[[#This Row],[PRODUCT ID]],MasterData[],3,FALSE)</f>
        <v>Category04</v>
      </c>
      <c r="I296" t="str">
        <f>VLOOKUP(InputData[[#This Row],[PRODUCT ID]],MasterData[],4,FALSE)</f>
        <v>Kg</v>
      </c>
      <c r="J296" s="7">
        <f>VLOOKUP(InputData[[#This Row],[PRODUCT ID]],MasterData[],5,FALSE)</f>
        <v>89</v>
      </c>
      <c r="K296" s="7">
        <f>VLOOKUP(InputData[[#This Row],[PRODUCT ID]],MasterData[],6,FALSE)</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26</v>
      </c>
      <c r="C297" s="5">
        <v>13</v>
      </c>
      <c r="D297" s="5" t="s">
        <v>108</v>
      </c>
      <c r="E297" s="5" t="s">
        <v>107</v>
      </c>
      <c r="F297" s="6">
        <v>0</v>
      </c>
      <c r="G297" t="str">
        <f>VLOOKUP(InputData[[#This Row],[PRODUCT ID]],MasterData[],2,FALSE)</f>
        <v>Product10</v>
      </c>
      <c r="H297" t="str">
        <f>VLOOKUP(InputData[[#This Row],[PRODUCT ID]],MasterData[],3,FALSE)</f>
        <v>Category02</v>
      </c>
      <c r="I297" t="str">
        <f>VLOOKUP(InputData[[#This Row],[PRODUCT ID]],MasterData[],4,FALSE)</f>
        <v>Ft</v>
      </c>
      <c r="J297" s="7">
        <f>VLOOKUP(InputData[[#This Row],[PRODUCT ID]],MasterData[],5,FALSE)</f>
        <v>148</v>
      </c>
      <c r="K297" s="7">
        <f>VLOOKUP(InputData[[#This Row],[PRODUCT ID]],MasterData[],6,FALSE)</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60</v>
      </c>
      <c r="C298" s="5">
        <v>8</v>
      </c>
      <c r="D298" s="5" t="s">
        <v>106</v>
      </c>
      <c r="E298" s="5" t="s">
        <v>107</v>
      </c>
      <c r="F298" s="6">
        <v>0</v>
      </c>
      <c r="G298" t="str">
        <f>VLOOKUP(InputData[[#This Row],[PRODUCT ID]],MasterData[],2,FALSE)</f>
        <v>Product26</v>
      </c>
      <c r="H298" t="str">
        <f>VLOOKUP(InputData[[#This Row],[PRODUCT ID]],MasterData[],3,FALSE)</f>
        <v>Category04</v>
      </c>
      <c r="I298" t="str">
        <f>VLOOKUP(InputData[[#This Row],[PRODUCT ID]],MasterData[],4,FALSE)</f>
        <v>No.</v>
      </c>
      <c r="J298" s="7">
        <f>VLOOKUP(InputData[[#This Row],[PRODUCT ID]],MasterData[],5,FALSE)</f>
        <v>18</v>
      </c>
      <c r="K298" s="7">
        <f>VLOOKUP(InputData[[#This Row],[PRODUCT ID]],MasterData[],6,FALSE)</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65</v>
      </c>
      <c r="C299" s="5">
        <v>3</v>
      </c>
      <c r="D299" s="5" t="s">
        <v>108</v>
      </c>
      <c r="E299" s="5" t="s">
        <v>107</v>
      </c>
      <c r="F299" s="6">
        <v>0</v>
      </c>
      <c r="G299" t="str">
        <f>VLOOKUP(InputData[[#This Row],[PRODUCT ID]],MasterData[],2,FALSE)</f>
        <v>Product28</v>
      </c>
      <c r="H299" t="str">
        <f>VLOOKUP(InputData[[#This Row],[PRODUCT ID]],MasterData[],3,FALSE)</f>
        <v>Category04</v>
      </c>
      <c r="I299" t="str">
        <f>VLOOKUP(InputData[[#This Row],[PRODUCT ID]],MasterData[],4,FALSE)</f>
        <v>No.</v>
      </c>
      <c r="J299" s="7">
        <f>VLOOKUP(InputData[[#This Row],[PRODUCT ID]],MasterData[],5,FALSE)</f>
        <v>37</v>
      </c>
      <c r="K299" s="7">
        <f>VLOOKUP(InputData[[#This Row],[PRODUCT ID]],MasterData[],6,FALSE)</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73</v>
      </c>
      <c r="C300" s="5">
        <v>1</v>
      </c>
      <c r="D300" s="5" t="s">
        <v>106</v>
      </c>
      <c r="E300" s="5" t="s">
        <v>107</v>
      </c>
      <c r="F300" s="6">
        <v>0</v>
      </c>
      <c r="G300" t="str">
        <f>VLOOKUP(InputData[[#This Row],[PRODUCT ID]],MasterData[],2,FALSE)</f>
        <v>Product32</v>
      </c>
      <c r="H300" t="str">
        <f>VLOOKUP(InputData[[#This Row],[PRODUCT ID]],MasterData[],3,FALSE)</f>
        <v>Category04</v>
      </c>
      <c r="I300" t="str">
        <f>VLOOKUP(InputData[[#This Row],[PRODUCT ID]],MasterData[],4,FALSE)</f>
        <v>Kg</v>
      </c>
      <c r="J300" s="7">
        <f>VLOOKUP(InputData[[#This Row],[PRODUCT ID]],MasterData[],5,FALSE)</f>
        <v>89</v>
      </c>
      <c r="K300" s="7">
        <f>VLOOKUP(InputData[[#This Row],[PRODUCT ID]],MasterData[],6,FALSE)</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10</v>
      </c>
      <c r="C301" s="5">
        <v>13</v>
      </c>
      <c r="D301" s="5" t="s">
        <v>106</v>
      </c>
      <c r="E301" s="5" t="s">
        <v>107</v>
      </c>
      <c r="F301" s="6">
        <v>0</v>
      </c>
      <c r="G301" t="str">
        <f>VLOOKUP(InputData[[#This Row],[PRODUCT ID]],MasterData[],2,FALSE)</f>
        <v>Product02</v>
      </c>
      <c r="H301" t="str">
        <f>VLOOKUP(InputData[[#This Row],[PRODUCT ID]],MasterData[],3,FALSE)</f>
        <v>Category01</v>
      </c>
      <c r="I301" t="str">
        <f>VLOOKUP(InputData[[#This Row],[PRODUCT ID]],MasterData[],4,FALSE)</f>
        <v>Kg</v>
      </c>
      <c r="J301" s="7">
        <f>VLOOKUP(InputData[[#This Row],[PRODUCT ID]],MasterData[],5,FALSE)</f>
        <v>105</v>
      </c>
      <c r="K301" s="7">
        <f>VLOOKUP(InputData[[#This Row],[PRODUCT ID]],MasterData[],6,FALSE)</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31</v>
      </c>
      <c r="C302" s="5">
        <v>6</v>
      </c>
      <c r="D302" s="5" t="s">
        <v>108</v>
      </c>
      <c r="E302" s="5" t="s">
        <v>107</v>
      </c>
      <c r="F302" s="6">
        <v>0</v>
      </c>
      <c r="G302" t="str">
        <f>VLOOKUP(InputData[[#This Row],[PRODUCT ID]],MasterData[],2,FALSE)</f>
        <v>Product12</v>
      </c>
      <c r="H302" t="str">
        <f>VLOOKUP(InputData[[#This Row],[PRODUCT ID]],MasterData[],3,FALSE)</f>
        <v>Category02</v>
      </c>
      <c r="I302" t="str">
        <f>VLOOKUP(InputData[[#This Row],[PRODUCT ID]],MasterData[],4,FALSE)</f>
        <v>Kg</v>
      </c>
      <c r="J302" s="7">
        <f>VLOOKUP(InputData[[#This Row],[PRODUCT ID]],MasterData[],5,FALSE)</f>
        <v>73</v>
      </c>
      <c r="K302" s="7">
        <f>VLOOKUP(InputData[[#This Row],[PRODUCT ID]],MasterData[],6,FALSE)</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33</v>
      </c>
      <c r="C303" s="5">
        <v>6</v>
      </c>
      <c r="D303" s="5" t="s">
        <v>106</v>
      </c>
      <c r="E303" s="5" t="s">
        <v>106</v>
      </c>
      <c r="F303" s="6">
        <v>0</v>
      </c>
      <c r="G303" t="str">
        <f>VLOOKUP(InputData[[#This Row],[PRODUCT ID]],MasterData[],2,FALSE)</f>
        <v>Product13</v>
      </c>
      <c r="H303" t="str">
        <f>VLOOKUP(InputData[[#This Row],[PRODUCT ID]],MasterData[],3,FALSE)</f>
        <v>Category02</v>
      </c>
      <c r="I303" t="str">
        <f>VLOOKUP(InputData[[#This Row],[PRODUCT ID]],MasterData[],4,FALSE)</f>
        <v>Kg</v>
      </c>
      <c r="J303" s="7">
        <f>VLOOKUP(InputData[[#This Row],[PRODUCT ID]],MasterData[],5,FALSE)</f>
        <v>112</v>
      </c>
      <c r="K303" s="7">
        <f>VLOOKUP(InputData[[#This Row],[PRODUCT ID]],MasterData[],6,FALSE)</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39</v>
      </c>
      <c r="C304" s="5">
        <v>15</v>
      </c>
      <c r="D304" s="5" t="s">
        <v>106</v>
      </c>
      <c r="E304" s="5" t="s">
        <v>107</v>
      </c>
      <c r="F304" s="6">
        <v>0</v>
      </c>
      <c r="G304" t="str">
        <f>VLOOKUP(InputData[[#This Row],[PRODUCT ID]],MasterData[],2,FALSE)</f>
        <v>Product16</v>
      </c>
      <c r="H304" t="str">
        <f>VLOOKUP(InputData[[#This Row],[PRODUCT ID]],MasterData[],3,FALSE)</f>
        <v>Category02</v>
      </c>
      <c r="I304" t="str">
        <f>VLOOKUP(InputData[[#This Row],[PRODUCT ID]],MasterData[],4,FALSE)</f>
        <v>No.</v>
      </c>
      <c r="J304" s="7">
        <f>VLOOKUP(InputData[[#This Row],[PRODUCT ID]],MasterData[],5,FALSE)</f>
        <v>13</v>
      </c>
      <c r="K304" s="7">
        <f>VLOOKUP(InputData[[#This Row],[PRODUCT ID]],MasterData[],6,FALSE)</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81</v>
      </c>
      <c r="C305" s="5">
        <v>8</v>
      </c>
      <c r="D305" s="5" t="s">
        <v>108</v>
      </c>
      <c r="E305" s="5" t="s">
        <v>106</v>
      </c>
      <c r="F305" s="6">
        <v>0</v>
      </c>
      <c r="G305" t="str">
        <f>VLOOKUP(InputData[[#This Row],[PRODUCT ID]],MasterData[],2,FALSE)</f>
        <v>Product36</v>
      </c>
      <c r="H305" t="str">
        <f>VLOOKUP(InputData[[#This Row],[PRODUCT ID]],MasterData[],3,FALSE)</f>
        <v>Category04</v>
      </c>
      <c r="I305" t="str">
        <f>VLOOKUP(InputData[[#This Row],[PRODUCT ID]],MasterData[],4,FALSE)</f>
        <v>Kg</v>
      </c>
      <c r="J305" s="7">
        <f>VLOOKUP(InputData[[#This Row],[PRODUCT ID]],MasterData[],5,FALSE)</f>
        <v>90</v>
      </c>
      <c r="K305" s="7">
        <f>VLOOKUP(InputData[[#This Row],[PRODUCT ID]],MasterData[],6,FALSE)</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31</v>
      </c>
      <c r="C306" s="5">
        <v>7</v>
      </c>
      <c r="D306" s="5" t="s">
        <v>108</v>
      </c>
      <c r="E306" s="5" t="s">
        <v>107</v>
      </c>
      <c r="F306" s="6">
        <v>0</v>
      </c>
      <c r="G306" t="str">
        <f>VLOOKUP(InputData[[#This Row],[PRODUCT ID]],MasterData[],2,FALSE)</f>
        <v>Product12</v>
      </c>
      <c r="H306" t="str">
        <f>VLOOKUP(InputData[[#This Row],[PRODUCT ID]],MasterData[],3,FALSE)</f>
        <v>Category02</v>
      </c>
      <c r="I306" t="str">
        <f>VLOOKUP(InputData[[#This Row],[PRODUCT ID]],MasterData[],4,FALSE)</f>
        <v>Kg</v>
      </c>
      <c r="J306" s="7">
        <f>VLOOKUP(InputData[[#This Row],[PRODUCT ID]],MasterData[],5,FALSE)</f>
        <v>73</v>
      </c>
      <c r="K306" s="7">
        <f>VLOOKUP(InputData[[#This Row],[PRODUCT ID]],MasterData[],6,FALSE)</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16</v>
      </c>
      <c r="C307" s="5">
        <v>15</v>
      </c>
      <c r="D307" s="5" t="s">
        <v>108</v>
      </c>
      <c r="E307" s="5" t="s">
        <v>106</v>
      </c>
      <c r="F307" s="6">
        <v>0</v>
      </c>
      <c r="G307" t="str">
        <f>VLOOKUP(InputData[[#This Row],[PRODUCT ID]],MasterData[],2,FALSE)</f>
        <v>Product05</v>
      </c>
      <c r="H307" t="str">
        <f>VLOOKUP(InputData[[#This Row],[PRODUCT ID]],MasterData[],3,FALSE)</f>
        <v>Category01</v>
      </c>
      <c r="I307" t="str">
        <f>VLOOKUP(InputData[[#This Row],[PRODUCT ID]],MasterData[],4,FALSE)</f>
        <v>Ft</v>
      </c>
      <c r="J307" s="7">
        <f>VLOOKUP(InputData[[#This Row],[PRODUCT ID]],MasterData[],5,FALSE)</f>
        <v>133</v>
      </c>
      <c r="K307" s="7">
        <f>VLOOKUP(InputData[[#This Row],[PRODUCT ID]],MasterData[],6,FALSE)</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83</v>
      </c>
      <c r="C308" s="5">
        <v>15</v>
      </c>
      <c r="D308" s="5" t="s">
        <v>108</v>
      </c>
      <c r="E308" s="5" t="s">
        <v>107</v>
      </c>
      <c r="F308" s="6">
        <v>0</v>
      </c>
      <c r="G308" t="str">
        <f>VLOOKUP(InputData[[#This Row],[PRODUCT ID]],MasterData[],2,FALSE)</f>
        <v>Product37</v>
      </c>
      <c r="H308" t="str">
        <f>VLOOKUP(InputData[[#This Row],[PRODUCT ID]],MasterData[],3,FALSE)</f>
        <v>Category05</v>
      </c>
      <c r="I308" t="str">
        <f>VLOOKUP(InputData[[#This Row],[PRODUCT ID]],MasterData[],4,FALSE)</f>
        <v>Kg</v>
      </c>
      <c r="J308" s="7">
        <f>VLOOKUP(InputData[[#This Row],[PRODUCT ID]],MasterData[],5,FALSE)</f>
        <v>67</v>
      </c>
      <c r="K308" s="7">
        <f>VLOOKUP(InputData[[#This Row],[PRODUCT ID]],MasterData[],6,FALSE)</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60</v>
      </c>
      <c r="C309" s="5">
        <v>13</v>
      </c>
      <c r="D309" s="5" t="s">
        <v>105</v>
      </c>
      <c r="E309" s="5" t="s">
        <v>106</v>
      </c>
      <c r="F309" s="6">
        <v>0</v>
      </c>
      <c r="G309" t="str">
        <f>VLOOKUP(InputData[[#This Row],[PRODUCT ID]],MasterData[],2,FALSE)</f>
        <v>Product26</v>
      </c>
      <c r="H309" t="str">
        <f>VLOOKUP(InputData[[#This Row],[PRODUCT ID]],MasterData[],3,FALSE)</f>
        <v>Category04</v>
      </c>
      <c r="I309" t="str">
        <f>VLOOKUP(InputData[[#This Row],[PRODUCT ID]],MasterData[],4,FALSE)</f>
        <v>No.</v>
      </c>
      <c r="J309" s="7">
        <f>VLOOKUP(InputData[[#This Row],[PRODUCT ID]],MasterData[],5,FALSE)</f>
        <v>18</v>
      </c>
      <c r="K309" s="7">
        <f>VLOOKUP(InputData[[#This Row],[PRODUCT ID]],MasterData[],6,FALSE)</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14</v>
      </c>
      <c r="C310" s="5">
        <v>2</v>
      </c>
      <c r="D310" s="5" t="s">
        <v>108</v>
      </c>
      <c r="E310" s="5" t="s">
        <v>107</v>
      </c>
      <c r="F310" s="6">
        <v>0</v>
      </c>
      <c r="G310" t="str">
        <f>VLOOKUP(InputData[[#This Row],[PRODUCT ID]],MasterData[],2,FALSE)</f>
        <v>Product04</v>
      </c>
      <c r="H310" t="str">
        <f>VLOOKUP(InputData[[#This Row],[PRODUCT ID]],MasterData[],3,FALSE)</f>
        <v>Category01</v>
      </c>
      <c r="I310" t="str">
        <f>VLOOKUP(InputData[[#This Row],[PRODUCT ID]],MasterData[],4,FALSE)</f>
        <v>Lt</v>
      </c>
      <c r="J310" s="7">
        <f>VLOOKUP(InputData[[#This Row],[PRODUCT ID]],MasterData[],5,FALSE)</f>
        <v>44</v>
      </c>
      <c r="K310" s="7">
        <f>VLOOKUP(InputData[[#This Row],[PRODUCT ID]],MasterData[],6,FALSE)</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12</v>
      </c>
      <c r="C311" s="5">
        <v>1</v>
      </c>
      <c r="D311" s="5" t="s">
        <v>108</v>
      </c>
      <c r="E311" s="5" t="s">
        <v>107</v>
      </c>
      <c r="F311" s="6">
        <v>0</v>
      </c>
      <c r="G311" t="str">
        <f>VLOOKUP(InputData[[#This Row],[PRODUCT ID]],MasterData[],2,FALSE)</f>
        <v>Product03</v>
      </c>
      <c r="H311" t="str">
        <f>VLOOKUP(InputData[[#This Row],[PRODUCT ID]],MasterData[],3,FALSE)</f>
        <v>Category01</v>
      </c>
      <c r="I311" t="str">
        <f>VLOOKUP(InputData[[#This Row],[PRODUCT ID]],MasterData[],4,FALSE)</f>
        <v>Kg</v>
      </c>
      <c r="J311" s="7">
        <f>VLOOKUP(InputData[[#This Row],[PRODUCT ID]],MasterData[],5,FALSE)</f>
        <v>71</v>
      </c>
      <c r="K311" s="7">
        <f>VLOOKUP(InputData[[#This Row],[PRODUCT ID]],MasterData[],6,FALSE)</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98</v>
      </c>
      <c r="C312" s="5">
        <v>6</v>
      </c>
      <c r="D312" s="5" t="s">
        <v>108</v>
      </c>
      <c r="E312" s="5" t="s">
        <v>106</v>
      </c>
      <c r="F312" s="6">
        <v>0</v>
      </c>
      <c r="G312" t="str">
        <f>VLOOKUP(InputData[[#This Row],[PRODUCT ID]],MasterData[],2,FALSE)</f>
        <v>Product44</v>
      </c>
      <c r="H312" t="str">
        <f>VLOOKUP(InputData[[#This Row],[PRODUCT ID]],MasterData[],3,FALSE)</f>
        <v>Category05</v>
      </c>
      <c r="I312" t="str">
        <f>VLOOKUP(InputData[[#This Row],[PRODUCT ID]],MasterData[],4,FALSE)</f>
        <v>Kg</v>
      </c>
      <c r="J312" s="7">
        <f>VLOOKUP(InputData[[#This Row],[PRODUCT ID]],MasterData[],5,FALSE)</f>
        <v>76</v>
      </c>
      <c r="K312" s="7">
        <f>VLOOKUP(InputData[[#This Row],[PRODUCT ID]],MasterData[],6,FALSE)</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69</v>
      </c>
      <c r="C313" s="5">
        <v>3</v>
      </c>
      <c r="D313" s="5" t="s">
        <v>108</v>
      </c>
      <c r="E313" s="5" t="s">
        <v>106</v>
      </c>
      <c r="F313" s="6">
        <v>0</v>
      </c>
      <c r="G313" t="str">
        <f>VLOOKUP(InputData[[#This Row],[PRODUCT ID]],MasterData[],2,FALSE)</f>
        <v>Product30</v>
      </c>
      <c r="H313" t="str">
        <f>VLOOKUP(InputData[[#This Row],[PRODUCT ID]],MasterData[],3,FALSE)</f>
        <v>Category04</v>
      </c>
      <c r="I313" t="str">
        <f>VLOOKUP(InputData[[#This Row],[PRODUCT ID]],MasterData[],4,FALSE)</f>
        <v>Ft</v>
      </c>
      <c r="J313" s="7">
        <f>VLOOKUP(InputData[[#This Row],[PRODUCT ID]],MasterData[],5,FALSE)</f>
        <v>148</v>
      </c>
      <c r="K313" s="7">
        <f>VLOOKUP(InputData[[#This Row],[PRODUCT ID]],MasterData[],6,FALSE)</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14</v>
      </c>
      <c r="C314" s="5">
        <v>11</v>
      </c>
      <c r="D314" s="5" t="s">
        <v>106</v>
      </c>
      <c r="E314" s="5" t="s">
        <v>107</v>
      </c>
      <c r="F314" s="6">
        <v>0</v>
      </c>
      <c r="G314" t="str">
        <f>VLOOKUP(InputData[[#This Row],[PRODUCT ID]],MasterData[],2,FALSE)</f>
        <v>Product04</v>
      </c>
      <c r="H314" t="str">
        <f>VLOOKUP(InputData[[#This Row],[PRODUCT ID]],MasterData[],3,FALSE)</f>
        <v>Category01</v>
      </c>
      <c r="I314" t="str">
        <f>VLOOKUP(InputData[[#This Row],[PRODUCT ID]],MasterData[],4,FALSE)</f>
        <v>Lt</v>
      </c>
      <c r="J314" s="7">
        <f>VLOOKUP(InputData[[#This Row],[PRODUCT ID]],MasterData[],5,FALSE)</f>
        <v>44</v>
      </c>
      <c r="K314" s="7">
        <f>VLOOKUP(InputData[[#This Row],[PRODUCT ID]],MasterData[],6,FALSE)</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75</v>
      </c>
      <c r="C315" s="5">
        <v>12</v>
      </c>
      <c r="D315" s="5" t="s">
        <v>105</v>
      </c>
      <c r="E315" s="5" t="s">
        <v>106</v>
      </c>
      <c r="F315" s="6">
        <v>0</v>
      </c>
      <c r="G315" t="str">
        <f>VLOOKUP(InputData[[#This Row],[PRODUCT ID]],MasterData[],2,FALSE)</f>
        <v>Product33</v>
      </c>
      <c r="H315" t="str">
        <f>VLOOKUP(InputData[[#This Row],[PRODUCT ID]],MasterData[],3,FALSE)</f>
        <v>Category04</v>
      </c>
      <c r="I315" t="str">
        <f>VLOOKUP(InputData[[#This Row],[PRODUCT ID]],MasterData[],4,FALSE)</f>
        <v>Kg</v>
      </c>
      <c r="J315" s="7">
        <f>VLOOKUP(InputData[[#This Row],[PRODUCT ID]],MasterData[],5,FALSE)</f>
        <v>95</v>
      </c>
      <c r="K315" s="7">
        <f>VLOOKUP(InputData[[#This Row],[PRODUCT ID]],MasterData[],6,FALSE)</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39</v>
      </c>
      <c r="C316" s="5">
        <v>2</v>
      </c>
      <c r="D316" s="5" t="s">
        <v>108</v>
      </c>
      <c r="E316" s="5" t="s">
        <v>107</v>
      </c>
      <c r="F316" s="6">
        <v>0</v>
      </c>
      <c r="G316" t="str">
        <f>VLOOKUP(InputData[[#This Row],[PRODUCT ID]],MasterData[],2,FALSE)</f>
        <v>Product16</v>
      </c>
      <c r="H316" t="str">
        <f>VLOOKUP(InputData[[#This Row],[PRODUCT ID]],MasterData[],3,FALSE)</f>
        <v>Category02</v>
      </c>
      <c r="I316" t="str">
        <f>VLOOKUP(InputData[[#This Row],[PRODUCT ID]],MasterData[],4,FALSE)</f>
        <v>No.</v>
      </c>
      <c r="J316" s="7">
        <f>VLOOKUP(InputData[[#This Row],[PRODUCT ID]],MasterData[],5,FALSE)</f>
        <v>13</v>
      </c>
      <c r="K316" s="7">
        <f>VLOOKUP(InputData[[#This Row],[PRODUCT ID]],MasterData[],6,FALSE)</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60</v>
      </c>
      <c r="C317" s="5">
        <v>13</v>
      </c>
      <c r="D317" s="5" t="s">
        <v>108</v>
      </c>
      <c r="E317" s="5" t="s">
        <v>106</v>
      </c>
      <c r="F317" s="6">
        <v>0</v>
      </c>
      <c r="G317" t="str">
        <f>VLOOKUP(InputData[[#This Row],[PRODUCT ID]],MasterData[],2,FALSE)</f>
        <v>Product26</v>
      </c>
      <c r="H317" t="str">
        <f>VLOOKUP(InputData[[#This Row],[PRODUCT ID]],MasterData[],3,FALSE)</f>
        <v>Category04</v>
      </c>
      <c r="I317" t="str">
        <f>VLOOKUP(InputData[[#This Row],[PRODUCT ID]],MasterData[],4,FALSE)</f>
        <v>No.</v>
      </c>
      <c r="J317" s="7">
        <f>VLOOKUP(InputData[[#This Row],[PRODUCT ID]],MasterData[],5,FALSE)</f>
        <v>18</v>
      </c>
      <c r="K317" s="7">
        <f>VLOOKUP(InputData[[#This Row],[PRODUCT ID]],MasterData[],6,FALSE)</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45</v>
      </c>
      <c r="C318" s="5">
        <v>2</v>
      </c>
      <c r="D318" s="5" t="s">
        <v>106</v>
      </c>
      <c r="E318" s="5" t="s">
        <v>107</v>
      </c>
      <c r="F318" s="6">
        <v>0</v>
      </c>
      <c r="G318" t="str">
        <f>VLOOKUP(InputData[[#This Row],[PRODUCT ID]],MasterData[],2,FALSE)</f>
        <v>Product19</v>
      </c>
      <c r="H318" t="str">
        <f>VLOOKUP(InputData[[#This Row],[PRODUCT ID]],MasterData[],3,FALSE)</f>
        <v>Category02</v>
      </c>
      <c r="I318" t="str">
        <f>VLOOKUP(InputData[[#This Row],[PRODUCT ID]],MasterData[],4,FALSE)</f>
        <v>Ft</v>
      </c>
      <c r="J318" s="7">
        <f>VLOOKUP(InputData[[#This Row],[PRODUCT ID]],MasterData[],5,FALSE)</f>
        <v>150</v>
      </c>
      <c r="K318" s="7">
        <f>VLOOKUP(InputData[[#This Row],[PRODUCT ID]],MasterData[],6,FALSE)</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63</v>
      </c>
      <c r="C319" s="5">
        <v>10</v>
      </c>
      <c r="D319" s="5" t="s">
        <v>108</v>
      </c>
      <c r="E319" s="5" t="s">
        <v>107</v>
      </c>
      <c r="F319" s="6">
        <v>0</v>
      </c>
      <c r="G319" t="str">
        <f>VLOOKUP(InputData[[#This Row],[PRODUCT ID]],MasterData[],2,FALSE)</f>
        <v>Product27</v>
      </c>
      <c r="H319" t="str">
        <f>VLOOKUP(InputData[[#This Row],[PRODUCT ID]],MasterData[],3,FALSE)</f>
        <v>Category04</v>
      </c>
      <c r="I319" t="str">
        <f>VLOOKUP(InputData[[#This Row],[PRODUCT ID]],MasterData[],4,FALSE)</f>
        <v>Lt</v>
      </c>
      <c r="J319" s="7">
        <f>VLOOKUP(InputData[[#This Row],[PRODUCT ID]],MasterData[],5,FALSE)</f>
        <v>48</v>
      </c>
      <c r="K319" s="7">
        <f>VLOOKUP(InputData[[#This Row],[PRODUCT ID]],MasterData[],6,FALSE)</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25">
      <c r="A320" s="3">
        <v>44639</v>
      </c>
      <c r="B320" s="4" t="s">
        <v>92</v>
      </c>
      <c r="C320" s="5">
        <v>6</v>
      </c>
      <c r="D320" s="5" t="s">
        <v>105</v>
      </c>
      <c r="E320" s="5" t="s">
        <v>107</v>
      </c>
      <c r="F320" s="6">
        <v>0</v>
      </c>
      <c r="G320" t="str">
        <f>VLOOKUP(InputData[[#This Row],[PRODUCT ID]],MasterData[],2,FALSE)</f>
        <v>Product41</v>
      </c>
      <c r="H320" t="str">
        <f>VLOOKUP(InputData[[#This Row],[PRODUCT ID]],MasterData[],3,FALSE)</f>
        <v>Category05</v>
      </c>
      <c r="I320" t="str">
        <f>VLOOKUP(InputData[[#This Row],[PRODUCT ID]],MasterData[],4,FALSE)</f>
        <v>Ft</v>
      </c>
      <c r="J320" s="7">
        <f>VLOOKUP(InputData[[#This Row],[PRODUCT ID]],MasterData[],5,FALSE)</f>
        <v>138</v>
      </c>
      <c r="K320" s="7">
        <f>VLOOKUP(InputData[[#This Row],[PRODUCT ID]],MasterData[],6,FALSE)</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73</v>
      </c>
      <c r="C321" s="5">
        <v>9</v>
      </c>
      <c r="D321" s="5" t="s">
        <v>108</v>
      </c>
      <c r="E321" s="5" t="s">
        <v>107</v>
      </c>
      <c r="F321" s="6">
        <v>0</v>
      </c>
      <c r="G321" t="str">
        <f>VLOOKUP(InputData[[#This Row],[PRODUCT ID]],MasterData[],2,FALSE)</f>
        <v>Product32</v>
      </c>
      <c r="H321" t="str">
        <f>VLOOKUP(InputData[[#This Row],[PRODUCT ID]],MasterData[],3,FALSE)</f>
        <v>Category04</v>
      </c>
      <c r="I321" t="str">
        <f>VLOOKUP(InputData[[#This Row],[PRODUCT ID]],MasterData[],4,FALSE)</f>
        <v>Kg</v>
      </c>
      <c r="J321" s="7">
        <f>VLOOKUP(InputData[[#This Row],[PRODUCT ID]],MasterData[],5,FALSE)</f>
        <v>89</v>
      </c>
      <c r="K321" s="7">
        <f>VLOOKUP(InputData[[#This Row],[PRODUCT ID]],MasterData[],6,FALSE)</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6</v>
      </c>
      <c r="C322" s="5">
        <v>2</v>
      </c>
      <c r="D322" s="5" t="s">
        <v>105</v>
      </c>
      <c r="E322" s="5" t="s">
        <v>106</v>
      </c>
      <c r="F322" s="6">
        <v>0</v>
      </c>
      <c r="G322" t="str">
        <f>VLOOKUP(InputData[[#This Row],[PRODUCT ID]],MasterData[],2,FALSE)</f>
        <v>Product01</v>
      </c>
      <c r="H322" t="str">
        <f>VLOOKUP(InputData[[#This Row],[PRODUCT ID]],MasterData[],3,FALSE)</f>
        <v>Category01</v>
      </c>
      <c r="I322" t="str">
        <f>VLOOKUP(InputData[[#This Row],[PRODUCT ID]],MasterData[],4,FALSE)</f>
        <v>Kg</v>
      </c>
      <c r="J322" s="7">
        <f>VLOOKUP(InputData[[#This Row],[PRODUCT ID]],MasterData[],5,FALSE)</f>
        <v>98</v>
      </c>
      <c r="K322" s="7">
        <f>VLOOKUP(InputData[[#This Row],[PRODUCT ID]],MasterData[],6,FALSE)</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69</v>
      </c>
      <c r="C323" s="5">
        <v>11</v>
      </c>
      <c r="D323" s="5" t="s">
        <v>108</v>
      </c>
      <c r="E323" s="5" t="s">
        <v>106</v>
      </c>
      <c r="F323" s="6">
        <v>0</v>
      </c>
      <c r="G323" t="str">
        <f>VLOOKUP(InputData[[#This Row],[PRODUCT ID]],MasterData[],2,FALSE)</f>
        <v>Product30</v>
      </c>
      <c r="H323" t="str">
        <f>VLOOKUP(InputData[[#This Row],[PRODUCT ID]],MasterData[],3,FALSE)</f>
        <v>Category04</v>
      </c>
      <c r="I323" t="str">
        <f>VLOOKUP(InputData[[#This Row],[PRODUCT ID]],MasterData[],4,FALSE)</f>
        <v>Ft</v>
      </c>
      <c r="J323" s="7">
        <f>VLOOKUP(InputData[[#This Row],[PRODUCT ID]],MasterData[],5,FALSE)</f>
        <v>148</v>
      </c>
      <c r="K323" s="7">
        <f>VLOOKUP(InputData[[#This Row],[PRODUCT ID]],MasterData[],6,FALSE)</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73</v>
      </c>
      <c r="C324" s="5">
        <v>12</v>
      </c>
      <c r="D324" s="5" t="s">
        <v>106</v>
      </c>
      <c r="E324" s="5" t="s">
        <v>106</v>
      </c>
      <c r="F324" s="6">
        <v>0</v>
      </c>
      <c r="G324" t="str">
        <f>VLOOKUP(InputData[[#This Row],[PRODUCT ID]],MasterData[],2,FALSE)</f>
        <v>Product32</v>
      </c>
      <c r="H324" t="str">
        <f>VLOOKUP(InputData[[#This Row],[PRODUCT ID]],MasterData[],3,FALSE)</f>
        <v>Category04</v>
      </c>
      <c r="I324" t="str">
        <f>VLOOKUP(InputData[[#This Row],[PRODUCT ID]],MasterData[],4,FALSE)</f>
        <v>Kg</v>
      </c>
      <c r="J324" s="7">
        <f>VLOOKUP(InputData[[#This Row],[PRODUCT ID]],MasterData[],5,FALSE)</f>
        <v>89</v>
      </c>
      <c r="K324" s="7">
        <f>VLOOKUP(InputData[[#This Row],[PRODUCT ID]],MasterData[],6,FALSE)</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6</v>
      </c>
      <c r="C325" s="5">
        <v>13</v>
      </c>
      <c r="D325" s="5" t="s">
        <v>106</v>
      </c>
      <c r="E325" s="5" t="s">
        <v>107</v>
      </c>
      <c r="F325" s="6">
        <v>0</v>
      </c>
      <c r="G325" t="str">
        <f>VLOOKUP(InputData[[#This Row],[PRODUCT ID]],MasterData[],2,FALSE)</f>
        <v>Product01</v>
      </c>
      <c r="H325" t="str">
        <f>VLOOKUP(InputData[[#This Row],[PRODUCT ID]],MasterData[],3,FALSE)</f>
        <v>Category01</v>
      </c>
      <c r="I325" t="str">
        <f>VLOOKUP(InputData[[#This Row],[PRODUCT ID]],MasterData[],4,FALSE)</f>
        <v>Kg</v>
      </c>
      <c r="J325" s="7">
        <f>VLOOKUP(InputData[[#This Row],[PRODUCT ID]],MasterData[],5,FALSE)</f>
        <v>98</v>
      </c>
      <c r="K325" s="7">
        <f>VLOOKUP(InputData[[#This Row],[PRODUCT ID]],MasterData[],6,FALSE)</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10</v>
      </c>
      <c r="C326" s="5">
        <v>2</v>
      </c>
      <c r="D326" s="5" t="s">
        <v>106</v>
      </c>
      <c r="E326" s="5" t="s">
        <v>107</v>
      </c>
      <c r="F326" s="6">
        <v>0</v>
      </c>
      <c r="G326" t="str">
        <f>VLOOKUP(InputData[[#This Row],[PRODUCT ID]],MasterData[],2,FALSE)</f>
        <v>Product02</v>
      </c>
      <c r="H326" t="str">
        <f>VLOOKUP(InputData[[#This Row],[PRODUCT ID]],MasterData[],3,FALSE)</f>
        <v>Category01</v>
      </c>
      <c r="I326" t="str">
        <f>VLOOKUP(InputData[[#This Row],[PRODUCT ID]],MasterData[],4,FALSE)</f>
        <v>Kg</v>
      </c>
      <c r="J326" s="7">
        <f>VLOOKUP(InputData[[#This Row],[PRODUCT ID]],MasterData[],5,FALSE)</f>
        <v>105</v>
      </c>
      <c r="K326" s="7">
        <f>VLOOKUP(InputData[[#This Row],[PRODUCT ID]],MasterData[],6,FALSE)</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10</v>
      </c>
      <c r="C327" s="5">
        <v>3</v>
      </c>
      <c r="D327" s="5" t="s">
        <v>108</v>
      </c>
      <c r="E327" s="5" t="s">
        <v>107</v>
      </c>
      <c r="F327" s="6">
        <v>0</v>
      </c>
      <c r="G327" t="str">
        <f>VLOOKUP(InputData[[#This Row],[PRODUCT ID]],MasterData[],2,FALSE)</f>
        <v>Product02</v>
      </c>
      <c r="H327" t="str">
        <f>VLOOKUP(InputData[[#This Row],[PRODUCT ID]],MasterData[],3,FALSE)</f>
        <v>Category01</v>
      </c>
      <c r="I327" t="str">
        <f>VLOOKUP(InputData[[#This Row],[PRODUCT ID]],MasterData[],4,FALSE)</f>
        <v>Kg</v>
      </c>
      <c r="J327" s="7">
        <f>VLOOKUP(InputData[[#This Row],[PRODUCT ID]],MasterData[],5,FALSE)</f>
        <v>105</v>
      </c>
      <c r="K327" s="7">
        <f>VLOOKUP(InputData[[#This Row],[PRODUCT ID]],MasterData[],6,FALSE)</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90</v>
      </c>
      <c r="C328" s="5">
        <v>2</v>
      </c>
      <c r="D328" s="5" t="s">
        <v>105</v>
      </c>
      <c r="E328" s="5" t="s">
        <v>107</v>
      </c>
      <c r="F328" s="6">
        <v>0</v>
      </c>
      <c r="G328" t="str">
        <f>VLOOKUP(InputData[[#This Row],[PRODUCT ID]],MasterData[],2,FALSE)</f>
        <v>Product40</v>
      </c>
      <c r="H328" t="str">
        <f>VLOOKUP(InputData[[#This Row],[PRODUCT ID]],MasterData[],3,FALSE)</f>
        <v>Category05</v>
      </c>
      <c r="I328" t="str">
        <f>VLOOKUP(InputData[[#This Row],[PRODUCT ID]],MasterData[],4,FALSE)</f>
        <v>Kg</v>
      </c>
      <c r="J328" s="7">
        <f>VLOOKUP(InputData[[#This Row],[PRODUCT ID]],MasterData[],5,FALSE)</f>
        <v>90</v>
      </c>
      <c r="K328" s="7">
        <f>VLOOKUP(InputData[[#This Row],[PRODUCT ID]],MasterData[],6,FALSE)</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60</v>
      </c>
      <c r="C329" s="5">
        <v>7</v>
      </c>
      <c r="D329" s="5" t="s">
        <v>108</v>
      </c>
      <c r="E329" s="5" t="s">
        <v>106</v>
      </c>
      <c r="F329" s="6">
        <v>0</v>
      </c>
      <c r="G329" t="str">
        <f>VLOOKUP(InputData[[#This Row],[PRODUCT ID]],MasterData[],2,FALSE)</f>
        <v>Product26</v>
      </c>
      <c r="H329" t="str">
        <f>VLOOKUP(InputData[[#This Row],[PRODUCT ID]],MasterData[],3,FALSE)</f>
        <v>Category04</v>
      </c>
      <c r="I329" t="str">
        <f>VLOOKUP(InputData[[#This Row],[PRODUCT ID]],MasterData[],4,FALSE)</f>
        <v>No.</v>
      </c>
      <c r="J329" s="7">
        <f>VLOOKUP(InputData[[#This Row],[PRODUCT ID]],MasterData[],5,FALSE)</f>
        <v>18</v>
      </c>
      <c r="K329" s="7">
        <f>VLOOKUP(InputData[[#This Row],[PRODUCT ID]],MasterData[],6,FALSE)</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88</v>
      </c>
      <c r="C330" s="5">
        <v>12</v>
      </c>
      <c r="D330" s="5" t="s">
        <v>105</v>
      </c>
      <c r="E330" s="5" t="s">
        <v>107</v>
      </c>
      <c r="F330" s="6">
        <v>0</v>
      </c>
      <c r="G330" t="str">
        <f>VLOOKUP(InputData[[#This Row],[PRODUCT ID]],MasterData[],2,FALSE)</f>
        <v>Product39</v>
      </c>
      <c r="H330" t="str">
        <f>VLOOKUP(InputData[[#This Row],[PRODUCT ID]],MasterData[],3,FALSE)</f>
        <v>Category05</v>
      </c>
      <c r="I330" t="str">
        <f>VLOOKUP(InputData[[#This Row],[PRODUCT ID]],MasterData[],4,FALSE)</f>
        <v>No.</v>
      </c>
      <c r="J330" s="7">
        <f>VLOOKUP(InputData[[#This Row],[PRODUCT ID]],MasterData[],5,FALSE)</f>
        <v>37</v>
      </c>
      <c r="K330" s="7">
        <f>VLOOKUP(InputData[[#This Row],[PRODUCT ID]],MasterData[],6,FALSE)</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10</v>
      </c>
      <c r="C331" s="5">
        <v>9</v>
      </c>
      <c r="D331" s="5" t="s">
        <v>106</v>
      </c>
      <c r="E331" s="5" t="s">
        <v>106</v>
      </c>
      <c r="F331" s="6">
        <v>0</v>
      </c>
      <c r="G331" t="str">
        <f>VLOOKUP(InputData[[#This Row],[PRODUCT ID]],MasterData[],2,FALSE)</f>
        <v>Product02</v>
      </c>
      <c r="H331" t="str">
        <f>VLOOKUP(InputData[[#This Row],[PRODUCT ID]],MasterData[],3,FALSE)</f>
        <v>Category01</v>
      </c>
      <c r="I331" t="str">
        <f>VLOOKUP(InputData[[#This Row],[PRODUCT ID]],MasterData[],4,FALSE)</f>
        <v>Kg</v>
      </c>
      <c r="J331" s="7">
        <f>VLOOKUP(InputData[[#This Row],[PRODUCT ID]],MasterData[],5,FALSE)</f>
        <v>105</v>
      </c>
      <c r="K331" s="7">
        <f>VLOOKUP(InputData[[#This Row],[PRODUCT ID]],MasterData[],6,FALSE)</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39</v>
      </c>
      <c r="C332" s="5">
        <v>14</v>
      </c>
      <c r="D332" s="5" t="s">
        <v>105</v>
      </c>
      <c r="E332" s="5" t="s">
        <v>106</v>
      </c>
      <c r="F332" s="6">
        <v>0</v>
      </c>
      <c r="G332" t="str">
        <f>VLOOKUP(InputData[[#This Row],[PRODUCT ID]],MasterData[],2,FALSE)</f>
        <v>Product16</v>
      </c>
      <c r="H332" t="str">
        <f>VLOOKUP(InputData[[#This Row],[PRODUCT ID]],MasterData[],3,FALSE)</f>
        <v>Category02</v>
      </c>
      <c r="I332" t="str">
        <f>VLOOKUP(InputData[[#This Row],[PRODUCT ID]],MasterData[],4,FALSE)</f>
        <v>No.</v>
      </c>
      <c r="J332" s="7">
        <f>VLOOKUP(InputData[[#This Row],[PRODUCT ID]],MasterData[],5,FALSE)</f>
        <v>13</v>
      </c>
      <c r="K332" s="7">
        <f>VLOOKUP(InputData[[#This Row],[PRODUCT ID]],MasterData[],6,FALSE)</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92</v>
      </c>
      <c r="C333" s="5">
        <v>9</v>
      </c>
      <c r="D333" s="5" t="s">
        <v>108</v>
      </c>
      <c r="E333" s="5" t="s">
        <v>107</v>
      </c>
      <c r="F333" s="6">
        <v>0</v>
      </c>
      <c r="G333" t="str">
        <f>VLOOKUP(InputData[[#This Row],[PRODUCT ID]],MasterData[],2,FALSE)</f>
        <v>Product41</v>
      </c>
      <c r="H333" t="str">
        <f>VLOOKUP(InputData[[#This Row],[PRODUCT ID]],MasterData[],3,FALSE)</f>
        <v>Category05</v>
      </c>
      <c r="I333" t="str">
        <f>VLOOKUP(InputData[[#This Row],[PRODUCT ID]],MasterData[],4,FALSE)</f>
        <v>Ft</v>
      </c>
      <c r="J333" s="7">
        <f>VLOOKUP(InputData[[#This Row],[PRODUCT ID]],MasterData[],5,FALSE)</f>
        <v>138</v>
      </c>
      <c r="K333" s="7">
        <f>VLOOKUP(InputData[[#This Row],[PRODUCT ID]],MasterData[],6,FALSE)</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43</v>
      </c>
      <c r="C334" s="5">
        <v>2</v>
      </c>
      <c r="D334" s="5" t="s">
        <v>105</v>
      </c>
      <c r="E334" s="5" t="s">
        <v>106</v>
      </c>
      <c r="F334" s="6">
        <v>0</v>
      </c>
      <c r="G334" t="str">
        <f>VLOOKUP(InputData[[#This Row],[PRODUCT ID]],MasterData[],2,FALSE)</f>
        <v>Product18</v>
      </c>
      <c r="H334" t="str">
        <f>VLOOKUP(InputData[[#This Row],[PRODUCT ID]],MasterData[],3,FALSE)</f>
        <v>Category02</v>
      </c>
      <c r="I334" t="str">
        <f>VLOOKUP(InputData[[#This Row],[PRODUCT ID]],MasterData[],4,FALSE)</f>
        <v>No.</v>
      </c>
      <c r="J334" s="7">
        <f>VLOOKUP(InputData[[#This Row],[PRODUCT ID]],MasterData[],5,FALSE)</f>
        <v>37</v>
      </c>
      <c r="K334" s="7">
        <f>VLOOKUP(InputData[[#This Row],[PRODUCT ID]],MasterData[],6,FALSE)</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31</v>
      </c>
      <c r="C335" s="5">
        <v>4</v>
      </c>
      <c r="D335" s="5" t="s">
        <v>108</v>
      </c>
      <c r="E335" s="5" t="s">
        <v>106</v>
      </c>
      <c r="F335" s="6">
        <v>0</v>
      </c>
      <c r="G335" t="str">
        <f>VLOOKUP(InputData[[#This Row],[PRODUCT ID]],MasterData[],2,FALSE)</f>
        <v>Product12</v>
      </c>
      <c r="H335" t="str">
        <f>VLOOKUP(InputData[[#This Row],[PRODUCT ID]],MasterData[],3,FALSE)</f>
        <v>Category02</v>
      </c>
      <c r="I335" t="str">
        <f>VLOOKUP(InputData[[#This Row],[PRODUCT ID]],MasterData[],4,FALSE)</f>
        <v>Kg</v>
      </c>
      <c r="J335" s="7">
        <f>VLOOKUP(InputData[[#This Row],[PRODUCT ID]],MasterData[],5,FALSE)</f>
        <v>73</v>
      </c>
      <c r="K335" s="7">
        <f>VLOOKUP(InputData[[#This Row],[PRODUCT ID]],MasterData[],6,FALSE)</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69</v>
      </c>
      <c r="C336" s="5">
        <v>2</v>
      </c>
      <c r="D336" s="5" t="s">
        <v>108</v>
      </c>
      <c r="E336" s="5" t="s">
        <v>107</v>
      </c>
      <c r="F336" s="6">
        <v>0</v>
      </c>
      <c r="G336" t="str">
        <f>VLOOKUP(InputData[[#This Row],[PRODUCT ID]],MasterData[],2,FALSE)</f>
        <v>Product30</v>
      </c>
      <c r="H336" t="str">
        <f>VLOOKUP(InputData[[#This Row],[PRODUCT ID]],MasterData[],3,FALSE)</f>
        <v>Category04</v>
      </c>
      <c r="I336" t="str">
        <f>VLOOKUP(InputData[[#This Row],[PRODUCT ID]],MasterData[],4,FALSE)</f>
        <v>Ft</v>
      </c>
      <c r="J336" s="7">
        <f>VLOOKUP(InputData[[#This Row],[PRODUCT ID]],MasterData[],5,FALSE)</f>
        <v>148</v>
      </c>
      <c r="K336" s="7">
        <f>VLOOKUP(InputData[[#This Row],[PRODUCT ID]],MasterData[],6,FALSE)</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60</v>
      </c>
      <c r="C337" s="5">
        <v>14</v>
      </c>
      <c r="D337" s="5" t="s">
        <v>106</v>
      </c>
      <c r="E337" s="5" t="s">
        <v>106</v>
      </c>
      <c r="F337" s="6">
        <v>0</v>
      </c>
      <c r="G337" t="str">
        <f>VLOOKUP(InputData[[#This Row],[PRODUCT ID]],MasterData[],2,FALSE)</f>
        <v>Product26</v>
      </c>
      <c r="H337" t="str">
        <f>VLOOKUP(InputData[[#This Row],[PRODUCT ID]],MasterData[],3,FALSE)</f>
        <v>Category04</v>
      </c>
      <c r="I337" t="str">
        <f>VLOOKUP(InputData[[#This Row],[PRODUCT ID]],MasterData[],4,FALSE)</f>
        <v>No.</v>
      </c>
      <c r="J337" s="7">
        <f>VLOOKUP(InputData[[#This Row],[PRODUCT ID]],MasterData[],5,FALSE)</f>
        <v>18</v>
      </c>
      <c r="K337" s="7">
        <f>VLOOKUP(InputData[[#This Row],[PRODUCT ID]],MasterData[],6,FALSE)</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98</v>
      </c>
      <c r="C338" s="5">
        <v>15</v>
      </c>
      <c r="D338" s="5" t="s">
        <v>106</v>
      </c>
      <c r="E338" s="5" t="s">
        <v>106</v>
      </c>
      <c r="F338" s="6">
        <v>0</v>
      </c>
      <c r="G338" t="str">
        <f>VLOOKUP(InputData[[#This Row],[PRODUCT ID]],MasterData[],2,FALSE)</f>
        <v>Product44</v>
      </c>
      <c r="H338" t="str">
        <f>VLOOKUP(InputData[[#This Row],[PRODUCT ID]],MasterData[],3,FALSE)</f>
        <v>Category05</v>
      </c>
      <c r="I338" t="str">
        <f>VLOOKUP(InputData[[#This Row],[PRODUCT ID]],MasterData[],4,FALSE)</f>
        <v>Kg</v>
      </c>
      <c r="J338" s="7">
        <f>VLOOKUP(InputData[[#This Row],[PRODUCT ID]],MasterData[],5,FALSE)</f>
        <v>76</v>
      </c>
      <c r="K338" s="7">
        <f>VLOOKUP(InputData[[#This Row],[PRODUCT ID]],MasterData[],6,FALSE)</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77</v>
      </c>
      <c r="C339" s="5">
        <v>4</v>
      </c>
      <c r="D339" s="5" t="s">
        <v>108</v>
      </c>
      <c r="E339" s="5" t="s">
        <v>106</v>
      </c>
      <c r="F339" s="6">
        <v>0</v>
      </c>
      <c r="G339" t="str">
        <f>VLOOKUP(InputData[[#This Row],[PRODUCT ID]],MasterData[],2,FALSE)</f>
        <v>Product34</v>
      </c>
      <c r="H339" t="str">
        <f>VLOOKUP(InputData[[#This Row],[PRODUCT ID]],MasterData[],3,FALSE)</f>
        <v>Category04</v>
      </c>
      <c r="I339" t="str">
        <f>VLOOKUP(InputData[[#This Row],[PRODUCT ID]],MasterData[],4,FALSE)</f>
        <v>Lt</v>
      </c>
      <c r="J339" s="7">
        <f>VLOOKUP(InputData[[#This Row],[PRODUCT ID]],MasterData[],5,FALSE)</f>
        <v>55</v>
      </c>
      <c r="K339" s="7">
        <f>VLOOKUP(InputData[[#This Row],[PRODUCT ID]],MasterData[],6,FALSE)</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14</v>
      </c>
      <c r="C340" s="5">
        <v>9</v>
      </c>
      <c r="D340" s="5" t="s">
        <v>108</v>
      </c>
      <c r="E340" s="5" t="s">
        <v>107</v>
      </c>
      <c r="F340" s="6">
        <v>0</v>
      </c>
      <c r="G340" t="str">
        <f>VLOOKUP(InputData[[#This Row],[PRODUCT ID]],MasterData[],2,FALSE)</f>
        <v>Product04</v>
      </c>
      <c r="H340" t="str">
        <f>VLOOKUP(InputData[[#This Row],[PRODUCT ID]],MasterData[],3,FALSE)</f>
        <v>Category01</v>
      </c>
      <c r="I340" t="str">
        <f>VLOOKUP(InputData[[#This Row],[PRODUCT ID]],MasterData[],4,FALSE)</f>
        <v>Lt</v>
      </c>
      <c r="J340" s="7">
        <f>VLOOKUP(InputData[[#This Row],[PRODUCT ID]],MasterData[],5,FALSE)</f>
        <v>44</v>
      </c>
      <c r="K340" s="7">
        <f>VLOOKUP(InputData[[#This Row],[PRODUCT ID]],MasterData[],6,FALSE)</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12</v>
      </c>
      <c r="C341" s="5">
        <v>8</v>
      </c>
      <c r="D341" s="5" t="s">
        <v>106</v>
      </c>
      <c r="E341" s="5" t="s">
        <v>106</v>
      </c>
      <c r="F341" s="6">
        <v>0</v>
      </c>
      <c r="G341" t="str">
        <f>VLOOKUP(InputData[[#This Row],[PRODUCT ID]],MasterData[],2,FALSE)</f>
        <v>Product03</v>
      </c>
      <c r="H341" t="str">
        <f>VLOOKUP(InputData[[#This Row],[PRODUCT ID]],MasterData[],3,FALSE)</f>
        <v>Category01</v>
      </c>
      <c r="I341" t="str">
        <f>VLOOKUP(InputData[[#This Row],[PRODUCT ID]],MasterData[],4,FALSE)</f>
        <v>Kg</v>
      </c>
      <c r="J341" s="7">
        <f>VLOOKUP(InputData[[#This Row],[PRODUCT ID]],MasterData[],5,FALSE)</f>
        <v>71</v>
      </c>
      <c r="K341" s="7">
        <f>VLOOKUP(InputData[[#This Row],[PRODUCT ID]],MasterData[],6,FALSE)</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63</v>
      </c>
      <c r="C342" s="5">
        <v>2</v>
      </c>
      <c r="D342" s="5" t="s">
        <v>108</v>
      </c>
      <c r="E342" s="5" t="s">
        <v>107</v>
      </c>
      <c r="F342" s="6">
        <v>0</v>
      </c>
      <c r="G342" t="str">
        <f>VLOOKUP(InputData[[#This Row],[PRODUCT ID]],MasterData[],2,FALSE)</f>
        <v>Product27</v>
      </c>
      <c r="H342" t="str">
        <f>VLOOKUP(InputData[[#This Row],[PRODUCT ID]],MasterData[],3,FALSE)</f>
        <v>Category04</v>
      </c>
      <c r="I342" t="str">
        <f>VLOOKUP(InputData[[#This Row],[PRODUCT ID]],MasterData[],4,FALSE)</f>
        <v>Lt</v>
      </c>
      <c r="J342" s="7">
        <f>VLOOKUP(InputData[[#This Row],[PRODUCT ID]],MasterData[],5,FALSE)</f>
        <v>48</v>
      </c>
      <c r="K342" s="7">
        <f>VLOOKUP(InputData[[#This Row],[PRODUCT ID]],MasterData[],6,FALSE)</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25">
      <c r="A343" s="3">
        <v>44679</v>
      </c>
      <c r="B343" s="4" t="s">
        <v>35</v>
      </c>
      <c r="C343" s="5">
        <v>14</v>
      </c>
      <c r="D343" s="5" t="s">
        <v>108</v>
      </c>
      <c r="E343" s="5" t="s">
        <v>107</v>
      </c>
      <c r="F343" s="6">
        <v>0</v>
      </c>
      <c r="G343" t="str">
        <f>VLOOKUP(InputData[[#This Row],[PRODUCT ID]],MasterData[],2,FALSE)</f>
        <v>Product14</v>
      </c>
      <c r="H343" t="str">
        <f>VLOOKUP(InputData[[#This Row],[PRODUCT ID]],MasterData[],3,FALSE)</f>
        <v>Category02</v>
      </c>
      <c r="I343" t="str">
        <f>VLOOKUP(InputData[[#This Row],[PRODUCT ID]],MasterData[],4,FALSE)</f>
        <v>Kg</v>
      </c>
      <c r="J343" s="7">
        <f>VLOOKUP(InputData[[#This Row],[PRODUCT ID]],MasterData[],5,FALSE)</f>
        <v>112</v>
      </c>
      <c r="K343" s="7">
        <f>VLOOKUP(InputData[[#This Row],[PRODUCT ID]],MasterData[],6,FALSE)</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39</v>
      </c>
      <c r="C344" s="5">
        <v>13</v>
      </c>
      <c r="D344" s="5" t="s">
        <v>106</v>
      </c>
      <c r="E344" s="5" t="s">
        <v>106</v>
      </c>
      <c r="F344" s="6">
        <v>0</v>
      </c>
      <c r="G344" t="str">
        <f>VLOOKUP(InputData[[#This Row],[PRODUCT ID]],MasterData[],2,FALSE)</f>
        <v>Product16</v>
      </c>
      <c r="H344" t="str">
        <f>VLOOKUP(InputData[[#This Row],[PRODUCT ID]],MasterData[],3,FALSE)</f>
        <v>Category02</v>
      </c>
      <c r="I344" t="str">
        <f>VLOOKUP(InputData[[#This Row],[PRODUCT ID]],MasterData[],4,FALSE)</f>
        <v>No.</v>
      </c>
      <c r="J344" s="7">
        <f>VLOOKUP(InputData[[#This Row],[PRODUCT ID]],MasterData[],5,FALSE)</f>
        <v>13</v>
      </c>
      <c r="K344" s="7">
        <f>VLOOKUP(InputData[[#This Row],[PRODUCT ID]],MasterData[],6,FALSE)</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63</v>
      </c>
      <c r="C345" s="5">
        <v>8</v>
      </c>
      <c r="D345" s="5" t="s">
        <v>108</v>
      </c>
      <c r="E345" s="5" t="s">
        <v>106</v>
      </c>
      <c r="F345" s="6">
        <v>0</v>
      </c>
      <c r="G345" t="str">
        <f>VLOOKUP(InputData[[#This Row],[PRODUCT ID]],MasterData[],2,FALSE)</f>
        <v>Product27</v>
      </c>
      <c r="H345" t="str">
        <f>VLOOKUP(InputData[[#This Row],[PRODUCT ID]],MasterData[],3,FALSE)</f>
        <v>Category04</v>
      </c>
      <c r="I345" t="str">
        <f>VLOOKUP(InputData[[#This Row],[PRODUCT ID]],MasterData[],4,FALSE)</f>
        <v>Lt</v>
      </c>
      <c r="J345" s="7">
        <f>VLOOKUP(InputData[[#This Row],[PRODUCT ID]],MasterData[],5,FALSE)</f>
        <v>48</v>
      </c>
      <c r="K345" s="7">
        <f>VLOOKUP(InputData[[#This Row],[PRODUCT ID]],MasterData[],6,FALSE)</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25">
      <c r="A346" s="3">
        <v>44682</v>
      </c>
      <c r="B346" s="4" t="s">
        <v>77</v>
      </c>
      <c r="C346" s="5">
        <v>9</v>
      </c>
      <c r="D346" s="5" t="s">
        <v>105</v>
      </c>
      <c r="E346" s="5" t="s">
        <v>106</v>
      </c>
      <c r="F346" s="6">
        <v>0</v>
      </c>
      <c r="G346" t="str">
        <f>VLOOKUP(InputData[[#This Row],[PRODUCT ID]],MasterData[],2,FALSE)</f>
        <v>Product34</v>
      </c>
      <c r="H346" t="str">
        <f>VLOOKUP(InputData[[#This Row],[PRODUCT ID]],MasterData[],3,FALSE)</f>
        <v>Category04</v>
      </c>
      <c r="I346" t="str">
        <f>VLOOKUP(InputData[[#This Row],[PRODUCT ID]],MasterData[],4,FALSE)</f>
        <v>Lt</v>
      </c>
      <c r="J346" s="7">
        <f>VLOOKUP(InputData[[#This Row],[PRODUCT ID]],MasterData[],5,FALSE)</f>
        <v>55</v>
      </c>
      <c r="K346" s="7">
        <f>VLOOKUP(InputData[[#This Row],[PRODUCT ID]],MasterData[],6,FALSE)</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75</v>
      </c>
      <c r="C347" s="5">
        <v>6</v>
      </c>
      <c r="D347" s="5" t="s">
        <v>106</v>
      </c>
      <c r="E347" s="5" t="s">
        <v>106</v>
      </c>
      <c r="F347" s="6">
        <v>0</v>
      </c>
      <c r="G347" t="str">
        <f>VLOOKUP(InputData[[#This Row],[PRODUCT ID]],MasterData[],2,FALSE)</f>
        <v>Product33</v>
      </c>
      <c r="H347" t="str">
        <f>VLOOKUP(InputData[[#This Row],[PRODUCT ID]],MasterData[],3,FALSE)</f>
        <v>Category04</v>
      </c>
      <c r="I347" t="str">
        <f>VLOOKUP(InputData[[#This Row],[PRODUCT ID]],MasterData[],4,FALSE)</f>
        <v>Kg</v>
      </c>
      <c r="J347" s="7">
        <f>VLOOKUP(InputData[[#This Row],[PRODUCT ID]],MasterData[],5,FALSE)</f>
        <v>95</v>
      </c>
      <c r="K347" s="7">
        <f>VLOOKUP(InputData[[#This Row],[PRODUCT ID]],MasterData[],6,FALSE)</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33</v>
      </c>
      <c r="C348" s="5">
        <v>4</v>
      </c>
      <c r="D348" s="5" t="s">
        <v>106</v>
      </c>
      <c r="E348" s="5" t="s">
        <v>107</v>
      </c>
      <c r="F348" s="6">
        <v>0</v>
      </c>
      <c r="G348" t="str">
        <f>VLOOKUP(InputData[[#This Row],[PRODUCT ID]],MasterData[],2,FALSE)</f>
        <v>Product13</v>
      </c>
      <c r="H348" t="str">
        <f>VLOOKUP(InputData[[#This Row],[PRODUCT ID]],MasterData[],3,FALSE)</f>
        <v>Category02</v>
      </c>
      <c r="I348" t="str">
        <f>VLOOKUP(InputData[[#This Row],[PRODUCT ID]],MasterData[],4,FALSE)</f>
        <v>Kg</v>
      </c>
      <c r="J348" s="7">
        <f>VLOOKUP(InputData[[#This Row],[PRODUCT ID]],MasterData[],5,FALSE)</f>
        <v>112</v>
      </c>
      <c r="K348" s="7">
        <f>VLOOKUP(InputData[[#This Row],[PRODUCT ID]],MasterData[],6,FALSE)</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47</v>
      </c>
      <c r="C349" s="5">
        <v>10</v>
      </c>
      <c r="D349" s="5" t="s">
        <v>108</v>
      </c>
      <c r="E349" s="5" t="s">
        <v>106</v>
      </c>
      <c r="F349" s="6">
        <v>0</v>
      </c>
      <c r="G349" t="str">
        <f>VLOOKUP(InputData[[#This Row],[PRODUCT ID]],MasterData[],2,FALSE)</f>
        <v>Product20</v>
      </c>
      <c r="H349" t="str">
        <f>VLOOKUP(InputData[[#This Row],[PRODUCT ID]],MasterData[],3,FALSE)</f>
        <v>Category03</v>
      </c>
      <c r="I349" t="str">
        <f>VLOOKUP(InputData[[#This Row],[PRODUCT ID]],MasterData[],4,FALSE)</f>
        <v>Lt</v>
      </c>
      <c r="J349" s="7">
        <f>VLOOKUP(InputData[[#This Row],[PRODUCT ID]],MasterData[],5,FALSE)</f>
        <v>61</v>
      </c>
      <c r="K349" s="7">
        <f>VLOOKUP(InputData[[#This Row],[PRODUCT ID]],MasterData[],6,FALSE)</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77</v>
      </c>
      <c r="C350" s="5">
        <v>7</v>
      </c>
      <c r="D350" s="5" t="s">
        <v>108</v>
      </c>
      <c r="E350" s="5" t="s">
        <v>106</v>
      </c>
      <c r="F350" s="6">
        <v>0</v>
      </c>
      <c r="G350" t="str">
        <f>VLOOKUP(InputData[[#This Row],[PRODUCT ID]],MasterData[],2,FALSE)</f>
        <v>Product34</v>
      </c>
      <c r="H350" t="str">
        <f>VLOOKUP(InputData[[#This Row],[PRODUCT ID]],MasterData[],3,FALSE)</f>
        <v>Category04</v>
      </c>
      <c r="I350" t="str">
        <f>VLOOKUP(InputData[[#This Row],[PRODUCT ID]],MasterData[],4,FALSE)</f>
        <v>Lt</v>
      </c>
      <c r="J350" s="7">
        <f>VLOOKUP(InputData[[#This Row],[PRODUCT ID]],MasterData[],5,FALSE)</f>
        <v>55</v>
      </c>
      <c r="K350" s="7">
        <f>VLOOKUP(InputData[[#This Row],[PRODUCT ID]],MasterData[],6,FALSE)</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37</v>
      </c>
      <c r="C351" s="5">
        <v>4</v>
      </c>
      <c r="D351" s="5" t="s">
        <v>106</v>
      </c>
      <c r="E351" s="5" t="s">
        <v>107</v>
      </c>
      <c r="F351" s="6">
        <v>0</v>
      </c>
      <c r="G351" t="str">
        <f>VLOOKUP(InputData[[#This Row],[PRODUCT ID]],MasterData[],2,FALSE)</f>
        <v>Product15</v>
      </c>
      <c r="H351" t="str">
        <f>VLOOKUP(InputData[[#This Row],[PRODUCT ID]],MasterData[],3,FALSE)</f>
        <v>Category02</v>
      </c>
      <c r="I351" t="str">
        <f>VLOOKUP(InputData[[#This Row],[PRODUCT ID]],MasterData[],4,FALSE)</f>
        <v>No.</v>
      </c>
      <c r="J351" s="7">
        <f>VLOOKUP(InputData[[#This Row],[PRODUCT ID]],MasterData[],5,FALSE)</f>
        <v>12</v>
      </c>
      <c r="K351" s="7">
        <f>VLOOKUP(InputData[[#This Row],[PRODUCT ID]],MasterData[],6,FALSE)</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25">
      <c r="A352" s="3">
        <v>44688</v>
      </c>
      <c r="B352" s="4" t="s">
        <v>63</v>
      </c>
      <c r="C352" s="5">
        <v>1</v>
      </c>
      <c r="D352" s="5" t="s">
        <v>106</v>
      </c>
      <c r="E352" s="5" t="s">
        <v>106</v>
      </c>
      <c r="F352" s="6">
        <v>0</v>
      </c>
      <c r="G352" t="str">
        <f>VLOOKUP(InputData[[#This Row],[PRODUCT ID]],MasterData[],2,FALSE)</f>
        <v>Product27</v>
      </c>
      <c r="H352" t="str">
        <f>VLOOKUP(InputData[[#This Row],[PRODUCT ID]],MasterData[],3,FALSE)</f>
        <v>Category04</v>
      </c>
      <c r="I352" t="str">
        <f>VLOOKUP(InputData[[#This Row],[PRODUCT ID]],MasterData[],4,FALSE)</f>
        <v>Lt</v>
      </c>
      <c r="J352" s="7">
        <f>VLOOKUP(InputData[[#This Row],[PRODUCT ID]],MasterData[],5,FALSE)</f>
        <v>48</v>
      </c>
      <c r="K352" s="7">
        <f>VLOOKUP(InputData[[#This Row],[PRODUCT ID]],MasterData[],6,FALSE)</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25">
      <c r="A353" s="3">
        <v>44689</v>
      </c>
      <c r="B353" s="4" t="s">
        <v>52</v>
      </c>
      <c r="C353" s="5">
        <v>7</v>
      </c>
      <c r="D353" s="5" t="s">
        <v>106</v>
      </c>
      <c r="E353" s="5" t="s">
        <v>106</v>
      </c>
      <c r="F353" s="6">
        <v>0</v>
      </c>
      <c r="G353" t="str">
        <f>VLOOKUP(InputData[[#This Row],[PRODUCT ID]],MasterData[],2,FALSE)</f>
        <v>Product22</v>
      </c>
      <c r="H353" t="str">
        <f>VLOOKUP(InputData[[#This Row],[PRODUCT ID]],MasterData[],3,FALSE)</f>
        <v>Category03</v>
      </c>
      <c r="I353" t="str">
        <f>VLOOKUP(InputData[[#This Row],[PRODUCT ID]],MasterData[],4,FALSE)</f>
        <v>Ft</v>
      </c>
      <c r="J353" s="7">
        <f>VLOOKUP(InputData[[#This Row],[PRODUCT ID]],MasterData[],5,FALSE)</f>
        <v>121</v>
      </c>
      <c r="K353" s="7">
        <f>VLOOKUP(InputData[[#This Row],[PRODUCT ID]],MasterData[],6,FALSE)</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41</v>
      </c>
      <c r="C354" s="5">
        <v>12</v>
      </c>
      <c r="D354" s="5" t="s">
        <v>105</v>
      </c>
      <c r="E354" s="5" t="s">
        <v>107</v>
      </c>
      <c r="F354" s="6">
        <v>0</v>
      </c>
      <c r="G354" t="str">
        <f>VLOOKUP(InputData[[#This Row],[PRODUCT ID]],MasterData[],2,FALSE)</f>
        <v>Product17</v>
      </c>
      <c r="H354" t="str">
        <f>VLOOKUP(InputData[[#This Row],[PRODUCT ID]],MasterData[],3,FALSE)</f>
        <v>Category02</v>
      </c>
      <c r="I354" t="str">
        <f>VLOOKUP(InputData[[#This Row],[PRODUCT ID]],MasterData[],4,FALSE)</f>
        <v>Ft</v>
      </c>
      <c r="J354" s="7">
        <f>VLOOKUP(InputData[[#This Row],[PRODUCT ID]],MasterData[],5,FALSE)</f>
        <v>134</v>
      </c>
      <c r="K354" s="7">
        <f>VLOOKUP(InputData[[#This Row],[PRODUCT ID]],MasterData[],6,FALSE)</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24</v>
      </c>
      <c r="C355" s="5">
        <v>6</v>
      </c>
      <c r="D355" s="5" t="s">
        <v>108</v>
      </c>
      <c r="E355" s="5" t="s">
        <v>106</v>
      </c>
      <c r="F355" s="6">
        <v>0</v>
      </c>
      <c r="G355" t="str">
        <f>VLOOKUP(InputData[[#This Row],[PRODUCT ID]],MasterData[],2,FALSE)</f>
        <v>Product09</v>
      </c>
      <c r="H355" t="str">
        <f>VLOOKUP(InputData[[#This Row],[PRODUCT ID]],MasterData[],3,FALSE)</f>
        <v>Category01</v>
      </c>
      <c r="I355" t="str">
        <f>VLOOKUP(InputData[[#This Row],[PRODUCT ID]],MasterData[],4,FALSE)</f>
        <v>No.</v>
      </c>
      <c r="J355" s="7">
        <f>VLOOKUP(InputData[[#This Row],[PRODUCT ID]],MasterData[],5,FALSE)</f>
        <v>6</v>
      </c>
      <c r="K355" s="7">
        <f>VLOOKUP(InputData[[#This Row],[PRODUCT ID]],MasterData[],6,FALSE)</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x14ac:dyDescent="0.25">
      <c r="A356" s="3">
        <v>44693</v>
      </c>
      <c r="B356" s="4" t="s">
        <v>29</v>
      </c>
      <c r="C356" s="5">
        <v>7</v>
      </c>
      <c r="D356" s="5" t="s">
        <v>106</v>
      </c>
      <c r="E356" s="5" t="s">
        <v>107</v>
      </c>
      <c r="F356" s="6">
        <v>0</v>
      </c>
      <c r="G356" t="str">
        <f>VLOOKUP(InputData[[#This Row],[PRODUCT ID]],MasterData[],2,FALSE)</f>
        <v>Product11</v>
      </c>
      <c r="H356" t="str">
        <f>VLOOKUP(InputData[[#This Row],[PRODUCT ID]],MasterData[],3,FALSE)</f>
        <v>Category02</v>
      </c>
      <c r="I356" t="str">
        <f>VLOOKUP(InputData[[#This Row],[PRODUCT ID]],MasterData[],4,FALSE)</f>
        <v>Lt</v>
      </c>
      <c r="J356" s="7">
        <f>VLOOKUP(InputData[[#This Row],[PRODUCT ID]],MasterData[],5,FALSE)</f>
        <v>44</v>
      </c>
      <c r="K356" s="7">
        <f>VLOOKUP(InputData[[#This Row],[PRODUCT ID]],MasterData[],6,FALSE)</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31</v>
      </c>
      <c r="C357" s="5">
        <v>5</v>
      </c>
      <c r="D357" s="5" t="s">
        <v>108</v>
      </c>
      <c r="E357" s="5" t="s">
        <v>106</v>
      </c>
      <c r="F357" s="6">
        <v>0</v>
      </c>
      <c r="G357" t="str">
        <f>VLOOKUP(InputData[[#This Row],[PRODUCT ID]],MasterData[],2,FALSE)</f>
        <v>Product12</v>
      </c>
      <c r="H357" t="str">
        <f>VLOOKUP(InputData[[#This Row],[PRODUCT ID]],MasterData[],3,FALSE)</f>
        <v>Category02</v>
      </c>
      <c r="I357" t="str">
        <f>VLOOKUP(InputData[[#This Row],[PRODUCT ID]],MasterData[],4,FALSE)</f>
        <v>Kg</v>
      </c>
      <c r="J357" s="7">
        <f>VLOOKUP(InputData[[#This Row],[PRODUCT ID]],MasterData[],5,FALSE)</f>
        <v>73</v>
      </c>
      <c r="K357" s="7">
        <f>VLOOKUP(InputData[[#This Row],[PRODUCT ID]],MasterData[],6,FALSE)</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22</v>
      </c>
      <c r="C358" s="5">
        <v>14</v>
      </c>
      <c r="D358" s="5" t="s">
        <v>108</v>
      </c>
      <c r="E358" s="5" t="s">
        <v>107</v>
      </c>
      <c r="F358" s="6">
        <v>0</v>
      </c>
      <c r="G358" t="str">
        <f>VLOOKUP(InputData[[#This Row],[PRODUCT ID]],MasterData[],2,FALSE)</f>
        <v>Product08</v>
      </c>
      <c r="H358" t="str">
        <f>VLOOKUP(InputData[[#This Row],[PRODUCT ID]],MasterData[],3,FALSE)</f>
        <v>Category01</v>
      </c>
      <c r="I358" t="str">
        <f>VLOOKUP(InputData[[#This Row],[PRODUCT ID]],MasterData[],4,FALSE)</f>
        <v>Kg</v>
      </c>
      <c r="J358" s="7">
        <f>VLOOKUP(InputData[[#This Row],[PRODUCT ID]],MasterData[],5,FALSE)</f>
        <v>83</v>
      </c>
      <c r="K358" s="7">
        <f>VLOOKUP(InputData[[#This Row],[PRODUCT ID]],MasterData[],6,FALSE)</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47</v>
      </c>
      <c r="C359" s="5">
        <v>5</v>
      </c>
      <c r="D359" s="5" t="s">
        <v>106</v>
      </c>
      <c r="E359" s="5" t="s">
        <v>106</v>
      </c>
      <c r="F359" s="6">
        <v>0</v>
      </c>
      <c r="G359" t="str">
        <f>VLOOKUP(InputData[[#This Row],[PRODUCT ID]],MasterData[],2,FALSE)</f>
        <v>Product20</v>
      </c>
      <c r="H359" t="str">
        <f>VLOOKUP(InputData[[#This Row],[PRODUCT ID]],MasterData[],3,FALSE)</f>
        <v>Category03</v>
      </c>
      <c r="I359" t="str">
        <f>VLOOKUP(InputData[[#This Row],[PRODUCT ID]],MasterData[],4,FALSE)</f>
        <v>Lt</v>
      </c>
      <c r="J359" s="7">
        <f>VLOOKUP(InputData[[#This Row],[PRODUCT ID]],MasterData[],5,FALSE)</f>
        <v>61</v>
      </c>
      <c r="K359" s="7">
        <f>VLOOKUP(InputData[[#This Row],[PRODUCT ID]],MasterData[],6,FALSE)</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26</v>
      </c>
      <c r="C360" s="5">
        <v>13</v>
      </c>
      <c r="D360" s="5" t="s">
        <v>108</v>
      </c>
      <c r="E360" s="5" t="s">
        <v>107</v>
      </c>
      <c r="F360" s="6">
        <v>0</v>
      </c>
      <c r="G360" t="str">
        <f>VLOOKUP(InputData[[#This Row],[PRODUCT ID]],MasterData[],2,FALSE)</f>
        <v>Product10</v>
      </c>
      <c r="H360" t="str">
        <f>VLOOKUP(InputData[[#This Row],[PRODUCT ID]],MasterData[],3,FALSE)</f>
        <v>Category02</v>
      </c>
      <c r="I360" t="str">
        <f>VLOOKUP(InputData[[#This Row],[PRODUCT ID]],MasterData[],4,FALSE)</f>
        <v>Ft</v>
      </c>
      <c r="J360" s="7">
        <f>VLOOKUP(InputData[[#This Row],[PRODUCT ID]],MasterData[],5,FALSE)</f>
        <v>148</v>
      </c>
      <c r="K360" s="7">
        <f>VLOOKUP(InputData[[#This Row],[PRODUCT ID]],MasterData[],6,FALSE)</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71</v>
      </c>
      <c r="C361" s="5">
        <v>13</v>
      </c>
      <c r="D361" s="5" t="s">
        <v>106</v>
      </c>
      <c r="E361" s="5" t="s">
        <v>106</v>
      </c>
      <c r="F361" s="6">
        <v>0</v>
      </c>
      <c r="G361" t="str">
        <f>VLOOKUP(InputData[[#This Row],[PRODUCT ID]],MasterData[],2,FALSE)</f>
        <v>Product31</v>
      </c>
      <c r="H361" t="str">
        <f>VLOOKUP(InputData[[#This Row],[PRODUCT ID]],MasterData[],3,FALSE)</f>
        <v>Category04</v>
      </c>
      <c r="I361" t="str">
        <f>VLOOKUP(InputData[[#This Row],[PRODUCT ID]],MasterData[],4,FALSE)</f>
        <v>Kg</v>
      </c>
      <c r="J361" s="7">
        <f>VLOOKUP(InputData[[#This Row],[PRODUCT ID]],MasterData[],5,FALSE)</f>
        <v>93</v>
      </c>
      <c r="K361" s="7">
        <f>VLOOKUP(InputData[[#This Row],[PRODUCT ID]],MasterData[],6,FALSE)</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63</v>
      </c>
      <c r="C362" s="5">
        <v>8</v>
      </c>
      <c r="D362" s="5" t="s">
        <v>108</v>
      </c>
      <c r="E362" s="5" t="s">
        <v>107</v>
      </c>
      <c r="F362" s="6">
        <v>0</v>
      </c>
      <c r="G362" t="str">
        <f>VLOOKUP(InputData[[#This Row],[PRODUCT ID]],MasterData[],2,FALSE)</f>
        <v>Product27</v>
      </c>
      <c r="H362" t="str">
        <f>VLOOKUP(InputData[[#This Row],[PRODUCT ID]],MasterData[],3,FALSE)</f>
        <v>Category04</v>
      </c>
      <c r="I362" t="str">
        <f>VLOOKUP(InputData[[#This Row],[PRODUCT ID]],MasterData[],4,FALSE)</f>
        <v>Lt</v>
      </c>
      <c r="J362" s="7">
        <f>VLOOKUP(InputData[[#This Row],[PRODUCT ID]],MasterData[],5,FALSE)</f>
        <v>48</v>
      </c>
      <c r="K362" s="7">
        <f>VLOOKUP(InputData[[#This Row],[PRODUCT ID]],MasterData[],6,FALSE)</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25">
      <c r="A363" s="3">
        <v>44699</v>
      </c>
      <c r="B363" s="4" t="s">
        <v>63</v>
      </c>
      <c r="C363" s="5">
        <v>4</v>
      </c>
      <c r="D363" s="5" t="s">
        <v>105</v>
      </c>
      <c r="E363" s="5" t="s">
        <v>106</v>
      </c>
      <c r="F363" s="6">
        <v>0</v>
      </c>
      <c r="G363" t="str">
        <f>VLOOKUP(InputData[[#This Row],[PRODUCT ID]],MasterData[],2,FALSE)</f>
        <v>Product27</v>
      </c>
      <c r="H363" t="str">
        <f>VLOOKUP(InputData[[#This Row],[PRODUCT ID]],MasterData[],3,FALSE)</f>
        <v>Category04</v>
      </c>
      <c r="I363" t="str">
        <f>VLOOKUP(InputData[[#This Row],[PRODUCT ID]],MasterData[],4,FALSE)</f>
        <v>Lt</v>
      </c>
      <c r="J363" s="7">
        <f>VLOOKUP(InputData[[#This Row],[PRODUCT ID]],MasterData[],5,FALSE)</f>
        <v>48</v>
      </c>
      <c r="K363" s="7">
        <f>VLOOKUP(InputData[[#This Row],[PRODUCT ID]],MasterData[],6,FALSE)</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25">
      <c r="A364" s="3">
        <v>44699</v>
      </c>
      <c r="B364" s="4" t="s">
        <v>86</v>
      </c>
      <c r="C364" s="5">
        <v>8</v>
      </c>
      <c r="D364" s="5" t="s">
        <v>105</v>
      </c>
      <c r="E364" s="5" t="s">
        <v>106</v>
      </c>
      <c r="F364" s="6">
        <v>0</v>
      </c>
      <c r="G364" t="str">
        <f>VLOOKUP(InputData[[#This Row],[PRODUCT ID]],MasterData[],2,FALSE)</f>
        <v>Product38</v>
      </c>
      <c r="H364" t="str">
        <f>VLOOKUP(InputData[[#This Row],[PRODUCT ID]],MasterData[],3,FALSE)</f>
        <v>Category05</v>
      </c>
      <c r="I364" t="str">
        <f>VLOOKUP(InputData[[#This Row],[PRODUCT ID]],MasterData[],4,FALSE)</f>
        <v>Kg</v>
      </c>
      <c r="J364" s="7">
        <f>VLOOKUP(InputData[[#This Row],[PRODUCT ID]],MasterData[],5,FALSE)</f>
        <v>72</v>
      </c>
      <c r="K364" s="7">
        <f>VLOOKUP(InputData[[#This Row],[PRODUCT ID]],MasterData[],6,FALSE)</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98</v>
      </c>
      <c r="C365" s="5">
        <v>15</v>
      </c>
      <c r="D365" s="5" t="s">
        <v>106</v>
      </c>
      <c r="E365" s="5" t="s">
        <v>107</v>
      </c>
      <c r="F365" s="6">
        <v>0</v>
      </c>
      <c r="G365" t="str">
        <f>VLOOKUP(InputData[[#This Row],[PRODUCT ID]],MasterData[],2,FALSE)</f>
        <v>Product44</v>
      </c>
      <c r="H365" t="str">
        <f>VLOOKUP(InputData[[#This Row],[PRODUCT ID]],MasterData[],3,FALSE)</f>
        <v>Category05</v>
      </c>
      <c r="I365" t="str">
        <f>VLOOKUP(InputData[[#This Row],[PRODUCT ID]],MasterData[],4,FALSE)</f>
        <v>Kg</v>
      </c>
      <c r="J365" s="7">
        <f>VLOOKUP(InputData[[#This Row],[PRODUCT ID]],MasterData[],5,FALSE)</f>
        <v>76</v>
      </c>
      <c r="K365" s="7">
        <f>VLOOKUP(InputData[[#This Row],[PRODUCT ID]],MasterData[],6,FALSE)</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37</v>
      </c>
      <c r="C366" s="5">
        <v>12</v>
      </c>
      <c r="D366" s="5" t="s">
        <v>108</v>
      </c>
      <c r="E366" s="5" t="s">
        <v>106</v>
      </c>
      <c r="F366" s="6">
        <v>0</v>
      </c>
      <c r="G366" t="str">
        <f>VLOOKUP(InputData[[#This Row],[PRODUCT ID]],MasterData[],2,FALSE)</f>
        <v>Product15</v>
      </c>
      <c r="H366" t="str">
        <f>VLOOKUP(InputData[[#This Row],[PRODUCT ID]],MasterData[],3,FALSE)</f>
        <v>Category02</v>
      </c>
      <c r="I366" t="str">
        <f>VLOOKUP(InputData[[#This Row],[PRODUCT ID]],MasterData[],4,FALSE)</f>
        <v>No.</v>
      </c>
      <c r="J366" s="7">
        <f>VLOOKUP(InputData[[#This Row],[PRODUCT ID]],MasterData[],5,FALSE)</f>
        <v>12</v>
      </c>
      <c r="K366" s="7">
        <f>VLOOKUP(InputData[[#This Row],[PRODUCT ID]],MasterData[],6,FALSE)</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x14ac:dyDescent="0.25">
      <c r="A367" s="3">
        <v>44706</v>
      </c>
      <c r="B367" s="4" t="s">
        <v>10</v>
      </c>
      <c r="C367" s="5">
        <v>7</v>
      </c>
      <c r="D367" s="5" t="s">
        <v>106</v>
      </c>
      <c r="E367" s="5" t="s">
        <v>106</v>
      </c>
      <c r="F367" s="6">
        <v>0</v>
      </c>
      <c r="G367" t="str">
        <f>VLOOKUP(InputData[[#This Row],[PRODUCT ID]],MasterData[],2,FALSE)</f>
        <v>Product02</v>
      </c>
      <c r="H367" t="str">
        <f>VLOOKUP(InputData[[#This Row],[PRODUCT ID]],MasterData[],3,FALSE)</f>
        <v>Category01</v>
      </c>
      <c r="I367" t="str">
        <f>VLOOKUP(InputData[[#This Row],[PRODUCT ID]],MasterData[],4,FALSE)</f>
        <v>Kg</v>
      </c>
      <c r="J367" s="7">
        <f>VLOOKUP(InputData[[#This Row],[PRODUCT ID]],MasterData[],5,FALSE)</f>
        <v>105</v>
      </c>
      <c r="K367" s="7">
        <f>VLOOKUP(InputData[[#This Row],[PRODUCT ID]],MasterData[],6,FALSE)</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65</v>
      </c>
      <c r="C368" s="5">
        <v>2</v>
      </c>
      <c r="D368" s="5" t="s">
        <v>108</v>
      </c>
      <c r="E368" s="5" t="s">
        <v>106</v>
      </c>
      <c r="F368" s="6">
        <v>0</v>
      </c>
      <c r="G368" t="str">
        <f>VLOOKUP(InputData[[#This Row],[PRODUCT ID]],MasterData[],2,FALSE)</f>
        <v>Product28</v>
      </c>
      <c r="H368" t="str">
        <f>VLOOKUP(InputData[[#This Row],[PRODUCT ID]],MasterData[],3,FALSE)</f>
        <v>Category04</v>
      </c>
      <c r="I368" t="str">
        <f>VLOOKUP(InputData[[#This Row],[PRODUCT ID]],MasterData[],4,FALSE)</f>
        <v>No.</v>
      </c>
      <c r="J368" s="7">
        <f>VLOOKUP(InputData[[#This Row],[PRODUCT ID]],MasterData[],5,FALSE)</f>
        <v>37</v>
      </c>
      <c r="K368" s="7">
        <f>VLOOKUP(InputData[[#This Row],[PRODUCT ID]],MasterData[],6,FALSE)</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63</v>
      </c>
      <c r="C369" s="5">
        <v>2</v>
      </c>
      <c r="D369" s="5" t="s">
        <v>106</v>
      </c>
      <c r="E369" s="5" t="s">
        <v>106</v>
      </c>
      <c r="F369" s="6">
        <v>0</v>
      </c>
      <c r="G369" t="str">
        <f>VLOOKUP(InputData[[#This Row],[PRODUCT ID]],MasterData[],2,FALSE)</f>
        <v>Product27</v>
      </c>
      <c r="H369" t="str">
        <f>VLOOKUP(InputData[[#This Row],[PRODUCT ID]],MasterData[],3,FALSE)</f>
        <v>Category04</v>
      </c>
      <c r="I369" t="str">
        <f>VLOOKUP(InputData[[#This Row],[PRODUCT ID]],MasterData[],4,FALSE)</f>
        <v>Lt</v>
      </c>
      <c r="J369" s="7">
        <f>VLOOKUP(InputData[[#This Row],[PRODUCT ID]],MasterData[],5,FALSE)</f>
        <v>48</v>
      </c>
      <c r="K369" s="7">
        <f>VLOOKUP(InputData[[#This Row],[PRODUCT ID]],MasterData[],6,FALSE)</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25">
      <c r="A370" s="3">
        <v>44709</v>
      </c>
      <c r="B370" s="4" t="s">
        <v>92</v>
      </c>
      <c r="C370" s="5">
        <v>10</v>
      </c>
      <c r="D370" s="5" t="s">
        <v>105</v>
      </c>
      <c r="E370" s="5" t="s">
        <v>107</v>
      </c>
      <c r="F370" s="6">
        <v>0</v>
      </c>
      <c r="G370" t="str">
        <f>VLOOKUP(InputData[[#This Row],[PRODUCT ID]],MasterData[],2,FALSE)</f>
        <v>Product41</v>
      </c>
      <c r="H370" t="str">
        <f>VLOOKUP(InputData[[#This Row],[PRODUCT ID]],MasterData[],3,FALSE)</f>
        <v>Category05</v>
      </c>
      <c r="I370" t="str">
        <f>VLOOKUP(InputData[[#This Row],[PRODUCT ID]],MasterData[],4,FALSE)</f>
        <v>Ft</v>
      </c>
      <c r="J370" s="7">
        <f>VLOOKUP(InputData[[#This Row],[PRODUCT ID]],MasterData[],5,FALSE)</f>
        <v>138</v>
      </c>
      <c r="K370" s="7">
        <f>VLOOKUP(InputData[[#This Row],[PRODUCT ID]],MasterData[],6,FALSE)</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22</v>
      </c>
      <c r="C371" s="5">
        <v>5</v>
      </c>
      <c r="D371" s="5" t="s">
        <v>105</v>
      </c>
      <c r="E371" s="5" t="s">
        <v>106</v>
      </c>
      <c r="F371" s="6">
        <v>0</v>
      </c>
      <c r="G371" t="str">
        <f>VLOOKUP(InputData[[#This Row],[PRODUCT ID]],MasterData[],2,FALSE)</f>
        <v>Product08</v>
      </c>
      <c r="H371" t="str">
        <f>VLOOKUP(InputData[[#This Row],[PRODUCT ID]],MasterData[],3,FALSE)</f>
        <v>Category01</v>
      </c>
      <c r="I371" t="str">
        <f>VLOOKUP(InputData[[#This Row],[PRODUCT ID]],MasterData[],4,FALSE)</f>
        <v>Kg</v>
      </c>
      <c r="J371" s="7">
        <f>VLOOKUP(InputData[[#This Row],[PRODUCT ID]],MasterData[],5,FALSE)</f>
        <v>83</v>
      </c>
      <c r="K371" s="7">
        <f>VLOOKUP(InputData[[#This Row],[PRODUCT ID]],MasterData[],6,FALSE)</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26</v>
      </c>
      <c r="C372" s="5">
        <v>9</v>
      </c>
      <c r="D372" s="5" t="s">
        <v>106</v>
      </c>
      <c r="E372" s="5" t="s">
        <v>107</v>
      </c>
      <c r="F372" s="6">
        <v>0</v>
      </c>
      <c r="G372" t="str">
        <f>VLOOKUP(InputData[[#This Row],[PRODUCT ID]],MasterData[],2,FALSE)</f>
        <v>Product10</v>
      </c>
      <c r="H372" t="str">
        <f>VLOOKUP(InputData[[#This Row],[PRODUCT ID]],MasterData[],3,FALSE)</f>
        <v>Category02</v>
      </c>
      <c r="I372" t="str">
        <f>VLOOKUP(InputData[[#This Row],[PRODUCT ID]],MasterData[],4,FALSE)</f>
        <v>Ft</v>
      </c>
      <c r="J372" s="7">
        <f>VLOOKUP(InputData[[#This Row],[PRODUCT ID]],MasterData[],5,FALSE)</f>
        <v>148</v>
      </c>
      <c r="K372" s="7">
        <f>VLOOKUP(InputData[[#This Row],[PRODUCT ID]],MasterData[],6,FALSE)</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14</v>
      </c>
      <c r="C373" s="5">
        <v>12</v>
      </c>
      <c r="D373" s="5" t="s">
        <v>106</v>
      </c>
      <c r="E373" s="5" t="s">
        <v>106</v>
      </c>
      <c r="F373" s="6">
        <v>0</v>
      </c>
      <c r="G373" t="str">
        <f>VLOOKUP(InputData[[#This Row],[PRODUCT ID]],MasterData[],2,FALSE)</f>
        <v>Product04</v>
      </c>
      <c r="H373" t="str">
        <f>VLOOKUP(InputData[[#This Row],[PRODUCT ID]],MasterData[],3,FALSE)</f>
        <v>Category01</v>
      </c>
      <c r="I373" t="str">
        <f>VLOOKUP(InputData[[#This Row],[PRODUCT ID]],MasterData[],4,FALSE)</f>
        <v>Lt</v>
      </c>
      <c r="J373" s="7">
        <f>VLOOKUP(InputData[[#This Row],[PRODUCT ID]],MasterData[],5,FALSE)</f>
        <v>44</v>
      </c>
      <c r="K373" s="7">
        <f>VLOOKUP(InputData[[#This Row],[PRODUCT ID]],MasterData[],6,FALSE)</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47</v>
      </c>
      <c r="C374" s="5">
        <v>14</v>
      </c>
      <c r="D374" s="5" t="s">
        <v>108</v>
      </c>
      <c r="E374" s="5" t="s">
        <v>107</v>
      </c>
      <c r="F374" s="6">
        <v>0</v>
      </c>
      <c r="G374" t="str">
        <f>VLOOKUP(InputData[[#This Row],[PRODUCT ID]],MasterData[],2,FALSE)</f>
        <v>Product20</v>
      </c>
      <c r="H374" t="str">
        <f>VLOOKUP(InputData[[#This Row],[PRODUCT ID]],MasterData[],3,FALSE)</f>
        <v>Category03</v>
      </c>
      <c r="I374" t="str">
        <f>VLOOKUP(InputData[[#This Row],[PRODUCT ID]],MasterData[],4,FALSE)</f>
        <v>Lt</v>
      </c>
      <c r="J374" s="7">
        <f>VLOOKUP(InputData[[#This Row],[PRODUCT ID]],MasterData[],5,FALSE)</f>
        <v>61</v>
      </c>
      <c r="K374" s="7">
        <f>VLOOKUP(InputData[[#This Row],[PRODUCT ID]],MasterData[],6,FALSE)</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98</v>
      </c>
      <c r="C375" s="5">
        <v>9</v>
      </c>
      <c r="D375" s="5" t="s">
        <v>108</v>
      </c>
      <c r="E375" s="5" t="s">
        <v>106</v>
      </c>
      <c r="F375" s="6">
        <v>0</v>
      </c>
      <c r="G375" t="str">
        <f>VLOOKUP(InputData[[#This Row],[PRODUCT ID]],MasterData[],2,FALSE)</f>
        <v>Product44</v>
      </c>
      <c r="H375" t="str">
        <f>VLOOKUP(InputData[[#This Row],[PRODUCT ID]],MasterData[],3,FALSE)</f>
        <v>Category05</v>
      </c>
      <c r="I375" t="str">
        <f>VLOOKUP(InputData[[#This Row],[PRODUCT ID]],MasterData[],4,FALSE)</f>
        <v>Kg</v>
      </c>
      <c r="J375" s="7">
        <f>VLOOKUP(InputData[[#This Row],[PRODUCT ID]],MasterData[],5,FALSE)</f>
        <v>76</v>
      </c>
      <c r="K375" s="7">
        <f>VLOOKUP(InputData[[#This Row],[PRODUCT ID]],MasterData[],6,FALSE)</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16</v>
      </c>
      <c r="C376" s="5">
        <v>4</v>
      </c>
      <c r="D376" s="5" t="s">
        <v>105</v>
      </c>
      <c r="E376" s="5" t="s">
        <v>107</v>
      </c>
      <c r="F376" s="6">
        <v>0</v>
      </c>
      <c r="G376" t="str">
        <f>VLOOKUP(InputData[[#This Row],[PRODUCT ID]],MasterData[],2,FALSE)</f>
        <v>Product05</v>
      </c>
      <c r="H376" t="str">
        <f>VLOOKUP(InputData[[#This Row],[PRODUCT ID]],MasterData[],3,FALSE)</f>
        <v>Category01</v>
      </c>
      <c r="I376" t="str">
        <f>VLOOKUP(InputData[[#This Row],[PRODUCT ID]],MasterData[],4,FALSE)</f>
        <v>Ft</v>
      </c>
      <c r="J376" s="7">
        <f>VLOOKUP(InputData[[#This Row],[PRODUCT ID]],MasterData[],5,FALSE)</f>
        <v>133</v>
      </c>
      <c r="K376" s="7">
        <f>VLOOKUP(InputData[[#This Row],[PRODUCT ID]],MasterData[],6,FALSE)</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75</v>
      </c>
      <c r="C377" s="5">
        <v>3</v>
      </c>
      <c r="D377" s="5" t="s">
        <v>106</v>
      </c>
      <c r="E377" s="5" t="s">
        <v>107</v>
      </c>
      <c r="F377" s="6">
        <v>0</v>
      </c>
      <c r="G377" t="str">
        <f>VLOOKUP(InputData[[#This Row],[PRODUCT ID]],MasterData[],2,FALSE)</f>
        <v>Product33</v>
      </c>
      <c r="H377" t="str">
        <f>VLOOKUP(InputData[[#This Row],[PRODUCT ID]],MasterData[],3,FALSE)</f>
        <v>Category04</v>
      </c>
      <c r="I377" t="str">
        <f>VLOOKUP(InputData[[#This Row],[PRODUCT ID]],MasterData[],4,FALSE)</f>
        <v>Kg</v>
      </c>
      <c r="J377" s="7">
        <f>VLOOKUP(InputData[[#This Row],[PRODUCT ID]],MasterData[],5,FALSE)</f>
        <v>95</v>
      </c>
      <c r="K377" s="7">
        <f>VLOOKUP(InputData[[#This Row],[PRODUCT ID]],MasterData[],6,FALSE)</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22</v>
      </c>
      <c r="C378" s="5">
        <v>14</v>
      </c>
      <c r="D378" s="5" t="s">
        <v>106</v>
      </c>
      <c r="E378" s="5" t="s">
        <v>106</v>
      </c>
      <c r="F378" s="6">
        <v>0</v>
      </c>
      <c r="G378" t="str">
        <f>VLOOKUP(InputData[[#This Row],[PRODUCT ID]],MasterData[],2,FALSE)</f>
        <v>Product08</v>
      </c>
      <c r="H378" t="str">
        <f>VLOOKUP(InputData[[#This Row],[PRODUCT ID]],MasterData[],3,FALSE)</f>
        <v>Category01</v>
      </c>
      <c r="I378" t="str">
        <f>VLOOKUP(InputData[[#This Row],[PRODUCT ID]],MasterData[],4,FALSE)</f>
        <v>Kg</v>
      </c>
      <c r="J378" s="7">
        <f>VLOOKUP(InputData[[#This Row],[PRODUCT ID]],MasterData[],5,FALSE)</f>
        <v>83</v>
      </c>
      <c r="K378" s="7">
        <f>VLOOKUP(InputData[[#This Row],[PRODUCT ID]],MasterData[],6,FALSE)</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65</v>
      </c>
      <c r="C379" s="5">
        <v>8</v>
      </c>
      <c r="D379" s="5" t="s">
        <v>105</v>
      </c>
      <c r="E379" s="5" t="s">
        <v>106</v>
      </c>
      <c r="F379" s="6">
        <v>0</v>
      </c>
      <c r="G379" t="str">
        <f>VLOOKUP(InputData[[#This Row],[PRODUCT ID]],MasterData[],2,FALSE)</f>
        <v>Product28</v>
      </c>
      <c r="H379" t="str">
        <f>VLOOKUP(InputData[[#This Row],[PRODUCT ID]],MasterData[],3,FALSE)</f>
        <v>Category04</v>
      </c>
      <c r="I379" t="str">
        <f>VLOOKUP(InputData[[#This Row],[PRODUCT ID]],MasterData[],4,FALSE)</f>
        <v>No.</v>
      </c>
      <c r="J379" s="7">
        <f>VLOOKUP(InputData[[#This Row],[PRODUCT ID]],MasterData[],5,FALSE)</f>
        <v>37</v>
      </c>
      <c r="K379" s="7">
        <f>VLOOKUP(InputData[[#This Row],[PRODUCT ID]],MasterData[],6,FALSE)</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88</v>
      </c>
      <c r="C380" s="5">
        <v>13</v>
      </c>
      <c r="D380" s="5" t="s">
        <v>106</v>
      </c>
      <c r="E380" s="5" t="s">
        <v>107</v>
      </c>
      <c r="F380" s="6">
        <v>0</v>
      </c>
      <c r="G380" t="str">
        <f>VLOOKUP(InputData[[#This Row],[PRODUCT ID]],MasterData[],2,FALSE)</f>
        <v>Product39</v>
      </c>
      <c r="H380" t="str">
        <f>VLOOKUP(InputData[[#This Row],[PRODUCT ID]],MasterData[],3,FALSE)</f>
        <v>Category05</v>
      </c>
      <c r="I380" t="str">
        <f>VLOOKUP(InputData[[#This Row],[PRODUCT ID]],MasterData[],4,FALSE)</f>
        <v>No.</v>
      </c>
      <c r="J380" s="7">
        <f>VLOOKUP(InputData[[#This Row],[PRODUCT ID]],MasterData[],5,FALSE)</f>
        <v>37</v>
      </c>
      <c r="K380" s="7">
        <f>VLOOKUP(InputData[[#This Row],[PRODUCT ID]],MasterData[],6,FALSE)</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50</v>
      </c>
      <c r="C381" s="5">
        <v>6</v>
      </c>
      <c r="D381" s="5" t="s">
        <v>108</v>
      </c>
      <c r="E381" s="5" t="s">
        <v>106</v>
      </c>
      <c r="F381" s="6">
        <v>0</v>
      </c>
      <c r="G381" t="str">
        <f>VLOOKUP(InputData[[#This Row],[PRODUCT ID]],MasterData[],2,FALSE)</f>
        <v>Product21</v>
      </c>
      <c r="H381" t="str">
        <f>VLOOKUP(InputData[[#This Row],[PRODUCT ID]],MasterData[],3,FALSE)</f>
        <v>Category03</v>
      </c>
      <c r="I381" t="str">
        <f>VLOOKUP(InputData[[#This Row],[PRODUCT ID]],MasterData[],4,FALSE)</f>
        <v>Ft</v>
      </c>
      <c r="J381" s="7">
        <f>VLOOKUP(InputData[[#This Row],[PRODUCT ID]],MasterData[],5,FALSE)</f>
        <v>126</v>
      </c>
      <c r="K381" s="7">
        <f>VLOOKUP(InputData[[#This Row],[PRODUCT ID]],MasterData[],6,FALSE)</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60</v>
      </c>
      <c r="C382" s="5">
        <v>6</v>
      </c>
      <c r="D382" s="5" t="s">
        <v>108</v>
      </c>
      <c r="E382" s="5" t="s">
        <v>107</v>
      </c>
      <c r="F382" s="6">
        <v>0</v>
      </c>
      <c r="G382" t="str">
        <f>VLOOKUP(InputData[[#This Row],[PRODUCT ID]],MasterData[],2,FALSE)</f>
        <v>Product26</v>
      </c>
      <c r="H382" t="str">
        <f>VLOOKUP(InputData[[#This Row],[PRODUCT ID]],MasterData[],3,FALSE)</f>
        <v>Category04</v>
      </c>
      <c r="I382" t="str">
        <f>VLOOKUP(InputData[[#This Row],[PRODUCT ID]],MasterData[],4,FALSE)</f>
        <v>No.</v>
      </c>
      <c r="J382" s="7">
        <f>VLOOKUP(InputData[[#This Row],[PRODUCT ID]],MasterData[],5,FALSE)</f>
        <v>18</v>
      </c>
      <c r="K382" s="7">
        <f>VLOOKUP(InputData[[#This Row],[PRODUCT ID]],MasterData[],6,FALSE)</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94</v>
      </c>
      <c r="C383" s="5">
        <v>15</v>
      </c>
      <c r="D383" s="5" t="s">
        <v>105</v>
      </c>
      <c r="E383" s="5" t="s">
        <v>106</v>
      </c>
      <c r="F383" s="6">
        <v>0</v>
      </c>
      <c r="G383" t="str">
        <f>VLOOKUP(InputData[[#This Row],[PRODUCT ID]],MasterData[],2,FALSE)</f>
        <v>Product42</v>
      </c>
      <c r="H383" t="str">
        <f>VLOOKUP(InputData[[#This Row],[PRODUCT ID]],MasterData[],3,FALSE)</f>
        <v>Category05</v>
      </c>
      <c r="I383" t="str">
        <f>VLOOKUP(InputData[[#This Row],[PRODUCT ID]],MasterData[],4,FALSE)</f>
        <v>Ft</v>
      </c>
      <c r="J383" s="7">
        <f>VLOOKUP(InputData[[#This Row],[PRODUCT ID]],MasterData[],5,FALSE)</f>
        <v>120</v>
      </c>
      <c r="K383" s="7">
        <f>VLOOKUP(InputData[[#This Row],[PRODUCT ID]],MasterData[],6,FALSE)</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67</v>
      </c>
      <c r="C384" s="5">
        <v>15</v>
      </c>
      <c r="D384" s="5" t="s">
        <v>106</v>
      </c>
      <c r="E384" s="5" t="s">
        <v>107</v>
      </c>
      <c r="F384" s="6">
        <v>0</v>
      </c>
      <c r="G384" t="str">
        <f>VLOOKUP(InputData[[#This Row],[PRODUCT ID]],MasterData[],2,FALSE)</f>
        <v>Product29</v>
      </c>
      <c r="H384" t="str">
        <f>VLOOKUP(InputData[[#This Row],[PRODUCT ID]],MasterData[],3,FALSE)</f>
        <v>Category04</v>
      </c>
      <c r="I384" t="str">
        <f>VLOOKUP(InputData[[#This Row],[PRODUCT ID]],MasterData[],4,FALSE)</f>
        <v>Lt</v>
      </c>
      <c r="J384" s="7">
        <f>VLOOKUP(InputData[[#This Row],[PRODUCT ID]],MasterData[],5,FALSE)</f>
        <v>47</v>
      </c>
      <c r="K384" s="7">
        <f>VLOOKUP(InputData[[#This Row],[PRODUCT ID]],MasterData[],6,FALSE)</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10</v>
      </c>
      <c r="C385" s="5">
        <v>8</v>
      </c>
      <c r="D385" s="5" t="s">
        <v>108</v>
      </c>
      <c r="E385" s="5" t="s">
        <v>107</v>
      </c>
      <c r="F385" s="6">
        <v>0</v>
      </c>
      <c r="G385" t="str">
        <f>VLOOKUP(InputData[[#This Row],[PRODUCT ID]],MasterData[],2,FALSE)</f>
        <v>Product02</v>
      </c>
      <c r="H385" t="str">
        <f>VLOOKUP(InputData[[#This Row],[PRODUCT ID]],MasterData[],3,FALSE)</f>
        <v>Category01</v>
      </c>
      <c r="I385" t="str">
        <f>VLOOKUP(InputData[[#This Row],[PRODUCT ID]],MasterData[],4,FALSE)</f>
        <v>Kg</v>
      </c>
      <c r="J385" s="7">
        <f>VLOOKUP(InputData[[#This Row],[PRODUCT ID]],MasterData[],5,FALSE)</f>
        <v>105</v>
      </c>
      <c r="K385" s="7">
        <f>VLOOKUP(InputData[[#This Row],[PRODUCT ID]],MasterData[],6,FALSE)</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41</v>
      </c>
      <c r="C386" s="5">
        <v>14</v>
      </c>
      <c r="D386" s="5" t="s">
        <v>108</v>
      </c>
      <c r="E386" s="5" t="s">
        <v>107</v>
      </c>
      <c r="F386" s="6">
        <v>0</v>
      </c>
      <c r="G386" t="str">
        <f>VLOOKUP(InputData[[#This Row],[PRODUCT ID]],MasterData[],2,FALSE)</f>
        <v>Product17</v>
      </c>
      <c r="H386" t="str">
        <f>VLOOKUP(InputData[[#This Row],[PRODUCT ID]],MasterData[],3,FALSE)</f>
        <v>Category02</v>
      </c>
      <c r="I386" t="str">
        <f>VLOOKUP(InputData[[#This Row],[PRODUCT ID]],MasterData[],4,FALSE)</f>
        <v>Ft</v>
      </c>
      <c r="J386" s="7">
        <f>VLOOKUP(InputData[[#This Row],[PRODUCT ID]],MasterData[],5,FALSE)</f>
        <v>134</v>
      </c>
      <c r="K386" s="7">
        <f>VLOOKUP(InputData[[#This Row],[PRODUCT ID]],MasterData[],6,FALSE)</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90</v>
      </c>
      <c r="C387" s="5">
        <v>10</v>
      </c>
      <c r="D387" s="5" t="s">
        <v>106</v>
      </c>
      <c r="E387" s="5" t="s">
        <v>107</v>
      </c>
      <c r="F387" s="6">
        <v>0</v>
      </c>
      <c r="G387" t="str">
        <f>VLOOKUP(InputData[[#This Row],[PRODUCT ID]],MasterData[],2,FALSE)</f>
        <v>Product40</v>
      </c>
      <c r="H387" t="str">
        <f>VLOOKUP(InputData[[#This Row],[PRODUCT ID]],MasterData[],3,FALSE)</f>
        <v>Category05</v>
      </c>
      <c r="I387" t="str">
        <f>VLOOKUP(InputData[[#This Row],[PRODUCT ID]],MasterData[],4,FALSE)</f>
        <v>Kg</v>
      </c>
      <c r="J387" s="7">
        <f>VLOOKUP(InputData[[#This Row],[PRODUCT ID]],MasterData[],5,FALSE)</f>
        <v>90</v>
      </c>
      <c r="K387" s="7">
        <f>VLOOKUP(InputData[[#This Row],[PRODUCT ID]],MasterData[],6,FALSE)</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6</v>
      </c>
      <c r="C388" s="5">
        <v>4</v>
      </c>
      <c r="D388" s="5" t="s">
        <v>108</v>
      </c>
      <c r="E388" s="5" t="s">
        <v>107</v>
      </c>
      <c r="F388" s="6">
        <v>0</v>
      </c>
      <c r="G388" t="str">
        <f>VLOOKUP(InputData[[#This Row],[PRODUCT ID]],MasterData[],2,FALSE)</f>
        <v>Product01</v>
      </c>
      <c r="H388" t="str">
        <f>VLOOKUP(InputData[[#This Row],[PRODUCT ID]],MasterData[],3,FALSE)</f>
        <v>Category01</v>
      </c>
      <c r="I388" t="str">
        <f>VLOOKUP(InputData[[#This Row],[PRODUCT ID]],MasterData[],4,FALSE)</f>
        <v>Kg</v>
      </c>
      <c r="J388" s="7">
        <f>VLOOKUP(InputData[[#This Row],[PRODUCT ID]],MasterData[],5,FALSE)</f>
        <v>98</v>
      </c>
      <c r="K388" s="7">
        <f>VLOOKUP(InputData[[#This Row],[PRODUCT ID]],MasterData[],6,FALSE)</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14</v>
      </c>
      <c r="C389" s="5">
        <v>8</v>
      </c>
      <c r="D389" s="5" t="s">
        <v>108</v>
      </c>
      <c r="E389" s="5" t="s">
        <v>106</v>
      </c>
      <c r="F389" s="6">
        <v>0</v>
      </c>
      <c r="G389" t="str">
        <f>VLOOKUP(InputData[[#This Row],[PRODUCT ID]],MasterData[],2,FALSE)</f>
        <v>Product04</v>
      </c>
      <c r="H389" t="str">
        <f>VLOOKUP(InputData[[#This Row],[PRODUCT ID]],MasterData[],3,FALSE)</f>
        <v>Category01</v>
      </c>
      <c r="I389" t="str">
        <f>VLOOKUP(InputData[[#This Row],[PRODUCT ID]],MasterData[],4,FALSE)</f>
        <v>Lt</v>
      </c>
      <c r="J389" s="7">
        <f>VLOOKUP(InputData[[#This Row],[PRODUCT ID]],MasterData[],5,FALSE)</f>
        <v>44</v>
      </c>
      <c r="K389" s="7">
        <f>VLOOKUP(InputData[[#This Row],[PRODUCT ID]],MasterData[],6,FALSE)</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43</v>
      </c>
      <c r="C390" s="5">
        <v>7</v>
      </c>
      <c r="D390" s="5" t="s">
        <v>108</v>
      </c>
      <c r="E390" s="5" t="s">
        <v>107</v>
      </c>
      <c r="F390" s="6">
        <v>0</v>
      </c>
      <c r="G390" t="str">
        <f>VLOOKUP(InputData[[#This Row],[PRODUCT ID]],MasterData[],2,FALSE)</f>
        <v>Product18</v>
      </c>
      <c r="H390" t="str">
        <f>VLOOKUP(InputData[[#This Row],[PRODUCT ID]],MasterData[],3,FALSE)</f>
        <v>Category02</v>
      </c>
      <c r="I390" t="str">
        <f>VLOOKUP(InputData[[#This Row],[PRODUCT ID]],MasterData[],4,FALSE)</f>
        <v>No.</v>
      </c>
      <c r="J390" s="7">
        <f>VLOOKUP(InputData[[#This Row],[PRODUCT ID]],MasterData[],5,FALSE)</f>
        <v>37</v>
      </c>
      <c r="K390" s="7">
        <f>VLOOKUP(InputData[[#This Row],[PRODUCT ID]],MasterData[],6,FALSE)</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31</v>
      </c>
      <c r="C391" s="5">
        <v>7</v>
      </c>
      <c r="D391" s="5" t="s">
        <v>106</v>
      </c>
      <c r="E391" s="5" t="s">
        <v>106</v>
      </c>
      <c r="F391" s="6">
        <v>0</v>
      </c>
      <c r="G391" t="str">
        <f>VLOOKUP(InputData[[#This Row],[PRODUCT ID]],MasterData[],2,FALSE)</f>
        <v>Product12</v>
      </c>
      <c r="H391" t="str">
        <f>VLOOKUP(InputData[[#This Row],[PRODUCT ID]],MasterData[],3,FALSE)</f>
        <v>Category02</v>
      </c>
      <c r="I391" t="str">
        <f>VLOOKUP(InputData[[#This Row],[PRODUCT ID]],MasterData[],4,FALSE)</f>
        <v>Kg</v>
      </c>
      <c r="J391" s="7">
        <f>VLOOKUP(InputData[[#This Row],[PRODUCT ID]],MasterData[],5,FALSE)</f>
        <v>73</v>
      </c>
      <c r="K391" s="7">
        <f>VLOOKUP(InputData[[#This Row],[PRODUCT ID]],MasterData[],6,FALSE)</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77</v>
      </c>
      <c r="C392" s="5">
        <v>4</v>
      </c>
      <c r="D392" s="5" t="s">
        <v>108</v>
      </c>
      <c r="E392" s="5" t="s">
        <v>107</v>
      </c>
      <c r="F392" s="6">
        <v>0</v>
      </c>
      <c r="G392" t="str">
        <f>VLOOKUP(InputData[[#This Row],[PRODUCT ID]],MasterData[],2,FALSE)</f>
        <v>Product34</v>
      </c>
      <c r="H392" t="str">
        <f>VLOOKUP(InputData[[#This Row],[PRODUCT ID]],MasterData[],3,FALSE)</f>
        <v>Category04</v>
      </c>
      <c r="I392" t="str">
        <f>VLOOKUP(InputData[[#This Row],[PRODUCT ID]],MasterData[],4,FALSE)</f>
        <v>Lt</v>
      </c>
      <c r="J392" s="7">
        <f>VLOOKUP(InputData[[#This Row],[PRODUCT ID]],MasterData[],5,FALSE)</f>
        <v>55</v>
      </c>
      <c r="K392" s="7">
        <f>VLOOKUP(InputData[[#This Row],[PRODUCT ID]],MasterData[],6,FALSE)</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96</v>
      </c>
      <c r="C393" s="5">
        <v>12</v>
      </c>
      <c r="D393" s="5" t="s">
        <v>108</v>
      </c>
      <c r="E393" s="5" t="s">
        <v>106</v>
      </c>
      <c r="F393" s="6">
        <v>0</v>
      </c>
      <c r="G393" t="str">
        <f>VLOOKUP(InputData[[#This Row],[PRODUCT ID]],MasterData[],2,FALSE)</f>
        <v>Product43</v>
      </c>
      <c r="H393" t="str">
        <f>VLOOKUP(InputData[[#This Row],[PRODUCT ID]],MasterData[],3,FALSE)</f>
        <v>Category05</v>
      </c>
      <c r="I393" t="str">
        <f>VLOOKUP(InputData[[#This Row],[PRODUCT ID]],MasterData[],4,FALSE)</f>
        <v>Kg</v>
      </c>
      <c r="J393" s="7">
        <f>VLOOKUP(InputData[[#This Row],[PRODUCT ID]],MasterData[],5,FALSE)</f>
        <v>67</v>
      </c>
      <c r="K393" s="7">
        <f>VLOOKUP(InputData[[#This Row],[PRODUCT ID]],MasterData[],6,FALSE)</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75</v>
      </c>
      <c r="C394" s="5">
        <v>15</v>
      </c>
      <c r="D394" s="5" t="s">
        <v>108</v>
      </c>
      <c r="E394" s="5" t="s">
        <v>107</v>
      </c>
      <c r="F394" s="6">
        <v>0</v>
      </c>
      <c r="G394" t="str">
        <f>VLOOKUP(InputData[[#This Row],[PRODUCT ID]],MasterData[],2,FALSE)</f>
        <v>Product33</v>
      </c>
      <c r="H394" t="str">
        <f>VLOOKUP(InputData[[#This Row],[PRODUCT ID]],MasterData[],3,FALSE)</f>
        <v>Category04</v>
      </c>
      <c r="I394" t="str">
        <f>VLOOKUP(InputData[[#This Row],[PRODUCT ID]],MasterData[],4,FALSE)</f>
        <v>Kg</v>
      </c>
      <c r="J394" s="7">
        <f>VLOOKUP(InputData[[#This Row],[PRODUCT ID]],MasterData[],5,FALSE)</f>
        <v>95</v>
      </c>
      <c r="K394" s="7">
        <f>VLOOKUP(InputData[[#This Row],[PRODUCT ID]],MasterData[],6,FALSE)</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20</v>
      </c>
      <c r="C395" s="5">
        <v>7</v>
      </c>
      <c r="D395" s="5" t="s">
        <v>108</v>
      </c>
      <c r="E395" s="5" t="s">
        <v>106</v>
      </c>
      <c r="F395" s="6">
        <v>0</v>
      </c>
      <c r="G395" t="str">
        <f>VLOOKUP(InputData[[#This Row],[PRODUCT ID]],MasterData[],2,FALSE)</f>
        <v>Product07</v>
      </c>
      <c r="H395" t="str">
        <f>VLOOKUP(InputData[[#This Row],[PRODUCT ID]],MasterData[],3,FALSE)</f>
        <v>Category01</v>
      </c>
      <c r="I395" t="str">
        <f>VLOOKUP(InputData[[#This Row],[PRODUCT ID]],MasterData[],4,FALSE)</f>
        <v>Lt</v>
      </c>
      <c r="J395" s="7">
        <f>VLOOKUP(InputData[[#This Row],[PRODUCT ID]],MasterData[],5,FALSE)</f>
        <v>43</v>
      </c>
      <c r="K395" s="7">
        <f>VLOOKUP(InputData[[#This Row],[PRODUCT ID]],MasterData[],6,FALSE)</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x14ac:dyDescent="0.25">
      <c r="A396" s="3">
        <v>44747</v>
      </c>
      <c r="B396" s="4" t="s">
        <v>58</v>
      </c>
      <c r="C396" s="5">
        <v>7</v>
      </c>
      <c r="D396" s="5" t="s">
        <v>106</v>
      </c>
      <c r="E396" s="5" t="s">
        <v>107</v>
      </c>
      <c r="F396" s="6">
        <v>0</v>
      </c>
      <c r="G396" t="str">
        <f>VLOOKUP(InputData[[#This Row],[PRODUCT ID]],MasterData[],2,FALSE)</f>
        <v>Product25</v>
      </c>
      <c r="H396" t="str">
        <f>VLOOKUP(InputData[[#This Row],[PRODUCT ID]],MasterData[],3,FALSE)</f>
        <v>Category03</v>
      </c>
      <c r="I396" t="str">
        <f>VLOOKUP(InputData[[#This Row],[PRODUCT ID]],MasterData[],4,FALSE)</f>
        <v>No.</v>
      </c>
      <c r="J396" s="7">
        <f>VLOOKUP(InputData[[#This Row],[PRODUCT ID]],MasterData[],5,FALSE)</f>
        <v>7</v>
      </c>
      <c r="K396" s="7">
        <f>VLOOKUP(InputData[[#This Row],[PRODUCT ID]],MasterData[],6,FALSE)</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37</v>
      </c>
      <c r="C397" s="5">
        <v>8</v>
      </c>
      <c r="D397" s="5" t="s">
        <v>108</v>
      </c>
      <c r="E397" s="5" t="s">
        <v>106</v>
      </c>
      <c r="F397" s="6">
        <v>0</v>
      </c>
      <c r="G397" t="str">
        <f>VLOOKUP(InputData[[#This Row],[PRODUCT ID]],MasterData[],2,FALSE)</f>
        <v>Product15</v>
      </c>
      <c r="H397" t="str">
        <f>VLOOKUP(InputData[[#This Row],[PRODUCT ID]],MasterData[],3,FALSE)</f>
        <v>Category02</v>
      </c>
      <c r="I397" t="str">
        <f>VLOOKUP(InputData[[#This Row],[PRODUCT ID]],MasterData[],4,FALSE)</f>
        <v>No.</v>
      </c>
      <c r="J397" s="7">
        <f>VLOOKUP(InputData[[#This Row],[PRODUCT ID]],MasterData[],5,FALSE)</f>
        <v>12</v>
      </c>
      <c r="K397" s="7">
        <f>VLOOKUP(InputData[[#This Row],[PRODUCT ID]],MasterData[],6,FALSE)</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25">
      <c r="A398" s="3">
        <v>44748</v>
      </c>
      <c r="B398" s="4" t="s">
        <v>92</v>
      </c>
      <c r="C398" s="5">
        <v>2</v>
      </c>
      <c r="D398" s="5" t="s">
        <v>108</v>
      </c>
      <c r="E398" s="5" t="s">
        <v>107</v>
      </c>
      <c r="F398" s="6">
        <v>0</v>
      </c>
      <c r="G398" t="str">
        <f>VLOOKUP(InputData[[#This Row],[PRODUCT ID]],MasterData[],2,FALSE)</f>
        <v>Product41</v>
      </c>
      <c r="H398" t="str">
        <f>VLOOKUP(InputData[[#This Row],[PRODUCT ID]],MasterData[],3,FALSE)</f>
        <v>Category05</v>
      </c>
      <c r="I398" t="str">
        <f>VLOOKUP(InputData[[#This Row],[PRODUCT ID]],MasterData[],4,FALSE)</f>
        <v>Ft</v>
      </c>
      <c r="J398" s="7">
        <f>VLOOKUP(InputData[[#This Row],[PRODUCT ID]],MasterData[],5,FALSE)</f>
        <v>138</v>
      </c>
      <c r="K398" s="7">
        <f>VLOOKUP(InputData[[#This Row],[PRODUCT ID]],MasterData[],6,FALSE)</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43</v>
      </c>
      <c r="C399" s="5">
        <v>2</v>
      </c>
      <c r="D399" s="5" t="s">
        <v>108</v>
      </c>
      <c r="E399" s="5" t="s">
        <v>106</v>
      </c>
      <c r="F399" s="6">
        <v>0</v>
      </c>
      <c r="G399" t="str">
        <f>VLOOKUP(InputData[[#This Row],[PRODUCT ID]],MasterData[],2,FALSE)</f>
        <v>Product18</v>
      </c>
      <c r="H399" t="str">
        <f>VLOOKUP(InputData[[#This Row],[PRODUCT ID]],MasterData[],3,FALSE)</f>
        <v>Category02</v>
      </c>
      <c r="I399" t="str">
        <f>VLOOKUP(InputData[[#This Row],[PRODUCT ID]],MasterData[],4,FALSE)</f>
        <v>No.</v>
      </c>
      <c r="J399" s="7">
        <f>VLOOKUP(InputData[[#This Row],[PRODUCT ID]],MasterData[],5,FALSE)</f>
        <v>37</v>
      </c>
      <c r="K399" s="7">
        <f>VLOOKUP(InputData[[#This Row],[PRODUCT ID]],MasterData[],6,FALSE)</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73</v>
      </c>
      <c r="C400" s="5">
        <v>12</v>
      </c>
      <c r="D400" s="5" t="s">
        <v>106</v>
      </c>
      <c r="E400" s="5" t="s">
        <v>107</v>
      </c>
      <c r="F400" s="6">
        <v>0</v>
      </c>
      <c r="G400" t="str">
        <f>VLOOKUP(InputData[[#This Row],[PRODUCT ID]],MasterData[],2,FALSE)</f>
        <v>Product32</v>
      </c>
      <c r="H400" t="str">
        <f>VLOOKUP(InputData[[#This Row],[PRODUCT ID]],MasterData[],3,FALSE)</f>
        <v>Category04</v>
      </c>
      <c r="I400" t="str">
        <f>VLOOKUP(InputData[[#This Row],[PRODUCT ID]],MasterData[],4,FALSE)</f>
        <v>Kg</v>
      </c>
      <c r="J400" s="7">
        <f>VLOOKUP(InputData[[#This Row],[PRODUCT ID]],MasterData[],5,FALSE)</f>
        <v>89</v>
      </c>
      <c r="K400" s="7">
        <f>VLOOKUP(InputData[[#This Row],[PRODUCT ID]],MasterData[],6,FALSE)</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65</v>
      </c>
      <c r="C401" s="5">
        <v>12</v>
      </c>
      <c r="D401" s="5" t="s">
        <v>108</v>
      </c>
      <c r="E401" s="5" t="s">
        <v>107</v>
      </c>
      <c r="F401" s="6">
        <v>0</v>
      </c>
      <c r="G401" t="str">
        <f>VLOOKUP(InputData[[#This Row],[PRODUCT ID]],MasterData[],2,FALSE)</f>
        <v>Product28</v>
      </c>
      <c r="H401" t="str">
        <f>VLOOKUP(InputData[[#This Row],[PRODUCT ID]],MasterData[],3,FALSE)</f>
        <v>Category04</v>
      </c>
      <c r="I401" t="str">
        <f>VLOOKUP(InputData[[#This Row],[PRODUCT ID]],MasterData[],4,FALSE)</f>
        <v>No.</v>
      </c>
      <c r="J401" s="7">
        <f>VLOOKUP(InputData[[#This Row],[PRODUCT ID]],MasterData[],5,FALSE)</f>
        <v>37</v>
      </c>
      <c r="K401" s="7">
        <f>VLOOKUP(InputData[[#This Row],[PRODUCT ID]],MasterData[],6,FALSE)</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58</v>
      </c>
      <c r="C402" s="5">
        <v>7</v>
      </c>
      <c r="D402" s="5" t="s">
        <v>108</v>
      </c>
      <c r="E402" s="5" t="s">
        <v>106</v>
      </c>
      <c r="F402" s="6">
        <v>0</v>
      </c>
      <c r="G402" t="str">
        <f>VLOOKUP(InputData[[#This Row],[PRODUCT ID]],MasterData[],2,FALSE)</f>
        <v>Product25</v>
      </c>
      <c r="H402" t="str">
        <f>VLOOKUP(InputData[[#This Row],[PRODUCT ID]],MasterData[],3,FALSE)</f>
        <v>Category03</v>
      </c>
      <c r="I402" t="str">
        <f>VLOOKUP(InputData[[#This Row],[PRODUCT ID]],MasterData[],4,FALSE)</f>
        <v>No.</v>
      </c>
      <c r="J402" s="7">
        <f>VLOOKUP(InputData[[#This Row],[PRODUCT ID]],MasterData[],5,FALSE)</f>
        <v>7</v>
      </c>
      <c r="K402" s="7">
        <f>VLOOKUP(InputData[[#This Row],[PRODUCT ID]],MasterData[],6,FALSE)</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75</v>
      </c>
      <c r="C403" s="5">
        <v>9</v>
      </c>
      <c r="D403" s="5" t="s">
        <v>108</v>
      </c>
      <c r="E403" s="5" t="s">
        <v>106</v>
      </c>
      <c r="F403" s="6">
        <v>0</v>
      </c>
      <c r="G403" t="str">
        <f>VLOOKUP(InputData[[#This Row],[PRODUCT ID]],MasterData[],2,FALSE)</f>
        <v>Product33</v>
      </c>
      <c r="H403" t="str">
        <f>VLOOKUP(InputData[[#This Row],[PRODUCT ID]],MasterData[],3,FALSE)</f>
        <v>Category04</v>
      </c>
      <c r="I403" t="str">
        <f>VLOOKUP(InputData[[#This Row],[PRODUCT ID]],MasterData[],4,FALSE)</f>
        <v>Kg</v>
      </c>
      <c r="J403" s="7">
        <f>VLOOKUP(InputData[[#This Row],[PRODUCT ID]],MasterData[],5,FALSE)</f>
        <v>95</v>
      </c>
      <c r="K403" s="7">
        <f>VLOOKUP(InputData[[#This Row],[PRODUCT ID]],MasterData[],6,FALSE)</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14</v>
      </c>
      <c r="C404" s="5">
        <v>2</v>
      </c>
      <c r="D404" s="5" t="s">
        <v>106</v>
      </c>
      <c r="E404" s="5" t="s">
        <v>106</v>
      </c>
      <c r="F404" s="6">
        <v>0</v>
      </c>
      <c r="G404" t="str">
        <f>VLOOKUP(InputData[[#This Row],[PRODUCT ID]],MasterData[],2,FALSE)</f>
        <v>Product04</v>
      </c>
      <c r="H404" t="str">
        <f>VLOOKUP(InputData[[#This Row],[PRODUCT ID]],MasterData[],3,FALSE)</f>
        <v>Category01</v>
      </c>
      <c r="I404" t="str">
        <f>VLOOKUP(InputData[[#This Row],[PRODUCT ID]],MasterData[],4,FALSE)</f>
        <v>Lt</v>
      </c>
      <c r="J404" s="7">
        <f>VLOOKUP(InputData[[#This Row],[PRODUCT ID]],MasterData[],5,FALSE)</f>
        <v>44</v>
      </c>
      <c r="K404" s="7">
        <f>VLOOKUP(InputData[[#This Row],[PRODUCT ID]],MasterData[],6,FALSE)</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92</v>
      </c>
      <c r="C405" s="5">
        <v>8</v>
      </c>
      <c r="D405" s="5" t="s">
        <v>106</v>
      </c>
      <c r="E405" s="5" t="s">
        <v>107</v>
      </c>
      <c r="F405" s="6">
        <v>0</v>
      </c>
      <c r="G405" t="str">
        <f>VLOOKUP(InputData[[#This Row],[PRODUCT ID]],MasterData[],2,FALSE)</f>
        <v>Product41</v>
      </c>
      <c r="H405" t="str">
        <f>VLOOKUP(InputData[[#This Row],[PRODUCT ID]],MasterData[],3,FALSE)</f>
        <v>Category05</v>
      </c>
      <c r="I405" t="str">
        <f>VLOOKUP(InputData[[#This Row],[PRODUCT ID]],MasterData[],4,FALSE)</f>
        <v>Ft</v>
      </c>
      <c r="J405" s="7">
        <f>VLOOKUP(InputData[[#This Row],[PRODUCT ID]],MasterData[],5,FALSE)</f>
        <v>138</v>
      </c>
      <c r="K405" s="7">
        <f>VLOOKUP(InputData[[#This Row],[PRODUCT ID]],MasterData[],6,FALSE)</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26</v>
      </c>
      <c r="C406" s="5">
        <v>12</v>
      </c>
      <c r="D406" s="5" t="s">
        <v>108</v>
      </c>
      <c r="E406" s="5" t="s">
        <v>106</v>
      </c>
      <c r="F406" s="6">
        <v>0</v>
      </c>
      <c r="G406" t="str">
        <f>VLOOKUP(InputData[[#This Row],[PRODUCT ID]],MasterData[],2,FALSE)</f>
        <v>Product10</v>
      </c>
      <c r="H406" t="str">
        <f>VLOOKUP(InputData[[#This Row],[PRODUCT ID]],MasterData[],3,FALSE)</f>
        <v>Category02</v>
      </c>
      <c r="I406" t="str">
        <f>VLOOKUP(InputData[[#This Row],[PRODUCT ID]],MasterData[],4,FALSE)</f>
        <v>Ft</v>
      </c>
      <c r="J406" s="7">
        <f>VLOOKUP(InputData[[#This Row],[PRODUCT ID]],MasterData[],5,FALSE)</f>
        <v>148</v>
      </c>
      <c r="K406" s="7">
        <f>VLOOKUP(InputData[[#This Row],[PRODUCT ID]],MasterData[],6,FALSE)</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94</v>
      </c>
      <c r="C407" s="5">
        <v>8</v>
      </c>
      <c r="D407" s="5" t="s">
        <v>105</v>
      </c>
      <c r="E407" s="5" t="s">
        <v>106</v>
      </c>
      <c r="F407" s="6">
        <v>0</v>
      </c>
      <c r="G407" t="str">
        <f>VLOOKUP(InputData[[#This Row],[PRODUCT ID]],MasterData[],2,FALSE)</f>
        <v>Product42</v>
      </c>
      <c r="H407" t="str">
        <f>VLOOKUP(InputData[[#This Row],[PRODUCT ID]],MasterData[],3,FALSE)</f>
        <v>Category05</v>
      </c>
      <c r="I407" t="str">
        <f>VLOOKUP(InputData[[#This Row],[PRODUCT ID]],MasterData[],4,FALSE)</f>
        <v>Ft</v>
      </c>
      <c r="J407" s="7">
        <f>VLOOKUP(InputData[[#This Row],[PRODUCT ID]],MasterData[],5,FALSE)</f>
        <v>120</v>
      </c>
      <c r="K407" s="7">
        <f>VLOOKUP(InputData[[#This Row],[PRODUCT ID]],MasterData[],6,FALSE)</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77</v>
      </c>
      <c r="C408" s="5">
        <v>6</v>
      </c>
      <c r="D408" s="5" t="s">
        <v>108</v>
      </c>
      <c r="E408" s="5" t="s">
        <v>107</v>
      </c>
      <c r="F408" s="6">
        <v>0</v>
      </c>
      <c r="G408" t="str">
        <f>VLOOKUP(InputData[[#This Row],[PRODUCT ID]],MasterData[],2,FALSE)</f>
        <v>Product34</v>
      </c>
      <c r="H408" t="str">
        <f>VLOOKUP(InputData[[#This Row],[PRODUCT ID]],MasterData[],3,FALSE)</f>
        <v>Category04</v>
      </c>
      <c r="I408" t="str">
        <f>VLOOKUP(InputData[[#This Row],[PRODUCT ID]],MasterData[],4,FALSE)</f>
        <v>Lt</v>
      </c>
      <c r="J408" s="7">
        <f>VLOOKUP(InputData[[#This Row],[PRODUCT ID]],MasterData[],5,FALSE)</f>
        <v>55</v>
      </c>
      <c r="K408" s="7">
        <f>VLOOKUP(InputData[[#This Row],[PRODUCT ID]],MasterData[],6,FALSE)</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43</v>
      </c>
      <c r="C409" s="5">
        <v>2</v>
      </c>
      <c r="D409" s="5" t="s">
        <v>106</v>
      </c>
      <c r="E409" s="5" t="s">
        <v>106</v>
      </c>
      <c r="F409" s="6">
        <v>0</v>
      </c>
      <c r="G409" t="str">
        <f>VLOOKUP(InputData[[#This Row],[PRODUCT ID]],MasterData[],2,FALSE)</f>
        <v>Product18</v>
      </c>
      <c r="H409" t="str">
        <f>VLOOKUP(InputData[[#This Row],[PRODUCT ID]],MasterData[],3,FALSE)</f>
        <v>Category02</v>
      </c>
      <c r="I409" t="str">
        <f>VLOOKUP(InputData[[#This Row],[PRODUCT ID]],MasterData[],4,FALSE)</f>
        <v>No.</v>
      </c>
      <c r="J409" s="7">
        <f>VLOOKUP(InputData[[#This Row],[PRODUCT ID]],MasterData[],5,FALSE)</f>
        <v>37</v>
      </c>
      <c r="K409" s="7">
        <f>VLOOKUP(InputData[[#This Row],[PRODUCT ID]],MasterData[],6,FALSE)</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18</v>
      </c>
      <c r="C410" s="5">
        <v>14</v>
      </c>
      <c r="D410" s="5" t="s">
        <v>108</v>
      </c>
      <c r="E410" s="5" t="s">
        <v>107</v>
      </c>
      <c r="F410" s="6">
        <v>0</v>
      </c>
      <c r="G410" t="str">
        <f>VLOOKUP(InputData[[#This Row],[PRODUCT ID]],MasterData[],2,FALSE)</f>
        <v>Product06</v>
      </c>
      <c r="H410" t="str">
        <f>VLOOKUP(InputData[[#This Row],[PRODUCT ID]],MasterData[],3,FALSE)</f>
        <v>Category01</v>
      </c>
      <c r="I410" t="str">
        <f>VLOOKUP(InputData[[#This Row],[PRODUCT ID]],MasterData[],4,FALSE)</f>
        <v>Kg</v>
      </c>
      <c r="J410" s="7">
        <f>VLOOKUP(InputData[[#This Row],[PRODUCT ID]],MasterData[],5,FALSE)</f>
        <v>75</v>
      </c>
      <c r="K410" s="7">
        <f>VLOOKUP(InputData[[#This Row],[PRODUCT ID]],MasterData[],6,FALSE)</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63</v>
      </c>
      <c r="C411" s="5">
        <v>1</v>
      </c>
      <c r="D411" s="5" t="s">
        <v>106</v>
      </c>
      <c r="E411" s="5" t="s">
        <v>106</v>
      </c>
      <c r="F411" s="6">
        <v>0</v>
      </c>
      <c r="G411" t="str">
        <f>VLOOKUP(InputData[[#This Row],[PRODUCT ID]],MasterData[],2,FALSE)</f>
        <v>Product27</v>
      </c>
      <c r="H411" t="str">
        <f>VLOOKUP(InputData[[#This Row],[PRODUCT ID]],MasterData[],3,FALSE)</f>
        <v>Category04</v>
      </c>
      <c r="I411" t="str">
        <f>VLOOKUP(InputData[[#This Row],[PRODUCT ID]],MasterData[],4,FALSE)</f>
        <v>Lt</v>
      </c>
      <c r="J411" s="7">
        <f>VLOOKUP(InputData[[#This Row],[PRODUCT ID]],MasterData[],5,FALSE)</f>
        <v>48</v>
      </c>
      <c r="K411" s="7">
        <f>VLOOKUP(InputData[[#This Row],[PRODUCT ID]],MasterData[],6,FALSE)</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25">
      <c r="A412" s="3">
        <v>44767</v>
      </c>
      <c r="B412" s="4" t="s">
        <v>98</v>
      </c>
      <c r="C412" s="5">
        <v>2</v>
      </c>
      <c r="D412" s="5" t="s">
        <v>108</v>
      </c>
      <c r="E412" s="5" t="s">
        <v>107</v>
      </c>
      <c r="F412" s="6">
        <v>0</v>
      </c>
      <c r="G412" t="str">
        <f>VLOOKUP(InputData[[#This Row],[PRODUCT ID]],MasterData[],2,FALSE)</f>
        <v>Product44</v>
      </c>
      <c r="H412" t="str">
        <f>VLOOKUP(InputData[[#This Row],[PRODUCT ID]],MasterData[],3,FALSE)</f>
        <v>Category05</v>
      </c>
      <c r="I412" t="str">
        <f>VLOOKUP(InputData[[#This Row],[PRODUCT ID]],MasterData[],4,FALSE)</f>
        <v>Kg</v>
      </c>
      <c r="J412" s="7">
        <f>VLOOKUP(InputData[[#This Row],[PRODUCT ID]],MasterData[],5,FALSE)</f>
        <v>76</v>
      </c>
      <c r="K412" s="7">
        <f>VLOOKUP(InputData[[#This Row],[PRODUCT ID]],MasterData[],6,FALSE)</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41</v>
      </c>
      <c r="C413" s="5">
        <v>12</v>
      </c>
      <c r="D413" s="5" t="s">
        <v>108</v>
      </c>
      <c r="E413" s="5" t="s">
        <v>107</v>
      </c>
      <c r="F413" s="6">
        <v>0</v>
      </c>
      <c r="G413" t="str">
        <f>VLOOKUP(InputData[[#This Row],[PRODUCT ID]],MasterData[],2,FALSE)</f>
        <v>Product17</v>
      </c>
      <c r="H413" t="str">
        <f>VLOOKUP(InputData[[#This Row],[PRODUCT ID]],MasterData[],3,FALSE)</f>
        <v>Category02</v>
      </c>
      <c r="I413" t="str">
        <f>VLOOKUP(InputData[[#This Row],[PRODUCT ID]],MasterData[],4,FALSE)</f>
        <v>Ft</v>
      </c>
      <c r="J413" s="7">
        <f>VLOOKUP(InputData[[#This Row],[PRODUCT ID]],MasterData[],5,FALSE)</f>
        <v>134</v>
      </c>
      <c r="K413" s="7">
        <f>VLOOKUP(InputData[[#This Row],[PRODUCT ID]],MasterData[],6,FALSE)</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12</v>
      </c>
      <c r="C414" s="5">
        <v>13</v>
      </c>
      <c r="D414" s="5" t="s">
        <v>106</v>
      </c>
      <c r="E414" s="5" t="s">
        <v>107</v>
      </c>
      <c r="F414" s="6">
        <v>0</v>
      </c>
      <c r="G414" t="str">
        <f>VLOOKUP(InputData[[#This Row],[PRODUCT ID]],MasterData[],2,FALSE)</f>
        <v>Product03</v>
      </c>
      <c r="H414" t="str">
        <f>VLOOKUP(InputData[[#This Row],[PRODUCT ID]],MasterData[],3,FALSE)</f>
        <v>Category01</v>
      </c>
      <c r="I414" t="str">
        <f>VLOOKUP(InputData[[#This Row],[PRODUCT ID]],MasterData[],4,FALSE)</f>
        <v>Kg</v>
      </c>
      <c r="J414" s="7">
        <f>VLOOKUP(InputData[[#This Row],[PRODUCT ID]],MasterData[],5,FALSE)</f>
        <v>71</v>
      </c>
      <c r="K414" s="7">
        <f>VLOOKUP(InputData[[#This Row],[PRODUCT ID]],MasterData[],6,FALSE)</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12</v>
      </c>
      <c r="C415" s="5">
        <v>10</v>
      </c>
      <c r="D415" s="5" t="s">
        <v>106</v>
      </c>
      <c r="E415" s="5" t="s">
        <v>106</v>
      </c>
      <c r="F415" s="6">
        <v>0</v>
      </c>
      <c r="G415" t="str">
        <f>VLOOKUP(InputData[[#This Row],[PRODUCT ID]],MasterData[],2,FALSE)</f>
        <v>Product03</v>
      </c>
      <c r="H415" t="str">
        <f>VLOOKUP(InputData[[#This Row],[PRODUCT ID]],MasterData[],3,FALSE)</f>
        <v>Category01</v>
      </c>
      <c r="I415" t="str">
        <f>VLOOKUP(InputData[[#This Row],[PRODUCT ID]],MasterData[],4,FALSE)</f>
        <v>Kg</v>
      </c>
      <c r="J415" s="7">
        <f>VLOOKUP(InputData[[#This Row],[PRODUCT ID]],MasterData[],5,FALSE)</f>
        <v>71</v>
      </c>
      <c r="K415" s="7">
        <f>VLOOKUP(InputData[[#This Row],[PRODUCT ID]],MasterData[],6,FALSE)</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60</v>
      </c>
      <c r="C416" s="5">
        <v>1</v>
      </c>
      <c r="D416" s="5" t="s">
        <v>106</v>
      </c>
      <c r="E416" s="5" t="s">
        <v>107</v>
      </c>
      <c r="F416" s="6">
        <v>0</v>
      </c>
      <c r="G416" t="str">
        <f>VLOOKUP(InputData[[#This Row],[PRODUCT ID]],MasterData[],2,FALSE)</f>
        <v>Product26</v>
      </c>
      <c r="H416" t="str">
        <f>VLOOKUP(InputData[[#This Row],[PRODUCT ID]],MasterData[],3,FALSE)</f>
        <v>Category04</v>
      </c>
      <c r="I416" t="str">
        <f>VLOOKUP(InputData[[#This Row],[PRODUCT ID]],MasterData[],4,FALSE)</f>
        <v>No.</v>
      </c>
      <c r="J416" s="7">
        <f>VLOOKUP(InputData[[#This Row],[PRODUCT ID]],MasterData[],5,FALSE)</f>
        <v>18</v>
      </c>
      <c r="K416" s="7">
        <f>VLOOKUP(InputData[[#This Row],[PRODUCT ID]],MasterData[],6,FALSE)</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31</v>
      </c>
      <c r="C417" s="5">
        <v>5</v>
      </c>
      <c r="D417" s="5" t="s">
        <v>108</v>
      </c>
      <c r="E417" s="5" t="s">
        <v>107</v>
      </c>
      <c r="F417" s="6">
        <v>0</v>
      </c>
      <c r="G417" t="str">
        <f>VLOOKUP(InputData[[#This Row],[PRODUCT ID]],MasterData[],2,FALSE)</f>
        <v>Product12</v>
      </c>
      <c r="H417" t="str">
        <f>VLOOKUP(InputData[[#This Row],[PRODUCT ID]],MasterData[],3,FALSE)</f>
        <v>Category02</v>
      </c>
      <c r="I417" t="str">
        <f>VLOOKUP(InputData[[#This Row],[PRODUCT ID]],MasterData[],4,FALSE)</f>
        <v>Kg</v>
      </c>
      <c r="J417" s="7">
        <f>VLOOKUP(InputData[[#This Row],[PRODUCT ID]],MasterData[],5,FALSE)</f>
        <v>73</v>
      </c>
      <c r="K417" s="7">
        <f>VLOOKUP(InputData[[#This Row],[PRODUCT ID]],MasterData[],6,FALSE)</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39</v>
      </c>
      <c r="C418" s="5">
        <v>9</v>
      </c>
      <c r="D418" s="5" t="s">
        <v>106</v>
      </c>
      <c r="E418" s="5" t="s">
        <v>106</v>
      </c>
      <c r="F418" s="6">
        <v>0</v>
      </c>
      <c r="G418" t="str">
        <f>VLOOKUP(InputData[[#This Row],[PRODUCT ID]],MasterData[],2,FALSE)</f>
        <v>Product16</v>
      </c>
      <c r="H418" t="str">
        <f>VLOOKUP(InputData[[#This Row],[PRODUCT ID]],MasterData[],3,FALSE)</f>
        <v>Category02</v>
      </c>
      <c r="I418" t="str">
        <f>VLOOKUP(InputData[[#This Row],[PRODUCT ID]],MasterData[],4,FALSE)</f>
        <v>No.</v>
      </c>
      <c r="J418" s="7">
        <f>VLOOKUP(InputData[[#This Row],[PRODUCT ID]],MasterData[],5,FALSE)</f>
        <v>13</v>
      </c>
      <c r="K418" s="7">
        <f>VLOOKUP(InputData[[#This Row],[PRODUCT ID]],MasterData[],6,FALSE)</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39</v>
      </c>
      <c r="C419" s="5">
        <v>2</v>
      </c>
      <c r="D419" s="5" t="s">
        <v>108</v>
      </c>
      <c r="E419" s="5" t="s">
        <v>106</v>
      </c>
      <c r="F419" s="6">
        <v>0</v>
      </c>
      <c r="G419" t="str">
        <f>VLOOKUP(InputData[[#This Row],[PRODUCT ID]],MasterData[],2,FALSE)</f>
        <v>Product16</v>
      </c>
      <c r="H419" t="str">
        <f>VLOOKUP(InputData[[#This Row],[PRODUCT ID]],MasterData[],3,FALSE)</f>
        <v>Category02</v>
      </c>
      <c r="I419" t="str">
        <f>VLOOKUP(InputData[[#This Row],[PRODUCT ID]],MasterData[],4,FALSE)</f>
        <v>No.</v>
      </c>
      <c r="J419" s="7">
        <f>VLOOKUP(InputData[[#This Row],[PRODUCT ID]],MasterData[],5,FALSE)</f>
        <v>13</v>
      </c>
      <c r="K419" s="7">
        <f>VLOOKUP(InputData[[#This Row],[PRODUCT ID]],MasterData[],6,FALSE)</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73</v>
      </c>
      <c r="C420" s="5">
        <v>12</v>
      </c>
      <c r="D420" s="5" t="s">
        <v>108</v>
      </c>
      <c r="E420" s="5" t="s">
        <v>107</v>
      </c>
      <c r="F420" s="6">
        <v>0</v>
      </c>
      <c r="G420" t="str">
        <f>VLOOKUP(InputData[[#This Row],[PRODUCT ID]],MasterData[],2,FALSE)</f>
        <v>Product32</v>
      </c>
      <c r="H420" t="str">
        <f>VLOOKUP(InputData[[#This Row],[PRODUCT ID]],MasterData[],3,FALSE)</f>
        <v>Category04</v>
      </c>
      <c r="I420" t="str">
        <f>VLOOKUP(InputData[[#This Row],[PRODUCT ID]],MasterData[],4,FALSE)</f>
        <v>Kg</v>
      </c>
      <c r="J420" s="7">
        <f>VLOOKUP(InputData[[#This Row],[PRODUCT ID]],MasterData[],5,FALSE)</f>
        <v>89</v>
      </c>
      <c r="K420" s="7">
        <f>VLOOKUP(InputData[[#This Row],[PRODUCT ID]],MasterData[],6,FALSE)</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50</v>
      </c>
      <c r="C421" s="5">
        <v>11</v>
      </c>
      <c r="D421" s="5" t="s">
        <v>108</v>
      </c>
      <c r="E421" s="5" t="s">
        <v>107</v>
      </c>
      <c r="F421" s="6">
        <v>0</v>
      </c>
      <c r="G421" t="str">
        <f>VLOOKUP(InputData[[#This Row],[PRODUCT ID]],MasterData[],2,FALSE)</f>
        <v>Product21</v>
      </c>
      <c r="H421" t="str">
        <f>VLOOKUP(InputData[[#This Row],[PRODUCT ID]],MasterData[],3,FALSE)</f>
        <v>Category03</v>
      </c>
      <c r="I421" t="str">
        <f>VLOOKUP(InputData[[#This Row],[PRODUCT ID]],MasterData[],4,FALSE)</f>
        <v>Ft</v>
      </c>
      <c r="J421" s="7">
        <f>VLOOKUP(InputData[[#This Row],[PRODUCT ID]],MasterData[],5,FALSE)</f>
        <v>126</v>
      </c>
      <c r="K421" s="7">
        <f>VLOOKUP(InputData[[#This Row],[PRODUCT ID]],MasterData[],6,FALSE)</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69</v>
      </c>
      <c r="C422" s="5">
        <v>14</v>
      </c>
      <c r="D422" s="5" t="s">
        <v>108</v>
      </c>
      <c r="E422" s="5" t="s">
        <v>107</v>
      </c>
      <c r="F422" s="6">
        <v>0</v>
      </c>
      <c r="G422" t="str">
        <f>VLOOKUP(InputData[[#This Row],[PRODUCT ID]],MasterData[],2,FALSE)</f>
        <v>Product30</v>
      </c>
      <c r="H422" t="str">
        <f>VLOOKUP(InputData[[#This Row],[PRODUCT ID]],MasterData[],3,FALSE)</f>
        <v>Category04</v>
      </c>
      <c r="I422" t="str">
        <f>VLOOKUP(InputData[[#This Row],[PRODUCT ID]],MasterData[],4,FALSE)</f>
        <v>Ft</v>
      </c>
      <c r="J422" s="7">
        <f>VLOOKUP(InputData[[#This Row],[PRODUCT ID]],MasterData[],5,FALSE)</f>
        <v>148</v>
      </c>
      <c r="K422" s="7">
        <f>VLOOKUP(InputData[[#This Row],[PRODUCT ID]],MasterData[],6,FALSE)</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29</v>
      </c>
      <c r="C423" s="5">
        <v>10</v>
      </c>
      <c r="D423" s="5" t="s">
        <v>105</v>
      </c>
      <c r="E423" s="5" t="s">
        <v>107</v>
      </c>
      <c r="F423" s="6">
        <v>0</v>
      </c>
      <c r="G423" t="str">
        <f>VLOOKUP(InputData[[#This Row],[PRODUCT ID]],MasterData[],2,FALSE)</f>
        <v>Product11</v>
      </c>
      <c r="H423" t="str">
        <f>VLOOKUP(InputData[[#This Row],[PRODUCT ID]],MasterData[],3,FALSE)</f>
        <v>Category02</v>
      </c>
      <c r="I423" t="str">
        <f>VLOOKUP(InputData[[#This Row],[PRODUCT ID]],MasterData[],4,FALSE)</f>
        <v>Lt</v>
      </c>
      <c r="J423" s="7">
        <f>VLOOKUP(InputData[[#This Row],[PRODUCT ID]],MasterData[],5,FALSE)</f>
        <v>44</v>
      </c>
      <c r="K423" s="7">
        <f>VLOOKUP(InputData[[#This Row],[PRODUCT ID]],MasterData[],6,FALSE)</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37</v>
      </c>
      <c r="C424" s="5">
        <v>7</v>
      </c>
      <c r="D424" s="5" t="s">
        <v>108</v>
      </c>
      <c r="E424" s="5" t="s">
        <v>106</v>
      </c>
      <c r="F424" s="6">
        <v>0</v>
      </c>
      <c r="G424" t="str">
        <f>VLOOKUP(InputData[[#This Row],[PRODUCT ID]],MasterData[],2,FALSE)</f>
        <v>Product15</v>
      </c>
      <c r="H424" t="str">
        <f>VLOOKUP(InputData[[#This Row],[PRODUCT ID]],MasterData[],3,FALSE)</f>
        <v>Category02</v>
      </c>
      <c r="I424" t="str">
        <f>VLOOKUP(InputData[[#This Row],[PRODUCT ID]],MasterData[],4,FALSE)</f>
        <v>No.</v>
      </c>
      <c r="J424" s="7">
        <f>VLOOKUP(InputData[[#This Row],[PRODUCT ID]],MasterData[],5,FALSE)</f>
        <v>12</v>
      </c>
      <c r="K424" s="7">
        <f>VLOOKUP(InputData[[#This Row],[PRODUCT ID]],MasterData[],6,FALSE)</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25">
      <c r="A425" s="3">
        <v>44791</v>
      </c>
      <c r="B425" s="4" t="s">
        <v>67</v>
      </c>
      <c r="C425" s="5">
        <v>8</v>
      </c>
      <c r="D425" s="5" t="s">
        <v>106</v>
      </c>
      <c r="E425" s="5" t="s">
        <v>106</v>
      </c>
      <c r="F425" s="6">
        <v>0</v>
      </c>
      <c r="G425" t="str">
        <f>VLOOKUP(InputData[[#This Row],[PRODUCT ID]],MasterData[],2,FALSE)</f>
        <v>Product29</v>
      </c>
      <c r="H425" t="str">
        <f>VLOOKUP(InputData[[#This Row],[PRODUCT ID]],MasterData[],3,FALSE)</f>
        <v>Category04</v>
      </c>
      <c r="I425" t="str">
        <f>VLOOKUP(InputData[[#This Row],[PRODUCT ID]],MasterData[],4,FALSE)</f>
        <v>Lt</v>
      </c>
      <c r="J425" s="7">
        <f>VLOOKUP(InputData[[#This Row],[PRODUCT ID]],MasterData[],5,FALSE)</f>
        <v>47</v>
      </c>
      <c r="K425" s="7">
        <f>VLOOKUP(InputData[[#This Row],[PRODUCT ID]],MasterData[],6,FALSE)</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26</v>
      </c>
      <c r="C426" s="5">
        <v>2</v>
      </c>
      <c r="D426" s="5" t="s">
        <v>106</v>
      </c>
      <c r="E426" s="5" t="s">
        <v>107</v>
      </c>
      <c r="F426" s="6">
        <v>0</v>
      </c>
      <c r="G426" t="str">
        <f>VLOOKUP(InputData[[#This Row],[PRODUCT ID]],MasterData[],2,FALSE)</f>
        <v>Product10</v>
      </c>
      <c r="H426" t="str">
        <f>VLOOKUP(InputData[[#This Row],[PRODUCT ID]],MasterData[],3,FALSE)</f>
        <v>Category02</v>
      </c>
      <c r="I426" t="str">
        <f>VLOOKUP(InputData[[#This Row],[PRODUCT ID]],MasterData[],4,FALSE)</f>
        <v>Ft</v>
      </c>
      <c r="J426" s="7">
        <f>VLOOKUP(InputData[[#This Row],[PRODUCT ID]],MasterData[],5,FALSE)</f>
        <v>148</v>
      </c>
      <c r="K426" s="7">
        <f>VLOOKUP(InputData[[#This Row],[PRODUCT ID]],MasterData[],6,FALSE)</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20</v>
      </c>
      <c r="C427" s="5">
        <v>3</v>
      </c>
      <c r="D427" s="5" t="s">
        <v>106</v>
      </c>
      <c r="E427" s="5" t="s">
        <v>106</v>
      </c>
      <c r="F427" s="6">
        <v>0</v>
      </c>
      <c r="G427" t="str">
        <f>VLOOKUP(InputData[[#This Row],[PRODUCT ID]],MasterData[],2,FALSE)</f>
        <v>Product07</v>
      </c>
      <c r="H427" t="str">
        <f>VLOOKUP(InputData[[#This Row],[PRODUCT ID]],MasterData[],3,FALSE)</f>
        <v>Category01</v>
      </c>
      <c r="I427" t="str">
        <f>VLOOKUP(InputData[[#This Row],[PRODUCT ID]],MasterData[],4,FALSE)</f>
        <v>Lt</v>
      </c>
      <c r="J427" s="7">
        <f>VLOOKUP(InputData[[#This Row],[PRODUCT ID]],MasterData[],5,FALSE)</f>
        <v>43</v>
      </c>
      <c r="K427" s="7">
        <f>VLOOKUP(InputData[[#This Row],[PRODUCT ID]],MasterData[],6,FALSE)</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54</v>
      </c>
      <c r="C428" s="5">
        <v>13</v>
      </c>
      <c r="D428" s="5" t="s">
        <v>108</v>
      </c>
      <c r="E428" s="5" t="s">
        <v>106</v>
      </c>
      <c r="F428" s="6">
        <v>0</v>
      </c>
      <c r="G428" t="str">
        <f>VLOOKUP(InputData[[#This Row],[PRODUCT ID]],MasterData[],2,FALSE)</f>
        <v>Product23</v>
      </c>
      <c r="H428" t="str">
        <f>VLOOKUP(InputData[[#This Row],[PRODUCT ID]],MasterData[],3,FALSE)</f>
        <v>Category03</v>
      </c>
      <c r="I428" t="str">
        <f>VLOOKUP(InputData[[#This Row],[PRODUCT ID]],MasterData[],4,FALSE)</f>
        <v>Ft</v>
      </c>
      <c r="J428" s="7">
        <f>VLOOKUP(InputData[[#This Row],[PRODUCT ID]],MasterData[],5,FALSE)</f>
        <v>141</v>
      </c>
      <c r="K428" s="7">
        <f>VLOOKUP(InputData[[#This Row],[PRODUCT ID]],MasterData[],6,FALSE)</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75</v>
      </c>
      <c r="C429" s="5">
        <v>14</v>
      </c>
      <c r="D429" s="5" t="s">
        <v>108</v>
      </c>
      <c r="E429" s="5" t="s">
        <v>106</v>
      </c>
      <c r="F429" s="6">
        <v>0</v>
      </c>
      <c r="G429" t="str">
        <f>VLOOKUP(InputData[[#This Row],[PRODUCT ID]],MasterData[],2,FALSE)</f>
        <v>Product33</v>
      </c>
      <c r="H429" t="str">
        <f>VLOOKUP(InputData[[#This Row],[PRODUCT ID]],MasterData[],3,FALSE)</f>
        <v>Category04</v>
      </c>
      <c r="I429" t="str">
        <f>VLOOKUP(InputData[[#This Row],[PRODUCT ID]],MasterData[],4,FALSE)</f>
        <v>Kg</v>
      </c>
      <c r="J429" s="7">
        <f>VLOOKUP(InputData[[#This Row],[PRODUCT ID]],MasterData[],5,FALSE)</f>
        <v>95</v>
      </c>
      <c r="K429" s="7">
        <f>VLOOKUP(InputData[[#This Row],[PRODUCT ID]],MasterData[],6,FALSE)</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39</v>
      </c>
      <c r="C430" s="5">
        <v>4</v>
      </c>
      <c r="D430" s="5" t="s">
        <v>108</v>
      </c>
      <c r="E430" s="5" t="s">
        <v>106</v>
      </c>
      <c r="F430" s="6">
        <v>0</v>
      </c>
      <c r="G430" t="str">
        <f>VLOOKUP(InputData[[#This Row],[PRODUCT ID]],MasterData[],2,FALSE)</f>
        <v>Product16</v>
      </c>
      <c r="H430" t="str">
        <f>VLOOKUP(InputData[[#This Row],[PRODUCT ID]],MasterData[],3,FALSE)</f>
        <v>Category02</v>
      </c>
      <c r="I430" t="str">
        <f>VLOOKUP(InputData[[#This Row],[PRODUCT ID]],MasterData[],4,FALSE)</f>
        <v>No.</v>
      </c>
      <c r="J430" s="7">
        <f>VLOOKUP(InputData[[#This Row],[PRODUCT ID]],MasterData[],5,FALSE)</f>
        <v>13</v>
      </c>
      <c r="K430" s="7">
        <f>VLOOKUP(InputData[[#This Row],[PRODUCT ID]],MasterData[],6,FALSE)</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98</v>
      </c>
      <c r="C431" s="5">
        <v>11</v>
      </c>
      <c r="D431" s="5" t="s">
        <v>106</v>
      </c>
      <c r="E431" s="5" t="s">
        <v>106</v>
      </c>
      <c r="F431" s="6">
        <v>0</v>
      </c>
      <c r="G431" t="str">
        <f>VLOOKUP(InputData[[#This Row],[PRODUCT ID]],MasterData[],2,FALSE)</f>
        <v>Product44</v>
      </c>
      <c r="H431" t="str">
        <f>VLOOKUP(InputData[[#This Row],[PRODUCT ID]],MasterData[],3,FALSE)</f>
        <v>Category05</v>
      </c>
      <c r="I431" t="str">
        <f>VLOOKUP(InputData[[#This Row],[PRODUCT ID]],MasterData[],4,FALSE)</f>
        <v>Kg</v>
      </c>
      <c r="J431" s="7">
        <f>VLOOKUP(InputData[[#This Row],[PRODUCT ID]],MasterData[],5,FALSE)</f>
        <v>76</v>
      </c>
      <c r="K431" s="7">
        <f>VLOOKUP(InputData[[#This Row],[PRODUCT ID]],MasterData[],6,FALSE)</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67</v>
      </c>
      <c r="C432" s="5">
        <v>14</v>
      </c>
      <c r="D432" s="5" t="s">
        <v>108</v>
      </c>
      <c r="E432" s="5" t="s">
        <v>107</v>
      </c>
      <c r="F432" s="6">
        <v>0</v>
      </c>
      <c r="G432" t="str">
        <f>VLOOKUP(InputData[[#This Row],[PRODUCT ID]],MasterData[],2,FALSE)</f>
        <v>Product29</v>
      </c>
      <c r="H432" t="str">
        <f>VLOOKUP(InputData[[#This Row],[PRODUCT ID]],MasterData[],3,FALSE)</f>
        <v>Category04</v>
      </c>
      <c r="I432" t="str">
        <f>VLOOKUP(InputData[[#This Row],[PRODUCT ID]],MasterData[],4,FALSE)</f>
        <v>Lt</v>
      </c>
      <c r="J432" s="7">
        <f>VLOOKUP(InputData[[#This Row],[PRODUCT ID]],MasterData[],5,FALSE)</f>
        <v>47</v>
      </c>
      <c r="K432" s="7">
        <f>VLOOKUP(InputData[[#This Row],[PRODUCT ID]],MasterData[],6,FALSE)</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16</v>
      </c>
      <c r="C433" s="5">
        <v>5</v>
      </c>
      <c r="D433" s="5" t="s">
        <v>108</v>
      </c>
      <c r="E433" s="5" t="s">
        <v>107</v>
      </c>
      <c r="F433" s="6">
        <v>0</v>
      </c>
      <c r="G433" t="str">
        <f>VLOOKUP(InputData[[#This Row],[PRODUCT ID]],MasterData[],2,FALSE)</f>
        <v>Product05</v>
      </c>
      <c r="H433" t="str">
        <f>VLOOKUP(InputData[[#This Row],[PRODUCT ID]],MasterData[],3,FALSE)</f>
        <v>Category01</v>
      </c>
      <c r="I433" t="str">
        <f>VLOOKUP(InputData[[#This Row],[PRODUCT ID]],MasterData[],4,FALSE)</f>
        <v>Ft</v>
      </c>
      <c r="J433" s="7">
        <f>VLOOKUP(InputData[[#This Row],[PRODUCT ID]],MasterData[],5,FALSE)</f>
        <v>133</v>
      </c>
      <c r="K433" s="7">
        <f>VLOOKUP(InputData[[#This Row],[PRODUCT ID]],MasterData[],6,FALSE)</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45</v>
      </c>
      <c r="C434" s="5">
        <v>13</v>
      </c>
      <c r="D434" s="5" t="s">
        <v>105</v>
      </c>
      <c r="E434" s="5" t="s">
        <v>107</v>
      </c>
      <c r="F434" s="6">
        <v>0</v>
      </c>
      <c r="G434" t="str">
        <f>VLOOKUP(InputData[[#This Row],[PRODUCT ID]],MasterData[],2,FALSE)</f>
        <v>Product19</v>
      </c>
      <c r="H434" t="str">
        <f>VLOOKUP(InputData[[#This Row],[PRODUCT ID]],MasterData[],3,FALSE)</f>
        <v>Category02</v>
      </c>
      <c r="I434" t="str">
        <f>VLOOKUP(InputData[[#This Row],[PRODUCT ID]],MasterData[],4,FALSE)</f>
        <v>Ft</v>
      </c>
      <c r="J434" s="7">
        <f>VLOOKUP(InputData[[#This Row],[PRODUCT ID]],MasterData[],5,FALSE)</f>
        <v>150</v>
      </c>
      <c r="K434" s="7">
        <f>VLOOKUP(InputData[[#This Row],[PRODUCT ID]],MasterData[],6,FALSE)</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83</v>
      </c>
      <c r="C435" s="5">
        <v>8</v>
      </c>
      <c r="D435" s="5" t="s">
        <v>106</v>
      </c>
      <c r="E435" s="5" t="s">
        <v>106</v>
      </c>
      <c r="F435" s="6">
        <v>0</v>
      </c>
      <c r="G435" t="str">
        <f>VLOOKUP(InputData[[#This Row],[PRODUCT ID]],MasterData[],2,FALSE)</f>
        <v>Product37</v>
      </c>
      <c r="H435" t="str">
        <f>VLOOKUP(InputData[[#This Row],[PRODUCT ID]],MasterData[],3,FALSE)</f>
        <v>Category05</v>
      </c>
      <c r="I435" t="str">
        <f>VLOOKUP(InputData[[#This Row],[PRODUCT ID]],MasterData[],4,FALSE)</f>
        <v>Kg</v>
      </c>
      <c r="J435" s="7">
        <f>VLOOKUP(InputData[[#This Row],[PRODUCT ID]],MasterData[],5,FALSE)</f>
        <v>67</v>
      </c>
      <c r="K435" s="7">
        <f>VLOOKUP(InputData[[#This Row],[PRODUCT ID]],MasterData[],6,FALSE)</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88</v>
      </c>
      <c r="C436" s="5">
        <v>15</v>
      </c>
      <c r="D436" s="5" t="s">
        <v>105</v>
      </c>
      <c r="E436" s="5" t="s">
        <v>106</v>
      </c>
      <c r="F436" s="6">
        <v>0</v>
      </c>
      <c r="G436" t="str">
        <f>VLOOKUP(InputData[[#This Row],[PRODUCT ID]],MasterData[],2,FALSE)</f>
        <v>Product39</v>
      </c>
      <c r="H436" t="str">
        <f>VLOOKUP(InputData[[#This Row],[PRODUCT ID]],MasterData[],3,FALSE)</f>
        <v>Category05</v>
      </c>
      <c r="I436" t="str">
        <f>VLOOKUP(InputData[[#This Row],[PRODUCT ID]],MasterData[],4,FALSE)</f>
        <v>No.</v>
      </c>
      <c r="J436" s="7">
        <f>VLOOKUP(InputData[[#This Row],[PRODUCT ID]],MasterData[],5,FALSE)</f>
        <v>37</v>
      </c>
      <c r="K436" s="7">
        <f>VLOOKUP(InputData[[#This Row],[PRODUCT ID]],MasterData[],6,FALSE)</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16</v>
      </c>
      <c r="C437" s="5">
        <v>9</v>
      </c>
      <c r="D437" s="5" t="s">
        <v>106</v>
      </c>
      <c r="E437" s="5" t="s">
        <v>106</v>
      </c>
      <c r="F437" s="6">
        <v>0</v>
      </c>
      <c r="G437" t="str">
        <f>VLOOKUP(InputData[[#This Row],[PRODUCT ID]],MasterData[],2,FALSE)</f>
        <v>Product05</v>
      </c>
      <c r="H437" t="str">
        <f>VLOOKUP(InputData[[#This Row],[PRODUCT ID]],MasterData[],3,FALSE)</f>
        <v>Category01</v>
      </c>
      <c r="I437" t="str">
        <f>VLOOKUP(InputData[[#This Row],[PRODUCT ID]],MasterData[],4,FALSE)</f>
        <v>Ft</v>
      </c>
      <c r="J437" s="7">
        <f>VLOOKUP(InputData[[#This Row],[PRODUCT ID]],MasterData[],5,FALSE)</f>
        <v>133</v>
      </c>
      <c r="K437" s="7">
        <f>VLOOKUP(InputData[[#This Row],[PRODUCT ID]],MasterData[],6,FALSE)</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88</v>
      </c>
      <c r="C438" s="5">
        <v>5</v>
      </c>
      <c r="D438" s="5" t="s">
        <v>108</v>
      </c>
      <c r="E438" s="5" t="s">
        <v>106</v>
      </c>
      <c r="F438" s="6">
        <v>0</v>
      </c>
      <c r="G438" t="str">
        <f>VLOOKUP(InputData[[#This Row],[PRODUCT ID]],MasterData[],2,FALSE)</f>
        <v>Product39</v>
      </c>
      <c r="H438" t="str">
        <f>VLOOKUP(InputData[[#This Row],[PRODUCT ID]],MasterData[],3,FALSE)</f>
        <v>Category05</v>
      </c>
      <c r="I438" t="str">
        <f>VLOOKUP(InputData[[#This Row],[PRODUCT ID]],MasterData[],4,FALSE)</f>
        <v>No.</v>
      </c>
      <c r="J438" s="7">
        <f>VLOOKUP(InputData[[#This Row],[PRODUCT ID]],MasterData[],5,FALSE)</f>
        <v>37</v>
      </c>
      <c r="K438" s="7">
        <f>VLOOKUP(InputData[[#This Row],[PRODUCT ID]],MasterData[],6,FALSE)</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18</v>
      </c>
      <c r="C439" s="5">
        <v>6</v>
      </c>
      <c r="D439" s="5" t="s">
        <v>106</v>
      </c>
      <c r="E439" s="5" t="s">
        <v>107</v>
      </c>
      <c r="F439" s="6">
        <v>0</v>
      </c>
      <c r="G439" t="str">
        <f>VLOOKUP(InputData[[#This Row],[PRODUCT ID]],MasterData[],2,FALSE)</f>
        <v>Product06</v>
      </c>
      <c r="H439" t="str">
        <f>VLOOKUP(InputData[[#This Row],[PRODUCT ID]],MasterData[],3,FALSE)</f>
        <v>Category01</v>
      </c>
      <c r="I439" t="str">
        <f>VLOOKUP(InputData[[#This Row],[PRODUCT ID]],MasterData[],4,FALSE)</f>
        <v>Kg</v>
      </c>
      <c r="J439" s="7">
        <f>VLOOKUP(InputData[[#This Row],[PRODUCT ID]],MasterData[],5,FALSE)</f>
        <v>75</v>
      </c>
      <c r="K439" s="7">
        <f>VLOOKUP(InputData[[#This Row],[PRODUCT ID]],MasterData[],6,FALSE)</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96</v>
      </c>
      <c r="C440" s="5">
        <v>6</v>
      </c>
      <c r="D440" s="5" t="s">
        <v>108</v>
      </c>
      <c r="E440" s="5" t="s">
        <v>107</v>
      </c>
      <c r="F440" s="6">
        <v>0</v>
      </c>
      <c r="G440" t="str">
        <f>VLOOKUP(InputData[[#This Row],[PRODUCT ID]],MasterData[],2,FALSE)</f>
        <v>Product43</v>
      </c>
      <c r="H440" t="str">
        <f>VLOOKUP(InputData[[#This Row],[PRODUCT ID]],MasterData[],3,FALSE)</f>
        <v>Category05</v>
      </c>
      <c r="I440" t="str">
        <f>VLOOKUP(InputData[[#This Row],[PRODUCT ID]],MasterData[],4,FALSE)</f>
        <v>Kg</v>
      </c>
      <c r="J440" s="7">
        <f>VLOOKUP(InputData[[#This Row],[PRODUCT ID]],MasterData[],5,FALSE)</f>
        <v>67</v>
      </c>
      <c r="K440" s="7">
        <f>VLOOKUP(InputData[[#This Row],[PRODUCT ID]],MasterData[],6,FALSE)</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58</v>
      </c>
      <c r="C441" s="5">
        <v>5</v>
      </c>
      <c r="D441" s="5" t="s">
        <v>108</v>
      </c>
      <c r="E441" s="5" t="s">
        <v>107</v>
      </c>
      <c r="F441" s="6">
        <v>0</v>
      </c>
      <c r="G441" t="str">
        <f>VLOOKUP(InputData[[#This Row],[PRODUCT ID]],MasterData[],2,FALSE)</f>
        <v>Product25</v>
      </c>
      <c r="H441" t="str">
        <f>VLOOKUP(InputData[[#This Row],[PRODUCT ID]],MasterData[],3,FALSE)</f>
        <v>Category03</v>
      </c>
      <c r="I441" t="str">
        <f>VLOOKUP(InputData[[#This Row],[PRODUCT ID]],MasterData[],4,FALSE)</f>
        <v>No.</v>
      </c>
      <c r="J441" s="7">
        <f>VLOOKUP(InputData[[#This Row],[PRODUCT ID]],MasterData[],5,FALSE)</f>
        <v>7</v>
      </c>
      <c r="K441" s="7">
        <f>VLOOKUP(InputData[[#This Row],[PRODUCT ID]],MasterData[],6,FALSE)</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37</v>
      </c>
      <c r="C442" s="5">
        <v>13</v>
      </c>
      <c r="D442" s="5" t="s">
        <v>108</v>
      </c>
      <c r="E442" s="5" t="s">
        <v>107</v>
      </c>
      <c r="F442" s="6">
        <v>0</v>
      </c>
      <c r="G442" t="str">
        <f>VLOOKUP(InputData[[#This Row],[PRODUCT ID]],MasterData[],2,FALSE)</f>
        <v>Product15</v>
      </c>
      <c r="H442" t="str">
        <f>VLOOKUP(InputData[[#This Row],[PRODUCT ID]],MasterData[],3,FALSE)</f>
        <v>Category02</v>
      </c>
      <c r="I442" t="str">
        <f>VLOOKUP(InputData[[#This Row],[PRODUCT ID]],MasterData[],4,FALSE)</f>
        <v>No.</v>
      </c>
      <c r="J442" s="7">
        <f>VLOOKUP(InputData[[#This Row],[PRODUCT ID]],MasterData[],5,FALSE)</f>
        <v>12</v>
      </c>
      <c r="K442" s="7">
        <f>VLOOKUP(InputData[[#This Row],[PRODUCT ID]],MasterData[],6,FALSE)</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25">
      <c r="A443" s="3">
        <v>44808</v>
      </c>
      <c r="B443" s="4" t="s">
        <v>10</v>
      </c>
      <c r="C443" s="5">
        <v>1</v>
      </c>
      <c r="D443" s="5" t="s">
        <v>108</v>
      </c>
      <c r="E443" s="5" t="s">
        <v>107</v>
      </c>
      <c r="F443" s="6">
        <v>0</v>
      </c>
      <c r="G443" t="str">
        <f>VLOOKUP(InputData[[#This Row],[PRODUCT ID]],MasterData[],2,FALSE)</f>
        <v>Product02</v>
      </c>
      <c r="H443" t="str">
        <f>VLOOKUP(InputData[[#This Row],[PRODUCT ID]],MasterData[],3,FALSE)</f>
        <v>Category01</v>
      </c>
      <c r="I443" t="str">
        <f>VLOOKUP(InputData[[#This Row],[PRODUCT ID]],MasterData[],4,FALSE)</f>
        <v>Kg</v>
      </c>
      <c r="J443" s="7">
        <f>VLOOKUP(InputData[[#This Row],[PRODUCT ID]],MasterData[],5,FALSE)</f>
        <v>105</v>
      </c>
      <c r="K443" s="7">
        <f>VLOOKUP(InputData[[#This Row],[PRODUCT ID]],MasterData[],6,FALSE)</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16</v>
      </c>
      <c r="C444" s="5">
        <v>12</v>
      </c>
      <c r="D444" s="5" t="s">
        <v>105</v>
      </c>
      <c r="E444" s="5" t="s">
        <v>106</v>
      </c>
      <c r="F444" s="6">
        <v>0</v>
      </c>
      <c r="G444" t="str">
        <f>VLOOKUP(InputData[[#This Row],[PRODUCT ID]],MasterData[],2,FALSE)</f>
        <v>Product05</v>
      </c>
      <c r="H444" t="str">
        <f>VLOOKUP(InputData[[#This Row],[PRODUCT ID]],MasterData[],3,FALSE)</f>
        <v>Category01</v>
      </c>
      <c r="I444" t="str">
        <f>VLOOKUP(InputData[[#This Row],[PRODUCT ID]],MasterData[],4,FALSE)</f>
        <v>Ft</v>
      </c>
      <c r="J444" s="7">
        <f>VLOOKUP(InputData[[#This Row],[PRODUCT ID]],MasterData[],5,FALSE)</f>
        <v>133</v>
      </c>
      <c r="K444" s="7">
        <f>VLOOKUP(InputData[[#This Row],[PRODUCT ID]],MasterData[],6,FALSE)</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92</v>
      </c>
      <c r="C445" s="5">
        <v>9</v>
      </c>
      <c r="D445" s="5" t="s">
        <v>108</v>
      </c>
      <c r="E445" s="5" t="s">
        <v>106</v>
      </c>
      <c r="F445" s="6">
        <v>0</v>
      </c>
      <c r="G445" t="str">
        <f>VLOOKUP(InputData[[#This Row],[PRODUCT ID]],MasterData[],2,FALSE)</f>
        <v>Product41</v>
      </c>
      <c r="H445" t="str">
        <f>VLOOKUP(InputData[[#This Row],[PRODUCT ID]],MasterData[],3,FALSE)</f>
        <v>Category05</v>
      </c>
      <c r="I445" t="str">
        <f>VLOOKUP(InputData[[#This Row],[PRODUCT ID]],MasterData[],4,FALSE)</f>
        <v>Ft</v>
      </c>
      <c r="J445" s="7">
        <f>VLOOKUP(InputData[[#This Row],[PRODUCT ID]],MasterData[],5,FALSE)</f>
        <v>138</v>
      </c>
      <c r="K445" s="7">
        <f>VLOOKUP(InputData[[#This Row],[PRODUCT ID]],MasterData[],6,FALSE)</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12</v>
      </c>
      <c r="C446" s="5">
        <v>3</v>
      </c>
      <c r="D446" s="5" t="s">
        <v>108</v>
      </c>
      <c r="E446" s="5" t="s">
        <v>106</v>
      </c>
      <c r="F446" s="6">
        <v>0</v>
      </c>
      <c r="G446" t="str">
        <f>VLOOKUP(InputData[[#This Row],[PRODUCT ID]],MasterData[],2,FALSE)</f>
        <v>Product03</v>
      </c>
      <c r="H446" t="str">
        <f>VLOOKUP(InputData[[#This Row],[PRODUCT ID]],MasterData[],3,FALSE)</f>
        <v>Category01</v>
      </c>
      <c r="I446" t="str">
        <f>VLOOKUP(InputData[[#This Row],[PRODUCT ID]],MasterData[],4,FALSE)</f>
        <v>Kg</v>
      </c>
      <c r="J446" s="7">
        <f>VLOOKUP(InputData[[#This Row],[PRODUCT ID]],MasterData[],5,FALSE)</f>
        <v>71</v>
      </c>
      <c r="K446" s="7">
        <f>VLOOKUP(InputData[[#This Row],[PRODUCT ID]],MasterData[],6,FALSE)</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79</v>
      </c>
      <c r="C447" s="5">
        <v>15</v>
      </c>
      <c r="D447" s="5" t="s">
        <v>106</v>
      </c>
      <c r="E447" s="5" t="s">
        <v>107</v>
      </c>
      <c r="F447" s="6">
        <v>0</v>
      </c>
      <c r="G447" t="str">
        <f>VLOOKUP(InputData[[#This Row],[PRODUCT ID]],MasterData[],2,FALSE)</f>
        <v>Product35</v>
      </c>
      <c r="H447" t="str">
        <f>VLOOKUP(InputData[[#This Row],[PRODUCT ID]],MasterData[],3,FALSE)</f>
        <v>Category04</v>
      </c>
      <c r="I447" t="str">
        <f>VLOOKUP(InputData[[#This Row],[PRODUCT ID]],MasterData[],4,FALSE)</f>
        <v>No.</v>
      </c>
      <c r="J447" s="7">
        <f>VLOOKUP(InputData[[#This Row],[PRODUCT ID]],MasterData[],5,FALSE)</f>
        <v>5</v>
      </c>
      <c r="K447" s="7">
        <f>VLOOKUP(InputData[[#This Row],[PRODUCT ID]],MasterData[],6,FALSE)</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86</v>
      </c>
      <c r="C448" s="5">
        <v>4</v>
      </c>
      <c r="D448" s="5" t="s">
        <v>108</v>
      </c>
      <c r="E448" s="5" t="s">
        <v>107</v>
      </c>
      <c r="F448" s="6">
        <v>0</v>
      </c>
      <c r="G448" t="str">
        <f>VLOOKUP(InputData[[#This Row],[PRODUCT ID]],MasterData[],2,FALSE)</f>
        <v>Product38</v>
      </c>
      <c r="H448" t="str">
        <f>VLOOKUP(InputData[[#This Row],[PRODUCT ID]],MasterData[],3,FALSE)</f>
        <v>Category05</v>
      </c>
      <c r="I448" t="str">
        <f>VLOOKUP(InputData[[#This Row],[PRODUCT ID]],MasterData[],4,FALSE)</f>
        <v>Kg</v>
      </c>
      <c r="J448" s="7">
        <f>VLOOKUP(InputData[[#This Row],[PRODUCT ID]],MasterData[],5,FALSE)</f>
        <v>72</v>
      </c>
      <c r="K448" s="7">
        <f>VLOOKUP(InputData[[#This Row],[PRODUCT ID]],MasterData[],6,FALSE)</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67</v>
      </c>
      <c r="C449" s="5">
        <v>3</v>
      </c>
      <c r="D449" s="5" t="s">
        <v>108</v>
      </c>
      <c r="E449" s="5" t="s">
        <v>107</v>
      </c>
      <c r="F449" s="6">
        <v>0</v>
      </c>
      <c r="G449" t="str">
        <f>VLOOKUP(InputData[[#This Row],[PRODUCT ID]],MasterData[],2,FALSE)</f>
        <v>Product29</v>
      </c>
      <c r="H449" t="str">
        <f>VLOOKUP(InputData[[#This Row],[PRODUCT ID]],MasterData[],3,FALSE)</f>
        <v>Category04</v>
      </c>
      <c r="I449" t="str">
        <f>VLOOKUP(InputData[[#This Row],[PRODUCT ID]],MasterData[],4,FALSE)</f>
        <v>Lt</v>
      </c>
      <c r="J449" s="7">
        <f>VLOOKUP(InputData[[#This Row],[PRODUCT ID]],MasterData[],5,FALSE)</f>
        <v>47</v>
      </c>
      <c r="K449" s="7">
        <f>VLOOKUP(InputData[[#This Row],[PRODUCT ID]],MasterData[],6,FALSE)</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83</v>
      </c>
      <c r="C450" s="5">
        <v>15</v>
      </c>
      <c r="D450" s="5" t="s">
        <v>106</v>
      </c>
      <c r="E450" s="5" t="s">
        <v>106</v>
      </c>
      <c r="F450" s="6">
        <v>0</v>
      </c>
      <c r="G450" t="str">
        <f>VLOOKUP(InputData[[#This Row],[PRODUCT ID]],MasterData[],2,FALSE)</f>
        <v>Product37</v>
      </c>
      <c r="H450" t="str">
        <f>VLOOKUP(InputData[[#This Row],[PRODUCT ID]],MasterData[],3,FALSE)</f>
        <v>Category05</v>
      </c>
      <c r="I450" t="str">
        <f>VLOOKUP(InputData[[#This Row],[PRODUCT ID]],MasterData[],4,FALSE)</f>
        <v>Kg</v>
      </c>
      <c r="J450" s="7">
        <f>VLOOKUP(InputData[[#This Row],[PRODUCT ID]],MasterData[],5,FALSE)</f>
        <v>67</v>
      </c>
      <c r="K450" s="7">
        <f>VLOOKUP(InputData[[#This Row],[PRODUCT ID]],MasterData[],6,FALSE)</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60</v>
      </c>
      <c r="C451" s="5">
        <v>14</v>
      </c>
      <c r="D451" s="5" t="s">
        <v>106</v>
      </c>
      <c r="E451" s="5" t="s">
        <v>107</v>
      </c>
      <c r="F451" s="6">
        <v>0</v>
      </c>
      <c r="G451" t="str">
        <f>VLOOKUP(InputData[[#This Row],[PRODUCT ID]],MasterData[],2,FALSE)</f>
        <v>Product26</v>
      </c>
      <c r="H451" t="str">
        <f>VLOOKUP(InputData[[#This Row],[PRODUCT ID]],MasterData[],3,FALSE)</f>
        <v>Category04</v>
      </c>
      <c r="I451" t="str">
        <f>VLOOKUP(InputData[[#This Row],[PRODUCT ID]],MasterData[],4,FALSE)</f>
        <v>No.</v>
      </c>
      <c r="J451" s="7">
        <f>VLOOKUP(InputData[[#This Row],[PRODUCT ID]],MasterData[],5,FALSE)</f>
        <v>18</v>
      </c>
      <c r="K451" s="7">
        <f>VLOOKUP(InputData[[#This Row],[PRODUCT ID]],MasterData[],6,FALSE)</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75</v>
      </c>
      <c r="C452" s="5">
        <v>8</v>
      </c>
      <c r="D452" s="5" t="s">
        <v>105</v>
      </c>
      <c r="E452" s="5" t="s">
        <v>107</v>
      </c>
      <c r="F452" s="6">
        <v>0</v>
      </c>
      <c r="G452" t="str">
        <f>VLOOKUP(InputData[[#This Row],[PRODUCT ID]],MasterData[],2,FALSE)</f>
        <v>Product33</v>
      </c>
      <c r="H452" t="str">
        <f>VLOOKUP(InputData[[#This Row],[PRODUCT ID]],MasterData[],3,FALSE)</f>
        <v>Category04</v>
      </c>
      <c r="I452" t="str">
        <f>VLOOKUP(InputData[[#This Row],[PRODUCT ID]],MasterData[],4,FALSE)</f>
        <v>Kg</v>
      </c>
      <c r="J452" s="7">
        <f>VLOOKUP(InputData[[#This Row],[PRODUCT ID]],MasterData[],5,FALSE)</f>
        <v>95</v>
      </c>
      <c r="K452" s="7">
        <f>VLOOKUP(InputData[[#This Row],[PRODUCT ID]],MasterData[],6,FALSE)</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75</v>
      </c>
      <c r="C453" s="5">
        <v>6</v>
      </c>
      <c r="D453" s="5" t="s">
        <v>108</v>
      </c>
      <c r="E453" s="5" t="s">
        <v>106</v>
      </c>
      <c r="F453" s="6">
        <v>0</v>
      </c>
      <c r="G453" t="str">
        <f>VLOOKUP(InputData[[#This Row],[PRODUCT ID]],MasterData[],2,FALSE)</f>
        <v>Product33</v>
      </c>
      <c r="H453" t="str">
        <f>VLOOKUP(InputData[[#This Row],[PRODUCT ID]],MasterData[],3,FALSE)</f>
        <v>Category04</v>
      </c>
      <c r="I453" t="str">
        <f>VLOOKUP(InputData[[#This Row],[PRODUCT ID]],MasterData[],4,FALSE)</f>
        <v>Kg</v>
      </c>
      <c r="J453" s="7">
        <f>VLOOKUP(InputData[[#This Row],[PRODUCT ID]],MasterData[],5,FALSE)</f>
        <v>95</v>
      </c>
      <c r="K453" s="7">
        <f>VLOOKUP(InputData[[#This Row],[PRODUCT ID]],MasterData[],6,FALSE)</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6</v>
      </c>
      <c r="C454" s="5">
        <v>10</v>
      </c>
      <c r="D454" s="5" t="s">
        <v>108</v>
      </c>
      <c r="E454" s="5" t="s">
        <v>106</v>
      </c>
      <c r="F454" s="6">
        <v>0</v>
      </c>
      <c r="G454" t="str">
        <f>VLOOKUP(InputData[[#This Row],[PRODUCT ID]],MasterData[],2,FALSE)</f>
        <v>Product01</v>
      </c>
      <c r="H454" t="str">
        <f>VLOOKUP(InputData[[#This Row],[PRODUCT ID]],MasterData[],3,FALSE)</f>
        <v>Category01</v>
      </c>
      <c r="I454" t="str">
        <f>VLOOKUP(InputData[[#This Row],[PRODUCT ID]],MasterData[],4,FALSE)</f>
        <v>Kg</v>
      </c>
      <c r="J454" s="7">
        <f>VLOOKUP(InputData[[#This Row],[PRODUCT ID]],MasterData[],5,FALSE)</f>
        <v>98</v>
      </c>
      <c r="K454" s="7">
        <f>VLOOKUP(InputData[[#This Row],[PRODUCT ID]],MasterData[],6,FALSE)</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43</v>
      </c>
      <c r="C455" s="5">
        <v>14</v>
      </c>
      <c r="D455" s="5" t="s">
        <v>106</v>
      </c>
      <c r="E455" s="5" t="s">
        <v>106</v>
      </c>
      <c r="F455" s="6">
        <v>0</v>
      </c>
      <c r="G455" t="str">
        <f>VLOOKUP(InputData[[#This Row],[PRODUCT ID]],MasterData[],2,FALSE)</f>
        <v>Product18</v>
      </c>
      <c r="H455" t="str">
        <f>VLOOKUP(InputData[[#This Row],[PRODUCT ID]],MasterData[],3,FALSE)</f>
        <v>Category02</v>
      </c>
      <c r="I455" t="str">
        <f>VLOOKUP(InputData[[#This Row],[PRODUCT ID]],MasterData[],4,FALSE)</f>
        <v>No.</v>
      </c>
      <c r="J455" s="7">
        <f>VLOOKUP(InputData[[#This Row],[PRODUCT ID]],MasterData[],5,FALSE)</f>
        <v>37</v>
      </c>
      <c r="K455" s="7">
        <f>VLOOKUP(InputData[[#This Row],[PRODUCT ID]],MasterData[],6,FALSE)</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60</v>
      </c>
      <c r="C456" s="5">
        <v>5</v>
      </c>
      <c r="D456" s="5" t="s">
        <v>108</v>
      </c>
      <c r="E456" s="5" t="s">
        <v>107</v>
      </c>
      <c r="F456" s="6">
        <v>0</v>
      </c>
      <c r="G456" t="str">
        <f>VLOOKUP(InputData[[#This Row],[PRODUCT ID]],MasterData[],2,FALSE)</f>
        <v>Product26</v>
      </c>
      <c r="H456" t="str">
        <f>VLOOKUP(InputData[[#This Row],[PRODUCT ID]],MasterData[],3,FALSE)</f>
        <v>Category04</v>
      </c>
      <c r="I456" t="str">
        <f>VLOOKUP(InputData[[#This Row],[PRODUCT ID]],MasterData[],4,FALSE)</f>
        <v>No.</v>
      </c>
      <c r="J456" s="7">
        <f>VLOOKUP(InputData[[#This Row],[PRODUCT ID]],MasterData[],5,FALSE)</f>
        <v>18</v>
      </c>
      <c r="K456" s="7">
        <f>VLOOKUP(InputData[[#This Row],[PRODUCT ID]],MasterData[],6,FALSE)</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96</v>
      </c>
      <c r="C457" s="5">
        <v>12</v>
      </c>
      <c r="D457" s="5" t="s">
        <v>106</v>
      </c>
      <c r="E457" s="5" t="s">
        <v>106</v>
      </c>
      <c r="F457" s="6">
        <v>0</v>
      </c>
      <c r="G457" t="str">
        <f>VLOOKUP(InputData[[#This Row],[PRODUCT ID]],MasterData[],2,FALSE)</f>
        <v>Product43</v>
      </c>
      <c r="H457" t="str">
        <f>VLOOKUP(InputData[[#This Row],[PRODUCT ID]],MasterData[],3,FALSE)</f>
        <v>Category05</v>
      </c>
      <c r="I457" t="str">
        <f>VLOOKUP(InputData[[#This Row],[PRODUCT ID]],MasterData[],4,FALSE)</f>
        <v>Kg</v>
      </c>
      <c r="J457" s="7">
        <f>VLOOKUP(InputData[[#This Row],[PRODUCT ID]],MasterData[],5,FALSE)</f>
        <v>67</v>
      </c>
      <c r="K457" s="7">
        <f>VLOOKUP(InputData[[#This Row],[PRODUCT ID]],MasterData[],6,FALSE)</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31</v>
      </c>
      <c r="C458" s="5">
        <v>12</v>
      </c>
      <c r="D458" s="5" t="s">
        <v>108</v>
      </c>
      <c r="E458" s="5" t="s">
        <v>106</v>
      </c>
      <c r="F458" s="6">
        <v>0</v>
      </c>
      <c r="G458" t="str">
        <f>VLOOKUP(InputData[[#This Row],[PRODUCT ID]],MasterData[],2,FALSE)</f>
        <v>Product12</v>
      </c>
      <c r="H458" t="str">
        <f>VLOOKUP(InputData[[#This Row],[PRODUCT ID]],MasterData[],3,FALSE)</f>
        <v>Category02</v>
      </c>
      <c r="I458" t="str">
        <f>VLOOKUP(InputData[[#This Row],[PRODUCT ID]],MasterData[],4,FALSE)</f>
        <v>Kg</v>
      </c>
      <c r="J458" s="7">
        <f>VLOOKUP(InputData[[#This Row],[PRODUCT ID]],MasterData[],5,FALSE)</f>
        <v>73</v>
      </c>
      <c r="K458" s="7">
        <f>VLOOKUP(InputData[[#This Row],[PRODUCT ID]],MasterData[],6,FALSE)</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73</v>
      </c>
      <c r="C459" s="5">
        <v>14</v>
      </c>
      <c r="D459" s="5" t="s">
        <v>108</v>
      </c>
      <c r="E459" s="5" t="s">
        <v>106</v>
      </c>
      <c r="F459" s="6">
        <v>0</v>
      </c>
      <c r="G459" t="str">
        <f>VLOOKUP(InputData[[#This Row],[PRODUCT ID]],MasterData[],2,FALSE)</f>
        <v>Product32</v>
      </c>
      <c r="H459" t="str">
        <f>VLOOKUP(InputData[[#This Row],[PRODUCT ID]],MasterData[],3,FALSE)</f>
        <v>Category04</v>
      </c>
      <c r="I459" t="str">
        <f>VLOOKUP(InputData[[#This Row],[PRODUCT ID]],MasterData[],4,FALSE)</f>
        <v>Kg</v>
      </c>
      <c r="J459" s="7">
        <f>VLOOKUP(InputData[[#This Row],[PRODUCT ID]],MasterData[],5,FALSE)</f>
        <v>89</v>
      </c>
      <c r="K459" s="7">
        <f>VLOOKUP(InputData[[#This Row],[PRODUCT ID]],MasterData[],6,FALSE)</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73</v>
      </c>
      <c r="C460" s="5">
        <v>8</v>
      </c>
      <c r="D460" s="5" t="s">
        <v>108</v>
      </c>
      <c r="E460" s="5" t="s">
        <v>107</v>
      </c>
      <c r="F460" s="6">
        <v>0</v>
      </c>
      <c r="G460" t="str">
        <f>VLOOKUP(InputData[[#This Row],[PRODUCT ID]],MasterData[],2,FALSE)</f>
        <v>Product32</v>
      </c>
      <c r="H460" t="str">
        <f>VLOOKUP(InputData[[#This Row],[PRODUCT ID]],MasterData[],3,FALSE)</f>
        <v>Category04</v>
      </c>
      <c r="I460" t="str">
        <f>VLOOKUP(InputData[[#This Row],[PRODUCT ID]],MasterData[],4,FALSE)</f>
        <v>Kg</v>
      </c>
      <c r="J460" s="7">
        <f>VLOOKUP(InputData[[#This Row],[PRODUCT ID]],MasterData[],5,FALSE)</f>
        <v>89</v>
      </c>
      <c r="K460" s="7">
        <f>VLOOKUP(InputData[[#This Row],[PRODUCT ID]],MasterData[],6,FALSE)</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81</v>
      </c>
      <c r="C461" s="5">
        <v>4</v>
      </c>
      <c r="D461" s="5" t="s">
        <v>108</v>
      </c>
      <c r="E461" s="5" t="s">
        <v>107</v>
      </c>
      <c r="F461" s="6">
        <v>0</v>
      </c>
      <c r="G461" t="str">
        <f>VLOOKUP(InputData[[#This Row],[PRODUCT ID]],MasterData[],2,FALSE)</f>
        <v>Product36</v>
      </c>
      <c r="H461" t="str">
        <f>VLOOKUP(InputData[[#This Row],[PRODUCT ID]],MasterData[],3,FALSE)</f>
        <v>Category04</v>
      </c>
      <c r="I461" t="str">
        <f>VLOOKUP(InputData[[#This Row],[PRODUCT ID]],MasterData[],4,FALSE)</f>
        <v>Kg</v>
      </c>
      <c r="J461" s="7">
        <f>VLOOKUP(InputData[[#This Row],[PRODUCT ID]],MasterData[],5,FALSE)</f>
        <v>90</v>
      </c>
      <c r="K461" s="7">
        <f>VLOOKUP(InputData[[#This Row],[PRODUCT ID]],MasterData[],6,FALSE)</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98</v>
      </c>
      <c r="C462" s="5">
        <v>9</v>
      </c>
      <c r="D462" s="5" t="s">
        <v>108</v>
      </c>
      <c r="E462" s="5" t="s">
        <v>107</v>
      </c>
      <c r="F462" s="6">
        <v>0</v>
      </c>
      <c r="G462" t="str">
        <f>VLOOKUP(InputData[[#This Row],[PRODUCT ID]],MasterData[],2,FALSE)</f>
        <v>Product44</v>
      </c>
      <c r="H462" t="str">
        <f>VLOOKUP(InputData[[#This Row],[PRODUCT ID]],MasterData[],3,FALSE)</f>
        <v>Category05</v>
      </c>
      <c r="I462" t="str">
        <f>VLOOKUP(InputData[[#This Row],[PRODUCT ID]],MasterData[],4,FALSE)</f>
        <v>Kg</v>
      </c>
      <c r="J462" s="7">
        <f>VLOOKUP(InputData[[#This Row],[PRODUCT ID]],MasterData[],5,FALSE)</f>
        <v>76</v>
      </c>
      <c r="K462" s="7">
        <f>VLOOKUP(InputData[[#This Row],[PRODUCT ID]],MasterData[],6,FALSE)</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86</v>
      </c>
      <c r="C463" s="5">
        <v>3</v>
      </c>
      <c r="D463" s="5" t="s">
        <v>105</v>
      </c>
      <c r="E463" s="5" t="s">
        <v>107</v>
      </c>
      <c r="F463" s="6">
        <v>0</v>
      </c>
      <c r="G463" t="str">
        <f>VLOOKUP(InputData[[#This Row],[PRODUCT ID]],MasterData[],2,FALSE)</f>
        <v>Product38</v>
      </c>
      <c r="H463" t="str">
        <f>VLOOKUP(InputData[[#This Row],[PRODUCT ID]],MasterData[],3,FALSE)</f>
        <v>Category05</v>
      </c>
      <c r="I463" t="str">
        <f>VLOOKUP(InputData[[#This Row],[PRODUCT ID]],MasterData[],4,FALSE)</f>
        <v>Kg</v>
      </c>
      <c r="J463" s="7">
        <f>VLOOKUP(InputData[[#This Row],[PRODUCT ID]],MasterData[],5,FALSE)</f>
        <v>72</v>
      </c>
      <c r="K463" s="7">
        <f>VLOOKUP(InputData[[#This Row],[PRODUCT ID]],MasterData[],6,FALSE)</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77</v>
      </c>
      <c r="C464" s="5">
        <v>13</v>
      </c>
      <c r="D464" s="5" t="s">
        <v>108</v>
      </c>
      <c r="E464" s="5" t="s">
        <v>106</v>
      </c>
      <c r="F464" s="6">
        <v>0</v>
      </c>
      <c r="G464" t="str">
        <f>VLOOKUP(InputData[[#This Row],[PRODUCT ID]],MasterData[],2,FALSE)</f>
        <v>Product34</v>
      </c>
      <c r="H464" t="str">
        <f>VLOOKUP(InputData[[#This Row],[PRODUCT ID]],MasterData[],3,FALSE)</f>
        <v>Category04</v>
      </c>
      <c r="I464" t="str">
        <f>VLOOKUP(InputData[[#This Row],[PRODUCT ID]],MasterData[],4,FALSE)</f>
        <v>Lt</v>
      </c>
      <c r="J464" s="7">
        <f>VLOOKUP(InputData[[#This Row],[PRODUCT ID]],MasterData[],5,FALSE)</f>
        <v>55</v>
      </c>
      <c r="K464" s="7">
        <f>VLOOKUP(InputData[[#This Row],[PRODUCT ID]],MasterData[],6,FALSE)</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29</v>
      </c>
      <c r="C465" s="5">
        <v>5</v>
      </c>
      <c r="D465" s="5" t="s">
        <v>108</v>
      </c>
      <c r="E465" s="5" t="s">
        <v>107</v>
      </c>
      <c r="F465" s="6">
        <v>0</v>
      </c>
      <c r="G465" t="str">
        <f>VLOOKUP(InputData[[#This Row],[PRODUCT ID]],MasterData[],2,FALSE)</f>
        <v>Product11</v>
      </c>
      <c r="H465" t="str">
        <f>VLOOKUP(InputData[[#This Row],[PRODUCT ID]],MasterData[],3,FALSE)</f>
        <v>Category02</v>
      </c>
      <c r="I465" t="str">
        <f>VLOOKUP(InputData[[#This Row],[PRODUCT ID]],MasterData[],4,FALSE)</f>
        <v>Lt</v>
      </c>
      <c r="J465" s="7">
        <f>VLOOKUP(InputData[[#This Row],[PRODUCT ID]],MasterData[],5,FALSE)</f>
        <v>44</v>
      </c>
      <c r="K465" s="7">
        <f>VLOOKUP(InputData[[#This Row],[PRODUCT ID]],MasterData[],6,FALSE)</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20</v>
      </c>
      <c r="C466" s="5">
        <v>15</v>
      </c>
      <c r="D466" s="5" t="s">
        <v>108</v>
      </c>
      <c r="E466" s="5" t="s">
        <v>106</v>
      </c>
      <c r="F466" s="6">
        <v>0</v>
      </c>
      <c r="G466" t="str">
        <f>VLOOKUP(InputData[[#This Row],[PRODUCT ID]],MasterData[],2,FALSE)</f>
        <v>Product07</v>
      </c>
      <c r="H466" t="str">
        <f>VLOOKUP(InputData[[#This Row],[PRODUCT ID]],MasterData[],3,FALSE)</f>
        <v>Category01</v>
      </c>
      <c r="I466" t="str">
        <f>VLOOKUP(InputData[[#This Row],[PRODUCT ID]],MasterData[],4,FALSE)</f>
        <v>Lt</v>
      </c>
      <c r="J466" s="7">
        <f>VLOOKUP(InputData[[#This Row],[PRODUCT ID]],MasterData[],5,FALSE)</f>
        <v>43</v>
      </c>
      <c r="K466" s="7">
        <f>VLOOKUP(InputData[[#This Row],[PRODUCT ID]],MasterData[],6,FALSE)</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x14ac:dyDescent="0.25">
      <c r="A467" s="3">
        <v>44840</v>
      </c>
      <c r="B467" s="4" t="s">
        <v>79</v>
      </c>
      <c r="C467" s="5">
        <v>1</v>
      </c>
      <c r="D467" s="5" t="s">
        <v>108</v>
      </c>
      <c r="E467" s="5" t="s">
        <v>106</v>
      </c>
      <c r="F467" s="6">
        <v>0</v>
      </c>
      <c r="G467" t="str">
        <f>VLOOKUP(InputData[[#This Row],[PRODUCT ID]],MasterData[],2,FALSE)</f>
        <v>Product35</v>
      </c>
      <c r="H467" t="str">
        <f>VLOOKUP(InputData[[#This Row],[PRODUCT ID]],MasterData[],3,FALSE)</f>
        <v>Category04</v>
      </c>
      <c r="I467" t="str">
        <f>VLOOKUP(InputData[[#This Row],[PRODUCT ID]],MasterData[],4,FALSE)</f>
        <v>No.</v>
      </c>
      <c r="J467" s="7">
        <f>VLOOKUP(InputData[[#This Row],[PRODUCT ID]],MasterData[],5,FALSE)</f>
        <v>5</v>
      </c>
      <c r="K467" s="7">
        <f>VLOOKUP(InputData[[#This Row],[PRODUCT ID]],MasterData[],6,FALSE)</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86</v>
      </c>
      <c r="C468" s="5">
        <v>14</v>
      </c>
      <c r="D468" s="5" t="s">
        <v>106</v>
      </c>
      <c r="E468" s="5" t="s">
        <v>106</v>
      </c>
      <c r="F468" s="6">
        <v>0</v>
      </c>
      <c r="G468" t="str">
        <f>VLOOKUP(InputData[[#This Row],[PRODUCT ID]],MasterData[],2,FALSE)</f>
        <v>Product38</v>
      </c>
      <c r="H468" t="str">
        <f>VLOOKUP(InputData[[#This Row],[PRODUCT ID]],MasterData[],3,FALSE)</f>
        <v>Category05</v>
      </c>
      <c r="I468" t="str">
        <f>VLOOKUP(InputData[[#This Row],[PRODUCT ID]],MasterData[],4,FALSE)</f>
        <v>Kg</v>
      </c>
      <c r="J468" s="7">
        <f>VLOOKUP(InputData[[#This Row],[PRODUCT ID]],MasterData[],5,FALSE)</f>
        <v>72</v>
      </c>
      <c r="K468" s="7">
        <f>VLOOKUP(InputData[[#This Row],[PRODUCT ID]],MasterData[],6,FALSE)</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45</v>
      </c>
      <c r="C469" s="5">
        <v>9</v>
      </c>
      <c r="D469" s="5" t="s">
        <v>108</v>
      </c>
      <c r="E469" s="5" t="s">
        <v>106</v>
      </c>
      <c r="F469" s="6">
        <v>0</v>
      </c>
      <c r="G469" t="str">
        <f>VLOOKUP(InputData[[#This Row],[PRODUCT ID]],MasterData[],2,FALSE)</f>
        <v>Product19</v>
      </c>
      <c r="H469" t="str">
        <f>VLOOKUP(InputData[[#This Row],[PRODUCT ID]],MasterData[],3,FALSE)</f>
        <v>Category02</v>
      </c>
      <c r="I469" t="str">
        <f>VLOOKUP(InputData[[#This Row],[PRODUCT ID]],MasterData[],4,FALSE)</f>
        <v>Ft</v>
      </c>
      <c r="J469" s="7">
        <f>VLOOKUP(InputData[[#This Row],[PRODUCT ID]],MasterData[],5,FALSE)</f>
        <v>150</v>
      </c>
      <c r="K469" s="7">
        <f>VLOOKUP(InputData[[#This Row],[PRODUCT ID]],MasterData[],6,FALSE)</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98</v>
      </c>
      <c r="C470" s="5">
        <v>12</v>
      </c>
      <c r="D470" s="5" t="s">
        <v>106</v>
      </c>
      <c r="E470" s="5" t="s">
        <v>106</v>
      </c>
      <c r="F470" s="6">
        <v>0</v>
      </c>
      <c r="G470" t="str">
        <f>VLOOKUP(InputData[[#This Row],[PRODUCT ID]],MasterData[],2,FALSE)</f>
        <v>Product44</v>
      </c>
      <c r="H470" t="str">
        <f>VLOOKUP(InputData[[#This Row],[PRODUCT ID]],MasterData[],3,FALSE)</f>
        <v>Category05</v>
      </c>
      <c r="I470" t="str">
        <f>VLOOKUP(InputData[[#This Row],[PRODUCT ID]],MasterData[],4,FALSE)</f>
        <v>Kg</v>
      </c>
      <c r="J470" s="7">
        <f>VLOOKUP(InputData[[#This Row],[PRODUCT ID]],MasterData[],5,FALSE)</f>
        <v>76</v>
      </c>
      <c r="K470" s="7">
        <f>VLOOKUP(InputData[[#This Row],[PRODUCT ID]],MasterData[],6,FALSE)</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22</v>
      </c>
      <c r="C471" s="5">
        <v>10</v>
      </c>
      <c r="D471" s="5" t="s">
        <v>108</v>
      </c>
      <c r="E471" s="5" t="s">
        <v>106</v>
      </c>
      <c r="F471" s="6">
        <v>0</v>
      </c>
      <c r="G471" t="str">
        <f>VLOOKUP(InputData[[#This Row],[PRODUCT ID]],MasterData[],2,FALSE)</f>
        <v>Product08</v>
      </c>
      <c r="H471" t="str">
        <f>VLOOKUP(InputData[[#This Row],[PRODUCT ID]],MasterData[],3,FALSE)</f>
        <v>Category01</v>
      </c>
      <c r="I471" t="str">
        <f>VLOOKUP(InputData[[#This Row],[PRODUCT ID]],MasterData[],4,FALSE)</f>
        <v>Kg</v>
      </c>
      <c r="J471" s="7">
        <f>VLOOKUP(InputData[[#This Row],[PRODUCT ID]],MasterData[],5,FALSE)</f>
        <v>83</v>
      </c>
      <c r="K471" s="7">
        <f>VLOOKUP(InputData[[#This Row],[PRODUCT ID]],MasterData[],6,FALSE)</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10</v>
      </c>
      <c r="C472" s="5">
        <v>15</v>
      </c>
      <c r="D472" s="5" t="s">
        <v>106</v>
      </c>
      <c r="E472" s="5" t="s">
        <v>106</v>
      </c>
      <c r="F472" s="6">
        <v>0</v>
      </c>
      <c r="G472" t="str">
        <f>VLOOKUP(InputData[[#This Row],[PRODUCT ID]],MasterData[],2,FALSE)</f>
        <v>Product02</v>
      </c>
      <c r="H472" t="str">
        <f>VLOOKUP(InputData[[#This Row],[PRODUCT ID]],MasterData[],3,FALSE)</f>
        <v>Category01</v>
      </c>
      <c r="I472" t="str">
        <f>VLOOKUP(InputData[[#This Row],[PRODUCT ID]],MasterData[],4,FALSE)</f>
        <v>Kg</v>
      </c>
      <c r="J472" s="7">
        <f>VLOOKUP(InputData[[#This Row],[PRODUCT ID]],MasterData[],5,FALSE)</f>
        <v>105</v>
      </c>
      <c r="K472" s="7">
        <f>VLOOKUP(InputData[[#This Row],[PRODUCT ID]],MasterData[],6,FALSE)</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98</v>
      </c>
      <c r="C473" s="5">
        <v>15</v>
      </c>
      <c r="D473" s="5" t="s">
        <v>105</v>
      </c>
      <c r="E473" s="5" t="s">
        <v>106</v>
      </c>
      <c r="F473" s="6">
        <v>0</v>
      </c>
      <c r="G473" t="str">
        <f>VLOOKUP(InputData[[#This Row],[PRODUCT ID]],MasterData[],2,FALSE)</f>
        <v>Product44</v>
      </c>
      <c r="H473" t="str">
        <f>VLOOKUP(InputData[[#This Row],[PRODUCT ID]],MasterData[],3,FALSE)</f>
        <v>Category05</v>
      </c>
      <c r="I473" t="str">
        <f>VLOOKUP(InputData[[#This Row],[PRODUCT ID]],MasterData[],4,FALSE)</f>
        <v>Kg</v>
      </c>
      <c r="J473" s="7">
        <f>VLOOKUP(InputData[[#This Row],[PRODUCT ID]],MasterData[],5,FALSE)</f>
        <v>76</v>
      </c>
      <c r="K473" s="7">
        <f>VLOOKUP(InputData[[#This Row],[PRODUCT ID]],MasterData[],6,FALSE)</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37</v>
      </c>
      <c r="C474" s="5">
        <v>10</v>
      </c>
      <c r="D474" s="5" t="s">
        <v>108</v>
      </c>
      <c r="E474" s="5" t="s">
        <v>107</v>
      </c>
      <c r="F474" s="6">
        <v>0</v>
      </c>
      <c r="G474" t="str">
        <f>VLOOKUP(InputData[[#This Row],[PRODUCT ID]],MasterData[],2,FALSE)</f>
        <v>Product15</v>
      </c>
      <c r="H474" t="str">
        <f>VLOOKUP(InputData[[#This Row],[PRODUCT ID]],MasterData[],3,FALSE)</f>
        <v>Category02</v>
      </c>
      <c r="I474" t="str">
        <f>VLOOKUP(InputData[[#This Row],[PRODUCT ID]],MasterData[],4,FALSE)</f>
        <v>No.</v>
      </c>
      <c r="J474" s="7">
        <f>VLOOKUP(InputData[[#This Row],[PRODUCT ID]],MasterData[],5,FALSE)</f>
        <v>12</v>
      </c>
      <c r="K474" s="7">
        <f>VLOOKUP(InputData[[#This Row],[PRODUCT ID]],MasterData[],6,FALSE)</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25">
      <c r="A475" s="3">
        <v>44850</v>
      </c>
      <c r="B475" s="4" t="s">
        <v>81</v>
      </c>
      <c r="C475" s="5">
        <v>3</v>
      </c>
      <c r="D475" s="5" t="s">
        <v>106</v>
      </c>
      <c r="E475" s="5" t="s">
        <v>106</v>
      </c>
      <c r="F475" s="6">
        <v>0</v>
      </c>
      <c r="G475" t="str">
        <f>VLOOKUP(InputData[[#This Row],[PRODUCT ID]],MasterData[],2,FALSE)</f>
        <v>Product36</v>
      </c>
      <c r="H475" t="str">
        <f>VLOOKUP(InputData[[#This Row],[PRODUCT ID]],MasterData[],3,FALSE)</f>
        <v>Category04</v>
      </c>
      <c r="I475" t="str">
        <f>VLOOKUP(InputData[[#This Row],[PRODUCT ID]],MasterData[],4,FALSE)</f>
        <v>Kg</v>
      </c>
      <c r="J475" s="7">
        <f>VLOOKUP(InputData[[#This Row],[PRODUCT ID]],MasterData[],5,FALSE)</f>
        <v>90</v>
      </c>
      <c r="K475" s="7">
        <f>VLOOKUP(InputData[[#This Row],[PRODUCT ID]],MasterData[],6,FALSE)</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56</v>
      </c>
      <c r="C476" s="5">
        <v>14</v>
      </c>
      <c r="D476" s="5" t="s">
        <v>106</v>
      </c>
      <c r="E476" s="5" t="s">
        <v>107</v>
      </c>
      <c r="F476" s="6">
        <v>0</v>
      </c>
      <c r="G476" t="str">
        <f>VLOOKUP(InputData[[#This Row],[PRODUCT ID]],MasterData[],2,FALSE)</f>
        <v>Product24</v>
      </c>
      <c r="H476" t="str">
        <f>VLOOKUP(InputData[[#This Row],[PRODUCT ID]],MasterData[],3,FALSE)</f>
        <v>Category03</v>
      </c>
      <c r="I476" t="str">
        <f>VLOOKUP(InputData[[#This Row],[PRODUCT ID]],MasterData[],4,FALSE)</f>
        <v>Ft</v>
      </c>
      <c r="J476" s="7">
        <f>VLOOKUP(InputData[[#This Row],[PRODUCT ID]],MasterData[],5,FALSE)</f>
        <v>144</v>
      </c>
      <c r="K476" s="7">
        <f>VLOOKUP(InputData[[#This Row],[PRODUCT ID]],MasterData[],6,FALSE)</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94</v>
      </c>
      <c r="C477" s="5">
        <v>3</v>
      </c>
      <c r="D477" s="5" t="s">
        <v>108</v>
      </c>
      <c r="E477" s="5" t="s">
        <v>107</v>
      </c>
      <c r="F477" s="6">
        <v>0</v>
      </c>
      <c r="G477" t="str">
        <f>VLOOKUP(InputData[[#This Row],[PRODUCT ID]],MasterData[],2,FALSE)</f>
        <v>Product42</v>
      </c>
      <c r="H477" t="str">
        <f>VLOOKUP(InputData[[#This Row],[PRODUCT ID]],MasterData[],3,FALSE)</f>
        <v>Category05</v>
      </c>
      <c r="I477" t="str">
        <f>VLOOKUP(InputData[[#This Row],[PRODUCT ID]],MasterData[],4,FALSE)</f>
        <v>Ft</v>
      </c>
      <c r="J477" s="7">
        <f>VLOOKUP(InputData[[#This Row],[PRODUCT ID]],MasterData[],5,FALSE)</f>
        <v>120</v>
      </c>
      <c r="K477" s="7">
        <f>VLOOKUP(InputData[[#This Row],[PRODUCT ID]],MasterData[],6,FALSE)</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86</v>
      </c>
      <c r="C478" s="5">
        <v>8</v>
      </c>
      <c r="D478" s="5" t="s">
        <v>108</v>
      </c>
      <c r="E478" s="5" t="s">
        <v>106</v>
      </c>
      <c r="F478" s="6">
        <v>0</v>
      </c>
      <c r="G478" t="str">
        <f>VLOOKUP(InputData[[#This Row],[PRODUCT ID]],MasterData[],2,FALSE)</f>
        <v>Product38</v>
      </c>
      <c r="H478" t="str">
        <f>VLOOKUP(InputData[[#This Row],[PRODUCT ID]],MasterData[],3,FALSE)</f>
        <v>Category05</v>
      </c>
      <c r="I478" t="str">
        <f>VLOOKUP(InputData[[#This Row],[PRODUCT ID]],MasterData[],4,FALSE)</f>
        <v>Kg</v>
      </c>
      <c r="J478" s="7">
        <f>VLOOKUP(InputData[[#This Row],[PRODUCT ID]],MasterData[],5,FALSE)</f>
        <v>72</v>
      </c>
      <c r="K478" s="7">
        <f>VLOOKUP(InputData[[#This Row],[PRODUCT ID]],MasterData[],6,FALSE)</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31</v>
      </c>
      <c r="C479" s="5">
        <v>15</v>
      </c>
      <c r="D479" s="5" t="s">
        <v>105</v>
      </c>
      <c r="E479" s="5" t="s">
        <v>106</v>
      </c>
      <c r="F479" s="6">
        <v>0</v>
      </c>
      <c r="G479" t="str">
        <f>VLOOKUP(InputData[[#This Row],[PRODUCT ID]],MasterData[],2,FALSE)</f>
        <v>Product12</v>
      </c>
      <c r="H479" t="str">
        <f>VLOOKUP(InputData[[#This Row],[PRODUCT ID]],MasterData[],3,FALSE)</f>
        <v>Category02</v>
      </c>
      <c r="I479" t="str">
        <f>VLOOKUP(InputData[[#This Row],[PRODUCT ID]],MasterData[],4,FALSE)</f>
        <v>Kg</v>
      </c>
      <c r="J479" s="7">
        <f>VLOOKUP(InputData[[#This Row],[PRODUCT ID]],MasterData[],5,FALSE)</f>
        <v>73</v>
      </c>
      <c r="K479" s="7">
        <f>VLOOKUP(InputData[[#This Row],[PRODUCT ID]],MasterData[],6,FALSE)</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37</v>
      </c>
      <c r="C480" s="5">
        <v>15</v>
      </c>
      <c r="D480" s="5" t="s">
        <v>105</v>
      </c>
      <c r="E480" s="5" t="s">
        <v>107</v>
      </c>
      <c r="F480" s="6">
        <v>0</v>
      </c>
      <c r="G480" t="str">
        <f>VLOOKUP(InputData[[#This Row],[PRODUCT ID]],MasterData[],2,FALSE)</f>
        <v>Product15</v>
      </c>
      <c r="H480" t="str">
        <f>VLOOKUP(InputData[[#This Row],[PRODUCT ID]],MasterData[],3,FALSE)</f>
        <v>Category02</v>
      </c>
      <c r="I480" t="str">
        <f>VLOOKUP(InputData[[#This Row],[PRODUCT ID]],MasterData[],4,FALSE)</f>
        <v>No.</v>
      </c>
      <c r="J480" s="7">
        <f>VLOOKUP(InputData[[#This Row],[PRODUCT ID]],MasterData[],5,FALSE)</f>
        <v>12</v>
      </c>
      <c r="K480" s="7">
        <f>VLOOKUP(InputData[[#This Row],[PRODUCT ID]],MasterData[],6,FALSE)</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25">
      <c r="A481" s="3">
        <v>44867</v>
      </c>
      <c r="B481" s="4" t="s">
        <v>69</v>
      </c>
      <c r="C481" s="5">
        <v>15</v>
      </c>
      <c r="D481" s="5" t="s">
        <v>108</v>
      </c>
      <c r="E481" s="5" t="s">
        <v>107</v>
      </c>
      <c r="F481" s="6">
        <v>0</v>
      </c>
      <c r="G481" t="str">
        <f>VLOOKUP(InputData[[#This Row],[PRODUCT ID]],MasterData[],2,FALSE)</f>
        <v>Product30</v>
      </c>
      <c r="H481" t="str">
        <f>VLOOKUP(InputData[[#This Row],[PRODUCT ID]],MasterData[],3,FALSE)</f>
        <v>Category04</v>
      </c>
      <c r="I481" t="str">
        <f>VLOOKUP(InputData[[#This Row],[PRODUCT ID]],MasterData[],4,FALSE)</f>
        <v>Ft</v>
      </c>
      <c r="J481" s="7">
        <f>VLOOKUP(InputData[[#This Row],[PRODUCT ID]],MasterData[],5,FALSE)</f>
        <v>148</v>
      </c>
      <c r="K481" s="7">
        <f>VLOOKUP(InputData[[#This Row],[PRODUCT ID]],MasterData[],6,FALSE)</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79</v>
      </c>
      <c r="C482" s="5">
        <v>5</v>
      </c>
      <c r="D482" s="5" t="s">
        <v>108</v>
      </c>
      <c r="E482" s="5" t="s">
        <v>107</v>
      </c>
      <c r="F482" s="6">
        <v>0</v>
      </c>
      <c r="G482" t="str">
        <f>VLOOKUP(InputData[[#This Row],[PRODUCT ID]],MasterData[],2,FALSE)</f>
        <v>Product35</v>
      </c>
      <c r="H482" t="str">
        <f>VLOOKUP(InputData[[#This Row],[PRODUCT ID]],MasterData[],3,FALSE)</f>
        <v>Category04</v>
      </c>
      <c r="I482" t="str">
        <f>VLOOKUP(InputData[[#This Row],[PRODUCT ID]],MasterData[],4,FALSE)</f>
        <v>No.</v>
      </c>
      <c r="J482" s="7">
        <f>VLOOKUP(InputData[[#This Row],[PRODUCT ID]],MasterData[],5,FALSE)</f>
        <v>5</v>
      </c>
      <c r="K482" s="7">
        <f>VLOOKUP(InputData[[#This Row],[PRODUCT ID]],MasterData[],6,FALSE)</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47</v>
      </c>
      <c r="C483" s="5">
        <v>11</v>
      </c>
      <c r="D483" s="5" t="s">
        <v>106</v>
      </c>
      <c r="E483" s="5" t="s">
        <v>106</v>
      </c>
      <c r="F483" s="6">
        <v>0</v>
      </c>
      <c r="G483" t="str">
        <f>VLOOKUP(InputData[[#This Row],[PRODUCT ID]],MasterData[],2,FALSE)</f>
        <v>Product20</v>
      </c>
      <c r="H483" t="str">
        <f>VLOOKUP(InputData[[#This Row],[PRODUCT ID]],MasterData[],3,FALSE)</f>
        <v>Category03</v>
      </c>
      <c r="I483" t="str">
        <f>VLOOKUP(InputData[[#This Row],[PRODUCT ID]],MasterData[],4,FALSE)</f>
        <v>Lt</v>
      </c>
      <c r="J483" s="7">
        <f>VLOOKUP(InputData[[#This Row],[PRODUCT ID]],MasterData[],5,FALSE)</f>
        <v>61</v>
      </c>
      <c r="K483" s="7">
        <f>VLOOKUP(InputData[[#This Row],[PRODUCT ID]],MasterData[],6,FALSE)</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22</v>
      </c>
      <c r="C484" s="5">
        <v>10</v>
      </c>
      <c r="D484" s="5" t="s">
        <v>108</v>
      </c>
      <c r="E484" s="5" t="s">
        <v>106</v>
      </c>
      <c r="F484" s="6">
        <v>0</v>
      </c>
      <c r="G484" t="str">
        <f>VLOOKUP(InputData[[#This Row],[PRODUCT ID]],MasterData[],2,FALSE)</f>
        <v>Product08</v>
      </c>
      <c r="H484" t="str">
        <f>VLOOKUP(InputData[[#This Row],[PRODUCT ID]],MasterData[],3,FALSE)</f>
        <v>Category01</v>
      </c>
      <c r="I484" t="str">
        <f>VLOOKUP(InputData[[#This Row],[PRODUCT ID]],MasterData[],4,FALSE)</f>
        <v>Kg</v>
      </c>
      <c r="J484" s="7">
        <f>VLOOKUP(InputData[[#This Row],[PRODUCT ID]],MasterData[],5,FALSE)</f>
        <v>83</v>
      </c>
      <c r="K484" s="7">
        <f>VLOOKUP(InputData[[#This Row],[PRODUCT ID]],MasterData[],6,FALSE)</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45</v>
      </c>
      <c r="C485" s="5">
        <v>15</v>
      </c>
      <c r="D485" s="5" t="s">
        <v>108</v>
      </c>
      <c r="E485" s="5" t="s">
        <v>107</v>
      </c>
      <c r="F485" s="6">
        <v>0</v>
      </c>
      <c r="G485" t="str">
        <f>VLOOKUP(InputData[[#This Row],[PRODUCT ID]],MasterData[],2,FALSE)</f>
        <v>Product19</v>
      </c>
      <c r="H485" t="str">
        <f>VLOOKUP(InputData[[#This Row],[PRODUCT ID]],MasterData[],3,FALSE)</f>
        <v>Category02</v>
      </c>
      <c r="I485" t="str">
        <f>VLOOKUP(InputData[[#This Row],[PRODUCT ID]],MasterData[],4,FALSE)</f>
        <v>Ft</v>
      </c>
      <c r="J485" s="7">
        <f>VLOOKUP(InputData[[#This Row],[PRODUCT ID]],MasterData[],5,FALSE)</f>
        <v>150</v>
      </c>
      <c r="K485" s="7">
        <f>VLOOKUP(InputData[[#This Row],[PRODUCT ID]],MasterData[],6,FALSE)</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96</v>
      </c>
      <c r="C486" s="5">
        <v>13</v>
      </c>
      <c r="D486" s="5" t="s">
        <v>108</v>
      </c>
      <c r="E486" s="5" t="s">
        <v>107</v>
      </c>
      <c r="F486" s="6">
        <v>0</v>
      </c>
      <c r="G486" t="str">
        <f>VLOOKUP(InputData[[#This Row],[PRODUCT ID]],MasterData[],2,FALSE)</f>
        <v>Product43</v>
      </c>
      <c r="H486" t="str">
        <f>VLOOKUP(InputData[[#This Row],[PRODUCT ID]],MasterData[],3,FALSE)</f>
        <v>Category05</v>
      </c>
      <c r="I486" t="str">
        <f>VLOOKUP(InputData[[#This Row],[PRODUCT ID]],MasterData[],4,FALSE)</f>
        <v>Kg</v>
      </c>
      <c r="J486" s="7">
        <f>VLOOKUP(InputData[[#This Row],[PRODUCT ID]],MasterData[],5,FALSE)</f>
        <v>67</v>
      </c>
      <c r="K486" s="7">
        <f>VLOOKUP(InputData[[#This Row],[PRODUCT ID]],MasterData[],6,FALSE)</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37</v>
      </c>
      <c r="C487" s="5">
        <v>13</v>
      </c>
      <c r="D487" s="5" t="s">
        <v>106</v>
      </c>
      <c r="E487" s="5" t="s">
        <v>106</v>
      </c>
      <c r="F487" s="6">
        <v>0</v>
      </c>
      <c r="G487" t="str">
        <f>VLOOKUP(InputData[[#This Row],[PRODUCT ID]],MasterData[],2,FALSE)</f>
        <v>Product15</v>
      </c>
      <c r="H487" t="str">
        <f>VLOOKUP(InputData[[#This Row],[PRODUCT ID]],MasterData[],3,FALSE)</f>
        <v>Category02</v>
      </c>
      <c r="I487" t="str">
        <f>VLOOKUP(InputData[[#This Row],[PRODUCT ID]],MasterData[],4,FALSE)</f>
        <v>No.</v>
      </c>
      <c r="J487" s="7">
        <f>VLOOKUP(InputData[[#This Row],[PRODUCT ID]],MasterData[],5,FALSE)</f>
        <v>12</v>
      </c>
      <c r="K487" s="7">
        <f>VLOOKUP(InputData[[#This Row],[PRODUCT ID]],MasterData[],6,FALSE)</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25">
      <c r="A488" s="3">
        <v>44871</v>
      </c>
      <c r="B488" s="4" t="s">
        <v>94</v>
      </c>
      <c r="C488" s="5">
        <v>13</v>
      </c>
      <c r="D488" s="5" t="s">
        <v>108</v>
      </c>
      <c r="E488" s="5" t="s">
        <v>107</v>
      </c>
      <c r="F488" s="6">
        <v>0</v>
      </c>
      <c r="G488" t="str">
        <f>VLOOKUP(InputData[[#This Row],[PRODUCT ID]],MasterData[],2,FALSE)</f>
        <v>Product42</v>
      </c>
      <c r="H488" t="str">
        <f>VLOOKUP(InputData[[#This Row],[PRODUCT ID]],MasterData[],3,FALSE)</f>
        <v>Category05</v>
      </c>
      <c r="I488" t="str">
        <f>VLOOKUP(InputData[[#This Row],[PRODUCT ID]],MasterData[],4,FALSE)</f>
        <v>Ft</v>
      </c>
      <c r="J488" s="7">
        <f>VLOOKUP(InputData[[#This Row],[PRODUCT ID]],MasterData[],5,FALSE)</f>
        <v>120</v>
      </c>
      <c r="K488" s="7">
        <f>VLOOKUP(InputData[[#This Row],[PRODUCT ID]],MasterData[],6,FALSE)</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90</v>
      </c>
      <c r="C489" s="5">
        <v>13</v>
      </c>
      <c r="D489" s="5" t="s">
        <v>106</v>
      </c>
      <c r="E489" s="5" t="s">
        <v>107</v>
      </c>
      <c r="F489" s="6">
        <v>0</v>
      </c>
      <c r="G489" t="str">
        <f>VLOOKUP(InputData[[#This Row],[PRODUCT ID]],MasterData[],2,FALSE)</f>
        <v>Product40</v>
      </c>
      <c r="H489" t="str">
        <f>VLOOKUP(InputData[[#This Row],[PRODUCT ID]],MasterData[],3,FALSE)</f>
        <v>Category05</v>
      </c>
      <c r="I489" t="str">
        <f>VLOOKUP(InputData[[#This Row],[PRODUCT ID]],MasterData[],4,FALSE)</f>
        <v>Kg</v>
      </c>
      <c r="J489" s="7">
        <f>VLOOKUP(InputData[[#This Row],[PRODUCT ID]],MasterData[],5,FALSE)</f>
        <v>90</v>
      </c>
      <c r="K489" s="7">
        <f>VLOOKUP(InputData[[#This Row],[PRODUCT ID]],MasterData[],6,FALSE)</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81</v>
      </c>
      <c r="C490" s="5">
        <v>11</v>
      </c>
      <c r="D490" s="5" t="s">
        <v>105</v>
      </c>
      <c r="E490" s="5" t="s">
        <v>107</v>
      </c>
      <c r="F490" s="6">
        <v>0</v>
      </c>
      <c r="G490" t="str">
        <f>VLOOKUP(InputData[[#This Row],[PRODUCT ID]],MasterData[],2,FALSE)</f>
        <v>Product36</v>
      </c>
      <c r="H490" t="str">
        <f>VLOOKUP(InputData[[#This Row],[PRODUCT ID]],MasterData[],3,FALSE)</f>
        <v>Category04</v>
      </c>
      <c r="I490" t="str">
        <f>VLOOKUP(InputData[[#This Row],[PRODUCT ID]],MasterData[],4,FALSE)</f>
        <v>Kg</v>
      </c>
      <c r="J490" s="7">
        <f>VLOOKUP(InputData[[#This Row],[PRODUCT ID]],MasterData[],5,FALSE)</f>
        <v>90</v>
      </c>
      <c r="K490" s="7">
        <f>VLOOKUP(InputData[[#This Row],[PRODUCT ID]],MasterData[],6,FALSE)</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45</v>
      </c>
      <c r="C491" s="5">
        <v>10</v>
      </c>
      <c r="D491" s="5" t="s">
        <v>105</v>
      </c>
      <c r="E491" s="5" t="s">
        <v>106</v>
      </c>
      <c r="F491" s="6">
        <v>0</v>
      </c>
      <c r="G491" t="str">
        <f>VLOOKUP(InputData[[#This Row],[PRODUCT ID]],MasterData[],2,FALSE)</f>
        <v>Product19</v>
      </c>
      <c r="H491" t="str">
        <f>VLOOKUP(InputData[[#This Row],[PRODUCT ID]],MasterData[],3,FALSE)</f>
        <v>Category02</v>
      </c>
      <c r="I491" t="str">
        <f>VLOOKUP(InputData[[#This Row],[PRODUCT ID]],MasterData[],4,FALSE)</f>
        <v>Ft</v>
      </c>
      <c r="J491" s="7">
        <f>VLOOKUP(InputData[[#This Row],[PRODUCT ID]],MasterData[],5,FALSE)</f>
        <v>150</v>
      </c>
      <c r="K491" s="7">
        <f>VLOOKUP(InputData[[#This Row],[PRODUCT ID]],MasterData[],6,FALSE)</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63</v>
      </c>
      <c r="C492" s="5">
        <v>8</v>
      </c>
      <c r="D492" s="5" t="s">
        <v>106</v>
      </c>
      <c r="E492" s="5" t="s">
        <v>107</v>
      </c>
      <c r="F492" s="6">
        <v>0</v>
      </c>
      <c r="G492" t="str">
        <f>VLOOKUP(InputData[[#This Row],[PRODUCT ID]],MasterData[],2,FALSE)</f>
        <v>Product27</v>
      </c>
      <c r="H492" t="str">
        <f>VLOOKUP(InputData[[#This Row],[PRODUCT ID]],MasterData[],3,FALSE)</f>
        <v>Category04</v>
      </c>
      <c r="I492" t="str">
        <f>VLOOKUP(InputData[[#This Row],[PRODUCT ID]],MasterData[],4,FALSE)</f>
        <v>Lt</v>
      </c>
      <c r="J492" s="7">
        <f>VLOOKUP(InputData[[#This Row],[PRODUCT ID]],MasterData[],5,FALSE)</f>
        <v>48</v>
      </c>
      <c r="K492" s="7">
        <f>VLOOKUP(InputData[[#This Row],[PRODUCT ID]],MasterData[],6,FALSE)</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25">
      <c r="A493" s="3">
        <v>44875</v>
      </c>
      <c r="B493" s="4" t="s">
        <v>43</v>
      </c>
      <c r="C493" s="5">
        <v>7</v>
      </c>
      <c r="D493" s="5" t="s">
        <v>108</v>
      </c>
      <c r="E493" s="5" t="s">
        <v>106</v>
      </c>
      <c r="F493" s="6">
        <v>0</v>
      </c>
      <c r="G493" t="str">
        <f>VLOOKUP(InputData[[#This Row],[PRODUCT ID]],MasterData[],2,FALSE)</f>
        <v>Product18</v>
      </c>
      <c r="H493" t="str">
        <f>VLOOKUP(InputData[[#This Row],[PRODUCT ID]],MasterData[],3,FALSE)</f>
        <v>Category02</v>
      </c>
      <c r="I493" t="str">
        <f>VLOOKUP(InputData[[#This Row],[PRODUCT ID]],MasterData[],4,FALSE)</f>
        <v>No.</v>
      </c>
      <c r="J493" s="7">
        <f>VLOOKUP(InputData[[#This Row],[PRODUCT ID]],MasterData[],5,FALSE)</f>
        <v>37</v>
      </c>
      <c r="K493" s="7">
        <f>VLOOKUP(InputData[[#This Row],[PRODUCT ID]],MasterData[],6,FALSE)</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63</v>
      </c>
      <c r="C494" s="5">
        <v>10</v>
      </c>
      <c r="D494" s="5" t="s">
        <v>105</v>
      </c>
      <c r="E494" s="5" t="s">
        <v>107</v>
      </c>
      <c r="F494" s="6">
        <v>0</v>
      </c>
      <c r="G494" t="str">
        <f>VLOOKUP(InputData[[#This Row],[PRODUCT ID]],MasterData[],2,FALSE)</f>
        <v>Product27</v>
      </c>
      <c r="H494" t="str">
        <f>VLOOKUP(InputData[[#This Row],[PRODUCT ID]],MasterData[],3,FALSE)</f>
        <v>Category04</v>
      </c>
      <c r="I494" t="str">
        <f>VLOOKUP(InputData[[#This Row],[PRODUCT ID]],MasterData[],4,FALSE)</f>
        <v>Lt</v>
      </c>
      <c r="J494" s="7">
        <f>VLOOKUP(InputData[[#This Row],[PRODUCT ID]],MasterData[],5,FALSE)</f>
        <v>48</v>
      </c>
      <c r="K494" s="7">
        <f>VLOOKUP(InputData[[#This Row],[PRODUCT ID]],MasterData[],6,FALSE)</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25">
      <c r="A495" s="3">
        <v>44879</v>
      </c>
      <c r="B495" s="4" t="s">
        <v>10</v>
      </c>
      <c r="C495" s="5">
        <v>1</v>
      </c>
      <c r="D495" s="5" t="s">
        <v>108</v>
      </c>
      <c r="E495" s="5" t="s">
        <v>107</v>
      </c>
      <c r="F495" s="6">
        <v>0</v>
      </c>
      <c r="G495" t="str">
        <f>VLOOKUP(InputData[[#This Row],[PRODUCT ID]],MasterData[],2,FALSE)</f>
        <v>Product02</v>
      </c>
      <c r="H495" t="str">
        <f>VLOOKUP(InputData[[#This Row],[PRODUCT ID]],MasterData[],3,FALSE)</f>
        <v>Category01</v>
      </c>
      <c r="I495" t="str">
        <f>VLOOKUP(InputData[[#This Row],[PRODUCT ID]],MasterData[],4,FALSE)</f>
        <v>Kg</v>
      </c>
      <c r="J495" s="7">
        <f>VLOOKUP(InputData[[#This Row],[PRODUCT ID]],MasterData[],5,FALSE)</f>
        <v>105</v>
      </c>
      <c r="K495" s="7">
        <f>VLOOKUP(InputData[[#This Row],[PRODUCT ID]],MasterData[],6,FALSE)</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31</v>
      </c>
      <c r="C496" s="5">
        <v>14</v>
      </c>
      <c r="D496" s="5" t="s">
        <v>108</v>
      </c>
      <c r="E496" s="5" t="s">
        <v>107</v>
      </c>
      <c r="F496" s="6">
        <v>0</v>
      </c>
      <c r="G496" t="str">
        <f>VLOOKUP(InputData[[#This Row],[PRODUCT ID]],MasterData[],2,FALSE)</f>
        <v>Product12</v>
      </c>
      <c r="H496" t="str">
        <f>VLOOKUP(InputData[[#This Row],[PRODUCT ID]],MasterData[],3,FALSE)</f>
        <v>Category02</v>
      </c>
      <c r="I496" t="str">
        <f>VLOOKUP(InputData[[#This Row],[PRODUCT ID]],MasterData[],4,FALSE)</f>
        <v>Kg</v>
      </c>
      <c r="J496" s="7">
        <f>VLOOKUP(InputData[[#This Row],[PRODUCT ID]],MasterData[],5,FALSE)</f>
        <v>73</v>
      </c>
      <c r="K496" s="7">
        <f>VLOOKUP(InputData[[#This Row],[PRODUCT ID]],MasterData[],6,FALSE)</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41</v>
      </c>
      <c r="C497" s="5">
        <v>8</v>
      </c>
      <c r="D497" s="5" t="s">
        <v>106</v>
      </c>
      <c r="E497" s="5" t="s">
        <v>106</v>
      </c>
      <c r="F497" s="6">
        <v>0</v>
      </c>
      <c r="G497" t="str">
        <f>VLOOKUP(InputData[[#This Row],[PRODUCT ID]],MasterData[],2,FALSE)</f>
        <v>Product17</v>
      </c>
      <c r="H497" t="str">
        <f>VLOOKUP(InputData[[#This Row],[PRODUCT ID]],MasterData[],3,FALSE)</f>
        <v>Category02</v>
      </c>
      <c r="I497" t="str">
        <f>VLOOKUP(InputData[[#This Row],[PRODUCT ID]],MasterData[],4,FALSE)</f>
        <v>Ft</v>
      </c>
      <c r="J497" s="7">
        <f>VLOOKUP(InputData[[#This Row],[PRODUCT ID]],MasterData[],5,FALSE)</f>
        <v>134</v>
      </c>
      <c r="K497" s="7">
        <f>VLOOKUP(InputData[[#This Row],[PRODUCT ID]],MasterData[],6,FALSE)</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77</v>
      </c>
      <c r="C498" s="5">
        <v>8</v>
      </c>
      <c r="D498" s="5" t="s">
        <v>108</v>
      </c>
      <c r="E498" s="5" t="s">
        <v>107</v>
      </c>
      <c r="F498" s="6">
        <v>0</v>
      </c>
      <c r="G498" t="str">
        <f>VLOOKUP(InputData[[#This Row],[PRODUCT ID]],MasterData[],2,FALSE)</f>
        <v>Product34</v>
      </c>
      <c r="H498" t="str">
        <f>VLOOKUP(InputData[[#This Row],[PRODUCT ID]],MasterData[],3,FALSE)</f>
        <v>Category04</v>
      </c>
      <c r="I498" t="str">
        <f>VLOOKUP(InputData[[#This Row],[PRODUCT ID]],MasterData[],4,FALSE)</f>
        <v>Lt</v>
      </c>
      <c r="J498" s="7">
        <f>VLOOKUP(InputData[[#This Row],[PRODUCT ID]],MasterData[],5,FALSE)</f>
        <v>55</v>
      </c>
      <c r="K498" s="7">
        <f>VLOOKUP(InputData[[#This Row],[PRODUCT ID]],MasterData[],6,FALSE)</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47</v>
      </c>
      <c r="C499" s="5">
        <v>6</v>
      </c>
      <c r="D499" s="5" t="s">
        <v>108</v>
      </c>
      <c r="E499" s="5" t="s">
        <v>107</v>
      </c>
      <c r="F499" s="6">
        <v>0</v>
      </c>
      <c r="G499" t="str">
        <f>VLOOKUP(InputData[[#This Row],[PRODUCT ID]],MasterData[],2,FALSE)</f>
        <v>Product20</v>
      </c>
      <c r="H499" t="str">
        <f>VLOOKUP(InputData[[#This Row],[PRODUCT ID]],MasterData[],3,FALSE)</f>
        <v>Category03</v>
      </c>
      <c r="I499" t="str">
        <f>VLOOKUP(InputData[[#This Row],[PRODUCT ID]],MasterData[],4,FALSE)</f>
        <v>Lt</v>
      </c>
      <c r="J499" s="7">
        <f>VLOOKUP(InputData[[#This Row],[PRODUCT ID]],MasterData[],5,FALSE)</f>
        <v>61</v>
      </c>
      <c r="K499" s="7">
        <f>VLOOKUP(InputData[[#This Row],[PRODUCT ID]],MasterData[],6,FALSE)</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81</v>
      </c>
      <c r="C500" s="5">
        <v>12</v>
      </c>
      <c r="D500" s="5" t="s">
        <v>106</v>
      </c>
      <c r="E500" s="5" t="s">
        <v>106</v>
      </c>
      <c r="F500" s="6">
        <v>0</v>
      </c>
      <c r="G500" t="str">
        <f>VLOOKUP(InputData[[#This Row],[PRODUCT ID]],MasterData[],2,FALSE)</f>
        <v>Product36</v>
      </c>
      <c r="H500" t="str">
        <f>VLOOKUP(InputData[[#This Row],[PRODUCT ID]],MasterData[],3,FALSE)</f>
        <v>Category04</v>
      </c>
      <c r="I500" t="str">
        <f>VLOOKUP(InputData[[#This Row],[PRODUCT ID]],MasterData[],4,FALSE)</f>
        <v>Kg</v>
      </c>
      <c r="J500" s="7">
        <f>VLOOKUP(InputData[[#This Row],[PRODUCT ID]],MasterData[],5,FALSE)</f>
        <v>90</v>
      </c>
      <c r="K500" s="7">
        <f>VLOOKUP(InputData[[#This Row],[PRODUCT ID]],MasterData[],6,FALSE)</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14</v>
      </c>
      <c r="C501" s="5">
        <v>5</v>
      </c>
      <c r="D501" s="5" t="s">
        <v>108</v>
      </c>
      <c r="E501" s="5" t="s">
        <v>107</v>
      </c>
      <c r="F501" s="6">
        <v>0</v>
      </c>
      <c r="G501" t="str">
        <f>VLOOKUP(InputData[[#This Row],[PRODUCT ID]],MasterData[],2,FALSE)</f>
        <v>Product04</v>
      </c>
      <c r="H501" t="str">
        <f>VLOOKUP(InputData[[#This Row],[PRODUCT ID]],MasterData[],3,FALSE)</f>
        <v>Category01</v>
      </c>
      <c r="I501" t="str">
        <f>VLOOKUP(InputData[[#This Row],[PRODUCT ID]],MasterData[],4,FALSE)</f>
        <v>Lt</v>
      </c>
      <c r="J501" s="7">
        <f>VLOOKUP(InputData[[#This Row],[PRODUCT ID]],MasterData[],5,FALSE)</f>
        <v>44</v>
      </c>
      <c r="K501" s="7">
        <f>VLOOKUP(InputData[[#This Row],[PRODUCT ID]],MasterData[],6,FALSE)</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73</v>
      </c>
      <c r="C502" s="5">
        <v>5</v>
      </c>
      <c r="D502" s="5" t="s">
        <v>108</v>
      </c>
      <c r="E502" s="5" t="s">
        <v>106</v>
      </c>
      <c r="F502" s="6">
        <v>0</v>
      </c>
      <c r="G502" t="str">
        <f>VLOOKUP(InputData[[#This Row],[PRODUCT ID]],MasterData[],2,FALSE)</f>
        <v>Product32</v>
      </c>
      <c r="H502" t="str">
        <f>VLOOKUP(InputData[[#This Row],[PRODUCT ID]],MasterData[],3,FALSE)</f>
        <v>Category04</v>
      </c>
      <c r="I502" t="str">
        <f>VLOOKUP(InputData[[#This Row],[PRODUCT ID]],MasterData[],4,FALSE)</f>
        <v>Kg</v>
      </c>
      <c r="J502" s="7">
        <f>VLOOKUP(InputData[[#This Row],[PRODUCT ID]],MasterData[],5,FALSE)</f>
        <v>89</v>
      </c>
      <c r="K502" s="7">
        <f>VLOOKUP(InputData[[#This Row],[PRODUCT ID]],MasterData[],6,FALSE)</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77</v>
      </c>
      <c r="C503" s="5">
        <v>15</v>
      </c>
      <c r="D503" s="5" t="s">
        <v>108</v>
      </c>
      <c r="E503" s="5" t="s">
        <v>106</v>
      </c>
      <c r="F503" s="6">
        <v>0</v>
      </c>
      <c r="G503" t="str">
        <f>VLOOKUP(InputData[[#This Row],[PRODUCT ID]],MasterData[],2,FALSE)</f>
        <v>Product34</v>
      </c>
      <c r="H503" t="str">
        <f>VLOOKUP(InputData[[#This Row],[PRODUCT ID]],MasterData[],3,FALSE)</f>
        <v>Category04</v>
      </c>
      <c r="I503" t="str">
        <f>VLOOKUP(InputData[[#This Row],[PRODUCT ID]],MasterData[],4,FALSE)</f>
        <v>Lt</v>
      </c>
      <c r="J503" s="7">
        <f>VLOOKUP(InputData[[#This Row],[PRODUCT ID]],MasterData[],5,FALSE)</f>
        <v>55</v>
      </c>
      <c r="K503" s="7">
        <f>VLOOKUP(InputData[[#This Row],[PRODUCT ID]],MasterData[],6,FALSE)</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71</v>
      </c>
      <c r="C504" s="5">
        <v>8</v>
      </c>
      <c r="D504" s="5" t="s">
        <v>108</v>
      </c>
      <c r="E504" s="5" t="s">
        <v>107</v>
      </c>
      <c r="F504" s="6">
        <v>0</v>
      </c>
      <c r="G504" t="str">
        <f>VLOOKUP(InputData[[#This Row],[PRODUCT ID]],MasterData[],2,FALSE)</f>
        <v>Product31</v>
      </c>
      <c r="H504" t="str">
        <f>VLOOKUP(InputData[[#This Row],[PRODUCT ID]],MasterData[],3,FALSE)</f>
        <v>Category04</v>
      </c>
      <c r="I504" t="str">
        <f>VLOOKUP(InputData[[#This Row],[PRODUCT ID]],MasterData[],4,FALSE)</f>
        <v>Kg</v>
      </c>
      <c r="J504" s="7">
        <f>VLOOKUP(InputData[[#This Row],[PRODUCT ID]],MasterData[],5,FALSE)</f>
        <v>93</v>
      </c>
      <c r="K504" s="7">
        <f>VLOOKUP(InputData[[#This Row],[PRODUCT ID]],MasterData[],6,FALSE)</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37</v>
      </c>
      <c r="C505" s="5">
        <v>2</v>
      </c>
      <c r="D505" s="5" t="s">
        <v>108</v>
      </c>
      <c r="E505" s="5" t="s">
        <v>106</v>
      </c>
      <c r="F505" s="6">
        <v>0</v>
      </c>
      <c r="G505" t="str">
        <f>VLOOKUP(InputData[[#This Row],[PRODUCT ID]],MasterData[],2,FALSE)</f>
        <v>Product15</v>
      </c>
      <c r="H505" t="str">
        <f>VLOOKUP(InputData[[#This Row],[PRODUCT ID]],MasterData[],3,FALSE)</f>
        <v>Category02</v>
      </c>
      <c r="I505" t="str">
        <f>VLOOKUP(InputData[[#This Row],[PRODUCT ID]],MasterData[],4,FALSE)</f>
        <v>No.</v>
      </c>
      <c r="J505" s="7">
        <f>VLOOKUP(InputData[[#This Row],[PRODUCT ID]],MasterData[],5,FALSE)</f>
        <v>12</v>
      </c>
      <c r="K505" s="7">
        <f>VLOOKUP(InputData[[#This Row],[PRODUCT ID]],MasterData[],6,FALSE)</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25">
      <c r="A506" s="3">
        <v>44898</v>
      </c>
      <c r="B506" s="4" t="s">
        <v>65</v>
      </c>
      <c r="C506" s="5">
        <v>5</v>
      </c>
      <c r="D506" s="5" t="s">
        <v>105</v>
      </c>
      <c r="E506" s="5" t="s">
        <v>107</v>
      </c>
      <c r="F506" s="6">
        <v>0</v>
      </c>
      <c r="G506" t="str">
        <f>VLOOKUP(InputData[[#This Row],[PRODUCT ID]],MasterData[],2,FALSE)</f>
        <v>Product28</v>
      </c>
      <c r="H506" t="str">
        <f>VLOOKUP(InputData[[#This Row],[PRODUCT ID]],MasterData[],3,FALSE)</f>
        <v>Category04</v>
      </c>
      <c r="I506" t="str">
        <f>VLOOKUP(InputData[[#This Row],[PRODUCT ID]],MasterData[],4,FALSE)</f>
        <v>No.</v>
      </c>
      <c r="J506" s="7">
        <f>VLOOKUP(InputData[[#This Row],[PRODUCT ID]],MasterData[],5,FALSE)</f>
        <v>37</v>
      </c>
      <c r="K506" s="7">
        <f>VLOOKUP(InputData[[#This Row],[PRODUCT ID]],MasterData[],6,FALSE)</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60</v>
      </c>
      <c r="C507" s="5">
        <v>10</v>
      </c>
      <c r="D507" s="5" t="s">
        <v>108</v>
      </c>
      <c r="E507" s="5" t="s">
        <v>107</v>
      </c>
      <c r="F507" s="6">
        <v>0</v>
      </c>
      <c r="G507" t="str">
        <f>VLOOKUP(InputData[[#This Row],[PRODUCT ID]],MasterData[],2,FALSE)</f>
        <v>Product26</v>
      </c>
      <c r="H507" t="str">
        <f>VLOOKUP(InputData[[#This Row],[PRODUCT ID]],MasterData[],3,FALSE)</f>
        <v>Category04</v>
      </c>
      <c r="I507" t="str">
        <f>VLOOKUP(InputData[[#This Row],[PRODUCT ID]],MasterData[],4,FALSE)</f>
        <v>No.</v>
      </c>
      <c r="J507" s="7">
        <f>VLOOKUP(InputData[[#This Row],[PRODUCT ID]],MasterData[],5,FALSE)</f>
        <v>18</v>
      </c>
      <c r="K507" s="7">
        <f>VLOOKUP(InputData[[#This Row],[PRODUCT ID]],MasterData[],6,FALSE)</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98</v>
      </c>
      <c r="C508" s="5">
        <v>15</v>
      </c>
      <c r="D508" s="5" t="s">
        <v>108</v>
      </c>
      <c r="E508" s="5" t="s">
        <v>107</v>
      </c>
      <c r="F508" s="6">
        <v>0</v>
      </c>
      <c r="G508" t="str">
        <f>VLOOKUP(InputData[[#This Row],[PRODUCT ID]],MasterData[],2,FALSE)</f>
        <v>Product44</v>
      </c>
      <c r="H508" t="str">
        <f>VLOOKUP(InputData[[#This Row],[PRODUCT ID]],MasterData[],3,FALSE)</f>
        <v>Category05</v>
      </c>
      <c r="I508" t="str">
        <f>VLOOKUP(InputData[[#This Row],[PRODUCT ID]],MasterData[],4,FALSE)</f>
        <v>Kg</v>
      </c>
      <c r="J508" s="7">
        <f>VLOOKUP(InputData[[#This Row],[PRODUCT ID]],MasterData[],5,FALSE)</f>
        <v>76</v>
      </c>
      <c r="K508" s="7">
        <f>VLOOKUP(InputData[[#This Row],[PRODUCT ID]],MasterData[],6,FALSE)</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86</v>
      </c>
      <c r="C509" s="5">
        <v>12</v>
      </c>
      <c r="D509" s="5" t="s">
        <v>108</v>
      </c>
      <c r="E509" s="5" t="s">
        <v>107</v>
      </c>
      <c r="F509" s="6">
        <v>0</v>
      </c>
      <c r="G509" t="str">
        <f>VLOOKUP(InputData[[#This Row],[PRODUCT ID]],MasterData[],2,FALSE)</f>
        <v>Product38</v>
      </c>
      <c r="H509" t="str">
        <f>VLOOKUP(InputData[[#This Row],[PRODUCT ID]],MasterData[],3,FALSE)</f>
        <v>Category05</v>
      </c>
      <c r="I509" t="str">
        <f>VLOOKUP(InputData[[#This Row],[PRODUCT ID]],MasterData[],4,FALSE)</f>
        <v>Kg</v>
      </c>
      <c r="J509" s="7">
        <f>VLOOKUP(InputData[[#This Row],[PRODUCT ID]],MasterData[],5,FALSE)</f>
        <v>72</v>
      </c>
      <c r="K509" s="7">
        <f>VLOOKUP(InputData[[#This Row],[PRODUCT ID]],MasterData[],6,FALSE)</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39</v>
      </c>
      <c r="C510" s="5">
        <v>13</v>
      </c>
      <c r="D510" s="5" t="s">
        <v>108</v>
      </c>
      <c r="E510" s="5" t="s">
        <v>106</v>
      </c>
      <c r="F510" s="6">
        <v>0</v>
      </c>
      <c r="G510" t="str">
        <f>VLOOKUP(InputData[[#This Row],[PRODUCT ID]],MasterData[],2,FALSE)</f>
        <v>Product16</v>
      </c>
      <c r="H510" t="str">
        <f>VLOOKUP(InputData[[#This Row],[PRODUCT ID]],MasterData[],3,FALSE)</f>
        <v>Category02</v>
      </c>
      <c r="I510" t="str">
        <f>VLOOKUP(InputData[[#This Row],[PRODUCT ID]],MasterData[],4,FALSE)</f>
        <v>No.</v>
      </c>
      <c r="J510" s="7">
        <f>VLOOKUP(InputData[[#This Row],[PRODUCT ID]],MasterData[],5,FALSE)</f>
        <v>13</v>
      </c>
      <c r="K510" s="7">
        <f>VLOOKUP(InputData[[#This Row],[PRODUCT ID]],MasterData[],6,FALSE)</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86</v>
      </c>
      <c r="C511" s="5">
        <v>5</v>
      </c>
      <c r="D511" s="5" t="s">
        <v>108</v>
      </c>
      <c r="E511" s="5" t="s">
        <v>107</v>
      </c>
      <c r="F511" s="6">
        <v>0</v>
      </c>
      <c r="G511" t="str">
        <f>VLOOKUP(InputData[[#This Row],[PRODUCT ID]],MasterData[],2,FALSE)</f>
        <v>Product38</v>
      </c>
      <c r="H511" t="str">
        <f>VLOOKUP(InputData[[#This Row],[PRODUCT ID]],MasterData[],3,FALSE)</f>
        <v>Category05</v>
      </c>
      <c r="I511" t="str">
        <f>VLOOKUP(InputData[[#This Row],[PRODUCT ID]],MasterData[],4,FALSE)</f>
        <v>Kg</v>
      </c>
      <c r="J511" s="7">
        <f>VLOOKUP(InputData[[#This Row],[PRODUCT ID]],MasterData[],5,FALSE)</f>
        <v>72</v>
      </c>
      <c r="K511" s="7">
        <f>VLOOKUP(InputData[[#This Row],[PRODUCT ID]],MasterData[],6,FALSE)</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63</v>
      </c>
      <c r="C512" s="5">
        <v>5</v>
      </c>
      <c r="D512" s="5" t="s">
        <v>108</v>
      </c>
      <c r="E512" s="5" t="s">
        <v>106</v>
      </c>
      <c r="F512" s="6">
        <v>0</v>
      </c>
      <c r="G512" t="str">
        <f>VLOOKUP(InputData[[#This Row],[PRODUCT ID]],MasterData[],2,FALSE)</f>
        <v>Product27</v>
      </c>
      <c r="H512" t="str">
        <f>VLOOKUP(InputData[[#This Row],[PRODUCT ID]],MasterData[],3,FALSE)</f>
        <v>Category04</v>
      </c>
      <c r="I512" t="str">
        <f>VLOOKUP(InputData[[#This Row],[PRODUCT ID]],MasterData[],4,FALSE)</f>
        <v>Lt</v>
      </c>
      <c r="J512" s="7">
        <f>VLOOKUP(InputData[[#This Row],[PRODUCT ID]],MasterData[],5,FALSE)</f>
        <v>48</v>
      </c>
      <c r="K512" s="7">
        <f>VLOOKUP(InputData[[#This Row],[PRODUCT ID]],MasterData[],6,FALSE)</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25">
      <c r="A513" s="3">
        <v>44906</v>
      </c>
      <c r="B513" s="4" t="s">
        <v>33</v>
      </c>
      <c r="C513" s="5">
        <v>9</v>
      </c>
      <c r="D513" s="5" t="s">
        <v>105</v>
      </c>
      <c r="E513" s="5" t="s">
        <v>106</v>
      </c>
      <c r="F513" s="6">
        <v>0</v>
      </c>
      <c r="G513" t="str">
        <f>VLOOKUP(InputData[[#This Row],[PRODUCT ID]],MasterData[],2,FALSE)</f>
        <v>Product13</v>
      </c>
      <c r="H513" t="str">
        <f>VLOOKUP(InputData[[#This Row],[PRODUCT ID]],MasterData[],3,FALSE)</f>
        <v>Category02</v>
      </c>
      <c r="I513" t="str">
        <f>VLOOKUP(InputData[[#This Row],[PRODUCT ID]],MasterData[],4,FALSE)</f>
        <v>Kg</v>
      </c>
      <c r="J513" s="7">
        <f>VLOOKUP(InputData[[#This Row],[PRODUCT ID]],MasterData[],5,FALSE)</f>
        <v>112</v>
      </c>
      <c r="K513" s="7">
        <f>VLOOKUP(InputData[[#This Row],[PRODUCT ID]],MasterData[],6,FALSE)</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35</v>
      </c>
      <c r="C514" s="5">
        <v>10</v>
      </c>
      <c r="D514" s="5" t="s">
        <v>106</v>
      </c>
      <c r="E514" s="5" t="s">
        <v>107</v>
      </c>
      <c r="F514" s="6">
        <v>0</v>
      </c>
      <c r="G514" t="str">
        <f>VLOOKUP(InputData[[#This Row],[PRODUCT ID]],MasterData[],2,FALSE)</f>
        <v>Product14</v>
      </c>
      <c r="H514" t="str">
        <f>VLOOKUP(InputData[[#This Row],[PRODUCT ID]],MasterData[],3,FALSE)</f>
        <v>Category02</v>
      </c>
      <c r="I514" t="str">
        <f>VLOOKUP(InputData[[#This Row],[PRODUCT ID]],MasterData[],4,FALSE)</f>
        <v>Kg</v>
      </c>
      <c r="J514" s="7">
        <f>VLOOKUP(InputData[[#This Row],[PRODUCT ID]],MasterData[],5,FALSE)</f>
        <v>112</v>
      </c>
      <c r="K514" s="7">
        <f>VLOOKUP(InputData[[#This Row],[PRODUCT ID]],MasterData[],6,FALSE)</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69</v>
      </c>
      <c r="C515" s="5">
        <v>9</v>
      </c>
      <c r="D515" s="5" t="s">
        <v>105</v>
      </c>
      <c r="E515" s="5" t="s">
        <v>107</v>
      </c>
      <c r="F515" s="6">
        <v>0</v>
      </c>
      <c r="G515" t="str">
        <f>VLOOKUP(InputData[[#This Row],[PRODUCT ID]],MasterData[],2,FALSE)</f>
        <v>Product30</v>
      </c>
      <c r="H515" t="str">
        <f>VLOOKUP(InputData[[#This Row],[PRODUCT ID]],MasterData[],3,FALSE)</f>
        <v>Category04</v>
      </c>
      <c r="I515" t="str">
        <f>VLOOKUP(InputData[[#This Row],[PRODUCT ID]],MasterData[],4,FALSE)</f>
        <v>Ft</v>
      </c>
      <c r="J515" s="7">
        <f>VLOOKUP(InputData[[#This Row],[PRODUCT ID]],MasterData[],5,FALSE)</f>
        <v>148</v>
      </c>
      <c r="K515" s="7">
        <f>VLOOKUP(InputData[[#This Row],[PRODUCT ID]],MasterData[],6,FALSE)</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92</v>
      </c>
      <c r="C516" s="5">
        <v>10</v>
      </c>
      <c r="D516" s="5" t="s">
        <v>105</v>
      </c>
      <c r="E516" s="5" t="s">
        <v>106</v>
      </c>
      <c r="F516" s="6">
        <v>0</v>
      </c>
      <c r="G516" t="str">
        <f>VLOOKUP(InputData[[#This Row],[PRODUCT ID]],MasterData[],2,FALSE)</f>
        <v>Product41</v>
      </c>
      <c r="H516" t="str">
        <f>VLOOKUP(InputData[[#This Row],[PRODUCT ID]],MasterData[],3,FALSE)</f>
        <v>Category05</v>
      </c>
      <c r="I516" t="str">
        <f>VLOOKUP(InputData[[#This Row],[PRODUCT ID]],MasterData[],4,FALSE)</f>
        <v>Ft</v>
      </c>
      <c r="J516" s="7">
        <f>VLOOKUP(InputData[[#This Row],[PRODUCT ID]],MasterData[],5,FALSE)</f>
        <v>138</v>
      </c>
      <c r="K516" s="7">
        <f>VLOOKUP(InputData[[#This Row],[PRODUCT ID]],MasterData[],6,FALSE)</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16</v>
      </c>
      <c r="C517" s="5">
        <v>4</v>
      </c>
      <c r="D517" s="5" t="s">
        <v>108</v>
      </c>
      <c r="E517" s="5" t="s">
        <v>107</v>
      </c>
      <c r="F517" s="6">
        <v>0</v>
      </c>
      <c r="G517" t="str">
        <f>VLOOKUP(InputData[[#This Row],[PRODUCT ID]],MasterData[],2,FALSE)</f>
        <v>Product05</v>
      </c>
      <c r="H517" t="str">
        <f>VLOOKUP(InputData[[#This Row],[PRODUCT ID]],MasterData[],3,FALSE)</f>
        <v>Category01</v>
      </c>
      <c r="I517" t="str">
        <f>VLOOKUP(InputData[[#This Row],[PRODUCT ID]],MasterData[],4,FALSE)</f>
        <v>Ft</v>
      </c>
      <c r="J517" s="7">
        <f>VLOOKUP(InputData[[#This Row],[PRODUCT ID]],MasterData[],5,FALSE)</f>
        <v>133</v>
      </c>
      <c r="K517" s="7">
        <f>VLOOKUP(InputData[[#This Row],[PRODUCT ID]],MasterData[],6,FALSE)</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24</v>
      </c>
      <c r="C518" s="5">
        <v>13</v>
      </c>
      <c r="D518" s="5" t="s">
        <v>108</v>
      </c>
      <c r="E518" s="5" t="s">
        <v>106</v>
      </c>
      <c r="F518" s="6">
        <v>0</v>
      </c>
      <c r="G518" t="str">
        <f>VLOOKUP(InputData[[#This Row],[PRODUCT ID]],MasterData[],2,FALSE)</f>
        <v>Product09</v>
      </c>
      <c r="H518" t="str">
        <f>VLOOKUP(InputData[[#This Row],[PRODUCT ID]],MasterData[],3,FALSE)</f>
        <v>Category01</v>
      </c>
      <c r="I518" t="str">
        <f>VLOOKUP(InputData[[#This Row],[PRODUCT ID]],MasterData[],4,FALSE)</f>
        <v>No.</v>
      </c>
      <c r="J518" s="7">
        <f>VLOOKUP(InputData[[#This Row],[PRODUCT ID]],MasterData[],5,FALSE)</f>
        <v>6</v>
      </c>
      <c r="K518" s="7">
        <f>VLOOKUP(InputData[[#This Row],[PRODUCT ID]],MasterData[],6,FALSE)</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25">
      <c r="A519" s="3">
        <v>44914</v>
      </c>
      <c r="B519" s="4" t="s">
        <v>98</v>
      </c>
      <c r="C519" s="5">
        <v>7</v>
      </c>
      <c r="D519" s="5" t="s">
        <v>108</v>
      </c>
      <c r="E519" s="5" t="s">
        <v>106</v>
      </c>
      <c r="F519" s="6">
        <v>0</v>
      </c>
      <c r="G519" t="str">
        <f>VLOOKUP(InputData[[#This Row],[PRODUCT ID]],MasterData[],2,FALSE)</f>
        <v>Product44</v>
      </c>
      <c r="H519" t="str">
        <f>VLOOKUP(InputData[[#This Row],[PRODUCT ID]],MasterData[],3,FALSE)</f>
        <v>Category05</v>
      </c>
      <c r="I519" t="str">
        <f>VLOOKUP(InputData[[#This Row],[PRODUCT ID]],MasterData[],4,FALSE)</f>
        <v>Kg</v>
      </c>
      <c r="J519" s="7">
        <f>VLOOKUP(InputData[[#This Row],[PRODUCT ID]],MasterData[],5,FALSE)</f>
        <v>76</v>
      </c>
      <c r="K519" s="7">
        <f>VLOOKUP(InputData[[#This Row],[PRODUCT ID]],MasterData[],6,FALSE)</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29</v>
      </c>
      <c r="C520" s="5">
        <v>14</v>
      </c>
      <c r="D520" s="5" t="s">
        <v>108</v>
      </c>
      <c r="E520" s="5" t="s">
        <v>107</v>
      </c>
      <c r="F520" s="6">
        <v>0</v>
      </c>
      <c r="G520" t="str">
        <f>VLOOKUP(InputData[[#This Row],[PRODUCT ID]],MasterData[],2,FALSE)</f>
        <v>Product11</v>
      </c>
      <c r="H520" t="str">
        <f>VLOOKUP(InputData[[#This Row],[PRODUCT ID]],MasterData[],3,FALSE)</f>
        <v>Category02</v>
      </c>
      <c r="I520" t="str">
        <f>VLOOKUP(InputData[[#This Row],[PRODUCT ID]],MasterData[],4,FALSE)</f>
        <v>Lt</v>
      </c>
      <c r="J520" s="7">
        <f>VLOOKUP(InputData[[#This Row],[PRODUCT ID]],MasterData[],5,FALSE)</f>
        <v>44</v>
      </c>
      <c r="K520" s="7">
        <f>VLOOKUP(InputData[[#This Row],[PRODUCT ID]],MasterData[],6,FALSE)</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24</v>
      </c>
      <c r="C521" s="5">
        <v>11</v>
      </c>
      <c r="D521" s="5" t="s">
        <v>106</v>
      </c>
      <c r="E521" s="5" t="s">
        <v>106</v>
      </c>
      <c r="F521" s="6">
        <v>0</v>
      </c>
      <c r="G521" t="str">
        <f>VLOOKUP(InputData[[#This Row],[PRODUCT ID]],MasterData[],2,FALSE)</f>
        <v>Product09</v>
      </c>
      <c r="H521" t="str">
        <f>VLOOKUP(InputData[[#This Row],[PRODUCT ID]],MasterData[],3,FALSE)</f>
        <v>Category01</v>
      </c>
      <c r="I521" t="str">
        <f>VLOOKUP(InputData[[#This Row],[PRODUCT ID]],MasterData[],4,FALSE)</f>
        <v>No.</v>
      </c>
      <c r="J521" s="7">
        <f>VLOOKUP(InputData[[#This Row],[PRODUCT ID]],MasterData[],5,FALSE)</f>
        <v>6</v>
      </c>
      <c r="K521" s="7">
        <f>VLOOKUP(InputData[[#This Row],[PRODUCT ID]],MasterData[],6,FALSE)</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x14ac:dyDescent="0.25">
      <c r="A522" s="3">
        <v>44916</v>
      </c>
      <c r="B522" s="4" t="s">
        <v>18</v>
      </c>
      <c r="C522" s="5">
        <v>10</v>
      </c>
      <c r="D522" s="5" t="s">
        <v>108</v>
      </c>
      <c r="E522" s="5" t="s">
        <v>106</v>
      </c>
      <c r="F522" s="6">
        <v>0</v>
      </c>
      <c r="G522" t="str">
        <f>VLOOKUP(InputData[[#This Row],[PRODUCT ID]],MasterData[],2,FALSE)</f>
        <v>Product06</v>
      </c>
      <c r="H522" t="str">
        <f>VLOOKUP(InputData[[#This Row],[PRODUCT ID]],MasterData[],3,FALSE)</f>
        <v>Category01</v>
      </c>
      <c r="I522" t="str">
        <f>VLOOKUP(InputData[[#This Row],[PRODUCT ID]],MasterData[],4,FALSE)</f>
        <v>Kg</v>
      </c>
      <c r="J522" s="7">
        <f>VLOOKUP(InputData[[#This Row],[PRODUCT ID]],MasterData[],5,FALSE)</f>
        <v>75</v>
      </c>
      <c r="K522" s="7">
        <f>VLOOKUP(InputData[[#This Row],[PRODUCT ID]],MasterData[],6,FALSE)</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22</v>
      </c>
      <c r="C523" s="5">
        <v>15</v>
      </c>
      <c r="D523" s="5" t="s">
        <v>108</v>
      </c>
      <c r="E523" s="5" t="s">
        <v>106</v>
      </c>
      <c r="F523" s="6">
        <v>0</v>
      </c>
      <c r="G523" t="str">
        <f>VLOOKUP(InputData[[#This Row],[PRODUCT ID]],MasterData[],2,FALSE)</f>
        <v>Product08</v>
      </c>
      <c r="H523" t="str">
        <f>VLOOKUP(InputData[[#This Row],[PRODUCT ID]],MasterData[],3,FALSE)</f>
        <v>Category01</v>
      </c>
      <c r="I523" t="str">
        <f>VLOOKUP(InputData[[#This Row],[PRODUCT ID]],MasterData[],4,FALSE)</f>
        <v>Kg</v>
      </c>
      <c r="J523" s="7">
        <f>VLOOKUP(InputData[[#This Row],[PRODUCT ID]],MasterData[],5,FALSE)</f>
        <v>83</v>
      </c>
      <c r="K523" s="7">
        <f>VLOOKUP(InputData[[#This Row],[PRODUCT ID]],MasterData[],6,FALSE)</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94</v>
      </c>
      <c r="C524" s="5">
        <v>1</v>
      </c>
      <c r="D524" s="5" t="s">
        <v>105</v>
      </c>
      <c r="E524" s="5" t="s">
        <v>107</v>
      </c>
      <c r="F524" s="6">
        <v>0</v>
      </c>
      <c r="G524" t="str">
        <f>VLOOKUP(InputData[[#This Row],[PRODUCT ID]],MasterData[],2,FALSE)</f>
        <v>Product42</v>
      </c>
      <c r="H524" t="str">
        <f>VLOOKUP(InputData[[#This Row],[PRODUCT ID]],MasterData[],3,FALSE)</f>
        <v>Category05</v>
      </c>
      <c r="I524" t="str">
        <f>VLOOKUP(InputData[[#This Row],[PRODUCT ID]],MasterData[],4,FALSE)</f>
        <v>Ft</v>
      </c>
      <c r="J524" s="7">
        <f>VLOOKUP(InputData[[#This Row],[PRODUCT ID]],MasterData[],5,FALSE)</f>
        <v>120</v>
      </c>
      <c r="K524" s="7">
        <f>VLOOKUP(InputData[[#This Row],[PRODUCT ID]],MasterData[],6,FALSE)</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92</v>
      </c>
      <c r="C525" s="5">
        <v>14</v>
      </c>
      <c r="D525" s="5" t="s">
        <v>108</v>
      </c>
      <c r="E525" s="5" t="s">
        <v>106</v>
      </c>
      <c r="F525" s="6">
        <v>0</v>
      </c>
      <c r="G525" t="str">
        <f>VLOOKUP(InputData[[#This Row],[PRODUCT ID]],MasterData[],2,FALSE)</f>
        <v>Product41</v>
      </c>
      <c r="H525" t="str">
        <f>VLOOKUP(InputData[[#This Row],[PRODUCT ID]],MasterData[],3,FALSE)</f>
        <v>Category05</v>
      </c>
      <c r="I525" t="str">
        <f>VLOOKUP(InputData[[#This Row],[PRODUCT ID]],MasterData[],4,FALSE)</f>
        <v>Ft</v>
      </c>
      <c r="J525" s="7">
        <f>VLOOKUP(InputData[[#This Row],[PRODUCT ID]],MasterData[],5,FALSE)</f>
        <v>138</v>
      </c>
      <c r="K525" s="7">
        <f>VLOOKUP(InputData[[#This Row],[PRODUCT ID]],MasterData[],6,FALSE)</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75</v>
      </c>
      <c r="C526" s="5">
        <v>12</v>
      </c>
      <c r="D526" s="5" t="s">
        <v>106</v>
      </c>
      <c r="E526" s="5" t="s">
        <v>106</v>
      </c>
      <c r="F526" s="6">
        <v>0</v>
      </c>
      <c r="G526" t="str">
        <f>VLOOKUP(InputData[[#This Row],[PRODUCT ID]],MasterData[],2,FALSE)</f>
        <v>Product33</v>
      </c>
      <c r="H526" t="str">
        <f>VLOOKUP(InputData[[#This Row],[PRODUCT ID]],MasterData[],3,FALSE)</f>
        <v>Category04</v>
      </c>
      <c r="I526" t="str">
        <f>VLOOKUP(InputData[[#This Row],[PRODUCT ID]],MasterData[],4,FALSE)</f>
        <v>Kg</v>
      </c>
      <c r="J526" s="7">
        <f>VLOOKUP(InputData[[#This Row],[PRODUCT ID]],MasterData[],5,FALSE)</f>
        <v>95</v>
      </c>
      <c r="K526" s="7">
        <f>VLOOKUP(InputData[[#This Row],[PRODUCT ID]],MasterData[],6,FALSE)</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29</v>
      </c>
      <c r="C527" s="5">
        <v>6</v>
      </c>
      <c r="D527" s="5" t="s">
        <v>106</v>
      </c>
      <c r="E527" s="5" t="s">
        <v>106</v>
      </c>
      <c r="F527" s="6">
        <v>0</v>
      </c>
      <c r="G527" t="str">
        <f>VLOOKUP(InputData[[#This Row],[PRODUCT ID]],MasterData[],2,FALSE)</f>
        <v>Product11</v>
      </c>
      <c r="H527" t="str">
        <f>VLOOKUP(InputData[[#This Row],[PRODUCT ID]],MasterData[],3,FALSE)</f>
        <v>Category02</v>
      </c>
      <c r="I527" t="str">
        <f>VLOOKUP(InputData[[#This Row],[PRODUCT ID]],MasterData[],4,FALSE)</f>
        <v>Lt</v>
      </c>
      <c r="J527" s="7">
        <f>VLOOKUP(InputData[[#This Row],[PRODUCT ID]],MasterData[],5,FALSE)</f>
        <v>44</v>
      </c>
      <c r="K527" s="7">
        <f>VLOOKUP(InputData[[#This Row],[PRODUCT ID]],MasterData[],6,FALSE)</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29</v>
      </c>
      <c r="C528" s="5">
        <v>3</v>
      </c>
      <c r="D528" s="5" t="s">
        <v>105</v>
      </c>
      <c r="E528" s="5" t="s">
        <v>107</v>
      </c>
      <c r="F528" s="6">
        <v>0</v>
      </c>
      <c r="G528" t="str">
        <f>VLOOKUP(InputData[[#This Row],[PRODUCT ID]],MasterData[],2,FALSE)</f>
        <v>Product11</v>
      </c>
      <c r="H528" t="str">
        <f>VLOOKUP(InputData[[#This Row],[PRODUCT ID]],MasterData[],3,FALSE)</f>
        <v>Category02</v>
      </c>
      <c r="I528" t="str">
        <f>VLOOKUP(InputData[[#This Row],[PRODUCT ID]],MasterData[],4,FALSE)</f>
        <v>Lt</v>
      </c>
      <c r="J528" s="7">
        <f>VLOOKUP(InputData[[#This Row],[PRODUCT ID]],MasterData[],5,FALSE)</f>
        <v>44</v>
      </c>
      <c r="K528" s="7">
        <f>VLOOKUP(InputData[[#This Row],[PRODUCT ID]],MasterData[],6,FALSE)</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18" workbookViewId="0">
      <selection activeCell="Q16" sqref="Q16"/>
    </sheetView>
  </sheetViews>
  <sheetFormatPr defaultRowHeight="13.8" x14ac:dyDescent="0.25"/>
  <cols>
    <col min="1" max="1" width="15.796875" customWidth="1"/>
    <col min="2" max="2" width="13.59765625" customWidth="1"/>
    <col min="3" max="3" width="14.3984375" customWidth="1"/>
    <col min="4" max="4" width="9.796875" customWidth="1"/>
    <col min="5" max="5" width="17.09765625" customWidth="1"/>
    <col min="6" max="6" width="17.69921875" customWidth="1"/>
  </cols>
  <sheetData>
    <row r="1" spans="1:6" ht="14.4"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Thandie Rabasimane</cp:lastModifiedBy>
  <dcterms:created xsi:type="dcterms:W3CDTF">2021-11-03T11:40:02Z</dcterms:created>
  <dcterms:modified xsi:type="dcterms:W3CDTF">2024-10-18T14:01:56Z</dcterms:modified>
</cp:coreProperties>
</file>