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anhnv3" sheetId="2" r:id="rId3"/>
    <sheet name="Evaluation Warning" sheetId="3" r:id="rId4"/>
  </sheets>
  <externalReferences>
    <externalReference r:id="rId7"/>
  </externalReferences>
  <definedNames>
    <definedName name="_xlnm._FilterDatabase" localSheetId="1" hidden="1">anhnv3!$A$16:$AW$158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<sst xmlns="http://schemas.openxmlformats.org/spreadsheetml/2006/main" count="110" uniqueCount="108">
  <si>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</si>
  <si>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</si>
  <si>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anhnv3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</si>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</sst>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H4" sqref="H4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sale tỉnh</v>
      </c>
      <c r="D4" s="13" t="s">
        <v>5</v>
      </c>
      <c r="E4" s="14" t="str">
        <f>+VLOOKUP(C3,[1]Tonghop!B:K,[1]Tonghop!$G$5,0)</f>
        <v>bacninh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Việt Anh</v>
      </c>
      <c r="C11" s="102">
        <f>+VLOOKUP($C$3,[1]Tonghop!$B:$DU,anhnv3!C6,0)</f>
        <v>25.0</v>
      </c>
      <c r="D11" s="103">
        <f>+VLOOKUP($C$3,[1]Tonghop!$B:$DU,anhnv3!D6,0)</f>
        <v>6122448.979591837</v>
      </c>
      <c r="E11" s="103">
        <f>+VLOOKUP($C$3,[1]Tonghop!$B:$DU,anhnv3!E6,0)</f>
        <v>0.0</v>
      </c>
      <c r="F11" s="103">
        <f>+VLOOKUP($C$3,[1]Tonghop!$B:$DU,anhnv3!F6,0)</f>
        <v>0.0</v>
      </c>
      <c r="G11" s="103">
        <f>+VLOOKUP($C$3,[1]Tonghop!$B:$DU,anhnv3!G6,0)</f>
        <v>0.0</v>
      </c>
      <c r="H11" s="104">
        <f>+VLOOKUP($C$3,[1]Tonghop!$B:$DU,anhnv3!H6,0)</f>
        <v>0.28</v>
      </c>
      <c r="I11" s="103">
        <f>+VLOOKUP($C$3,[1]Tonghop!$B:$DU,anhnv3!I6,0)</f>
        <v>1.69106E7</v>
      </c>
      <c r="J11" s="103">
        <f>+VLOOKUP($C$3,[1]Tonghop!$B:$DU,anhnv3!J6,0)</f>
        <v>2090181.9</v>
      </c>
      <c r="K11" s="103">
        <f>+VLOOKUP($C$3,[1]Tonghop!$B:$DU,anhnv3!K6,0)</f>
        <v>0.0</v>
      </c>
      <c r="L11" s="103">
        <f>+VLOOKUP($C$3,[1]Tonghop!$B:$DU,anhnv3!L6,0)</f>
        <v>0.0</v>
      </c>
      <c r="M11" s="103">
        <f>+VLOOKUP($C$3,[1]Tonghop!$B:$DU,anhnv3!M6,0)</f>
        <v>143400.0</v>
      </c>
      <c r="N11" s="103">
        <f>+VLOOKUP($C$3,[1]Tonghop!$B:$DU,anhnv3!N6,0)</f>
        <v>0.0</v>
      </c>
      <c r="O11" s="103">
        <f>+VLOOKUP($C$3,[1]Tonghop!$B:$DU,anhnv3!O6,0)</f>
        <v>0.0</v>
      </c>
      <c r="P11" s="103">
        <f>+VLOOKUP($C$3,[1]Tonghop!$B:$DU,anhnv3!P6,0)</f>
        <v>0.0</v>
      </c>
      <c r="Q11" s="103">
        <f>+VLOOKUP($C$3,[1]Tonghop!$B:$DU,anhnv3!Q6,0)</f>
        <v>0.0</v>
      </c>
      <c r="R11" s="103">
        <f>+VLOOKUP($C$3,[1]Tonghop!$B:$DU,anhnv3!R6,0)</f>
        <v>0.0</v>
      </c>
      <c r="S11" s="103" t="str">
        <f>+VLOOKUP($C$3,[1]Tonghop!$B:$DU,anhnv3!S6,0)</f>
        <v/>
      </c>
      <c r="T11" s="103" t="str">
        <f>+VLOOKUP($C$3,[1]Tonghop!$B:$DU,anhnv3!T6,0)</f>
        <v/>
      </c>
      <c r="U11" s="103">
        <f>+VLOOKUP($C$3,[1]Tonghop!$B:$DU,anhnv3!U6,0)</f>
        <v>0.0</v>
      </c>
      <c r="V11" s="103">
        <f>+VLOOKUP($C$3,[1]Tonghop!$B:$DU,anhnv3!V6,0)</f>
        <v>0.0</v>
      </c>
      <c r="W11" s="103">
        <f>+VLOOKUP($C$3,[1]Tonghop!$B:$DU,anhnv3!W6,0)</f>
        <v>0.0</v>
      </c>
      <c r="X11" s="103">
        <f>+VLOOKUP($C$3,[1]Tonghop!$B:$DU,anhnv3!X6,0)</f>
        <v>0.0</v>
      </c>
      <c r="Y11" s="102" t="e">
        <f>+VLOOKUP($C$3,[1]Tonghop!$B:$DU,anhnv3!Y6,0)</f>
        <v>#REF!</v>
      </c>
      <c r="Z11" s="103">
        <f>+VLOOKUP($C$3,[1]Tonghop!$B:$DU,anhnv3!Z6,0)</f>
        <v>469623.0</v>
      </c>
      <c r="AA11" s="103">
        <f>+VLOOKUP($C$3,[1]Tonghop!$B:$DU,anhnv3!AA6,0)</f>
        <v>0.0</v>
      </c>
      <c r="AB11" s="103">
        <f>+VLOOKUP($C$3,[1]Tonghop!$B:$DU,anhnv3!AB6,0)</f>
        <v>30000.0</v>
      </c>
      <c r="AC11" s="103">
        <f>+VLOOKUP($C$3,[1]Tonghop!$B:$DU,anhnv3!AC6,0)</f>
        <v>0.0</v>
      </c>
      <c r="AD11" s="103">
        <f>+VLOOKUP($C$3,[1]Tonghop!$B:$DU,anhnv3!AD6,0)</f>
        <v>0.0</v>
      </c>
      <c r="AE11" s="102" t="e">
        <f>+VLOOKUP($C$3,[1]Tonghop!$B:$DU,anhnv3!AE6,0)</f>
        <v>#REF!</v>
      </c>
      <c r="AF11" s="90"/>
      <c r="AG11" s="102">
        <f>+VLOOKUP($C$3,[1]Tonghop!$B:$DU,anhnv3!AG6,0)</f>
        <v>12.0</v>
      </c>
      <c r="AH11" s="103">
        <f>+VLOOKUP($C$3,[1]Tonghop!$B:$DU,anhnv3!AH6,0)</f>
        <v>0.0</v>
      </c>
      <c r="AI11" s="103">
        <f>+VLOOKUP($C$3,[1]Tonghop!$B:$DU,anhnv3!AI6,0)</f>
        <v>0.0</v>
      </c>
      <c r="AJ11" s="103">
        <f>+VLOOKUP($C$3,[1]Tonghop!$B:$DU,anhnv3!AJ6,0)</f>
        <v>0.0</v>
      </c>
      <c r="AK11" s="103">
        <f>+VLOOKUP($C$3,[1]Tonghop!$B:$DU,anhnv3!AK6,0)</f>
        <v>0.0</v>
      </c>
      <c r="AL11" s="103">
        <f>+VLOOKUP($C$3,[1]Tonghop!$B:$DU,anhnv3!AL6,0)</f>
        <v>1.0</v>
      </c>
      <c r="AM11" s="103">
        <f>+VLOOKUP($C$3,[1]Tonghop!$B:$DU,anhnv3!AM6,0)</f>
        <v>9.0</v>
      </c>
      <c r="AN11" s="103">
        <f>+VLOOKUP($C$3,[1]Tonghop!$B:$DU,anhnv3!AN6,0)</f>
        <v>1.0</v>
      </c>
      <c r="AO11" s="103">
        <f>+VLOOKUP($C$3,[1]Tonghop!$B:$DU,anhnv3!AO6,0)</f>
        <v>1.0</v>
      </c>
      <c r="AP11" s="103">
        <f>+VLOOKUP($C$3,[1]Tonghop!$B:$DU,anhnv3!AP6,0)</f>
        <v>0.0</v>
      </c>
      <c r="AQ11" s="102">
        <f>+VLOOKUP($C$3,[1]Tonghop!$B:$DU,anhnv3!AQ6,0)</f>
        <v>9.8674365E7</v>
      </c>
      <c r="AR11" s="103">
        <f>+VLOOKUP($C$3,[1]Tonghop!$B:$DU,anhnv3!AR6,0)</f>
        <v>1.3025E7</v>
      </c>
      <c r="AS11" s="103">
        <f>+VLOOKUP($C$3,[1]Tonghop!$B:$DU,anhnv3!AS6,0)</f>
        <v>3.6444E7</v>
      </c>
      <c r="AT11" s="103">
        <f>+VLOOKUP($C$3,[1]Tonghop!$B:$DU,anhnv3!AT6,0)</f>
        <v>1.1501E7</v>
      </c>
      <c r="AU11" s="103">
        <f>+VLOOKUP($C$3,[1]Tonghop!$B:$DU,anhnv3!AU6,0)</f>
        <v>0.0</v>
      </c>
      <c r="AV11" s="103">
        <f>+VLOOKUP($C$3,[1]Tonghop!$B:$DU,anhnv3!AV6,0)</f>
        <v>0.0</v>
      </c>
      <c r="AW11" s="103">
        <f>+VLOOKUP($C$3,[1]Tonghop!$B:$DU,anhnv3!AW6,0)</f>
        <v>2868000.0</v>
      </c>
      <c r="AX11" s="103">
        <f>+VLOOKUP($C$3,[1]Tonghop!$B:$DU,anhnv3!AX6,0)</f>
        <v>0.0</v>
      </c>
      <c r="AY11" s="103">
        <f>+VLOOKUP($C$3,[1]Tonghop!$B:$DU,anhnv3!AY6,0)</f>
        <v>1.7440909E7</v>
      </c>
      <c r="AZ11" s="103">
        <f>+VLOOKUP($C$3,[1]Tonghop!$B:$DU,anhnv3!AZ6,0)</f>
        <v>1.7395456E7</v>
      </c>
      <c r="BA11" s="90"/>
      <c r="BB11" s="103">
        <f>+VLOOKUP($C$3,[1]Tonghop!$B:$DU,anhnv3!BB6,0)</f>
        <v>0.0</v>
      </c>
      <c r="BC11" s="103">
        <f>+VLOOKUP($C$3,[1]Tonghop!$B:$DU,anhnv3!BC6,0)</f>
        <v>6.0395E7</v>
      </c>
      <c r="BD11" s="103">
        <f>+VLOOKUP($C$3,[1]Tonghop!$B:$DU,anhnv3!BD6,0)</f>
        <v>0.0</v>
      </c>
      <c r="BE11" s="103">
        <f>+VLOOKUP($C$3,[1]Tonghop!$B:$DU,anhnv3!BE6,0)</f>
        <v>430200.0000000001</v>
      </c>
      <c r="BF11" s="103" t="e">
        <f>+VLOOKUP($C$3,[1]Tonghop!$B:$DU,anhnv3!BF6,0)</f>
        <v>#REF!</v>
      </c>
      <c r="BG11" s="103">
        <f>+VLOOKUP($C$3,[1]Tonghop!$B:$DU,anhnv3!BG6,0)</f>
        <v>5232272.7</v>
      </c>
      <c r="BH11" s="103">
        <f>+VLOOKUP($C$3,[1]Tonghop!$B:$DU,anhnv3!BH6,0)</f>
        <v>3131182.0799999996</v>
      </c>
      <c r="BI11" s="103">
        <f>+VLOOKUP($C$3,[1]Tonghop!$B:$DU,anhnv3!BI6,0)</f>
        <v>0.0</v>
      </c>
      <c r="BJ11" s="103">
        <f>+VLOOKUP($C$3,[1]Tonghop!$B:$DU,anhnv3!BJ6,0)</f>
        <v>6.918865478E7</v>
      </c>
      <c r="BK11" s="102">
        <f>+VLOOKUP($C$3,[1]Tonghop!$B:$DU,anhnv3!BK6,0)</f>
        <v>6.918865478E7</v>
      </c>
      <c r="BL11" s="103">
        <f>+VLOOKUP($C$3,[1]Tonghop!$B:$DU,anhnv3!BL6,0)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b">
        <f>+IF(I11=0,"",SUM(AR11:AS11)*H11=I11)</f>
        <v>0</v>
      </c>
      <c r="J12" s="110" t="b">
        <f>+IF(J11=0,"",(AX11+AY11)*6%=J11)</f>
        <v>0</v>
      </c>
      <c r="K12" s="110"/>
      <c r="L12" s="110" t="str">
        <f>+IF(L11=0,"",(AW11+AU11)*6%=L11)</f>
        <v/>
      </c>
      <c r="M12" s="110" t="b">
        <f>+IF(M11=0,"",(AV11)*5%=M11)</f>
        <v>0</v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9.8674365E7</v>
      </c>
      <c r="G18" s="164"/>
      <c r="H18" s="164">
        <f>SUM(H19:H1553)</f>
        <v>0.0</v>
      </c>
      <c r="I18" s="164">
        <f t="shared" si="0" ref="I18:AS18">SUM(I19:I1553)</f>
        <v>1.3025E7</v>
      </c>
      <c r="J18" s="164">
        <f t="shared" si="0"/>
        <v>0.0</v>
      </c>
      <c r="K18" s="164">
        <f t="shared" si="0"/>
        <v>0.0</v>
      </c>
      <c r="L18" s="164">
        <f t="shared" si="0"/>
        <v>3.4429E7</v>
      </c>
      <c r="M18" s="164">
        <f t="shared" si="0"/>
        <v>0.0</v>
      </c>
      <c r="N18" s="164">
        <f t="shared" si="0"/>
        <v>0.0</v>
      </c>
      <c r="O18" s="164">
        <f t="shared" si="0"/>
        <v>1.1501E7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1440000.0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6.0395E7</v>
      </c>
      <c r="AD18" s="164">
        <f t="shared" si="0"/>
        <v>0.0</v>
      </c>
      <c r="AE18" s="164">
        <f t="shared" si="0"/>
        <v>430200.0000000001</v>
      </c>
      <c r="AF18" s="164">
        <f t="shared" si="0"/>
        <v>4005000.0</v>
      </c>
      <c r="AG18" s="164">
        <f t="shared" si="0"/>
        <v>0.0</v>
      </c>
      <c r="AH18" s="164">
        <f t="shared" si="0"/>
        <v>0.0</v>
      </c>
      <c r="AI18" s="164">
        <f t="shared" si="0"/>
        <v>1227272.7</v>
      </c>
      <c r="AJ18" s="164">
        <f t="shared" si="0"/>
        <v>3131182.0799999996</v>
      </c>
      <c r="AK18" s="164">
        <f t="shared" si="0"/>
        <v>8363454.779999999</v>
      </c>
      <c r="AL18" s="164">
        <f t="shared" si="0"/>
        <v>8793654.78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6.918865478000002E7</v>
      </c>
      <c r="AS18" s="164">
        <f t="shared" si="0"/>
        <v>6.976365478000002E7</v>
      </c>
      <c r="AT18" s="164">
        <f>SUM(AT19:AT1553)</f>
        <v>5.922E7</v>
      </c>
      <c r="AU18" s="164">
        <f>SUM(AU19:AU1553)</f>
        <v>3.7704365E7</v>
      </c>
      <c r="AV18" s="164">
        <f>SUM(AV19:AV1553)</f>
        <v>9.6924365E7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01/08/2019</v>
      </c>
      <c r="C19" s="167" t="str">
        <f>+IFERROR(VLOOKUP($C$3&amp;$A19,[1]data!$A:$CH,C$14,0),"")</f>
        <v>kkum.mysapo.vn</v>
      </c>
      <c r="D19" s="168" t="str">
        <f>+IFERROR(VLOOKUP($C$3&amp;$A19,[1]data!$A:$CH,D$14,0),"")</f>
        <v>Máy bán hàng Sapo S2 (T2) 
nợ 7950kTheo HĐ số02-PLTN/0801/0719-Sapo</v>
      </c>
      <c r="E19" s="168" t="str">
        <f>+IFERROR(VLOOKUP($C$3&amp;$A19,[1]data!$A:$CH,E$14,0),"")</f>
        <v>spcs2</v>
      </c>
      <c r="F19" s="169">
        <f>+IFERROR(VLOOKUP($C$3&amp;$A19,[1]data!$A:$CH,F$14,0),0)</f>
        <v>7950000.0</v>
      </c>
      <c r="G19" s="170">
        <f>+IFERROR(VLOOKUP($C$3&amp;$A19,[1]data!$A:$CH,G$14,0)*IF(VLOOKUP($C$3&amp;$A19,[1]data!$A:$CH,G$13,0)&gt;0,VLOOKUP($C$3&amp;$A19,[1]data!$A:$CH,G$13,0)&gt;0,1),"")</f>
        <v>0.3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2385000.0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2385000.0</v>
      </c>
      <c r="AL19" s="169">
        <f>+IFERROR(VLOOKUP($C$3&amp;$A19,[1]data!$A:$CH,AL$14,0),0)</f>
        <v>2385000.0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2385000.0</v>
      </c>
      <c r="AS19" s="171">
        <f>+IFERROR(VLOOKUP($C$3&amp;$A19,[1]data!$A:$CH,AS$14,0),0)</f>
        <v>2385000.0</v>
      </c>
      <c r="AT19" s="169">
        <f>+IFERROR(VLOOKUP($C$3&amp;$A19,[1]data!$A:$CH,AT$14,0),0)</f>
        <v>0.0</v>
      </c>
      <c r="AU19" s="169">
        <f>+IFERROR(VLOOKUP($C$3&amp;$A19,[1]data!$A:$CH,AU$14,0),0)</f>
        <v>7950000.0</v>
      </c>
      <c r="AV19" s="169">
        <f>+IFERROR(VLOOKUP($C$3&amp;$A19,[1]data!$A:$CH,AV$14,0),0)</f>
        <v>7950000.0</v>
      </c>
      <c r="AW19" s="169" t="b">
        <f>+IFERROR(VLOOKUP($C$3&amp;$A19,[1]data!$A:$CH,AW$14,0),0)</f>
        <v>1</v>
      </c>
      <c r="AX19" s="99" t="str">
        <f>+IFERROR(VLOOKUP($C$3&amp;$A19,[1]data!$A:$CH,AX$14,0),0)</f>
        <v>02-PLTN/0801/0719-Sapo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/>
      </c>
      <c r="C20" s="167" t="str">
        <f>+IFERROR(VLOOKUP($C$3&amp;$A20,[1]data!$A:$CH,C$14,0),"")</f>
        <v/>
      </c>
      <c r="D20" s="168" t="str">
        <f>+IFERROR(VLOOKUP($C$3&amp;$A20,[1]data!$A:$CH,D$14,0),"")</f>
        <v/>
      </c>
      <c r="E20" s="168" t="str">
        <f>+IFERROR(VLOOKUP($C$3&amp;$A20,[1]data!$A:$CH,E$14,0),"")</f>
        <v/>
      </c>
      <c r="F20" s="169">
        <f>+IFERROR(VLOOKUP($C$3&amp;$A20,[1]data!$A:$CH,F$14,0),0)</f>
        <v>0.0</v>
      </c>
      <c r="G20" s="172" t="str">
        <f>+IFERROR(VLOOKUP($C$3&amp;$A20,[1]data!$A:$CH,G$14,0)*IF(VLOOKUP($C$3&amp;$A20,[1]data!$A:$CH,G$13,0)&gt;0,VLOOKUP($C$3&amp;$A20,[1]data!$A:$CH,G$13,0)&gt;0,1),"")</f>
        <v/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0.0</v>
      </c>
      <c r="AS20" s="171">
        <f>+IFERROR(VLOOKUP($C$3&amp;$A20,[1]data!$A:$CH,AS$14,0),0)</f>
        <v>0.0</v>
      </c>
      <c r="AT20" s="169">
        <f>+IFERROR(VLOOKUP($C$3&amp;$A20,[1]data!$A:$CH,AT$14,0),0)</f>
        <v>0.0</v>
      </c>
      <c r="AU20" s="169">
        <f>+IFERROR(VLOOKUP($C$3&amp;$A20,[1]data!$A:$CH,AU$14,0),0)</f>
        <v>0.0</v>
      </c>
      <c r="AV20" s="169">
        <f>+IFERROR(VLOOKUP($C$3&amp;$A20,[1]data!$A:$CH,AV$14,0),0)</f>
        <v>0.0</v>
      </c>
      <c r="AW20" s="169">
        <f>+IFERROR(VLOOKUP($C$3&amp;$A20,[1]data!$A:$CH,AW$14,0),0)</f>
        <v>0.0</v>
      </c>
      <c r="AX20" s="99">
        <f>+IFERROR(VLOOKUP($C$3&amp;$A20,[1]data!$A:$CH,AX$14,0),0)</f>
        <v>0.0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>06/08/2019</v>
      </c>
      <c r="C21" s="167" t="str">
        <f>+IFERROR(VLOOKUP($C$3&amp;$A21,[1]data!$A:$CH,C$14,0),"")</f>
        <v>quangvulaptop.bizwebvietnam.net</v>
      </c>
      <c r="D21" s="168" t="str">
        <f>+IFERROR(VLOOKUP($C$3&amp;$A21,[1]data!$A:$CH,D$14,0),"")</f>
        <v>Thanh toán online theme: Mew INTTheo HĐ số01-PLTN/0441/0419-Sapo</v>
      </c>
      <c r="E21" s="168" t="str">
        <f>+IFERROR(VLOOKUP($C$3&amp;$A21,[1]data!$A:$CH,E$14,0),"")</f>
        <v>Theme/App</v>
      </c>
      <c r="F21" s="169">
        <f>+IFERROR(VLOOKUP($C$3&amp;$A21,[1]data!$A:$CH,F$14,0),0)</f>
        <v>500000.0</v>
      </c>
      <c r="G21" s="172">
        <f>+IFERROR(VLOOKUP($C$3&amp;$A21,[1]data!$A:$CH,G$14,0)*IF(VLOOKUP($C$3&amp;$A21,[1]data!$A:$CH,G$13,0)&gt;0,VLOOKUP($C$3&amp;$A21,[1]data!$A:$CH,G$13,0)&gt;0,1),"")</f>
        <v>0.15000000000000002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75000.00000000001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75000.00000000001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75000.00000000001</v>
      </c>
      <c r="AS21" s="171">
        <f>+IFERROR(VLOOKUP($C$3&amp;$A21,[1]data!$A:$CH,AS$14,0),0)</f>
        <v>75000.00000000001</v>
      </c>
      <c r="AT21" s="169">
        <f>+IFERROR(VLOOKUP($C$3&amp;$A21,[1]data!$A:$CH,AT$14,0),0)</f>
        <v>0.0</v>
      </c>
      <c r="AU21" s="169">
        <f>+IFERROR(VLOOKUP($C$3&amp;$A21,[1]data!$A:$CH,AU$14,0),0)</f>
        <v>500000.0</v>
      </c>
      <c r="AV21" s="169">
        <f>+IFERROR(VLOOKUP($C$3&amp;$A21,[1]data!$A:$CH,AV$14,0),0)</f>
        <v>500000.0</v>
      </c>
      <c r="AW21" s="169" t="b">
        <f>+IFERROR(VLOOKUP($C$3&amp;$A21,[1]data!$A:$CH,AW$14,0),0)</f>
        <v>1</v>
      </c>
      <c r="AX21" s="99" t="str">
        <f>+IFERROR(VLOOKUP($C$3&amp;$A21,[1]data!$A:$CH,AX$14,0),0)</f>
        <v>01-PLTN/0441/0419-Sapo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>06/08/2019</v>
      </c>
      <c r="C22" s="167" t="str">
        <f>+IFERROR(VLOOKUP($C$3&amp;$A22,[1]data!$A:$CH,C$14,0),"")</f>
        <v>cuahangmevabebn.bizwebvietnam.net</v>
      </c>
      <c r="D22" s="168" t="str">
        <f>+IFERROR(VLOOKUP($C$3&amp;$A22,[1]data!$A:$CH,D$14,0),"")</f>
        <v>Gói Web (Sinh nhật 2019) CT1 02 năm+ 01 năm km 
TT 3,5M bidv 30/7
TT nợ 2958k vcb cty 6/8Theo HĐ số1041/0719-Sapo</v>
      </c>
      <c r="E22" s="168" t="str">
        <f>+IFERROR(VLOOKUP($C$3&amp;$A22,[1]data!$A:$CH,E$14,0),"")</f>
        <v>swm</v>
      </c>
      <c r="F22" s="169">
        <f>+IFERROR(VLOOKUP($C$3&amp;$A22,[1]data!$A:$CH,F$14,0),0)</f>
        <v>2958000.0</v>
      </c>
      <c r="G22" s="172">
        <f>+IFERROR(VLOOKUP($C$3&amp;$A22,[1]data!$A:$CH,G$14,0)*IF(VLOOKUP($C$3&amp;$A22,[1]data!$A:$CH,G$13,0)&gt;0,VLOOKUP($C$3&amp;$A22,[1]data!$A:$CH,G$13,0)&gt;0,1),"")</f>
        <v>1.0</v>
      </c>
      <c r="H22" s="169">
        <f>+IFERROR(VLOOKUP($C$3&amp;$A22,[1]data!$A:$CH,H$14,0),0)</f>
        <v>0.0</v>
      </c>
      <c r="I22" s="169">
        <f>+IFERROR(VLOOKUP($C$3&amp;$A22,[1]data!$A:$CH,I$14,0),0)</f>
        <v>2958000.0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2958000.0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2958000.0</v>
      </c>
      <c r="AS22" s="171">
        <f>+IFERROR(VLOOKUP($C$3&amp;$A22,[1]data!$A:$CH,AS$14,0),0)</f>
        <v>2958000.0</v>
      </c>
      <c r="AT22" s="169">
        <f>+IFERROR(VLOOKUP($C$3&amp;$A22,[1]data!$A:$CH,AT$14,0),0)</f>
        <v>2958000.0</v>
      </c>
      <c r="AU22" s="169">
        <f>+IFERROR(VLOOKUP($C$3&amp;$A22,[1]data!$A:$CH,AU$14,0),0)</f>
        <v>0.0</v>
      </c>
      <c r="AV22" s="169">
        <f>+IFERROR(VLOOKUP($C$3&amp;$A22,[1]data!$A:$CH,AV$14,0),0)</f>
        <v>2958000.0</v>
      </c>
      <c r="AW22" s="169" t="b">
        <f>+IFERROR(VLOOKUP($C$3&amp;$A22,[1]data!$A:$CH,AW$14,0),0)</f>
        <v>1</v>
      </c>
      <c r="AX22" s="99" t="str">
        <f>+IFERROR(VLOOKUP($C$3&amp;$A22,[1]data!$A:$CH,AX$14,0),0)</f>
        <v>1041/0719-Sapo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>14/08/2019</v>
      </c>
      <c r="C23" s="167" t="str">
        <f>+IFERROR(VLOOKUP($C$3&amp;$A23,[1]data!$A:$CH,C$14,0),"")</f>
        <v>win-ny.mysapo.vn</v>
      </c>
      <c r="D23" s="168" t="str">
        <f>+IFERROR(VLOOKUP($C$3&amp;$A23,[1]data!$A:$CH,D$14,0),"")</f>
        <v>Gói sapo pos 02 năm+ 01 năm km
TT 1150k 14/8
nợ 3247kTheo HĐ số0515/0819-Sapo</v>
      </c>
      <c r="E23" s="168" t="str">
        <f>+IFERROR(VLOOKUP($C$3&amp;$A23,[1]data!$A:$CH,E$14,0),"")</f>
        <v>spm</v>
      </c>
      <c r="F23" s="169">
        <f>+IFERROR(VLOOKUP($C$3&amp;$A23,[1]data!$A:$CH,F$14,0),0)</f>
        <v>1150000.0</v>
      </c>
      <c r="G23" s="172">
        <f>+IFERROR(VLOOKUP($C$3&amp;$A23,[1]data!$A:$CH,G$14,0)*IF(VLOOKUP($C$3&amp;$A23,[1]data!$A:$CH,G$13,0)&gt;0,VLOOKUP($C$3&amp;$A23,[1]data!$A:$CH,G$13,0)&gt;0,1),"")</f>
        <v>0.5</v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575000.0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575000.0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575000.0</v>
      </c>
      <c r="AS23" s="171">
        <f>+IFERROR(VLOOKUP($C$3&amp;$A23,[1]data!$A:$CH,AS$14,0),0)</f>
        <v>1150000.0</v>
      </c>
      <c r="AT23" s="169">
        <f>+IFERROR(VLOOKUP($C$3&amp;$A23,[1]data!$A:$CH,AT$14,0),0)</f>
        <v>1150000.0</v>
      </c>
      <c r="AU23" s="169">
        <f>+IFERROR(VLOOKUP($C$3&amp;$A23,[1]data!$A:$CH,AU$14,0),0)</f>
        <v>0.0</v>
      </c>
      <c r="AV23" s="169">
        <f>+IFERROR(VLOOKUP($C$3&amp;$A23,[1]data!$A:$CH,AV$14,0),0)</f>
        <v>1150000.0</v>
      </c>
      <c r="AW23" s="169" t="b">
        <f>+IFERROR(VLOOKUP($C$3&amp;$A23,[1]data!$A:$CH,AW$14,0),0)</f>
        <v>1</v>
      </c>
      <c r="AX23" s="99" t="str">
        <f>+IFERROR(VLOOKUP($C$3&amp;$A23,[1]data!$A:$CH,AX$14,0),0)</f>
        <v>0515/0819-Sapo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>15/08/2019</v>
      </c>
      <c r="C24" s="167">
        <f>+IFERROR(VLOOKUP($C$3&amp;$A24,[1]data!$A:$CH,C$14,0),"")</f>
        <v>0.0</v>
      </c>
      <c r="D24" s="168" t="str">
        <f>+IFERROR(VLOOKUP($C$3&amp;$A24,[1]data!$A:$CH,D$14,0),"")</f>
        <v>Gói Sapo - FnB 01 nămTheo HĐ số0590/0819-Sapo</v>
      </c>
      <c r="E24" s="168" t="str">
        <f>+IFERROR(VLOOKUP($C$3&amp;$A24,[1]data!$A:$CH,E$14,0),"")</f>
        <v>fnbm</v>
      </c>
      <c r="F24" s="169">
        <f>+IFERROR(VLOOKUP($C$3&amp;$A24,[1]data!$A:$CH,F$14,0),0)</f>
        <v>1440000.0</v>
      </c>
      <c r="G24" s="172">
        <f>+IFERROR(VLOOKUP($C$3&amp;$A24,[1]data!$A:$CH,G$14,0)*IF(VLOOKUP($C$3&amp;$A24,[1]data!$A:$CH,G$13,0)&gt;0,VLOOKUP($C$3&amp;$A24,[1]data!$A:$CH,G$13,0)&gt;0,1),"")</f>
        <v>1.0</v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1440000.0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1440000.0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1440000.0</v>
      </c>
      <c r="AS24" s="171">
        <f>+IFERROR(VLOOKUP($C$3&amp;$A24,[1]data!$A:$CH,AS$14,0),0)</f>
        <v>1440000.0</v>
      </c>
      <c r="AT24" s="169">
        <f>+IFERROR(VLOOKUP($C$3&amp;$A24,[1]data!$A:$CH,AT$14,0),0)</f>
        <v>1440000.0</v>
      </c>
      <c r="AU24" s="169">
        <f>+IFERROR(VLOOKUP($C$3&amp;$A24,[1]data!$A:$CH,AU$14,0),0)</f>
        <v>0.0</v>
      </c>
      <c r="AV24" s="169">
        <f>+IFERROR(VLOOKUP($C$3&amp;$A24,[1]data!$A:$CH,AV$14,0),0)</f>
        <v>1440000.0</v>
      </c>
      <c r="AW24" s="169" t="b">
        <f>+IFERROR(VLOOKUP($C$3&amp;$A24,[1]data!$A:$CH,AW$14,0),0)</f>
        <v>1</v>
      </c>
      <c r="AX24" s="99" t="str">
        <f>+IFERROR(VLOOKUP($C$3&amp;$A24,[1]data!$A:$CH,AX$14,0),0)</f>
        <v>0590/0819-Sapo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>16/08/2019</v>
      </c>
      <c r="C25" s="167" t="str">
        <f>+IFERROR(VLOOKUP($C$3&amp;$A25,[1]data!$A:$CH,C$14,0),"")</f>
        <v>quangvulaptop.bizwebvietnam.net</v>
      </c>
      <c r="D25" s="168" t="str">
        <f>+IFERROR(VLOOKUP($C$3&amp;$A25,[1]data!$A:$CH,D$14,0),"")</f>
        <v>Thanh toán online theme: Mew INTTheo HĐ số01-PLTN/0441/0419-Sapo</v>
      </c>
      <c r="E25" s="168" t="str">
        <f>+IFERROR(VLOOKUP($C$3&amp;$A25,[1]data!$A:$CH,E$14,0),"")</f>
        <v>Theme/App</v>
      </c>
      <c r="F25" s="169">
        <f>+IFERROR(VLOOKUP($C$3&amp;$A25,[1]data!$A:$CH,F$14,0),0)</f>
        <v>900000.0</v>
      </c>
      <c r="G25" s="172">
        <f>+IFERROR(VLOOKUP($C$3&amp;$A25,[1]data!$A:$CH,G$14,0)*IF(VLOOKUP($C$3&amp;$A25,[1]data!$A:$CH,G$13,0)&gt;0,VLOOKUP($C$3&amp;$A25,[1]data!$A:$CH,G$13,0)&gt;0,1),"")</f>
        <v>0.15000000000000002</v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135000.00000000003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135000.00000000003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135000.00000000003</v>
      </c>
      <c r="AS25" s="171">
        <f>+IFERROR(VLOOKUP($C$3&amp;$A25,[1]data!$A:$CH,AS$14,0),0)</f>
        <v>135000.00000000003</v>
      </c>
      <c r="AT25" s="169">
        <f>+IFERROR(VLOOKUP($C$3&amp;$A25,[1]data!$A:$CH,AT$14,0),0)</f>
        <v>0.0</v>
      </c>
      <c r="AU25" s="169">
        <f>+IFERROR(VLOOKUP($C$3&amp;$A25,[1]data!$A:$CH,AU$14,0),0)</f>
        <v>900000.0000000001</v>
      </c>
      <c r="AV25" s="169">
        <f>+IFERROR(VLOOKUP($C$3&amp;$A25,[1]data!$A:$CH,AV$14,0),0)</f>
        <v>900000.0000000001</v>
      </c>
      <c r="AW25" s="169" t="b">
        <f>+IFERROR(VLOOKUP($C$3&amp;$A25,[1]data!$A:$CH,AW$14,0),0)</f>
        <v>1</v>
      </c>
      <c r="AX25" s="99" t="str">
        <f>+IFERROR(VLOOKUP($C$3&amp;$A25,[1]data!$A:$CH,AX$14,0),0)</f>
        <v>01-PLTN/0441/0419-Sapo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>16/08/2019</v>
      </c>
      <c r="C26" s="167">
        <f>+IFERROR(VLOOKUP($C$3&amp;$A26,[1]data!$A:$CH,C$14,0),"")</f>
        <v>0.0</v>
      </c>
      <c r="D26" s="168" t="str">
        <f>+IFERROR(VLOOKUP($C$3&amp;$A26,[1]data!$A:$CH,D$14,0),"")</f>
        <v>Máy in hóa đơn Sapo Printer SP03 (LAN) Theo HĐ số01-PLTN/0590/0819-Sapo</v>
      </c>
      <c r="E26" s="168" t="str">
        <f>+IFERROR(VLOOKUP($C$3&amp;$A26,[1]data!$A:$CH,E$14,0),"")</f>
        <v>spc</v>
      </c>
      <c r="F26" s="169">
        <f>+IFERROR(VLOOKUP($C$3&amp;$A26,[1]data!$A:$CH,F$14,0),0)</f>
        <v>1727273.0</v>
      </c>
      <c r="G26" s="172">
        <f>+IFERROR(VLOOKUP($C$3&amp;$A26,[1]data!$A:$CH,G$14,0)*IF(VLOOKUP($C$3&amp;$A26,[1]data!$A:$CH,G$13,0)&gt;0,VLOOKUP($C$3&amp;$A26,[1]data!$A:$CH,G$13,0)&gt;0,1),"")</f>
        <v>0.18</v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310909.14</v>
      </c>
      <c r="AK26" s="169">
        <f>+IFERROR(VLOOKUP($C$3&amp;$A26,[1]data!$A:$CH,AK$14,0),0)</f>
        <v>310909.14</v>
      </c>
      <c r="AL26" s="169">
        <f>+IFERROR(VLOOKUP($C$3&amp;$A26,[1]data!$A:$CH,AL$14,0),0)</f>
        <v>310909.14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310909.14</v>
      </c>
      <c r="AS26" s="171">
        <f>+IFERROR(VLOOKUP($C$3&amp;$A26,[1]data!$A:$CH,AS$14,0),0)</f>
        <v>310909.14</v>
      </c>
      <c r="AT26" s="169">
        <f>+IFERROR(VLOOKUP($C$3&amp;$A26,[1]data!$A:$CH,AT$14,0),0)</f>
        <v>0.0</v>
      </c>
      <c r="AU26" s="169">
        <f>+IFERROR(VLOOKUP($C$3&amp;$A26,[1]data!$A:$CH,AU$14,0),0)</f>
        <v>1727273.0000000002</v>
      </c>
      <c r="AV26" s="169">
        <f>+IFERROR(VLOOKUP($C$3&amp;$A26,[1]data!$A:$CH,AV$14,0),0)</f>
        <v>1727273.0000000002</v>
      </c>
      <c r="AW26" s="169" t="b">
        <f>+IFERROR(VLOOKUP($C$3&amp;$A26,[1]data!$A:$CH,AW$14,0),0)</f>
        <v>1</v>
      </c>
      <c r="AX26" s="99" t="str">
        <f>+IFERROR(VLOOKUP($C$3&amp;$A26,[1]data!$A:$CH,AX$14,0),0)</f>
        <v>01-PLTN/0590/0819-Sapo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>16/08/2019</v>
      </c>
      <c r="C28" s="167" t="str">
        <f>+IFERROR(VLOOKUP($C$3&amp;$A28,[1]data!$A:$CH,C$14,0),"")</f>
        <v>shoptuson.mysapo.vn</v>
      </c>
      <c r="D28" s="168" t="str">
        <f>+IFERROR(VLOOKUP($C$3&amp;$A28,[1]data!$A:$CH,D$14,0),"")</f>
        <v>Gói POS (Sinh nhật 2019) CT1 01 năm+ 01 năm kmTheo HĐ số0759/0819-Sapo</v>
      </c>
      <c r="E28" s="168" t="str">
        <f>+IFERROR(VLOOKUP($C$3&amp;$A28,[1]data!$A:$CH,E$14,0),"")</f>
        <v>spm</v>
      </c>
      <c r="F28" s="169">
        <f>+IFERROR(VLOOKUP($C$3&amp;$A28,[1]data!$A:$CH,F$14,0),0)</f>
        <v>4946000.0</v>
      </c>
      <c r="G28" s="172">
        <f>+IFERROR(VLOOKUP($C$3&amp;$A28,[1]data!$A:$CH,G$14,0)*IF(VLOOKUP($C$3&amp;$A28,[1]data!$A:$CH,G$13,0)&gt;0,VLOOKUP($C$3&amp;$A28,[1]data!$A:$CH,G$13,0)&gt;0,1),"")</f>
        <v>1.0</v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4946000.0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4946000.0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4946000.0</v>
      </c>
      <c r="AS28" s="171">
        <f>+IFERROR(VLOOKUP($C$3&amp;$A28,[1]data!$A:$CH,AS$14,0),0)</f>
        <v>4946000.0</v>
      </c>
      <c r="AT28" s="169">
        <f>+IFERROR(VLOOKUP($C$3&amp;$A28,[1]data!$A:$CH,AT$14,0),0)</f>
        <v>4946000.0</v>
      </c>
      <c r="AU28" s="169">
        <f>+IFERROR(VLOOKUP($C$3&amp;$A28,[1]data!$A:$CH,AU$14,0),0)</f>
        <v>0.0</v>
      </c>
      <c r="AV28" s="169">
        <f>+IFERROR(VLOOKUP($C$3&amp;$A28,[1]data!$A:$CH,AV$14,0),0)</f>
        <v>4946000.0</v>
      </c>
      <c r="AW28" s="169" t="b">
        <f>+IFERROR(VLOOKUP($C$3&amp;$A28,[1]data!$A:$CH,AW$14,0),0)</f>
        <v>1</v>
      </c>
      <c r="AX28" s="99" t="str">
        <f>+IFERROR(VLOOKUP($C$3&amp;$A28,[1]data!$A:$CH,AX$14,0),0)</f>
        <v>0759/0819-Sapo</v>
      </c>
      <c r="AY28" s="99">
        <f>+IFERROR(VLOOKUP($C$3&amp;$A28,[1]data!$A:$CH,AY$14,0),0)</f>
        <v>0.0</v>
      </c>
    </row>
    <row r="29" spans="1:51" ht="12.75">
      <c r="A29" s="30">
        <v>11.0</v>
      </c>
      <c r="B29" s="166">
        <f>+IFERROR(VLOOKUP($C$3&amp;$A29,[1]data!$A:$CH,B$14,0),"")</f>
        <v>43708.0</v>
      </c>
      <c r="C29" s="167" t="str">
        <f>+IFERROR(VLOOKUP($C$3&amp;$A29,[1]data!$A:$CH,C$14,0),"")</f>
        <v>kkum.mysapo.vn</v>
      </c>
      <c r="D29" s="168" t="str">
        <f>+IFERROR(VLOOKUP($C$3&amp;$A29,[1]data!$A:$CH,D$14,0),"")</f>
        <v>Máy bán hàng Sapo S2 (T2) Theo HĐ số02-PLTN/0801/0719-Sapo</v>
      </c>
      <c r="E29" s="168" t="str">
        <f>+IFERROR(VLOOKUP($C$3&amp;$A29,[1]data!$A:$CH,E$14,0),"")</f>
        <v>spcs2</v>
      </c>
      <c r="F29" s="169">
        <f>+IFERROR(VLOOKUP($C$3&amp;$A29,[1]data!$A:$CH,F$14,0),0)</f>
        <v>5400000.0</v>
      </c>
      <c r="G29" s="172">
        <f>+IFERROR(VLOOKUP($C$3&amp;$A29,[1]data!$A:$CH,G$14,0)*IF(VLOOKUP($C$3&amp;$A29,[1]data!$A:$CH,G$13,0)&gt;0,VLOOKUP($C$3&amp;$A29,[1]data!$A:$CH,G$13,0)&gt;0,1),"")</f>
        <v>0.3</v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1620000.0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1620000.0</v>
      </c>
      <c r="AL29" s="169">
        <f>+IFERROR(VLOOKUP($C$3&amp;$A29,[1]data!$A:$CH,AL$14,0),0)</f>
        <v>1620000.0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1620000.0</v>
      </c>
      <c r="AS29" s="171">
        <f>+IFERROR(VLOOKUP($C$3&amp;$A29,[1]data!$A:$CH,AS$14,0),0)</f>
        <v>1620000.0</v>
      </c>
      <c r="AT29" s="169">
        <f>+IFERROR(VLOOKUP($C$3&amp;$A29,[1]data!$A:$CH,AT$14,0),0)</f>
        <v>0.0</v>
      </c>
      <c r="AU29" s="169">
        <f>+IFERROR(VLOOKUP($C$3&amp;$A29,[1]data!$A:$CH,AU$14,0),0)</f>
        <v>5400000.0</v>
      </c>
      <c r="AV29" s="169">
        <f>+IFERROR(VLOOKUP($C$3&amp;$A29,[1]data!$A:$CH,AV$14,0),0)</f>
        <v>5400000.0</v>
      </c>
      <c r="AW29" s="169" t="b">
        <f>+IFERROR(VLOOKUP($C$3&amp;$A29,[1]data!$A:$CH,AW$14,0),0)</f>
        <v>1</v>
      </c>
      <c r="AX29" s="99" t="str">
        <f>+IFERROR(VLOOKUP($C$3&amp;$A29,[1]data!$A:$CH,AX$14,0),0)</f>
        <v>02-PLTN/0801/0719-Sapo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>07/08/2019</v>
      </c>
      <c r="C30" s="167" t="str">
        <f>+IFERROR(VLOOKUP($C$3&amp;$A30,[1]data!$A:$CH,C$14,0),"")</f>
        <v>congtyhuynhbaongoc.bizwebvietnam.net</v>
      </c>
      <c r="D30" s="168" t="str">
        <f>+IFERROR(VLOOKUP($C$3&amp;$A30,[1]data!$A:$CH,D$14,0),"")</f>
        <v>Gói Web (Sinh nhật 2019) CT1 02 năm+ 01 năm km
TT 3229k bidv cty 25/7
TT nợ 3229k 7/8Theo HĐ số0784/0719-Sapo</v>
      </c>
      <c r="E30" s="168" t="str">
        <f>+IFERROR(VLOOKUP($C$3&amp;$A30,[1]data!$A:$CH,E$14,0),"")</f>
        <v>swm</v>
      </c>
      <c r="F30" s="169">
        <f>+IFERROR(VLOOKUP($C$3&amp;$A30,[1]data!$A:$CH,F$14,0),0)</f>
        <v>3229000.0</v>
      </c>
      <c r="G30" s="172">
        <f>+IFERROR(VLOOKUP($C$3&amp;$A30,[1]data!$A:$CH,G$14,0)*IF(VLOOKUP($C$3&amp;$A30,[1]data!$A:$CH,G$13,0)&gt;0,VLOOKUP($C$3&amp;$A30,[1]data!$A:$CH,G$13,0)&gt;0,1),"")</f>
        <v>1.0</v>
      </c>
      <c r="H30" s="169">
        <f>+IFERROR(VLOOKUP($C$3&amp;$A30,[1]data!$A:$CH,H$14,0),0)</f>
        <v>0.0</v>
      </c>
      <c r="I30" s="169">
        <f>+IFERROR(VLOOKUP($C$3&amp;$A30,[1]data!$A:$CH,I$14,0),0)</f>
        <v>3229000.0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3229000.0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3229000.0</v>
      </c>
      <c r="AS30" s="171">
        <f>+IFERROR(VLOOKUP($C$3&amp;$A30,[1]data!$A:$CH,AS$14,0),0)</f>
        <v>3229000.0</v>
      </c>
      <c r="AT30" s="169">
        <f>+IFERROR(VLOOKUP($C$3&amp;$A30,[1]data!$A:$CH,AT$14,0),0)</f>
        <v>3229000.0</v>
      </c>
      <c r="AU30" s="169">
        <f>+IFERROR(VLOOKUP($C$3&amp;$A30,[1]data!$A:$CH,AU$14,0),0)</f>
        <v>0.0</v>
      </c>
      <c r="AV30" s="169">
        <f>+IFERROR(VLOOKUP($C$3&amp;$A30,[1]data!$A:$CH,AV$14,0),0)</f>
        <v>3229000.0</v>
      </c>
      <c r="AW30" s="169" t="b">
        <f>+IFERROR(VLOOKUP($C$3&amp;$A30,[1]data!$A:$CH,AW$14,0),0)</f>
        <v>1</v>
      </c>
      <c r="AX30" s="99" t="str">
        <f>+IFERROR(VLOOKUP($C$3&amp;$A30,[1]data!$A:$CH,AX$14,0),0)</f>
        <v>0784/0719-Sapo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>16/08/2019</v>
      </c>
      <c r="C31" s="167" t="str">
        <f>+IFERROR(VLOOKUP($C$3&amp;$A31,[1]data!$A:$CH,C$14,0),"")</f>
        <v>khotuixuanhoa.mysapo.vn</v>
      </c>
      <c r="D31" s="168" t="str">
        <f>+IFERROR(VLOOKUP($C$3&amp;$A31,[1]data!$A:$CH,D$14,0),"")</f>
        <v>Gói Omnichannel (Sinh nhật 2019) CT1 02 năm+ 01 năm kmTheo HĐ số0669/0819-Sapo</v>
      </c>
      <c r="E31" s="168" t="str">
        <f>+IFERROR(VLOOKUP($C$3&amp;$A31,[1]data!$A:$CH,E$14,0),"")</f>
        <v>som</v>
      </c>
      <c r="F31" s="169">
        <f>+IFERROR(VLOOKUP($C$3&amp;$A31,[1]data!$A:$CH,F$14,0),0)</f>
        <v>1.1501E7</v>
      </c>
      <c r="G31" s="172">
        <f>+IFERROR(VLOOKUP($C$3&amp;$A31,[1]data!$A:$CH,G$14,0)*IF(VLOOKUP($C$3&amp;$A31,[1]data!$A:$CH,G$13,0)&gt;0,VLOOKUP($C$3&amp;$A31,[1]data!$A:$CH,G$13,0)&gt;0,1),"")</f>
        <v>1.0</v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1.1501E7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1.1501E7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1.1501E7</v>
      </c>
      <c r="AS31" s="171">
        <f>+IFERROR(VLOOKUP($C$3&amp;$A31,[1]data!$A:$CH,AS$14,0),0)</f>
        <v>1.1501E7</v>
      </c>
      <c r="AT31" s="169">
        <f>+IFERROR(VLOOKUP($C$3&amp;$A31,[1]data!$A:$CH,AT$14,0),0)</f>
        <v>1.1501E7</v>
      </c>
      <c r="AU31" s="169">
        <f>+IFERROR(VLOOKUP($C$3&amp;$A31,[1]data!$A:$CH,AU$14,0),0)</f>
        <v>0.0</v>
      </c>
      <c r="AV31" s="169">
        <f>+IFERROR(VLOOKUP($C$3&amp;$A31,[1]data!$A:$CH,AV$14,0),0)</f>
        <v>1.1501E7</v>
      </c>
      <c r="AW31" s="169" t="b">
        <f>+IFERROR(VLOOKUP($C$3&amp;$A31,[1]data!$A:$CH,AW$14,0),0)</f>
        <v>1</v>
      </c>
      <c r="AX31" s="99" t="str">
        <f>+IFERROR(VLOOKUP($C$3&amp;$A31,[1]data!$A:$CH,AX$14,0),0)</f>
        <v>0669/0819-Sapo</v>
      </c>
      <c r="AY31" s="99">
        <f>+IFERROR(VLOOKUP($C$3&amp;$A31,[1]data!$A:$CH,AY$14,0),0)</f>
        <v>0.0</v>
      </c>
    </row>
    <row r="32" spans="1:51" ht="12.75">
      <c r="A32" s="30">
        <v>14.0</v>
      </c>
      <c r="B32" s="166">
        <f>+IFERROR(VLOOKUP($C$3&amp;$A32,[1]data!$A:$CH,B$14,0),"")</f>
        <v>43695.0</v>
      </c>
      <c r="C32" s="167" t="str">
        <f>+IFERROR(VLOOKUP($C$3&amp;$A32,[1]data!$A:$CH,C$14,0),"")</f>
        <v>datthuy.mysapo.vn</v>
      </c>
      <c r="D32" s="168" t="str">
        <f>+IFERROR(VLOOKUP($C$3&amp;$A32,[1]data!$A:$CH,D$14,0),"")</f>
        <v>Gói POS (Sinh nhật 2019) CT1 02 năm+ 01 năm kmTheo HĐ số0734/0819-Sapo</v>
      </c>
      <c r="E32" s="168" t="str">
        <f>+IFERROR(VLOOKUP($C$3&amp;$A32,[1]data!$A:$CH,E$14,0),"")</f>
        <v>spm</v>
      </c>
      <c r="F32" s="169">
        <f>+IFERROR(VLOOKUP($C$3&amp;$A32,[1]data!$A:$CH,F$14,0),0)</f>
        <v>4946000.0</v>
      </c>
      <c r="G32" s="172">
        <f>+IFERROR(VLOOKUP($C$3&amp;$A32,[1]data!$A:$CH,G$14,0)*IF(VLOOKUP($C$3&amp;$A32,[1]data!$A:$CH,G$13,0)&gt;0,VLOOKUP($C$3&amp;$A32,[1]data!$A:$CH,G$13,0)&gt;0,1),"")</f>
        <v>1.0</v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4946000.0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4946000.0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4946000.0</v>
      </c>
      <c r="AS32" s="171">
        <f>+IFERROR(VLOOKUP($C$3&amp;$A32,[1]data!$A:$CH,AS$14,0),0)</f>
        <v>4946000.0</v>
      </c>
      <c r="AT32" s="169">
        <f>+IFERROR(VLOOKUP($C$3&amp;$A32,[1]data!$A:$CH,AT$14,0),0)</f>
        <v>4946000.0</v>
      </c>
      <c r="AU32" s="169">
        <f>+IFERROR(VLOOKUP($C$3&amp;$A32,[1]data!$A:$CH,AU$14,0),0)</f>
        <v>0.0</v>
      </c>
      <c r="AV32" s="169">
        <f>+IFERROR(VLOOKUP($C$3&amp;$A32,[1]data!$A:$CH,AV$14,0),0)</f>
        <v>4946000.0</v>
      </c>
      <c r="AW32" s="169" t="b">
        <f>+IFERROR(VLOOKUP($C$3&amp;$A32,[1]data!$A:$CH,AW$14,0),0)</f>
        <v>1</v>
      </c>
      <c r="AX32" s="99" t="str">
        <f>+IFERROR(VLOOKUP($C$3&amp;$A32,[1]data!$A:$CH,AX$14,0),0)</f>
        <v>0734/0819-Sapo</v>
      </c>
      <c r="AY32" s="99">
        <f>+IFERROR(VLOOKUP($C$3&amp;$A32,[1]data!$A:$CH,AY$14,0),0)</f>
        <v>0.0</v>
      </c>
    </row>
    <row r="33" spans="1:51" ht="12.75">
      <c r="A33" s="30">
        <v>15.0</v>
      </c>
      <c r="B33" s="166">
        <f>+IFERROR(VLOOKUP($C$3&amp;$A33,[1]data!$A:$CH,B$14,0),"")</f>
        <v>43701.0</v>
      </c>
      <c r="C33" s="167" t="str">
        <f>+IFERROR(VLOOKUP($C$3&amp;$A33,[1]data!$A:$CH,C$14,0),"")</f>
        <v>orderviettrung.bizwebvietnam.net</v>
      </c>
      <c r="D33" s="168" t="str">
        <f>+IFERROR(VLOOKUP($C$3&amp;$A33,[1]data!$A:$CH,D$14,0),"")</f>
        <v>Gói sapo web 01 năm+ phí khởi tạoTheo HĐ số0900/0819-Sapo</v>
      </c>
      <c r="E33" s="168" t="str">
        <f>+IFERROR(VLOOKUP($C$3&amp;$A33,[1]data!$A:$CH,E$14,0),"")</f>
        <v>swm</v>
      </c>
      <c r="F33" s="169">
        <f>+IFERROR(VLOOKUP($C$3&amp;$A33,[1]data!$A:$CH,F$14,0),0)</f>
        <v>5088000.0</v>
      </c>
      <c r="G33" s="172">
        <f>+IFERROR(VLOOKUP($C$3&amp;$A33,[1]data!$A:$CH,G$14,0)*IF(VLOOKUP($C$3&amp;$A33,[1]data!$A:$CH,G$13,0)&gt;0,VLOOKUP($C$3&amp;$A33,[1]data!$A:$CH,G$13,0)&gt;0,1),"")</f>
        <v>1.0</v>
      </c>
      <c r="H33" s="169">
        <f>+IFERROR(VLOOKUP($C$3&amp;$A33,[1]data!$A:$CH,H$14,0),0)</f>
        <v>0.0</v>
      </c>
      <c r="I33" s="169">
        <f>+IFERROR(VLOOKUP($C$3&amp;$A33,[1]data!$A:$CH,I$14,0),0)</f>
        <v>5088000.0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5088000.0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5088000.0</v>
      </c>
      <c r="AS33" s="171">
        <f>+IFERROR(VLOOKUP($C$3&amp;$A33,[1]data!$A:$CH,AS$14,0),0)</f>
        <v>5088000.0</v>
      </c>
      <c r="AT33" s="169">
        <f>+IFERROR(VLOOKUP($C$3&amp;$A33,[1]data!$A:$CH,AT$14,0),0)</f>
        <v>5088000.0</v>
      </c>
      <c r="AU33" s="169">
        <f>+IFERROR(VLOOKUP($C$3&amp;$A33,[1]data!$A:$CH,AU$14,0),0)</f>
        <v>0.0</v>
      </c>
      <c r="AV33" s="169">
        <f>+IFERROR(VLOOKUP($C$3&amp;$A33,[1]data!$A:$CH,AV$14,0),0)</f>
        <v>5088000.0</v>
      </c>
      <c r="AW33" s="169" t="b">
        <f>+IFERROR(VLOOKUP($C$3&amp;$A33,[1]data!$A:$CH,AW$14,0),0)</f>
        <v>1</v>
      </c>
      <c r="AX33" s="99" t="str">
        <f>+IFERROR(VLOOKUP($C$3&amp;$A33,[1]data!$A:$CH,AX$14,0),0)</f>
        <v>0900/0819-Sapo</v>
      </c>
      <c r="AY33" s="99">
        <f>+IFERROR(VLOOKUP($C$3&amp;$A33,[1]data!$A:$CH,AY$14,0),0)</f>
        <v>0.0</v>
      </c>
    </row>
    <row r="34" spans="1:51" ht="12.75">
      <c r="A34" s="30">
        <v>16.0</v>
      </c>
      <c r="B34" s="166">
        <f>+IFERROR(VLOOKUP($C$3&amp;$A34,[1]data!$A:$CH,B$14,0),"")</f>
        <v>43701.0</v>
      </c>
      <c r="C34" s="167" t="str">
        <f>+IFERROR(VLOOKUP($C$3&amp;$A34,[1]data!$A:$CH,C$14,0),"")</f>
        <v>orderviettrung.bizwebvietnam.net</v>
      </c>
      <c r="D34" s="168" t="str">
        <f>+IFERROR(VLOOKUP($C$3&amp;$A34,[1]data!$A:$CH,D$14,0),"")</f>
        <v>Thanh toán online theme: Delta ShoesTheo HĐ số01-PLTN/0900/0819-Sapo</v>
      </c>
      <c r="E34" s="168" t="str">
        <f>+IFERROR(VLOOKUP($C$3&amp;$A34,[1]data!$A:$CH,E$14,0),"")</f>
        <v>Theme/App</v>
      </c>
      <c r="F34" s="169">
        <f>+IFERROR(VLOOKUP($C$3&amp;$A34,[1]data!$A:$CH,F$14,0),0)</f>
        <v>1468000.0</v>
      </c>
      <c r="G34" s="172">
        <f>+IFERROR(VLOOKUP($C$3&amp;$A34,[1]data!$A:$CH,G$14,0)*IF(VLOOKUP($C$3&amp;$A34,[1]data!$A:$CH,G$13,0)&gt;0,VLOOKUP($C$3&amp;$A34,[1]data!$A:$CH,G$13,0)&gt;0,1),"")</f>
        <v>0.15000000000000002</v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220200.00000000003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220200.00000000003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220200.00000000003</v>
      </c>
      <c r="AS34" s="171">
        <f>+IFERROR(VLOOKUP($C$3&amp;$A34,[1]data!$A:$CH,AS$14,0),0)</f>
        <v>220200.00000000003</v>
      </c>
      <c r="AT34" s="169">
        <f>+IFERROR(VLOOKUP($C$3&amp;$A34,[1]data!$A:$CH,AT$14,0),0)</f>
        <v>0.0</v>
      </c>
      <c r="AU34" s="169">
        <f>+IFERROR(VLOOKUP($C$3&amp;$A34,[1]data!$A:$CH,AU$14,0),0)</f>
        <v>1468000.0</v>
      </c>
      <c r="AV34" s="169">
        <f>+IFERROR(VLOOKUP($C$3&amp;$A34,[1]data!$A:$CH,AV$14,0),0)</f>
        <v>1468000.0</v>
      </c>
      <c r="AW34" s="169" t="b">
        <f>+IFERROR(VLOOKUP($C$3&amp;$A34,[1]data!$A:$CH,AW$14,0),0)</f>
        <v>1</v>
      </c>
      <c r="AX34" s="99" t="str">
        <f>+IFERROR(VLOOKUP($C$3&amp;$A34,[1]data!$A:$CH,AX$14,0),0)</f>
        <v>01-PLTN/0900/0819-Sapo</v>
      </c>
      <c r="AY34" s="99">
        <f>+IFERROR(VLOOKUP($C$3&amp;$A34,[1]data!$A:$CH,AY$14,0),0)</f>
        <v>0.0</v>
      </c>
    </row>
    <row r="35" spans="1:51" ht="12.75">
      <c r="A35" s="30">
        <v>17.0</v>
      </c>
      <c r="B35" s="166">
        <f>+IFERROR(VLOOKUP($C$3&amp;$A35,[1]data!$A:$CH,B$14,0),"")</f>
        <v>43705.0</v>
      </c>
      <c r="C35" s="167" t="str">
        <f>+IFERROR(VLOOKUP($C$3&amp;$A35,[1]data!$A:$CH,C$14,0),"")</f>
        <v>shopkidts.mysapo.vn</v>
      </c>
      <c r="D35" s="168" t="str">
        <f>+IFERROR(VLOOKUP($C$3&amp;$A35,[1]data!$A:$CH,D$14,0),"")</f>
        <v>Gói sapo pos 02 năm+ 01 năm kmTheo HĐ số1167/0819-Sapo</v>
      </c>
      <c r="E35" s="168" t="str">
        <f>+IFERROR(VLOOKUP($C$3&amp;$A35,[1]data!$A:$CH,E$14,0),"")</f>
        <v>spm</v>
      </c>
      <c r="F35" s="169">
        <f>+IFERROR(VLOOKUP($C$3&amp;$A35,[1]data!$A:$CH,F$14,0),0)</f>
        <v>4496000.0</v>
      </c>
      <c r="G35" s="172">
        <f>+IFERROR(VLOOKUP($C$3&amp;$A35,[1]data!$A:$CH,G$14,0)*IF(VLOOKUP($C$3&amp;$A35,[1]data!$A:$CH,G$13,0)&gt;0,VLOOKUP($C$3&amp;$A35,[1]data!$A:$CH,G$13,0)&gt;0,1),"")</f>
        <v>1.0</v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4496000.0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4496000.0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4496000.0</v>
      </c>
      <c r="AS35" s="171">
        <f>+IFERROR(VLOOKUP($C$3&amp;$A35,[1]data!$A:$CH,AS$14,0),0)</f>
        <v>4496000.0</v>
      </c>
      <c r="AT35" s="169">
        <f>+IFERROR(VLOOKUP($C$3&amp;$A35,[1]data!$A:$CH,AT$14,0),0)</f>
        <v>4496000.0</v>
      </c>
      <c r="AU35" s="169">
        <f>+IFERROR(VLOOKUP($C$3&amp;$A35,[1]data!$A:$CH,AU$14,0),0)</f>
        <v>0.0</v>
      </c>
      <c r="AV35" s="169">
        <f>+IFERROR(VLOOKUP($C$3&amp;$A35,[1]data!$A:$CH,AV$14,0),0)</f>
        <v>4496000.0</v>
      </c>
      <c r="AW35" s="169" t="b">
        <f>+IFERROR(VLOOKUP($C$3&amp;$A35,[1]data!$A:$CH,AW$14,0),0)</f>
        <v>1</v>
      </c>
      <c r="AX35" s="99" t="str">
        <f>+IFERROR(VLOOKUP($C$3&amp;$A35,[1]data!$A:$CH,AX$14,0),0)</f>
        <v>1167/0819-Sapo</v>
      </c>
      <c r="AY35" s="99">
        <f>+IFERROR(VLOOKUP($C$3&amp;$A35,[1]data!$A:$CH,AY$14,0),0)</f>
        <v>0.0</v>
      </c>
    </row>
    <row r="36" spans="1:51" ht="12.75">
      <c r="A36" s="30">
        <v>18.0</v>
      </c>
      <c r="B36" s="166">
        <f>+IFERROR(VLOOKUP($C$3&amp;$A36,[1]data!$A:$CH,B$14,0),"")</f>
        <v>43705.0</v>
      </c>
      <c r="C36" s="167" t="str">
        <f>+IFERROR(VLOOKUP($C$3&amp;$A36,[1]data!$A:$CH,C$14,0),"")</f>
        <v>shopkidts.mysapo.vn</v>
      </c>
      <c r="D36" s="168" t="str">
        <f>+IFERROR(VLOOKUP($C$3&amp;$A36,[1]data!$A:$CH,D$14,0),"")</f>
        <v>Gói sapo pos 02 năm+ 01 năm kmTheo HĐ số1167/0819-Sapo</v>
      </c>
      <c r="E36" s="168" t="str">
        <f>+IFERROR(VLOOKUP($C$3&amp;$A36,[1]data!$A:$CH,E$14,0),"")</f>
        <v>spm</v>
      </c>
      <c r="F36" s="169">
        <f>+IFERROR(VLOOKUP($C$3&amp;$A36,[1]data!$A:$CH,F$14,0),0)</f>
        <v>1000000.0</v>
      </c>
      <c r="G36" s="172">
        <f>+IFERROR(VLOOKUP($C$3&amp;$A36,[1]data!$A:$CH,G$14,0)*IF(VLOOKUP($C$3&amp;$A36,[1]data!$A:$CH,G$13,0)&gt;0,VLOOKUP($C$3&amp;$A36,[1]data!$A:$CH,G$13,0)&gt;0,1),"")</f>
        <v>1.0</v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1000000.0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1000000.0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1000000.0</v>
      </c>
      <c r="AS36" s="171">
        <f>+IFERROR(VLOOKUP($C$3&amp;$A36,[1]data!$A:$CH,AS$14,0),0)</f>
        <v>1000000.0</v>
      </c>
      <c r="AT36" s="169">
        <f>+IFERROR(VLOOKUP($C$3&amp;$A36,[1]data!$A:$CH,AT$14,0),0)</f>
        <v>1000000.0</v>
      </c>
      <c r="AU36" s="169">
        <f>+IFERROR(VLOOKUP($C$3&amp;$A36,[1]data!$A:$CH,AU$14,0),0)</f>
        <v>0.0</v>
      </c>
      <c r="AV36" s="169">
        <f>+IFERROR(VLOOKUP($C$3&amp;$A36,[1]data!$A:$CH,AV$14,0),0)</f>
        <v>1000000.0</v>
      </c>
      <c r="AW36" s="169" t="b">
        <f>+IFERROR(VLOOKUP($C$3&amp;$A36,[1]data!$A:$CH,AW$14,0),0)</f>
        <v>1</v>
      </c>
      <c r="AX36" s="99" t="str">
        <f>+IFERROR(VLOOKUP($C$3&amp;$A36,[1]data!$A:$CH,AX$14,0),0)</f>
        <v>1167/0819-Sapo</v>
      </c>
      <c r="AY36" s="99">
        <f>+IFERROR(VLOOKUP($C$3&amp;$A36,[1]data!$A:$CH,AY$14,0),0)</f>
        <v>0.0</v>
      </c>
    </row>
    <row r="37" spans="1:51" ht="12.75">
      <c r="A37" s="30">
        <v>19.0</v>
      </c>
      <c r="B37" s="166">
        <f>+IFERROR(VLOOKUP($C$3&amp;$A37,[1]data!$A:$CH,B$14,0),"")</f>
        <v>43708.0</v>
      </c>
      <c r="C37" s="167" t="str">
        <f>+IFERROR(VLOOKUP($C$3&amp;$A37,[1]data!$A:$CH,C$14,0),"")</f>
        <v>cafe1977.mysapo.vn</v>
      </c>
      <c r="D37" s="168" t="str">
        <f>+IFERROR(VLOOKUP($C$3&amp;$A37,[1]data!$A:$CH,D$14,0),"")</f>
        <v>Gói Start up 01 nămTheo HĐ số1311/0819-Sapo</v>
      </c>
      <c r="E37" s="168" t="str">
        <f>+IFERROR(VLOOKUP($C$3&amp;$A37,[1]data!$A:$CH,E$14,0),"")</f>
        <v>spm</v>
      </c>
      <c r="F37" s="169">
        <f>+IFERROR(VLOOKUP($C$3&amp;$A37,[1]data!$A:$CH,F$14,0),0)</f>
        <v>1428000.0</v>
      </c>
      <c r="G37" s="172">
        <f>+IFERROR(VLOOKUP($C$3&amp;$A37,[1]data!$A:$CH,G$14,0)*IF(VLOOKUP($C$3&amp;$A37,[1]data!$A:$CH,G$13,0)&gt;0,VLOOKUP($C$3&amp;$A37,[1]data!$A:$CH,G$13,0)&gt;0,1),"")</f>
        <v>1.0</v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1428000.0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1428000.0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1428000.0</v>
      </c>
      <c r="AS37" s="171">
        <f>+IFERROR(VLOOKUP($C$3&amp;$A37,[1]data!$A:$CH,AS$14,0),0)</f>
        <v>1428000.0</v>
      </c>
      <c r="AT37" s="169">
        <f>+IFERROR(VLOOKUP($C$3&amp;$A37,[1]data!$A:$CH,AT$14,0),0)</f>
        <v>1428000.0</v>
      </c>
      <c r="AU37" s="169">
        <f>+IFERROR(VLOOKUP($C$3&amp;$A37,[1]data!$A:$CH,AU$14,0),0)</f>
        <v>0.0</v>
      </c>
      <c r="AV37" s="169">
        <f>+IFERROR(VLOOKUP($C$3&amp;$A37,[1]data!$A:$CH,AV$14,0),0)</f>
        <v>1428000.0</v>
      </c>
      <c r="AW37" s="169" t="b">
        <f>+IFERROR(VLOOKUP($C$3&amp;$A37,[1]data!$A:$CH,AW$14,0),0)</f>
        <v>1</v>
      </c>
      <c r="AX37" s="99" t="str">
        <f>+IFERROR(VLOOKUP($C$3&amp;$A37,[1]data!$A:$CH,AX$14,0),0)</f>
        <v>1311/0819-Sapo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>01/08/2019</v>
      </c>
      <c r="C38" s="167">
        <f>+IFERROR(VLOOKUP($C$3&amp;$A38,[1]data!$A:$CH,C$14,0),"")</f>
        <v>0.0</v>
      </c>
      <c r="D38" s="168" t="str">
        <f>+IFERROR(VLOOKUP($C$3&amp;$A38,[1]data!$A:$CH,D$14,0),"")</f>
        <v>Giấy in mã vạch khổ 2 tem nhiệt 2
Ghi DS tháng 7Theo HĐ số01-PLTN/1048/0719-Sapo</v>
      </c>
      <c r="E38" s="168" t="str">
        <f>+IFERROR(VLOOKUP($C$3&amp;$A38,[1]data!$A:$CH,E$14,0),"")</f>
        <v>spc</v>
      </c>
      <c r="F38" s="169">
        <f>+IFERROR(VLOOKUP($C$3&amp;$A38,[1]data!$A:$CH,F$14,0),0)</f>
        <v>154545.0</v>
      </c>
      <c r="G38" s="172">
        <f>+IFERROR(VLOOKUP($C$3&amp;$A38,[1]data!$A:$CH,G$14,0)*IF(VLOOKUP($C$3&amp;$A38,[1]data!$A:$CH,G$13,0)&gt;0,VLOOKUP($C$3&amp;$A38,[1]data!$A:$CH,G$13,0)&gt;0,1),"")</f>
        <v>0.18</v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27818.1</v>
      </c>
      <c r="AK38" s="169">
        <f>+IFERROR(VLOOKUP($C$3&amp;$A38,[1]data!$A:$CH,AK$14,0),0)</f>
        <v>27818.1</v>
      </c>
      <c r="AL38" s="169">
        <f>+IFERROR(VLOOKUP($C$3&amp;$A38,[1]data!$A:$CH,AL$14,0),0)</f>
        <v>27818.1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27818.1</v>
      </c>
      <c r="AS38" s="171">
        <f>+IFERROR(VLOOKUP($C$3&amp;$A38,[1]data!$A:$CH,AS$14,0),0)</f>
        <v>27818.1</v>
      </c>
      <c r="AT38" s="169">
        <f>+IFERROR(VLOOKUP($C$3&amp;$A38,[1]data!$A:$CH,AT$14,0),0)</f>
        <v>0.0</v>
      </c>
      <c r="AU38" s="169">
        <f>+IFERROR(VLOOKUP($C$3&amp;$A38,[1]data!$A:$CH,AU$14,0),0)</f>
        <v>154545.0</v>
      </c>
      <c r="AV38" s="169">
        <f>+IFERROR(VLOOKUP($C$3&amp;$A38,[1]data!$A:$CH,AV$14,0),0)</f>
        <v>154545.0</v>
      </c>
      <c r="AW38" s="169" t="b">
        <f>+IFERROR(VLOOKUP($C$3&amp;$A38,[1]data!$A:$CH,AW$14,0),0)</f>
        <v>1</v>
      </c>
      <c r="AX38" s="99" t="str">
        <f>+IFERROR(VLOOKUP($C$3&amp;$A38,[1]data!$A:$CH,AX$14,0),0)</f>
        <v>01-PLTN/1048/0719-Sapo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>01/08/2019</v>
      </c>
      <c r="C40" s="167" t="str">
        <f>+IFERROR(VLOOKUP($C$3&amp;$A40,[1]data!$A:$CH,C$14,0),"")</f>
        <v>0968374122</v>
      </c>
      <c r="D40" s="168" t="str">
        <f>+IFERROR(VLOOKUP($C$3&amp;$A40,[1]data!$A:$CH,D$14,0),"")</f>
        <v>Máy bán hàng Sapo S1 (T2 mini - L1321) 
TT 4M TNHN 31/7
TT nợ 4,9M tmhn 1/8
Ghi DS tháng 7Theo HĐ số1048/0719-Sapo</v>
      </c>
      <c r="E40" s="168" t="str">
        <f>+IFERROR(VLOOKUP($C$3&amp;$A40,[1]data!$A:$CH,E$14,0),"")</f>
        <v>fnbs1</v>
      </c>
      <c r="F40" s="169">
        <f>+IFERROR(VLOOKUP($C$3&amp;$A40,[1]data!$A:$CH,F$14,0),0)</f>
        <v>4090909.0</v>
      </c>
      <c r="G40" s="172">
        <f>+IFERROR(VLOOKUP($C$3&amp;$A40,[1]data!$A:$CH,G$14,0)*IF(VLOOKUP($C$3&amp;$A40,[1]data!$A:$CH,G$13,0)&gt;0,VLOOKUP($C$3&amp;$A40,[1]data!$A:$CH,G$13,0)&gt;0,1),"")</f>
        <v>0.3</v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1227272.7</v>
      </c>
      <c r="AJ40" s="169">
        <f>+IFERROR(VLOOKUP($C$3&amp;$A40,[1]data!$A:$CH,AJ$14,0),0)</f>
        <v>0.0</v>
      </c>
      <c r="AK40" s="169">
        <f>+IFERROR(VLOOKUP($C$3&amp;$A40,[1]data!$A:$CH,AK$14,0),0)</f>
        <v>1227272.7</v>
      </c>
      <c r="AL40" s="169">
        <f>+IFERROR(VLOOKUP($C$3&amp;$A40,[1]data!$A:$CH,AL$14,0),0)</f>
        <v>1227272.7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1227272.7</v>
      </c>
      <c r="AS40" s="171">
        <f>+IFERROR(VLOOKUP($C$3&amp;$A40,[1]data!$A:$CH,AS$14,0),0)</f>
        <v>1227272.7</v>
      </c>
      <c r="AT40" s="169">
        <f>+IFERROR(VLOOKUP($C$3&amp;$A40,[1]data!$A:$CH,AT$14,0),0)</f>
        <v>0.0</v>
      </c>
      <c r="AU40" s="169">
        <f>+IFERROR(VLOOKUP($C$3&amp;$A40,[1]data!$A:$CH,AU$14,0),0)</f>
        <v>4090909.0</v>
      </c>
      <c r="AV40" s="169">
        <f>+IFERROR(VLOOKUP($C$3&amp;$A40,[1]data!$A:$CH,AV$14,0),0)</f>
        <v>4090909.0</v>
      </c>
      <c r="AW40" s="169" t="b">
        <f>+IFERROR(VLOOKUP($C$3&amp;$A40,[1]data!$A:$CH,AW$14,0),0)</f>
        <v>1</v>
      </c>
      <c r="AX40" s="99" t="str">
        <f>+IFERROR(VLOOKUP($C$3&amp;$A40,[1]data!$A:$CH,AX$14,0),0)</f>
        <v>1048/0719-Sapo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>03/08/2019</v>
      </c>
      <c r="C42" s="167" t="str">
        <f>+IFERROR(VLOOKUP($C$3&amp;$A42,[1]data!$A:$CH,C$14,0),"")</f>
        <v>conghao.mysapo.vn</v>
      </c>
      <c r="D42" s="168" t="str">
        <f>+IFERROR(VLOOKUP($C$3&amp;$A42,[1]data!$A:$CH,D$14,0),"")</f>
        <v>Gói sapo pos 02 năm+ 01 năm kmTheo HĐ số0036/0819-Sapo</v>
      </c>
      <c r="E42" s="168" t="str">
        <f>+IFERROR(VLOOKUP($C$3&amp;$A42,[1]data!$A:$CH,E$14,0),"")</f>
        <v>spm</v>
      </c>
      <c r="F42" s="169">
        <f>+IFERROR(VLOOKUP($C$3&amp;$A42,[1]data!$A:$CH,F$14,0),0)</f>
        <v>4397000.0</v>
      </c>
      <c r="G42" s="172">
        <f>+IFERROR(VLOOKUP($C$3&amp;$A42,[1]data!$A:$CH,G$14,0)*IF(VLOOKUP($C$3&amp;$A42,[1]data!$A:$CH,G$13,0)&gt;0,VLOOKUP($C$3&amp;$A42,[1]data!$A:$CH,G$13,0)&gt;0,1),"")</f>
        <v>1.0</v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4397000.0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4397000.0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4397000.0</v>
      </c>
      <c r="AS42" s="171">
        <f>+IFERROR(VLOOKUP($C$3&amp;$A42,[1]data!$A:$CH,AS$14,0),0)</f>
        <v>4397000.0</v>
      </c>
      <c r="AT42" s="169">
        <f>+IFERROR(VLOOKUP($C$3&amp;$A42,[1]data!$A:$CH,AT$14,0),0)</f>
        <v>4397000.0</v>
      </c>
      <c r="AU42" s="169">
        <f>+IFERROR(VLOOKUP($C$3&amp;$A42,[1]data!$A:$CH,AU$14,0),0)</f>
        <v>0.0</v>
      </c>
      <c r="AV42" s="169">
        <f>+IFERROR(VLOOKUP($C$3&amp;$A42,[1]data!$A:$CH,AV$14,0),0)</f>
        <v>4397000.0</v>
      </c>
      <c r="AW42" s="169" t="b">
        <f>+IFERROR(VLOOKUP($C$3&amp;$A42,[1]data!$A:$CH,AW$14,0),0)</f>
        <v>1</v>
      </c>
      <c r="AX42" s="99" t="str">
        <f>+IFERROR(VLOOKUP($C$3&amp;$A42,[1]data!$A:$CH,AX$14,0),0)</f>
        <v>0036/0819-Sapo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>06/08/2019</v>
      </c>
      <c r="C43" s="167" t="str">
        <f>+IFERROR(VLOOKUP($C$3&amp;$A43,[1]data!$A:$CH,C$14,0),"")</f>
        <v>dienmayhaituyet.mysapo.vn</v>
      </c>
      <c r="D43" s="168" t="str">
        <f>+IFERROR(VLOOKUP($C$3&amp;$A43,[1]data!$A:$CH,D$14,0),"")</f>
        <v>Gói POS (15/11/2018 - 30/11/2018) CT1 02 năm+ 01 năm kmTheo HĐ số0098/0819-Sapo</v>
      </c>
      <c r="E43" s="168" t="str">
        <f>+IFERROR(VLOOKUP($C$3&amp;$A43,[1]data!$A:$CH,E$14,0),"")</f>
        <v>spm</v>
      </c>
      <c r="F43" s="169">
        <f>+IFERROR(VLOOKUP($C$3&amp;$A43,[1]data!$A:$CH,F$14,0),0)</f>
        <v>5496000.0</v>
      </c>
      <c r="G43" s="172">
        <f>+IFERROR(VLOOKUP($C$3&amp;$A43,[1]data!$A:$CH,G$14,0)*IF(VLOOKUP($C$3&amp;$A43,[1]data!$A:$CH,G$13,0)&gt;0,VLOOKUP($C$3&amp;$A43,[1]data!$A:$CH,G$13,0)&gt;0,1),"")</f>
        <v>1.0</v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5496000.0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5496000.0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5496000.0</v>
      </c>
      <c r="AS43" s="171">
        <f>+IFERROR(VLOOKUP($C$3&amp;$A43,[1]data!$A:$CH,AS$14,0),0)</f>
        <v>5496000.0</v>
      </c>
      <c r="AT43" s="169">
        <f>+IFERROR(VLOOKUP($C$3&amp;$A43,[1]data!$A:$CH,AT$14,0),0)</f>
        <v>5496000.0</v>
      </c>
      <c r="AU43" s="169">
        <f>+IFERROR(VLOOKUP($C$3&amp;$A43,[1]data!$A:$CH,AU$14,0),0)</f>
        <v>0.0</v>
      </c>
      <c r="AV43" s="169">
        <f>+IFERROR(VLOOKUP($C$3&amp;$A43,[1]data!$A:$CH,AV$14,0),0)</f>
        <v>5496000.0</v>
      </c>
      <c r="AW43" s="169" t="b">
        <f>+IFERROR(VLOOKUP($C$3&amp;$A43,[1]data!$A:$CH,AW$14,0),0)</f>
        <v>1</v>
      </c>
      <c r="AX43" s="99" t="str">
        <f>+IFERROR(VLOOKUP($C$3&amp;$A43,[1]data!$A:$CH,AX$14,0),0)</f>
        <v>0098/0819-Sapo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>06/08/2019</v>
      </c>
      <c r="C44" s="167" t="str">
        <f>+IFERROR(VLOOKUP($C$3&amp;$A44,[1]data!$A:$CH,C$14,0),"")</f>
        <v>conghao.mysapo.vn</v>
      </c>
      <c r="D44" s="168" t="str">
        <f>+IFERROR(VLOOKUP($C$3&amp;$A44,[1]data!$A:$CH,D$14,0),"")</f>
        <v>Giấy in hóa đơn K80 100cTheo HĐ số01-PLTN/0036/0819-Sapo</v>
      </c>
      <c r="E44" s="168" t="str">
        <f>+IFERROR(VLOOKUP($C$3&amp;$A44,[1]data!$A:$CH,E$14,0),"")</f>
        <v>spc</v>
      </c>
      <c r="F44" s="169">
        <f>+IFERROR(VLOOKUP($C$3&amp;$A44,[1]data!$A:$CH,F$14,0),0)</f>
        <v>727273.0</v>
      </c>
      <c r="G44" s="172">
        <f>+IFERROR(VLOOKUP($C$3&amp;$A44,[1]data!$A:$CH,G$14,0)*IF(VLOOKUP($C$3&amp;$A44,[1]data!$A:$CH,G$13,0)&gt;0,VLOOKUP($C$3&amp;$A44,[1]data!$A:$CH,G$13,0)&gt;0,1),"")</f>
        <v>0.18</v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130909.14</v>
      </c>
      <c r="AK44" s="169">
        <f>+IFERROR(VLOOKUP($C$3&amp;$A44,[1]data!$A:$CH,AK$14,0),0)</f>
        <v>130909.14</v>
      </c>
      <c r="AL44" s="169">
        <f>+IFERROR(VLOOKUP($C$3&amp;$A44,[1]data!$A:$CH,AL$14,0),0)</f>
        <v>130909.14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130909.14</v>
      </c>
      <c r="AS44" s="171">
        <f>+IFERROR(VLOOKUP($C$3&amp;$A44,[1]data!$A:$CH,AS$14,0),0)</f>
        <v>130909.14</v>
      </c>
      <c r="AT44" s="169">
        <f>+IFERROR(VLOOKUP($C$3&amp;$A44,[1]data!$A:$CH,AT$14,0),0)</f>
        <v>0.0</v>
      </c>
      <c r="AU44" s="169">
        <f>+IFERROR(VLOOKUP($C$3&amp;$A44,[1]data!$A:$CH,AU$14,0),0)</f>
        <v>727273.0</v>
      </c>
      <c r="AV44" s="169">
        <f>+IFERROR(VLOOKUP($C$3&amp;$A44,[1]data!$A:$CH,AV$14,0),0)</f>
        <v>727273.0</v>
      </c>
      <c r="AW44" s="169" t="b">
        <f>+IFERROR(VLOOKUP($C$3&amp;$A44,[1]data!$A:$CH,AW$14,0),0)</f>
        <v>1</v>
      </c>
      <c r="AX44" s="99" t="str">
        <f>+IFERROR(VLOOKUP($C$3&amp;$A44,[1]data!$A:$CH,AX$14,0),0)</f>
        <v>01-PLTN/0036/0819-Sapo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>06/08/2019</v>
      </c>
      <c r="C45" s="167" t="str">
        <f>+IFERROR(VLOOKUP($C$3&amp;$A45,[1]data!$A:$CH,C$14,0),"")</f>
        <v>conghao.mysapo.vn</v>
      </c>
      <c r="D45" s="168" t="str">
        <f>+IFERROR(VLOOKUP($C$3&amp;$A45,[1]data!$A:$CH,D$14,0),"")</f>
        <v>Giấy in hóa đơn K58 cho máy bán hàng cầm tay SM 100cTheo HĐ số01-PLTN/0036/0819-Sapo</v>
      </c>
      <c r="E45" s="168" t="str">
        <f>+IFERROR(VLOOKUP($C$3&amp;$A45,[1]data!$A:$CH,E$14,0),"")</f>
        <v>spc</v>
      </c>
      <c r="F45" s="169">
        <f>+IFERROR(VLOOKUP($C$3&amp;$A45,[1]data!$A:$CH,F$14,0),0)</f>
        <v>636364.0</v>
      </c>
      <c r="G45" s="172">
        <f>+IFERROR(VLOOKUP($C$3&amp;$A45,[1]data!$A:$CH,G$14,0)*IF(VLOOKUP($C$3&amp;$A45,[1]data!$A:$CH,G$13,0)&gt;0,VLOOKUP($C$3&amp;$A45,[1]data!$A:$CH,G$13,0)&gt;0,1),"")</f>
        <v>0.18</v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114545.51999999999</v>
      </c>
      <c r="AK45" s="169">
        <f>+IFERROR(VLOOKUP($C$3&amp;$A45,[1]data!$A:$CH,AK$14,0),0)</f>
        <v>114545.51999999999</v>
      </c>
      <c r="AL45" s="169">
        <f>+IFERROR(VLOOKUP($C$3&amp;$A45,[1]data!$A:$CH,AL$14,0),0)</f>
        <v>114545.51999999999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114545.51999999999</v>
      </c>
      <c r="AS45" s="171">
        <f>+IFERROR(VLOOKUP($C$3&amp;$A45,[1]data!$A:$CH,AS$14,0),0)</f>
        <v>114545.51999999999</v>
      </c>
      <c r="AT45" s="169">
        <f>+IFERROR(VLOOKUP($C$3&amp;$A45,[1]data!$A:$CH,AT$14,0),0)</f>
        <v>0.0</v>
      </c>
      <c r="AU45" s="169">
        <f>+IFERROR(VLOOKUP($C$3&amp;$A45,[1]data!$A:$CH,AU$14,0),0)</f>
        <v>636364.0</v>
      </c>
      <c r="AV45" s="169">
        <f>+IFERROR(VLOOKUP($C$3&amp;$A45,[1]data!$A:$CH,AV$14,0),0)</f>
        <v>636364.0</v>
      </c>
      <c r="AW45" s="169" t="b">
        <f>+IFERROR(VLOOKUP($C$3&amp;$A45,[1]data!$A:$CH,AW$14,0),0)</f>
        <v>1</v>
      </c>
      <c r="AX45" s="99" t="str">
        <f>+IFERROR(VLOOKUP($C$3&amp;$A45,[1]data!$A:$CH,AX$14,0),0)</f>
        <v>01-PLTN/0036/0819-Sapo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>09/08/2019</v>
      </c>
      <c r="C47" s="167" t="str">
        <f>+IFERROR(VLOOKUP($C$3&amp;$A47,[1]data!$A:$CH,C$14,0),"")</f>
        <v>dienmayhaituyet.mysapo.vn</v>
      </c>
      <c r="D47" s="168" t="str">
        <f>+IFERROR(VLOOKUP($C$3&amp;$A47,[1]data!$A:$CH,D$14,0),"")</f>
        <v>Ngăn kéo đựng tiền APOS-330 Theo HĐ số01-PLTN/0098/0819-Sapo</v>
      </c>
      <c r="E47" s="168" t="str">
        <f>+IFERROR(VLOOKUP($C$3&amp;$A47,[1]data!$A:$CH,E$14,0),"")</f>
        <v>spc</v>
      </c>
      <c r="F47" s="169">
        <f>+IFERROR(VLOOKUP($C$3&amp;$A47,[1]data!$A:$CH,F$14,0),0)</f>
        <v>900000.0</v>
      </c>
      <c r="G47" s="172">
        <f>+IFERROR(VLOOKUP($C$3&amp;$A47,[1]data!$A:$CH,G$14,0)*IF(VLOOKUP($C$3&amp;$A47,[1]data!$A:$CH,G$13,0)&gt;0,VLOOKUP($C$3&amp;$A47,[1]data!$A:$CH,G$13,0)&gt;0,1),"")</f>
        <v>0.18</v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162000.0</v>
      </c>
      <c r="AK47" s="169">
        <f>+IFERROR(VLOOKUP($C$3&amp;$A47,[1]data!$A:$CH,AK$14,0),0)</f>
        <v>162000.0</v>
      </c>
      <c r="AL47" s="169">
        <f>+IFERROR(VLOOKUP($C$3&amp;$A47,[1]data!$A:$CH,AL$14,0),0)</f>
        <v>162000.0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162000.0</v>
      </c>
      <c r="AS47" s="171">
        <f>+IFERROR(VLOOKUP($C$3&amp;$A47,[1]data!$A:$CH,AS$14,0),0)</f>
        <v>162000.0</v>
      </c>
      <c r="AT47" s="169">
        <f>+IFERROR(VLOOKUP($C$3&amp;$A47,[1]data!$A:$CH,AT$14,0),0)</f>
        <v>0.0</v>
      </c>
      <c r="AU47" s="169">
        <f>+IFERROR(VLOOKUP($C$3&amp;$A47,[1]data!$A:$CH,AU$14,0),0)</f>
        <v>900000.0</v>
      </c>
      <c r="AV47" s="169">
        <f>+IFERROR(VLOOKUP($C$3&amp;$A47,[1]data!$A:$CH,AV$14,0),0)</f>
        <v>900000.0</v>
      </c>
      <c r="AW47" s="169" t="b">
        <f>+IFERROR(VLOOKUP($C$3&amp;$A47,[1]data!$A:$CH,AW$14,0),0)</f>
        <v>1</v>
      </c>
      <c r="AX47" s="99" t="str">
        <f>+IFERROR(VLOOKUP($C$3&amp;$A47,[1]data!$A:$CH,AX$14,0),0)</f>
        <v>01-PLTN/0098/0819-Sapo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>
        <f>+IFERROR(VLOOKUP($C$3&amp;$A49,[1]data!$A:$CH,B$14,0),"")</f>
        <v>43696.0</v>
      </c>
      <c r="C49" s="167" t="str">
        <f>+IFERROR(VLOOKUP($C$3&amp;$A49,[1]data!$A:$CH,C$14,0),"")</f>
        <v>thuylieu2.mysapo.vn</v>
      </c>
      <c r="D49" s="168" t="str">
        <f>+IFERROR(VLOOKUP($C$3&amp;$A49,[1]data!$A:$CH,D$14,0),"")</f>
        <v>Gói sapo pos 02 năm+ 01 năm kmTheo HĐ số0727/0819-Sapo</v>
      </c>
      <c r="E49" s="168" t="str">
        <f>+IFERROR(VLOOKUP($C$3&amp;$A49,[1]data!$A:$CH,E$14,0),"")</f>
        <v>spm</v>
      </c>
      <c r="F49" s="169">
        <f>+IFERROR(VLOOKUP($C$3&amp;$A49,[1]data!$A:$CH,F$14,0),0)</f>
        <v>4397000.0</v>
      </c>
      <c r="G49" s="172">
        <f>+IFERROR(VLOOKUP($C$3&amp;$A49,[1]data!$A:$CH,G$14,0)*IF(VLOOKUP($C$3&amp;$A49,[1]data!$A:$CH,G$13,0)&gt;0,VLOOKUP($C$3&amp;$A49,[1]data!$A:$CH,G$13,0)&gt;0,1),"")</f>
        <v>1.0</v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4397000.0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4397000.0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4397000.0</v>
      </c>
      <c r="AS49" s="171">
        <f>+IFERROR(VLOOKUP($C$3&amp;$A49,[1]data!$A:$CH,AS$14,0),0)</f>
        <v>4397000.0</v>
      </c>
      <c r="AT49" s="169">
        <f>+IFERROR(VLOOKUP($C$3&amp;$A49,[1]data!$A:$CH,AT$14,0),0)</f>
        <v>4397000.0</v>
      </c>
      <c r="AU49" s="169">
        <f>+IFERROR(VLOOKUP($C$3&amp;$A49,[1]data!$A:$CH,AU$14,0),0)</f>
        <v>0.0</v>
      </c>
      <c r="AV49" s="169">
        <f>+IFERROR(VLOOKUP($C$3&amp;$A49,[1]data!$A:$CH,AV$14,0),0)</f>
        <v>4397000.0</v>
      </c>
      <c r="AW49" s="169" t="b">
        <f>+IFERROR(VLOOKUP($C$3&amp;$A49,[1]data!$A:$CH,AW$14,0),0)</f>
        <v>1</v>
      </c>
      <c r="AX49" s="99" t="str">
        <f>+IFERROR(VLOOKUP($C$3&amp;$A49,[1]data!$A:$CH,AX$14,0),0)</f>
        <v>0727/0819-Sapo</v>
      </c>
      <c r="AY49" s="99">
        <f>+IFERROR(VLOOKUP($C$3&amp;$A49,[1]data!$A:$CH,AY$14,0),0)</f>
        <v>0.0</v>
      </c>
    </row>
    <row r="50" spans="1:51" ht="12.75">
      <c r="A50" s="30">
        <v>32.0</v>
      </c>
      <c r="B50" s="166">
        <f>+IFERROR(VLOOKUP($C$3&amp;$A50,[1]data!$A:$CH,B$14,0),"")</f>
        <v>43701.0</v>
      </c>
      <c r="C50" s="167" t="str">
        <f>+IFERROR(VLOOKUP($C$3&amp;$A50,[1]data!$A:$CH,C$14,0),"")</f>
        <v>haloshopbn.mysapo.vn</v>
      </c>
      <c r="D50" s="168" t="str">
        <f>+IFERROR(VLOOKUP($C$3&amp;$A50,[1]data!$A:$CH,D$14,0),"")</f>
        <v>Gói sapo pos 01 năm+ 01 năm kmTheo HĐ số0966/0819-Sapo</v>
      </c>
      <c r="E50" s="168" t="str">
        <f>+IFERROR(VLOOKUP($C$3&amp;$A50,[1]data!$A:$CH,E$14,0),"")</f>
        <v>spm</v>
      </c>
      <c r="F50" s="169">
        <f>+IFERROR(VLOOKUP($C$3&amp;$A50,[1]data!$A:$CH,F$14,0),0)</f>
        <v>2748000.0</v>
      </c>
      <c r="G50" s="172">
        <f>+IFERROR(VLOOKUP($C$3&amp;$A50,[1]data!$A:$CH,G$14,0)*IF(VLOOKUP($C$3&amp;$A50,[1]data!$A:$CH,G$13,0)&gt;0,VLOOKUP($C$3&amp;$A50,[1]data!$A:$CH,G$13,0)&gt;0,1),"")</f>
        <v>1.0</v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2748000.0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2748000.0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2748000.0</v>
      </c>
      <c r="AS50" s="171">
        <f>+IFERROR(VLOOKUP($C$3&amp;$A50,[1]data!$A:$CH,AS$14,0),0)</f>
        <v>2748000.0</v>
      </c>
      <c r="AT50" s="169">
        <f>+IFERROR(VLOOKUP($C$3&amp;$A50,[1]data!$A:$CH,AT$14,0),0)</f>
        <v>2748000.0</v>
      </c>
      <c r="AU50" s="169">
        <f>+IFERROR(VLOOKUP($C$3&amp;$A50,[1]data!$A:$CH,AU$14,0),0)</f>
        <v>0.0</v>
      </c>
      <c r="AV50" s="169">
        <f>+IFERROR(VLOOKUP($C$3&amp;$A50,[1]data!$A:$CH,AV$14,0),0)</f>
        <v>2748000.0</v>
      </c>
      <c r="AW50" s="169" t="b">
        <f>+IFERROR(VLOOKUP($C$3&amp;$A50,[1]data!$A:$CH,AW$14,0),0)</f>
        <v>1</v>
      </c>
      <c r="AX50" s="99" t="str">
        <f>+IFERROR(VLOOKUP($C$3&amp;$A50,[1]data!$A:$CH,AX$14,0),0)</f>
        <v>0966/0819-Sapo</v>
      </c>
      <c r="AY50" s="99">
        <f>+IFERROR(VLOOKUP($C$3&amp;$A50,[1]data!$A:$CH,AY$14,0),0)</f>
        <v>0.0</v>
      </c>
    </row>
    <row r="51" spans="1:51" ht="12.75">
      <c r="A51" s="30">
        <v>33.0</v>
      </c>
      <c r="B51" s="166">
        <f>+IFERROR(VLOOKUP($C$3&amp;$A51,[1]data!$A:$CH,B$14,0),"")</f>
        <v>43701.0</v>
      </c>
      <c r="C51" s="167" t="str">
        <f>+IFERROR(VLOOKUP($C$3&amp;$A51,[1]data!$A:$CH,C$14,0),"")</f>
        <v>haloshopbn.mysapo.vn</v>
      </c>
      <c r="D51" s="168" t="str">
        <f>+IFERROR(VLOOKUP($C$3&amp;$A51,[1]data!$A:$CH,D$14,0),"")</f>
        <v>Máy in hóa đơn Sapo Printer SP01 Theo HĐ số01-PLTN/0966/0819-Sapo</v>
      </c>
      <c r="E51" s="168" t="str">
        <f>+IFERROR(VLOOKUP($C$3&amp;$A51,[1]data!$A:$CH,E$14,0),"")</f>
        <v>spc</v>
      </c>
      <c r="F51" s="169">
        <f>+IFERROR(VLOOKUP($C$3&amp;$A51,[1]data!$A:$CH,F$14,0),0)</f>
        <v>2000000.0</v>
      </c>
      <c r="G51" s="172">
        <f>+IFERROR(VLOOKUP($C$3&amp;$A51,[1]data!$A:$CH,G$14,0)*IF(VLOOKUP($C$3&amp;$A51,[1]data!$A:$CH,G$13,0)&gt;0,VLOOKUP($C$3&amp;$A51,[1]data!$A:$CH,G$13,0)&gt;0,1),"")</f>
        <v>0.18</v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360000.0</v>
      </c>
      <c r="AK51" s="169">
        <f>+IFERROR(VLOOKUP($C$3&amp;$A51,[1]data!$A:$CH,AK$14,0),0)</f>
        <v>360000.0</v>
      </c>
      <c r="AL51" s="169">
        <f>+IFERROR(VLOOKUP($C$3&amp;$A51,[1]data!$A:$CH,AL$14,0),0)</f>
        <v>360000.0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360000.0</v>
      </c>
      <c r="AS51" s="171">
        <f>+IFERROR(VLOOKUP($C$3&amp;$A51,[1]data!$A:$CH,AS$14,0),0)</f>
        <v>360000.0</v>
      </c>
      <c r="AT51" s="169">
        <f>+IFERROR(VLOOKUP($C$3&amp;$A51,[1]data!$A:$CH,AT$14,0),0)</f>
        <v>0.0</v>
      </c>
      <c r="AU51" s="169">
        <f>+IFERROR(VLOOKUP($C$3&amp;$A51,[1]data!$A:$CH,AU$14,0),0)</f>
        <v>2000000.0</v>
      </c>
      <c r="AV51" s="169">
        <f>+IFERROR(VLOOKUP($C$3&amp;$A51,[1]data!$A:$CH,AV$14,0),0)</f>
        <v>2000000.0</v>
      </c>
      <c r="AW51" s="169" t="b">
        <f>+IFERROR(VLOOKUP($C$3&amp;$A51,[1]data!$A:$CH,AW$14,0),0)</f>
        <v>1</v>
      </c>
      <c r="AX51" s="99" t="str">
        <f>+IFERROR(VLOOKUP($C$3&amp;$A51,[1]data!$A:$CH,AX$14,0),0)</f>
        <v>01-PLTN/0966/0819-Sapo</v>
      </c>
      <c r="AY51" s="99">
        <f>+IFERROR(VLOOKUP($C$3&amp;$A51,[1]data!$A:$CH,AY$14,0),0)</f>
        <v>0.0</v>
      </c>
    </row>
    <row r="52" spans="1:51" ht="12.75">
      <c r="A52" s="30">
        <v>34.0</v>
      </c>
      <c r="B52" s="166">
        <f>+IFERROR(VLOOKUP($C$3&amp;$A52,[1]data!$A:$CH,B$14,0),"")</f>
        <v>43701.0</v>
      </c>
      <c r="C52" s="167" t="str">
        <f>+IFERROR(VLOOKUP($C$3&amp;$A52,[1]data!$A:$CH,C$14,0),"")</f>
        <v>haloshopbn.mysapo.vn</v>
      </c>
      <c r="D52" s="168" t="str">
        <f>+IFERROR(VLOOKUP($C$3&amp;$A52,[1]data!$A:$CH,D$14,0),"")</f>
        <v>Giấy in hóa đơn K80 10cTheo HĐ số01-PLTN/0966/0819-Sapo</v>
      </c>
      <c r="E52" s="168" t="str">
        <f>+IFERROR(VLOOKUP($C$3&amp;$A52,[1]data!$A:$CH,E$14,0),"")</f>
        <v>spc</v>
      </c>
      <c r="F52" s="169">
        <f>+IFERROR(VLOOKUP($C$3&amp;$A52,[1]data!$A:$CH,F$14,0),0)</f>
        <v>72727.0</v>
      </c>
      <c r="G52" s="172">
        <f>+IFERROR(VLOOKUP($C$3&amp;$A52,[1]data!$A:$CH,G$14,0)*IF(VLOOKUP($C$3&amp;$A52,[1]data!$A:$CH,G$13,0)&gt;0,VLOOKUP($C$3&amp;$A52,[1]data!$A:$CH,G$13,0)&gt;0,1),"")</f>
        <v>0.18</v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13090.859999999999</v>
      </c>
      <c r="AK52" s="169">
        <f>+IFERROR(VLOOKUP($C$3&amp;$A52,[1]data!$A:$CH,AK$14,0),0)</f>
        <v>13090.859999999999</v>
      </c>
      <c r="AL52" s="169">
        <f>+IFERROR(VLOOKUP($C$3&amp;$A52,[1]data!$A:$CH,AL$14,0),0)</f>
        <v>13090.859999999999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13090.859999999999</v>
      </c>
      <c r="AS52" s="171">
        <f>+IFERROR(VLOOKUP($C$3&amp;$A52,[1]data!$A:$CH,AS$14,0),0)</f>
        <v>13090.859999999999</v>
      </c>
      <c r="AT52" s="169">
        <f>+IFERROR(VLOOKUP($C$3&amp;$A52,[1]data!$A:$CH,AT$14,0),0)</f>
        <v>0.0</v>
      </c>
      <c r="AU52" s="169">
        <f>+IFERROR(VLOOKUP($C$3&amp;$A52,[1]data!$A:$CH,AU$14,0),0)</f>
        <v>72727.0</v>
      </c>
      <c r="AV52" s="169">
        <f>+IFERROR(VLOOKUP($C$3&amp;$A52,[1]data!$A:$CH,AV$14,0),0)</f>
        <v>72727.0</v>
      </c>
      <c r="AW52" s="169" t="b">
        <f>+IFERROR(VLOOKUP($C$3&amp;$A52,[1]data!$A:$CH,AW$14,0),0)</f>
        <v>1</v>
      </c>
      <c r="AX52" s="99" t="str">
        <f>+IFERROR(VLOOKUP($C$3&amp;$A52,[1]data!$A:$CH,AX$14,0),0)</f>
        <v>01-PLTN/0966/0819-Sapo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>
        <f>+IFERROR(VLOOKUP($C$3&amp;$A54,[1]data!$A:$CH,B$14,0),"")</f>
        <v>43701.0</v>
      </c>
      <c r="C54" s="167" t="str">
        <f>+IFERROR(VLOOKUP($C$3&amp;$A54,[1]data!$A:$CH,C$14,0),"")</f>
        <v>datthuy.mysapo.vn</v>
      </c>
      <c r="D54" s="168" t="str">
        <f>+IFERROR(VLOOKUP($C$3&amp;$A54,[1]data!$A:$CH,D$14,0),"")</f>
        <v>Máy in mã vạch Sapo Printer SPL01 Theo HĐ số01-PLTN/0734/0819-Sapo</v>
      </c>
      <c r="E54" s="168" t="str">
        <f>+IFERROR(VLOOKUP($C$3&amp;$A54,[1]data!$A:$CH,E$14,0),"")</f>
        <v>spc</v>
      </c>
      <c r="F54" s="169">
        <f>+IFERROR(VLOOKUP($C$3&amp;$A54,[1]data!$A:$CH,F$14,0),0)</f>
        <v>2590909.0</v>
      </c>
      <c r="G54" s="172">
        <f>+IFERROR(VLOOKUP($C$3&amp;$A54,[1]data!$A:$CH,G$14,0)*IF(VLOOKUP($C$3&amp;$A54,[1]data!$A:$CH,G$13,0)&gt;0,VLOOKUP($C$3&amp;$A54,[1]data!$A:$CH,G$13,0)&gt;0,1),"")</f>
        <v>0.18</v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466363.62</v>
      </c>
      <c r="AK54" s="169">
        <f>+IFERROR(VLOOKUP($C$3&amp;$A54,[1]data!$A:$CH,AK$14,0),0)</f>
        <v>466363.62</v>
      </c>
      <c r="AL54" s="169">
        <f>+IFERROR(VLOOKUP($C$3&amp;$A54,[1]data!$A:$CH,AL$14,0),0)</f>
        <v>466363.62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466363.62</v>
      </c>
      <c r="AS54" s="171">
        <f>+IFERROR(VLOOKUP($C$3&amp;$A54,[1]data!$A:$CH,AS$14,0),0)</f>
        <v>466363.62</v>
      </c>
      <c r="AT54" s="169">
        <f>+IFERROR(VLOOKUP($C$3&amp;$A54,[1]data!$A:$CH,AT$14,0),0)</f>
        <v>0.0</v>
      </c>
      <c r="AU54" s="169">
        <f>+IFERROR(VLOOKUP($C$3&amp;$A54,[1]data!$A:$CH,AU$14,0),0)</f>
        <v>2590909.0</v>
      </c>
      <c r="AV54" s="169">
        <f>+IFERROR(VLOOKUP($C$3&amp;$A54,[1]data!$A:$CH,AV$14,0),0)</f>
        <v>2590909.0</v>
      </c>
      <c r="AW54" s="169" t="b">
        <f>+IFERROR(VLOOKUP($C$3&amp;$A54,[1]data!$A:$CH,AW$14,0),0)</f>
        <v>1</v>
      </c>
      <c r="AX54" s="99" t="str">
        <f>+IFERROR(VLOOKUP($C$3&amp;$A54,[1]data!$A:$CH,AX$14,0),0)</f>
        <v>01-PLTN/0734/0819-Sapo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>
        <f>+IFERROR(VLOOKUP($C$3&amp;$A56,[1]data!$A:$CH,B$14,0),"")</f>
        <v>43701.0</v>
      </c>
      <c r="C56" s="167" t="str">
        <f>+IFERROR(VLOOKUP($C$3&amp;$A56,[1]data!$A:$CH,C$14,0),"")</f>
        <v>datthuy.mysapo.vn</v>
      </c>
      <c r="D56" s="168" t="str">
        <f>+IFERROR(VLOOKUP($C$3&amp;$A56,[1]data!$A:$CH,D$14,0),"")</f>
        <v>Theo HĐ số</v>
      </c>
      <c r="E56" s="168" t="str">
        <f>+IFERROR(VLOOKUP($C$3&amp;$A56,[1]data!$A:$CH,E$14,0),"")</f>
        <v>spc</v>
      </c>
      <c r="F56" s="169">
        <f>+IFERROR(VLOOKUP($C$3&amp;$A56,[1]data!$A:$CH,F$14,0),0)</f>
        <v>77273.0</v>
      </c>
      <c r="G56" s="172">
        <f>+IFERROR(VLOOKUP($C$3&amp;$A56,[1]data!$A:$CH,G$14,0)*IF(VLOOKUP($C$3&amp;$A56,[1]data!$A:$CH,G$13,0)&gt;0,VLOOKUP($C$3&amp;$A56,[1]data!$A:$CH,G$13,0)&gt;0,1),"")</f>
        <v>0.18</v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13909.14</v>
      </c>
      <c r="AK56" s="169">
        <f>+IFERROR(VLOOKUP($C$3&amp;$A56,[1]data!$A:$CH,AK$14,0),0)</f>
        <v>13909.14</v>
      </c>
      <c r="AL56" s="169">
        <f>+IFERROR(VLOOKUP($C$3&amp;$A56,[1]data!$A:$CH,AL$14,0),0)</f>
        <v>13909.14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13909.14</v>
      </c>
      <c r="AS56" s="171">
        <f>+IFERROR(VLOOKUP($C$3&amp;$A56,[1]data!$A:$CH,AS$14,0),0)</f>
        <v>13909.14</v>
      </c>
      <c r="AT56" s="169">
        <f>+IFERROR(VLOOKUP($C$3&amp;$A56,[1]data!$A:$CH,AT$14,0),0)</f>
        <v>0.0</v>
      </c>
      <c r="AU56" s="169">
        <f>+IFERROR(VLOOKUP($C$3&amp;$A56,[1]data!$A:$CH,AU$14,0),0)</f>
        <v>77273.0</v>
      </c>
      <c r="AV56" s="169">
        <f>+IFERROR(VLOOKUP($C$3&amp;$A56,[1]data!$A:$CH,AV$14,0),0)</f>
        <v>77273.0</v>
      </c>
      <c r="AW56" s="169" t="b">
        <f>+IFERROR(VLOOKUP($C$3&amp;$A56,[1]data!$A:$CH,AW$14,0),0)</f>
        <v>1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>
        <f>+IFERROR(VLOOKUP($C$3&amp;$A58,[1]data!$A:$CH,B$14,0),"")</f>
        <v>43704.0</v>
      </c>
      <c r="C58" s="167" t="str">
        <f>+IFERROR(VLOOKUP($C$3&amp;$A58,[1]data!$A:$CH,C$14,0),"")</f>
        <v>datthuy.mysapo.vn</v>
      </c>
      <c r="D58" s="168" t="str">
        <f>+IFERROR(VLOOKUP($C$3&amp;$A58,[1]data!$A:$CH,D$14,0),"")</f>
        <v>Máy quét mã vạch đa tia Sunlux XL-2001 Theo HĐ số01-PLTN/0734/0819-Sapo</v>
      </c>
      <c r="E58" s="168" t="str">
        <f>+IFERROR(VLOOKUP($C$3&amp;$A58,[1]data!$A:$CH,E$14,0),"")</f>
        <v>spc</v>
      </c>
      <c r="F58" s="169">
        <f>+IFERROR(VLOOKUP($C$3&amp;$A58,[1]data!$A:$CH,F$14,0),0)</f>
        <v>2227273.0</v>
      </c>
      <c r="G58" s="172">
        <f>+IFERROR(VLOOKUP($C$3&amp;$A58,[1]data!$A:$CH,G$14,0)*IF(VLOOKUP($C$3&amp;$A58,[1]data!$A:$CH,G$13,0)&gt;0,VLOOKUP($C$3&amp;$A58,[1]data!$A:$CH,G$13,0)&gt;0,1),"")</f>
        <v>0.18</v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400909.14</v>
      </c>
      <c r="AK58" s="169">
        <f>+IFERROR(VLOOKUP($C$3&amp;$A58,[1]data!$A:$CH,AK$14,0),0)</f>
        <v>400909.14</v>
      </c>
      <c r="AL58" s="169">
        <f>+IFERROR(VLOOKUP($C$3&amp;$A58,[1]data!$A:$CH,AL$14,0),0)</f>
        <v>400909.14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400909.14</v>
      </c>
      <c r="AS58" s="171">
        <f>+IFERROR(VLOOKUP($C$3&amp;$A58,[1]data!$A:$CH,AS$14,0),0)</f>
        <v>400909.14</v>
      </c>
      <c r="AT58" s="169">
        <f>+IFERROR(VLOOKUP($C$3&amp;$A58,[1]data!$A:$CH,AT$14,0),0)</f>
        <v>0.0</v>
      </c>
      <c r="AU58" s="169">
        <f>+IFERROR(VLOOKUP($C$3&amp;$A58,[1]data!$A:$CH,AU$14,0),0)</f>
        <v>2227273.0</v>
      </c>
      <c r="AV58" s="169">
        <f>+IFERROR(VLOOKUP($C$3&amp;$A58,[1]data!$A:$CH,AV$14,0),0)</f>
        <v>2227273.0</v>
      </c>
      <c r="AW58" s="169" t="b">
        <f>+IFERROR(VLOOKUP($C$3&amp;$A58,[1]data!$A:$CH,AW$14,0),0)</f>
        <v>1</v>
      </c>
      <c r="AX58" s="99" t="str">
        <f>+IFERROR(VLOOKUP($C$3&amp;$A58,[1]data!$A:$CH,AX$14,0),0)</f>
        <v>01-PLTN/0734/0819-Sapo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>
        <f>+IFERROR(VLOOKUP($C$3&amp;$A60,[1]data!$A:$CH,B$14,0),"")</f>
        <v>43708.0</v>
      </c>
      <c r="C60" s="167" t="str">
        <f>+IFERROR(VLOOKUP($C$3&amp;$A60,[1]data!$A:$CH,C$14,0),"")</f>
        <v>shopkidts.mysapo.vn</v>
      </c>
      <c r="D60" s="168" t="str">
        <f>+IFERROR(VLOOKUP($C$3&amp;$A60,[1]data!$A:$CH,D$14,0),"")</f>
        <v>Máy quét mã vạch đa tia Sunlux XL-2001 Theo HĐ số01-PLTN/1167/0819-Sapo</v>
      </c>
      <c r="E60" s="168" t="str">
        <f>+IFERROR(VLOOKUP($C$3&amp;$A60,[1]data!$A:$CH,E$14,0),"")</f>
        <v>spc</v>
      </c>
      <c r="F60" s="169">
        <f>+IFERROR(VLOOKUP($C$3&amp;$A60,[1]data!$A:$CH,F$14,0),0)</f>
        <v>2227273.0</v>
      </c>
      <c r="G60" s="172">
        <f>+IFERROR(VLOOKUP($C$3&amp;$A60,[1]data!$A:$CH,G$14,0)*IF(VLOOKUP($C$3&amp;$A60,[1]data!$A:$CH,G$13,0)&gt;0,VLOOKUP($C$3&amp;$A60,[1]data!$A:$CH,G$13,0)&gt;0,1),"")</f>
        <v>0.18</v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400909.14</v>
      </c>
      <c r="AK60" s="169">
        <f>+IFERROR(VLOOKUP($C$3&amp;$A60,[1]data!$A:$CH,AK$14,0),0)</f>
        <v>400909.14</v>
      </c>
      <c r="AL60" s="169">
        <f>+IFERROR(VLOOKUP($C$3&amp;$A60,[1]data!$A:$CH,AL$14,0),0)</f>
        <v>400909.14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400909.14</v>
      </c>
      <c r="AS60" s="171">
        <f>+IFERROR(VLOOKUP($C$3&amp;$A60,[1]data!$A:$CH,AS$14,0),0)</f>
        <v>400909.14</v>
      </c>
      <c r="AT60" s="169">
        <f>+IFERROR(VLOOKUP($C$3&amp;$A60,[1]data!$A:$CH,AT$14,0),0)</f>
        <v>0.0</v>
      </c>
      <c r="AU60" s="169">
        <f>+IFERROR(VLOOKUP($C$3&amp;$A60,[1]data!$A:$CH,AU$14,0),0)</f>
        <v>2227273.0</v>
      </c>
      <c r="AV60" s="169">
        <f>+IFERROR(VLOOKUP($C$3&amp;$A60,[1]data!$A:$CH,AV$14,0),0)</f>
        <v>2227273.0</v>
      </c>
      <c r="AW60" s="169" t="b">
        <f>+IFERROR(VLOOKUP($C$3&amp;$A60,[1]data!$A:$CH,AW$14,0),0)</f>
        <v>1</v>
      </c>
      <c r="AX60" s="99" t="str">
        <f>+IFERROR(VLOOKUP($C$3&amp;$A60,[1]data!$A:$CH,AX$14,0),0)</f>
        <v>01-PLTN/1167/0819-Sapo</v>
      </c>
      <c r="AY60" s="99">
        <f>+IFERROR(VLOOKUP($C$3&amp;$A60,[1]data!$A:$CH,AY$14,0),0)</f>
        <v>0.0</v>
      </c>
    </row>
    <row r="61" spans="1:51" ht="12.75">
      <c r="A61" s="30">
        <v>43.0</v>
      </c>
      <c r="B61" s="166">
        <f>+IFERROR(VLOOKUP($C$3&amp;$A61,[1]data!$A:$CH,B$14,0),"")</f>
        <v>43708.0</v>
      </c>
      <c r="C61" s="167" t="str">
        <f>+IFERROR(VLOOKUP($C$3&amp;$A61,[1]data!$A:$CH,C$14,0),"")</f>
        <v>shopkidts.mysapo.vn</v>
      </c>
      <c r="D61" s="168" t="str">
        <f>+IFERROR(VLOOKUP($C$3&amp;$A61,[1]data!$A:$CH,D$14,0),"")</f>
        <v>Máy in mã vạch Xprinter 350B Theo HĐ số01-PLTN/1167/0819-Sapo</v>
      </c>
      <c r="E61" s="168" t="str">
        <f>+IFERROR(VLOOKUP($C$3&amp;$A61,[1]data!$A:$CH,E$14,0),"")</f>
        <v>spc</v>
      </c>
      <c r="F61" s="169">
        <f>+IFERROR(VLOOKUP($C$3&amp;$A61,[1]data!$A:$CH,F$14,0),0)</f>
        <v>2590909.0</v>
      </c>
      <c r="G61" s="172">
        <f>+IFERROR(VLOOKUP($C$3&amp;$A61,[1]data!$A:$CH,G$14,0)*IF(VLOOKUP($C$3&amp;$A61,[1]data!$A:$CH,G$13,0)&gt;0,VLOOKUP($C$3&amp;$A61,[1]data!$A:$CH,G$13,0)&gt;0,1),"")</f>
        <v>0.18</v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466363.62</v>
      </c>
      <c r="AK61" s="169">
        <f>+IFERROR(VLOOKUP($C$3&amp;$A61,[1]data!$A:$CH,AK$14,0),0)</f>
        <v>466363.62</v>
      </c>
      <c r="AL61" s="169">
        <f>+IFERROR(VLOOKUP($C$3&amp;$A61,[1]data!$A:$CH,AL$14,0),0)</f>
        <v>466363.62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466363.62</v>
      </c>
      <c r="AS61" s="171">
        <f>+IFERROR(VLOOKUP($C$3&amp;$A61,[1]data!$A:$CH,AS$14,0),0)</f>
        <v>466363.62</v>
      </c>
      <c r="AT61" s="169">
        <f>+IFERROR(VLOOKUP($C$3&amp;$A61,[1]data!$A:$CH,AT$14,0),0)</f>
        <v>0.0</v>
      </c>
      <c r="AU61" s="169">
        <f>+IFERROR(VLOOKUP($C$3&amp;$A61,[1]data!$A:$CH,AU$14,0),0)</f>
        <v>2590909.0</v>
      </c>
      <c r="AV61" s="169">
        <f>+IFERROR(VLOOKUP($C$3&amp;$A61,[1]data!$A:$CH,AV$14,0),0)</f>
        <v>2590909.0</v>
      </c>
      <c r="AW61" s="169" t="b">
        <f>+IFERROR(VLOOKUP($C$3&amp;$A61,[1]data!$A:$CH,AW$14,0),0)</f>
        <v>1</v>
      </c>
      <c r="AX61" s="99" t="str">
        <f>+IFERROR(VLOOKUP($C$3&amp;$A61,[1]data!$A:$CH,AX$14,0),0)</f>
        <v>01-PLTN/1167/0819-Sapo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>
        <f>+IFERROR(VLOOKUP($C$3&amp;$A63,[1]data!$A:$CH,B$14,0),"")</f>
        <v>43708.0</v>
      </c>
      <c r="C63" s="167">
        <f>+IFERROR(VLOOKUP($C$3&amp;$A63,[1]data!$A:$CH,C$14,0),"")</f>
        <v>0.0</v>
      </c>
      <c r="D63" s="168" t="str">
        <f>+IFERROR(VLOOKUP($C$3&amp;$A63,[1]data!$A:$CH,D$14,0),"")</f>
        <v>Máy quét mã vạch Sapo Scanner SS1 Theo HĐ số1114/0819-Sapo</v>
      </c>
      <c r="E63" s="168" t="str">
        <f>+IFERROR(VLOOKUP($C$3&amp;$A63,[1]data!$A:$CH,E$14,0),"")</f>
        <v>spc</v>
      </c>
      <c r="F63" s="169">
        <f>+IFERROR(VLOOKUP($C$3&amp;$A63,[1]data!$A:$CH,F$14,0),0)</f>
        <v>1318182.0</v>
      </c>
      <c r="G63" s="172">
        <f>+IFERROR(VLOOKUP($C$3&amp;$A63,[1]data!$A:$CH,G$14,0)*IF(VLOOKUP($C$3&amp;$A63,[1]data!$A:$CH,G$13,0)&gt;0,VLOOKUP($C$3&amp;$A63,[1]data!$A:$CH,G$13,0)&gt;0,1),"")</f>
        <v>0.18</v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237272.75999999998</v>
      </c>
      <c r="AK63" s="169">
        <f>+IFERROR(VLOOKUP($C$3&amp;$A63,[1]data!$A:$CH,AK$14,0),0)</f>
        <v>237272.75999999998</v>
      </c>
      <c r="AL63" s="169">
        <f>+IFERROR(VLOOKUP($C$3&amp;$A63,[1]data!$A:$CH,AL$14,0),0)</f>
        <v>237272.75999999998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237272.75999999998</v>
      </c>
      <c r="AS63" s="171">
        <f>+IFERROR(VLOOKUP($C$3&amp;$A63,[1]data!$A:$CH,AS$14,0),0)</f>
        <v>237272.75999999998</v>
      </c>
      <c r="AT63" s="169">
        <f>+IFERROR(VLOOKUP($C$3&amp;$A63,[1]data!$A:$CH,AT$14,0),0)</f>
        <v>0.0</v>
      </c>
      <c r="AU63" s="169">
        <f>+IFERROR(VLOOKUP($C$3&amp;$A63,[1]data!$A:$CH,AU$14,0),0)</f>
        <v>1318182.0</v>
      </c>
      <c r="AV63" s="169">
        <f>+IFERROR(VLOOKUP($C$3&amp;$A63,[1]data!$A:$CH,AV$14,0),0)</f>
        <v>1318182.0</v>
      </c>
      <c r="AW63" s="169" t="b">
        <f>+IFERROR(VLOOKUP($C$3&amp;$A63,[1]data!$A:$CH,AW$14,0),0)</f>
        <v>1</v>
      </c>
      <c r="AX63" s="99" t="str">
        <f>+IFERROR(VLOOKUP($C$3&amp;$A63,[1]data!$A:$CH,AX$14,0),0)</f>
        <v>1114/0819-Sapo</v>
      </c>
      <c r="AY63" s="99">
        <f>+IFERROR(VLOOKUP($C$3&amp;$A63,[1]data!$A:$CH,AY$14,0),0)</f>
        <v>0.0</v>
      </c>
    </row>
    <row r="64" spans="1:51" ht="12.75">
      <c r="A64" s="30">
        <v>46.0</v>
      </c>
      <c r="B64" s="166">
        <f>+IFERROR(VLOOKUP($C$3&amp;$A64,[1]data!$A:$CH,B$14,0),"")</f>
        <v>43708.0</v>
      </c>
      <c r="C64" s="167">
        <f>+IFERROR(VLOOKUP($C$3&amp;$A64,[1]data!$A:$CH,C$14,0),"")</f>
        <v>0.0</v>
      </c>
      <c r="D64" s="168" t="str">
        <f>+IFERROR(VLOOKUP($C$3&amp;$A64,[1]data!$A:$CH,D$14,0),"")</f>
        <v>Giấy in hóa đơn K80 20cTheo HĐ số1114/0819-Sapo</v>
      </c>
      <c r="E64" s="168" t="str">
        <f>+IFERROR(VLOOKUP($C$3&amp;$A64,[1]data!$A:$CH,E$14,0),"")</f>
        <v>spc</v>
      </c>
      <c r="F64" s="169">
        <f>+IFERROR(VLOOKUP($C$3&amp;$A64,[1]data!$A:$CH,F$14,0),0)</f>
        <v>145455.0</v>
      </c>
      <c r="G64" s="172">
        <f>+IFERROR(VLOOKUP($C$3&amp;$A64,[1]data!$A:$CH,G$14,0)*IF(VLOOKUP($C$3&amp;$A64,[1]data!$A:$CH,G$13,0)&gt;0,VLOOKUP($C$3&amp;$A64,[1]data!$A:$CH,G$13,0)&gt;0,1),"")</f>
        <v>0.18</v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26181.899999999998</v>
      </c>
      <c r="AK64" s="169">
        <f>+IFERROR(VLOOKUP($C$3&amp;$A64,[1]data!$A:$CH,AK$14,0),0)</f>
        <v>26181.899999999998</v>
      </c>
      <c r="AL64" s="169">
        <f>+IFERROR(VLOOKUP($C$3&amp;$A64,[1]data!$A:$CH,AL$14,0),0)</f>
        <v>26181.899999999998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26181.899999999998</v>
      </c>
      <c r="AS64" s="171">
        <f>+IFERROR(VLOOKUP($C$3&amp;$A64,[1]data!$A:$CH,AS$14,0),0)</f>
        <v>26181.899999999998</v>
      </c>
      <c r="AT64" s="169">
        <f>+IFERROR(VLOOKUP($C$3&amp;$A64,[1]data!$A:$CH,AT$14,0),0)</f>
        <v>0.0</v>
      </c>
      <c r="AU64" s="169">
        <f>+IFERROR(VLOOKUP($C$3&amp;$A64,[1]data!$A:$CH,AU$14,0),0)</f>
        <v>145455.0</v>
      </c>
      <c r="AV64" s="169">
        <f>+IFERROR(VLOOKUP($C$3&amp;$A64,[1]data!$A:$CH,AV$14,0),0)</f>
        <v>145455.0</v>
      </c>
      <c r="AW64" s="169" t="b">
        <f>+IFERROR(VLOOKUP($C$3&amp;$A64,[1]data!$A:$CH,AW$14,0),0)</f>
        <v>1</v>
      </c>
      <c r="AX64" s="99" t="str">
        <f>+IFERROR(VLOOKUP($C$3&amp;$A64,[1]data!$A:$CH,AX$14,0),0)</f>
        <v>1114/0819-Sapo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>
        <f>+IFERROR(VLOOKUP($C$3&amp;$A67,[1]data!$A:$CH,B$14,0),"")</f>
        <v>43708.0</v>
      </c>
      <c r="C67" s="167" t="str">
        <f>+IFERROR(VLOOKUP($C$3&amp;$A67,[1]data!$A:$CH,C$14,0),"")</f>
        <v>cuahangmevabebn.bizwebvietnam.net</v>
      </c>
      <c r="D67" s="168" t="str">
        <f>+IFERROR(VLOOKUP($C$3&amp;$A67,[1]data!$A:$CH,D$14,0),"")</f>
        <v>Thanh toánGói Web (Sinh nhật 2019) CT1 02 năm+ 01 năm km 
TT 3,5M bidv 30/7
nợ 2958ktheo HĐ số1041/0719-Sapo</v>
      </c>
      <c r="E67" s="168" t="str">
        <f>+IFERROR(VLOOKUP($C$3&amp;$A67,[1]data!$A:$CH,E$14,0),"")</f>
        <v>swm</v>
      </c>
      <c r="F67" s="169">
        <f>+IFERROR(VLOOKUP($C$3&amp;$A67,[1]data!$A:$CH,F$14,0),0)</f>
        <v>1750000.0</v>
      </c>
      <c r="G67" s="172">
        <f>+IFERROR(VLOOKUP($C$3&amp;$A67,[1]data!$A:$CH,G$14,0)*IF(VLOOKUP($C$3&amp;$A67,[1]data!$A:$CH,G$13,0)&gt;0,VLOOKUP($C$3&amp;$A67,[1]data!$A:$CH,G$13,0)&gt;0,1),"")</f>
        <v>1.0</v>
      </c>
      <c r="H67" s="173">
        <f>+IFERROR(VLOOKUP($C$3&amp;$A67,[1]data!$A:$CH,H$14,0),0)</f>
        <v>0.0</v>
      </c>
      <c r="I67" s="169">
        <f>+IFERROR(VLOOKUP($C$3&amp;$A67,[1]data!$A:$CH,I$14,0),0)</f>
        <v>1750000.0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1750000.0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1750000.0</v>
      </c>
      <c r="AS67" s="171">
        <f>+IFERROR(VLOOKUP($C$3&amp;$A67,[1]data!$A:$CH,AS$14,0),0)</f>
        <v>1750000.0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 t="b">
        <f>+IFERROR(VLOOKUP($C$3&amp;$A67,[1]data!$A:$CH,AW$14,0),0)</f>
        <v>1</v>
      </c>
      <c r="AX67" s="99" t="str">
        <f>+IFERROR(VLOOKUP($C$3&amp;$A67,[1]data!$A:$CH,AX$14,0),0)</f>
        <v>BS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anhnv3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