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duynv2" sheetId="2" r:id="rId3"/>
    <sheet name="Evaluation Warning" sheetId="3" r:id="rId4"/>
  </sheets>
  <externalReferences>
    <externalReference r:id="rId7"/>
  </externalReferences>
  <definedNames>
    <definedName name="_xlnm._FilterDatabase" localSheetId="1" hidden="1">duynv2!$A$16:$AW$158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<sst xmlns="http://schemas.openxmlformats.org/spreadsheetml/2006/main" count="110" uniqueCount="108">
  <si>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</si>
  <si>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</si>
  <si>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duynv2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</si>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</sst>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M25" sqref="M25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sale tỉnh</v>
      </c>
      <c r="D4" s="13" t="s">
        <v>5</v>
      </c>
      <c r="E4" s="14" t="str">
        <f>+VLOOKUP(C3,[1]Tonghop!B:K,[1]Tonghop!$G$5,0)</f>
        <v>bacninh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Nguyễn Văn Duy</v>
      </c>
      <c r="C11" s="102">
        <f>+VLOOKUP($C$3,[1]Tonghop!$B:$DU,duynv2!C6,0)</f>
        <v>0.0</v>
      </c>
      <c r="D11" s="103">
        <f>+VLOOKUP($C$3,[1]Tonghop!$B:$DU,duynv2!D6,0)</f>
        <v>0.0</v>
      </c>
      <c r="E11" s="103">
        <f>+VLOOKUP($C$3,[1]Tonghop!$B:$DU,duynv2!E6,0)</f>
        <v>0.0</v>
      </c>
      <c r="F11" s="103">
        <f>+VLOOKUP($C$3,[1]Tonghop!$B:$DU,duynv2!F6,0)</f>
        <v>0.0</v>
      </c>
      <c r="G11" s="103">
        <f>+VLOOKUP($C$3,[1]Tonghop!$B:$DU,duynv2!G6,0)</f>
        <v>0.0</v>
      </c>
      <c r="H11" s="104">
        <f>+VLOOKUP($C$3,[1]Tonghop!$B:$DU,duynv2!H6,0)</f>
        <v>0.05</v>
      </c>
      <c r="I11" s="103">
        <f>+VLOOKUP($C$3,[1]Tonghop!$B:$DU,duynv2!I6,0)</f>
        <v>430200.0</v>
      </c>
      <c r="J11" s="103">
        <f>+VLOOKUP($C$3,[1]Tonghop!$B:$DU,duynv2!J6,0)</f>
        <v>0.0</v>
      </c>
      <c r="K11" s="103">
        <f>+VLOOKUP($C$3,[1]Tonghop!$B:$DU,duynv2!K6,0)</f>
        <v>0.0</v>
      </c>
      <c r="L11" s="103">
        <f>+VLOOKUP($C$3,[1]Tonghop!$B:$DU,duynv2!L6,0)</f>
        <v>0.0</v>
      </c>
      <c r="M11" s="103">
        <f>+VLOOKUP($C$3,[1]Tonghop!$B:$DU,duynv2!M6,0)</f>
        <v>79750.0</v>
      </c>
      <c r="N11" s="103">
        <f>+VLOOKUP($C$3,[1]Tonghop!$B:$DU,duynv2!N6,0)</f>
        <v>0.0</v>
      </c>
      <c r="O11" s="103">
        <f>+VLOOKUP($C$3,[1]Tonghop!$B:$DU,duynv2!O6,0)</f>
        <v>0.0</v>
      </c>
      <c r="P11" s="103">
        <f>+VLOOKUP($C$3,[1]Tonghop!$B:$DU,duynv2!P6,0)</f>
        <v>0.0</v>
      </c>
      <c r="Q11" s="103">
        <f>+VLOOKUP($C$3,[1]Tonghop!$B:$DU,duynv2!Q6,0)</f>
        <v>0.0</v>
      </c>
      <c r="R11" s="103">
        <f>+VLOOKUP($C$3,[1]Tonghop!$B:$DU,duynv2!R6,0)</f>
        <v>0.0</v>
      </c>
      <c r="S11" s="103" t="str">
        <f>+VLOOKUP($C$3,[1]Tonghop!$B:$DU,duynv2!S6,0)</f>
        <v/>
      </c>
      <c r="T11" s="103" t="str">
        <f>+VLOOKUP($C$3,[1]Tonghop!$B:$DU,duynv2!T6,0)</f>
        <v/>
      </c>
      <c r="U11" s="103">
        <f>+VLOOKUP($C$3,[1]Tonghop!$B:$DU,duynv2!U6,0)</f>
        <v>0.0</v>
      </c>
      <c r="V11" s="103">
        <f>+VLOOKUP($C$3,[1]Tonghop!$B:$DU,duynv2!V6,0)</f>
        <v>0.0</v>
      </c>
      <c r="W11" s="103">
        <f>+VLOOKUP($C$3,[1]Tonghop!$B:$DU,duynv2!W6,0)</f>
        <v>0.0</v>
      </c>
      <c r="X11" s="103">
        <f>+VLOOKUP($C$3,[1]Tonghop!$B:$DU,duynv2!X6,0)</f>
        <v>0.0</v>
      </c>
      <c r="Y11" s="102" t="e">
        <f>+VLOOKUP($C$3,[1]Tonghop!$B:$DU,duynv2!Y6,0)</f>
        <v>#REF!</v>
      </c>
      <c r="Z11" s="103">
        <f>+VLOOKUP($C$3,[1]Tonghop!$B:$DU,duynv2!Z6,0)</f>
        <v>0.0</v>
      </c>
      <c r="AA11" s="103">
        <f>+VLOOKUP($C$3,[1]Tonghop!$B:$DU,duynv2!AA6,0)</f>
        <v>0.0</v>
      </c>
      <c r="AB11" s="103">
        <f>+VLOOKUP($C$3,[1]Tonghop!$B:$DU,duynv2!AB6,0)</f>
        <v>0.0</v>
      </c>
      <c r="AC11" s="103">
        <f>+VLOOKUP($C$3,[1]Tonghop!$B:$DU,duynv2!AC6,0)</f>
        <v>0.0</v>
      </c>
      <c r="AD11" s="103">
        <f>+VLOOKUP($C$3,[1]Tonghop!$B:$DU,duynv2!AD6,0)</f>
        <v>0.0</v>
      </c>
      <c r="AE11" s="102" t="e">
        <f>+VLOOKUP($C$3,[1]Tonghop!$B:$DU,duynv2!AE6,0)</f>
        <v>#REF!</v>
      </c>
      <c r="AF11" s="90"/>
      <c r="AG11" s="102">
        <f>+VLOOKUP($C$3,[1]Tonghop!$B:$DU,duynv2!AG6,0)</f>
        <v>2.0</v>
      </c>
      <c r="AH11" s="103">
        <f>+VLOOKUP($C$3,[1]Tonghop!$B:$DU,duynv2!AH6,0)</f>
        <v>0.0</v>
      </c>
      <c r="AI11" s="103">
        <f>+VLOOKUP($C$3,[1]Tonghop!$B:$DU,duynv2!AI6,0)</f>
        <v>0.0</v>
      </c>
      <c r="AJ11" s="103">
        <f>+VLOOKUP($C$3,[1]Tonghop!$B:$DU,duynv2!AJ6,0)</f>
        <v>0.0</v>
      </c>
      <c r="AK11" s="103">
        <f>+VLOOKUP($C$3,[1]Tonghop!$B:$DU,duynv2!AK6,0)</f>
        <v>0.0</v>
      </c>
      <c r="AL11" s="103">
        <f>+VLOOKUP($C$3,[1]Tonghop!$B:$DU,duynv2!AL6,0)</f>
        <v>0.0</v>
      </c>
      <c r="AM11" s="103">
        <f>+VLOOKUP($C$3,[1]Tonghop!$B:$DU,duynv2!AM6,0)</f>
        <v>0.0</v>
      </c>
      <c r="AN11" s="103">
        <f>+VLOOKUP($C$3,[1]Tonghop!$B:$DU,duynv2!AN6,0)</f>
        <v>0.0</v>
      </c>
      <c r="AO11" s="103">
        <f>+VLOOKUP($C$3,[1]Tonghop!$B:$DU,duynv2!AO6,0)</f>
        <v>1.0</v>
      </c>
      <c r="AP11" s="103">
        <f>+VLOOKUP($C$3,[1]Tonghop!$B:$DU,duynv2!AP6,0)</f>
        <v>1.0</v>
      </c>
      <c r="AQ11" s="102">
        <f>+VLOOKUP($C$3,[1]Tonghop!$B:$DU,duynv2!AQ6,0)</f>
        <v>1.7375E7</v>
      </c>
      <c r="AR11" s="103">
        <f>+VLOOKUP($C$3,[1]Tonghop!$B:$DU,duynv2!AR6,0)</f>
        <v>1.4352E7</v>
      </c>
      <c r="AS11" s="103">
        <f>+VLOOKUP($C$3,[1]Tonghop!$B:$DU,duynv2!AS6,0)</f>
        <v>1428000.0</v>
      </c>
      <c r="AT11" s="103">
        <f>+VLOOKUP($C$3,[1]Tonghop!$B:$DU,duynv2!AT6,0)</f>
        <v>0.0</v>
      </c>
      <c r="AU11" s="103">
        <f>+VLOOKUP($C$3,[1]Tonghop!$B:$DU,duynv2!AU6,0)</f>
        <v>0.0</v>
      </c>
      <c r="AV11" s="103">
        <f>+VLOOKUP($C$3,[1]Tonghop!$B:$DU,duynv2!AV6,0)</f>
        <v>0.0</v>
      </c>
      <c r="AW11" s="103">
        <f>+VLOOKUP($C$3,[1]Tonghop!$B:$DU,duynv2!AW6,0)</f>
        <v>1595000.0</v>
      </c>
      <c r="AX11" s="103">
        <f>+VLOOKUP($C$3,[1]Tonghop!$B:$DU,duynv2!AX6,0)</f>
        <v>0.0</v>
      </c>
      <c r="AY11" s="103">
        <f>+VLOOKUP($C$3,[1]Tonghop!$B:$DU,duynv2!AY6,0)</f>
        <v>0.0</v>
      </c>
      <c r="AZ11" s="103">
        <f>+VLOOKUP($C$3,[1]Tonghop!$B:$DU,duynv2!AZ6,0)</f>
        <v>0.0</v>
      </c>
      <c r="BA11" s="90"/>
      <c r="BB11" s="103">
        <f>+VLOOKUP($C$3,[1]Tonghop!$B:$DU,duynv2!BB6,0)</f>
        <v>0.0</v>
      </c>
      <c r="BC11" s="103">
        <f>+VLOOKUP($C$3,[1]Tonghop!$B:$DU,duynv2!BC6,0)</f>
        <v>8604000.0</v>
      </c>
      <c r="BD11" s="103">
        <f>+VLOOKUP($C$3,[1]Tonghop!$B:$DU,duynv2!BD6,0)</f>
        <v>0.0</v>
      </c>
      <c r="BE11" s="103">
        <f>+VLOOKUP($C$3,[1]Tonghop!$B:$DU,duynv2!BE6,0)</f>
        <v>239250.00000000003</v>
      </c>
      <c r="BF11" s="103" t="e">
        <f>+VLOOKUP($C$3,[1]Tonghop!$B:$DU,duynv2!BF6,0)</f>
        <v>#REF!</v>
      </c>
      <c r="BG11" s="103">
        <f>+VLOOKUP($C$3,[1]Tonghop!$B:$DU,duynv2!BG6,0)</f>
        <v>0.0</v>
      </c>
      <c r="BH11" s="103">
        <f>+VLOOKUP($C$3,[1]Tonghop!$B:$DU,duynv2!BH6,0)</f>
        <v>0.0</v>
      </c>
      <c r="BI11" s="103">
        <f>+VLOOKUP($C$3,[1]Tonghop!$B:$DU,duynv2!BI6,0)</f>
        <v>0.0</v>
      </c>
      <c r="BJ11" s="103">
        <f>+VLOOKUP($C$3,[1]Tonghop!$B:$DU,duynv2!BJ6,0)</f>
        <v>8843250.0</v>
      </c>
      <c r="BK11" s="102">
        <f>+VLOOKUP($C$3,[1]Tonghop!$B:$DU,duynv2!BK6,0)</f>
        <v>8843250.0</v>
      </c>
      <c r="BL11" s="103">
        <f>+VLOOKUP($C$3,[1]Tonghop!$B:$DU,duynv2!BL6,0)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b">
        <f>+IF(I11=0,"",SUM(AR11:AS11)*H11=I11)</f>
        <v>0</v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b">
        <f>+IF(M11=0,"",(AV11)*5%=M11)</f>
        <v>0</v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1.7375E7</v>
      </c>
      <c r="G18" s="164"/>
      <c r="H18" s="164">
        <f>SUM(H19:H1553)</f>
        <v>0.0</v>
      </c>
      <c r="I18" s="164">
        <f t="shared" si="0" ref="I18:AS18">SUM(I19:I1553)</f>
        <v>7176000.0</v>
      </c>
      <c r="J18" s="164">
        <f t="shared" si="0"/>
        <v>0.0</v>
      </c>
      <c r="K18" s="164">
        <f t="shared" si="0"/>
        <v>0.0</v>
      </c>
      <c r="L18" s="164">
        <f t="shared" si="0"/>
        <v>1428000.0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8604000.0</v>
      </c>
      <c r="AD18" s="164">
        <f t="shared" si="0"/>
        <v>239250.00000000003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239250.00000000003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8843250.0</v>
      </c>
      <c r="AS18" s="164">
        <f t="shared" si="0"/>
        <v>1.601925E7</v>
      </c>
      <c r="AT18" s="164">
        <f>SUM(AT19:AT1553)</f>
        <v>1.578E7</v>
      </c>
      <c r="AU18" s="164">
        <f>SUM(AU19:AU1553)</f>
        <v>1595000.0</v>
      </c>
      <c r="AV18" s="164">
        <f>SUM(AV19:AV1553)</f>
        <v>1.7375E7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>
        <f>+IFERROR(VLOOKUP($C$3&amp;$A19,[1]data!$A:$CH,B$14,0),"")</f>
        <v>43707.0</v>
      </c>
      <c r="C19" s="167" t="str">
        <f>+IFERROR(VLOOKUP($C$3&amp;$A19,[1]data!$A:$CH,C$14,0),"")</f>
        <v>hoangminhgifts.bizwebvietnam.net</v>
      </c>
      <c r="D19" s="168" t="str">
        <f>+IFERROR(VLOOKUP($C$3&amp;$A19,[1]data!$A:$CH,D$14,0),"")</f>
        <v>Gói sapo web 05 năm+ 02 năm kmTheo HĐ số1197/0819-Sapo</v>
      </c>
      <c r="E19" s="168" t="str">
        <f>+IFERROR(VLOOKUP($C$3&amp;$A19,[1]data!$A:$CH,E$14,0),"")</f>
        <v>swm</v>
      </c>
      <c r="F19" s="169">
        <f>+IFERROR(VLOOKUP($C$3&amp;$A19,[1]data!$A:$CH,F$14,0),0)</f>
        <v>1.4352E7</v>
      </c>
      <c r="G19" s="170">
        <f>+IFERROR(VLOOKUP($C$3&amp;$A19,[1]data!$A:$CH,G$14,0)*IF(VLOOKUP($C$3&amp;$A19,[1]data!$A:$CH,G$13,0)&gt;0,VLOOKUP($C$3&amp;$A19,[1]data!$A:$CH,G$13,0)&gt;0,1),"")</f>
        <v>0.5</v>
      </c>
      <c r="H19" s="169">
        <f>+IFERROR(VLOOKUP($C$3&amp;$A19,[1]data!$A:$CH,H$14,0),0)</f>
        <v>0.0</v>
      </c>
      <c r="I19" s="169">
        <f>+IFERROR(VLOOKUP($C$3&amp;$A19,[1]data!$A:$CH,I$14,0),0)</f>
        <v>7176000.0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7176000.0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7176000.0</v>
      </c>
      <c r="AS19" s="171">
        <f>+IFERROR(VLOOKUP($C$3&amp;$A19,[1]data!$A:$CH,AS$14,0),0)</f>
        <v>1.4352E7</v>
      </c>
      <c r="AT19" s="169">
        <f>+IFERROR(VLOOKUP($C$3&amp;$A19,[1]data!$A:$CH,AT$14,0),0)</f>
        <v>1.4352E7</v>
      </c>
      <c r="AU19" s="169">
        <f>+IFERROR(VLOOKUP($C$3&amp;$A19,[1]data!$A:$CH,AU$14,0),0)</f>
        <v>0.0</v>
      </c>
      <c r="AV19" s="169">
        <f>+IFERROR(VLOOKUP($C$3&amp;$A19,[1]data!$A:$CH,AV$14,0),0)</f>
        <v>1.4352E7</v>
      </c>
      <c r="AW19" s="169" t="b">
        <f>+IFERROR(VLOOKUP($C$3&amp;$A19,[1]data!$A:$CH,AW$14,0),0)</f>
        <v>1</v>
      </c>
      <c r="AX19" s="99" t="str">
        <f>+IFERROR(VLOOKUP($C$3&amp;$A19,[1]data!$A:$CH,AX$14,0),0)</f>
        <v>1197/0819-Sapo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>
        <f>+IFERROR(VLOOKUP($C$3&amp;$A20,[1]data!$A:$CH,B$14,0),"")</f>
        <v>43707.0</v>
      </c>
      <c r="C20" s="167" t="str">
        <f>+IFERROR(VLOOKUP($C$3&amp;$A20,[1]data!$A:$CH,C$14,0),"")</f>
        <v>Hmumbrella.net</v>
      </c>
      <c r="D20" s="168" t="str">
        <f>+IFERROR(VLOOKUP($C$3&amp;$A20,[1]data!$A:$CH,D$14,0),"")</f>
        <v>Đăng ký tên miền 05 nămTheo HĐ số0245/0819-Domain</v>
      </c>
      <c r="E20" s="168" t="str">
        <f>+IFERROR(VLOOKUP($C$3&amp;$A20,[1]data!$A:$CH,E$14,0),"")</f>
        <v>d</v>
      </c>
      <c r="F20" s="169">
        <f>+IFERROR(VLOOKUP($C$3&amp;$A20,[1]data!$A:$CH,F$14,0),0)</f>
        <v>1595000.0</v>
      </c>
      <c r="G20" s="172">
        <f>+IFERROR(VLOOKUP($C$3&amp;$A20,[1]data!$A:$CH,G$14,0)*IF(VLOOKUP($C$3&amp;$A20,[1]data!$A:$CH,G$13,0)&gt;0,VLOOKUP($C$3&amp;$A20,[1]data!$A:$CH,G$13,0)&gt;0,1),"")</f>
        <v>0.15000000000000002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239250.00000000003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239250.00000000003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239250.00000000003</v>
      </c>
      <c r="AS20" s="171">
        <f>+IFERROR(VLOOKUP($C$3&amp;$A20,[1]data!$A:$CH,AS$14,0),0)</f>
        <v>239250.00000000003</v>
      </c>
      <c r="AT20" s="169">
        <f>+IFERROR(VLOOKUP($C$3&amp;$A20,[1]data!$A:$CH,AT$14,0),0)</f>
        <v>0.0</v>
      </c>
      <c r="AU20" s="169">
        <f>+IFERROR(VLOOKUP($C$3&amp;$A20,[1]data!$A:$CH,AU$14,0),0)</f>
        <v>1595000.0</v>
      </c>
      <c r="AV20" s="169">
        <f>+IFERROR(VLOOKUP($C$3&amp;$A20,[1]data!$A:$CH,AV$14,0),0)</f>
        <v>1595000.0</v>
      </c>
      <c r="AW20" s="169" t="b">
        <f>+IFERROR(VLOOKUP($C$3&amp;$A20,[1]data!$A:$CH,AW$14,0),0)</f>
        <v>1</v>
      </c>
      <c r="AX20" s="99" t="str">
        <f>+IFERROR(VLOOKUP($C$3&amp;$A20,[1]data!$A:$CH,AX$14,0),0)</f>
        <v>0245/0819-Domain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/>
      </c>
      <c r="C21" s="167" t="str">
        <f>+IFERROR(VLOOKUP($C$3&amp;$A21,[1]data!$A:$CH,C$14,0),"")</f>
        <v/>
      </c>
      <c r="D21" s="168" t="str">
        <f>+IFERROR(VLOOKUP($C$3&amp;$A21,[1]data!$A:$CH,D$14,0),"")</f>
        <v/>
      </c>
      <c r="E21" s="168" t="str">
        <f>+IFERROR(VLOOKUP($C$3&amp;$A21,[1]data!$A:$CH,E$14,0),"")</f>
        <v/>
      </c>
      <c r="F21" s="169">
        <f>+IFERROR(VLOOKUP($C$3&amp;$A21,[1]data!$A:$CH,F$14,0),0)</f>
        <v>0.0</v>
      </c>
      <c r="G21" s="172" t="str">
        <f>+IFERROR(VLOOKUP($C$3&amp;$A21,[1]data!$A:$CH,G$14,0)*IF(VLOOKUP($C$3&amp;$A21,[1]data!$A:$CH,G$13,0)&gt;0,VLOOKUP($C$3&amp;$A21,[1]data!$A:$CH,G$13,0)&gt;0,1),"")</f>
        <v/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0.0</v>
      </c>
      <c r="AS21" s="171">
        <f>+IFERROR(VLOOKUP($C$3&amp;$A21,[1]data!$A:$CH,AS$14,0),0)</f>
        <v>0.0</v>
      </c>
      <c r="AT21" s="169">
        <f>+IFERROR(VLOOKUP($C$3&amp;$A21,[1]data!$A:$CH,AT$14,0),0)</f>
        <v>0.0</v>
      </c>
      <c r="AU21" s="169">
        <f>+IFERROR(VLOOKUP($C$3&amp;$A21,[1]data!$A:$CH,AU$14,0),0)</f>
        <v>0.0</v>
      </c>
      <c r="AV21" s="169">
        <f>+IFERROR(VLOOKUP($C$3&amp;$A21,[1]data!$A:$CH,AV$14,0),0)</f>
        <v>0.0</v>
      </c>
      <c r="AW21" s="169">
        <f>+IFERROR(VLOOKUP($C$3&amp;$A21,[1]data!$A:$CH,AW$14,0),0)</f>
        <v>0.0</v>
      </c>
      <c r="AX21" s="99">
        <f>+IFERROR(VLOOKUP($C$3&amp;$A21,[1]data!$A:$CH,AX$14,0),0)</f>
        <v>0.0</v>
      </c>
      <c r="AY21" s="99">
        <f>+IFERROR(VLOOKUP($C$3&amp;$A21,[1]data!$A:$CH,AY$14,0),0)</f>
        <v>0.0</v>
      </c>
    </row>
    <row r="22" spans="1:51" ht="12.75">
      <c r="A22" s="30">
        <v>4.0</v>
      </c>
      <c r="B22" s="166">
        <f>+IFERROR(VLOOKUP($C$3&amp;$A22,[1]data!$A:$CH,B$14,0),"")</f>
        <v>43703.0</v>
      </c>
      <c r="C22" s="167" t="str">
        <f>+IFERROR(VLOOKUP($C$3&amp;$A22,[1]data!$A:$CH,C$14,0),"")</f>
        <v>lethihoangyen.mysapo.vn</v>
      </c>
      <c r="D22" s="168" t="str">
        <f>+IFERROR(VLOOKUP($C$3&amp;$A22,[1]data!$A:$CH,D$14,0),"")</f>
        <v>Gói Sapo GO 01 nămTheo HĐ số1013/0819-Sapo</v>
      </c>
      <c r="E22" s="168" t="str">
        <f>+IFERROR(VLOOKUP($C$3&amp;$A22,[1]data!$A:$CH,E$14,0),"")</f>
        <v>spm</v>
      </c>
      <c r="F22" s="169">
        <f>+IFERROR(VLOOKUP($C$3&amp;$A22,[1]data!$A:$CH,F$14,0),0)</f>
        <v>1428000.0</v>
      </c>
      <c r="G22" s="172">
        <f>+IFERROR(VLOOKUP($C$3&amp;$A22,[1]data!$A:$CH,G$14,0)*IF(VLOOKUP($C$3&amp;$A22,[1]data!$A:$CH,G$13,0)&gt;0,VLOOKUP($C$3&amp;$A22,[1]data!$A:$CH,G$13,0)&gt;0,1),"")</f>
        <v>1.0</v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1428000.0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1428000.0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1428000.0</v>
      </c>
      <c r="AS22" s="171">
        <f>+IFERROR(VLOOKUP($C$3&amp;$A22,[1]data!$A:$CH,AS$14,0),0)</f>
        <v>1428000.0</v>
      </c>
      <c r="AT22" s="169">
        <f>+IFERROR(VLOOKUP($C$3&amp;$A22,[1]data!$A:$CH,AT$14,0),0)</f>
        <v>1428000.0</v>
      </c>
      <c r="AU22" s="169">
        <f>+IFERROR(VLOOKUP($C$3&amp;$A22,[1]data!$A:$CH,AU$14,0),0)</f>
        <v>0.0</v>
      </c>
      <c r="AV22" s="169">
        <f>+IFERROR(VLOOKUP($C$3&amp;$A22,[1]data!$A:$CH,AV$14,0),0)</f>
        <v>1428000.0</v>
      </c>
      <c r="AW22" s="169" t="b">
        <f>+IFERROR(VLOOKUP($C$3&amp;$A22,[1]data!$A:$CH,AW$14,0),0)</f>
        <v>1</v>
      </c>
      <c r="AX22" s="99" t="str">
        <f>+IFERROR(VLOOKUP($C$3&amp;$A22,[1]data!$A:$CH,AX$14,0),0)</f>
        <v>1013/0819-Sapo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/>
      </c>
      <c r="C23" s="167" t="str">
        <f>+IFERROR(VLOOKUP($C$3&amp;$A23,[1]data!$A:$CH,C$14,0),"")</f>
        <v/>
      </c>
      <c r="D23" s="168" t="str">
        <f>+IFERROR(VLOOKUP($C$3&amp;$A23,[1]data!$A:$CH,D$14,0),"")</f>
        <v/>
      </c>
      <c r="E23" s="168" t="str">
        <f>+IFERROR(VLOOKUP($C$3&amp;$A23,[1]data!$A:$CH,E$14,0),"")</f>
        <v/>
      </c>
      <c r="F23" s="169">
        <f>+IFERROR(VLOOKUP($C$3&amp;$A23,[1]data!$A:$CH,F$14,0),0)</f>
        <v>0.0</v>
      </c>
      <c r="G23" s="172" t="str">
        <f>+IFERROR(VLOOKUP($C$3&amp;$A23,[1]data!$A:$CH,G$14,0)*IF(VLOOKUP($C$3&amp;$A23,[1]data!$A:$CH,G$13,0)&gt;0,VLOOKUP($C$3&amp;$A23,[1]data!$A:$CH,G$13,0)&gt;0,1),"")</f>
        <v/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0.0</v>
      </c>
      <c r="AS23" s="171">
        <f>+IFERROR(VLOOKUP($C$3&amp;$A23,[1]data!$A:$CH,AS$14,0),0)</f>
        <v>0.0</v>
      </c>
      <c r="AT23" s="169">
        <f>+IFERROR(VLOOKUP($C$3&amp;$A23,[1]data!$A:$CH,AT$14,0),0)</f>
        <v>0.0</v>
      </c>
      <c r="AU23" s="169">
        <f>+IFERROR(VLOOKUP($C$3&amp;$A23,[1]data!$A:$CH,AU$14,0),0)</f>
        <v>0.0</v>
      </c>
      <c r="AV23" s="169">
        <f>+IFERROR(VLOOKUP($C$3&amp;$A23,[1]data!$A:$CH,AV$14,0),0)</f>
        <v>0.0</v>
      </c>
      <c r="AW23" s="169">
        <f>+IFERROR(VLOOKUP($C$3&amp;$A23,[1]data!$A:$CH,AW$14,0),0)</f>
        <v>0.0</v>
      </c>
      <c r="AX23" s="99">
        <f>+IFERROR(VLOOKUP($C$3&amp;$A23,[1]data!$A:$CH,AX$14,0),0)</f>
        <v>0.0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/>
      </c>
      <c r="C24" s="167" t="str">
        <f>+IFERROR(VLOOKUP($C$3&amp;$A24,[1]data!$A:$CH,C$14,0),"")</f>
        <v/>
      </c>
      <c r="D24" s="168" t="str">
        <f>+IFERROR(VLOOKUP($C$3&amp;$A24,[1]data!$A:$CH,D$14,0),"")</f>
        <v/>
      </c>
      <c r="E24" s="168" t="str">
        <f>+IFERROR(VLOOKUP($C$3&amp;$A24,[1]data!$A:$CH,E$14,0),"")</f>
        <v/>
      </c>
      <c r="F24" s="169">
        <f>+IFERROR(VLOOKUP($C$3&amp;$A24,[1]data!$A:$CH,F$14,0),0)</f>
        <v>0.0</v>
      </c>
      <c r="G24" s="172" t="str">
        <f>+IFERROR(VLOOKUP($C$3&amp;$A24,[1]data!$A:$CH,G$14,0)*IF(VLOOKUP($C$3&amp;$A24,[1]data!$A:$CH,G$13,0)&gt;0,VLOOKUP($C$3&amp;$A24,[1]data!$A:$CH,G$13,0)&gt;0,1),"")</f>
        <v/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0.0</v>
      </c>
      <c r="AS24" s="171">
        <f>+IFERROR(VLOOKUP($C$3&amp;$A24,[1]data!$A:$CH,AS$14,0),0)</f>
        <v>0.0</v>
      </c>
      <c r="AT24" s="169">
        <f>+IFERROR(VLOOKUP($C$3&amp;$A24,[1]data!$A:$CH,AT$14,0),0)</f>
        <v>0.0</v>
      </c>
      <c r="AU24" s="169">
        <f>+IFERROR(VLOOKUP($C$3&amp;$A24,[1]data!$A:$CH,AU$14,0),0)</f>
        <v>0.0</v>
      </c>
      <c r="AV24" s="169">
        <f>+IFERROR(VLOOKUP($C$3&amp;$A24,[1]data!$A:$CH,AV$14,0),0)</f>
        <v>0.0</v>
      </c>
      <c r="AW24" s="169">
        <f>+IFERROR(VLOOKUP($C$3&amp;$A24,[1]data!$A:$CH,AW$14,0),0)</f>
        <v>0.0</v>
      </c>
      <c r="AX24" s="99">
        <f>+IFERROR(VLOOKUP($C$3&amp;$A24,[1]data!$A:$CH,AX$14,0),0)</f>
        <v>0.0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/>
      </c>
      <c r="C25" s="167" t="str">
        <f>+IFERROR(VLOOKUP($C$3&amp;$A25,[1]data!$A:$CH,C$14,0),"")</f>
        <v/>
      </c>
      <c r="D25" s="168" t="str">
        <f>+IFERROR(VLOOKUP($C$3&amp;$A25,[1]data!$A:$CH,D$14,0),"")</f>
        <v/>
      </c>
      <c r="E25" s="168" t="str">
        <f>+IFERROR(VLOOKUP($C$3&amp;$A25,[1]data!$A:$CH,E$14,0),"")</f>
        <v/>
      </c>
      <c r="F25" s="169">
        <f>+IFERROR(VLOOKUP($C$3&amp;$A25,[1]data!$A:$CH,F$14,0),0)</f>
        <v>0.0</v>
      </c>
      <c r="G25" s="172" t="str">
        <f>+IFERROR(VLOOKUP($C$3&amp;$A25,[1]data!$A:$CH,G$14,0)*IF(VLOOKUP($C$3&amp;$A25,[1]data!$A:$CH,G$13,0)&gt;0,VLOOKUP($C$3&amp;$A25,[1]data!$A:$CH,G$13,0)&gt;0,1),"")</f>
        <v/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0.0</v>
      </c>
      <c r="AS25" s="171">
        <f>+IFERROR(VLOOKUP($C$3&amp;$A25,[1]data!$A:$CH,AS$14,0),0)</f>
        <v>0.0</v>
      </c>
      <c r="AT25" s="169">
        <f>+IFERROR(VLOOKUP($C$3&amp;$A25,[1]data!$A:$CH,AT$14,0),0)</f>
        <v>0.0</v>
      </c>
      <c r="AU25" s="169">
        <f>+IFERROR(VLOOKUP($C$3&amp;$A25,[1]data!$A:$CH,AU$14,0),0)</f>
        <v>0.0</v>
      </c>
      <c r="AV25" s="169">
        <f>+IFERROR(VLOOKUP($C$3&amp;$A25,[1]data!$A:$CH,AV$14,0),0)</f>
        <v>0.0</v>
      </c>
      <c r="AW25" s="169">
        <f>+IFERROR(VLOOKUP($C$3&amp;$A25,[1]data!$A:$CH,AW$14,0),0)</f>
        <v>0.0</v>
      </c>
      <c r="AX25" s="99">
        <f>+IFERROR(VLOOKUP($C$3&amp;$A25,[1]data!$A:$CH,AX$14,0),0)</f>
        <v>0.0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duynv2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