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giangvh" sheetId="2" r:id="rId3"/>
    <sheet name="Evaluation Warning" sheetId="3" r:id="rId4"/>
  </sheets>
  <externalReferences>
    <externalReference r:id="rId7"/>
  </externalReferences>
  <definedNames>
    <definedName name="_xlnm._FilterDatabase" localSheetId="1" hidden="1">giangvh!$A$16:$AW$158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<sst xmlns="http://schemas.openxmlformats.org/spreadsheetml/2006/main" count="110" uniqueCount="108">
  <si>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</si>
  <si>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</si>
  <si>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giangvh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</si>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</sst>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6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C3" sqref="C3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sale tỉnh</v>
      </c>
      <c r="D4" s="13" t="s">
        <v>5</v>
      </c>
      <c r="E4" s="14" t="str">
        <f>+VLOOKUP(C3,[1]Tonghop!B:K,[1]Tonghop!$G$5,0)</f>
        <v>bacninh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Vũ Hương Giang</v>
      </c>
      <c r="C11" s="102">
        <f>+VLOOKUP($C$3,[1]Tonghop!$B:$DU,giangvh!C6,0)</f>
        <v>0.0</v>
      </c>
      <c r="D11" s="103">
        <f>+VLOOKUP($C$3,[1]Tonghop!$B:$DU,giangvh!D6,0)</f>
        <v>0.0</v>
      </c>
      <c r="E11" s="103">
        <f>+VLOOKUP($C$3,[1]Tonghop!$B:$DU,giangvh!E6,0)</f>
        <v>0.0</v>
      </c>
      <c r="F11" s="103">
        <f>+VLOOKUP($C$3,[1]Tonghop!$B:$DU,giangvh!F6,0)</f>
        <v>0.0</v>
      </c>
      <c r="G11" s="103">
        <f>+VLOOKUP($C$3,[1]Tonghop!$B:$DU,giangvh!G6,0)</f>
        <v>0.0</v>
      </c>
      <c r="H11" s="104">
        <f>+VLOOKUP($C$3,[1]Tonghop!$B:$DU,giangvh!H6,0)</f>
        <v>0.0</v>
      </c>
      <c r="I11" s="103">
        <f>+VLOOKUP($C$3,[1]Tonghop!$B:$DU,giangvh!I6,0)</f>
        <v>0.0</v>
      </c>
      <c r="J11" s="103">
        <f>+VLOOKUP($C$3,[1]Tonghop!$B:$DU,giangvh!J6,0)</f>
        <v>0.0</v>
      </c>
      <c r="K11" s="103">
        <f>+VLOOKUP($C$3,[1]Tonghop!$B:$DU,giangvh!K6,0)</f>
        <v>0.0</v>
      </c>
      <c r="L11" s="103">
        <f>+VLOOKUP($C$3,[1]Tonghop!$B:$DU,giangvh!L6,0)</f>
        <v>0.0</v>
      </c>
      <c r="M11" s="103">
        <f>+VLOOKUP($C$3,[1]Tonghop!$B:$DU,giangvh!M6,0)</f>
        <v>0.0</v>
      </c>
      <c r="N11" s="103">
        <f>+VLOOKUP($C$3,[1]Tonghop!$B:$DU,giangvh!N6,0)</f>
        <v>0.0</v>
      </c>
      <c r="O11" s="103">
        <f>+VLOOKUP($C$3,[1]Tonghop!$B:$DU,giangvh!O6,0)</f>
        <v>0.0</v>
      </c>
      <c r="P11" s="103">
        <f>+VLOOKUP($C$3,[1]Tonghop!$B:$DU,giangvh!P6,0)</f>
        <v>0.0</v>
      </c>
      <c r="Q11" s="103">
        <f>+VLOOKUP($C$3,[1]Tonghop!$B:$DU,giangvh!Q6,0)</f>
        <v>0.0</v>
      </c>
      <c r="R11" s="103">
        <f>+VLOOKUP($C$3,[1]Tonghop!$B:$DU,giangvh!R6,0)</f>
        <v>0.0</v>
      </c>
      <c r="S11" s="103" t="str">
        <f>+VLOOKUP($C$3,[1]Tonghop!$B:$DU,giangvh!S6,0)</f>
        <v/>
      </c>
      <c r="T11" s="103" t="str">
        <f>+VLOOKUP($C$3,[1]Tonghop!$B:$DU,giangvh!T6,0)</f>
        <v/>
      </c>
      <c r="U11" s="103">
        <f>+VLOOKUP($C$3,[1]Tonghop!$B:$DU,giangvh!U6,0)</f>
        <v>0.0</v>
      </c>
      <c r="V11" s="103">
        <f>+VLOOKUP($C$3,[1]Tonghop!$B:$DU,giangvh!V6,0)</f>
        <v>0.0</v>
      </c>
      <c r="W11" s="103">
        <f>+VLOOKUP($C$3,[1]Tonghop!$B:$DU,giangvh!W6,0)</f>
        <v>0.0</v>
      </c>
      <c r="X11" s="103">
        <f>+VLOOKUP($C$3,[1]Tonghop!$B:$DU,giangvh!X6,0)</f>
        <v>0.0</v>
      </c>
      <c r="Y11" s="102" t="e">
        <f>+VLOOKUP($C$3,[1]Tonghop!$B:$DU,giangvh!Y6,0)</f>
        <v>#REF!</v>
      </c>
      <c r="Z11" s="103">
        <f>+VLOOKUP($C$3,[1]Tonghop!$B:$DU,giangvh!Z6,0)</f>
        <v>0.0</v>
      </c>
      <c r="AA11" s="103">
        <f>+VLOOKUP($C$3,[1]Tonghop!$B:$DU,giangvh!AA6,0)</f>
        <v>0.0</v>
      </c>
      <c r="AB11" s="103">
        <f>+VLOOKUP($C$3,[1]Tonghop!$B:$DU,giangvh!AB6,0)</f>
        <v>0.0</v>
      </c>
      <c r="AC11" s="103">
        <f>+VLOOKUP($C$3,[1]Tonghop!$B:$DU,giangvh!AC6,0)</f>
        <v>0.0</v>
      </c>
      <c r="AD11" s="103">
        <f>+VLOOKUP($C$3,[1]Tonghop!$B:$DU,giangvh!AD6,0)</f>
        <v>0.0</v>
      </c>
      <c r="AE11" s="102" t="e">
        <f>+VLOOKUP($C$3,[1]Tonghop!$B:$DU,giangvh!AE6,0)</f>
        <v>#REF!</v>
      </c>
      <c r="AF11" s="90"/>
      <c r="AG11" s="102">
        <f>+VLOOKUP($C$3,[1]Tonghop!$B:$DU,giangvh!AG6,0)</f>
        <v>4.0</v>
      </c>
      <c r="AH11" s="103">
        <f>+VLOOKUP($C$3,[1]Tonghop!$B:$DU,giangvh!AH6,0)</f>
        <v>0.0</v>
      </c>
      <c r="AI11" s="103">
        <f>+VLOOKUP($C$3,[1]Tonghop!$B:$DU,giangvh!AI6,0)</f>
        <v>0.0</v>
      </c>
      <c r="AJ11" s="103">
        <f>+VLOOKUP($C$3,[1]Tonghop!$B:$DU,giangvh!AJ6,0)</f>
        <v>0.0</v>
      </c>
      <c r="AK11" s="103">
        <f>+VLOOKUP($C$3,[1]Tonghop!$B:$DU,giangvh!AK6,0)</f>
        <v>0.0</v>
      </c>
      <c r="AL11" s="103">
        <f>+VLOOKUP($C$3,[1]Tonghop!$B:$DU,giangvh!AL6,0)</f>
        <v>0.0</v>
      </c>
      <c r="AM11" s="103">
        <f>+VLOOKUP($C$3,[1]Tonghop!$B:$DU,giangvh!AM6,0)</f>
        <v>3.0</v>
      </c>
      <c r="AN11" s="103">
        <f>+VLOOKUP($C$3,[1]Tonghop!$B:$DU,giangvh!AN6,0)</f>
        <v>0.0</v>
      </c>
      <c r="AO11" s="103">
        <f>+VLOOKUP($C$3,[1]Tonghop!$B:$DU,giangvh!AO6,0)</f>
        <v>1.0</v>
      </c>
      <c r="AP11" s="103">
        <f>+VLOOKUP($C$3,[1]Tonghop!$B:$DU,giangvh!AP6,0)</f>
        <v>0.0</v>
      </c>
      <c r="AQ11" s="102">
        <f>+VLOOKUP($C$3,[1]Tonghop!$B:$DU,giangvh!AQ6,0)</f>
        <v>2.70455E7</v>
      </c>
      <c r="AR11" s="103">
        <f>+VLOOKUP($C$3,[1]Tonghop!$B:$DU,giangvh!AR6,0)</f>
        <v>1.88205E7</v>
      </c>
      <c r="AS11" s="103">
        <f>+VLOOKUP($C$3,[1]Tonghop!$B:$DU,giangvh!AS6,0)</f>
        <v>7176000.0</v>
      </c>
      <c r="AT11" s="103">
        <f>+VLOOKUP($C$3,[1]Tonghop!$B:$DU,giangvh!AT6,0)</f>
        <v>0.0</v>
      </c>
      <c r="AU11" s="103">
        <f>+VLOOKUP($C$3,[1]Tonghop!$B:$DU,giangvh!AU6,0)</f>
        <v>0.0</v>
      </c>
      <c r="AV11" s="103">
        <f>+VLOOKUP($C$3,[1]Tonghop!$B:$DU,giangvh!AV6,0)</f>
        <v>0.0</v>
      </c>
      <c r="AW11" s="103">
        <f>+VLOOKUP($C$3,[1]Tonghop!$B:$DU,giangvh!AW6,0)</f>
        <v>1049000.0</v>
      </c>
      <c r="AX11" s="103">
        <f>+VLOOKUP($C$3,[1]Tonghop!$B:$DU,giangvh!AX6,0)</f>
        <v>0.0</v>
      </c>
      <c r="AY11" s="103">
        <f>+VLOOKUP($C$3,[1]Tonghop!$B:$DU,giangvh!AY6,0)</f>
        <v>0.0</v>
      </c>
      <c r="AZ11" s="103">
        <f>+VLOOKUP($C$3,[1]Tonghop!$B:$DU,giangvh!AZ6,0)</f>
        <v>0.0</v>
      </c>
      <c r="BA11" s="90"/>
      <c r="BB11" s="103">
        <f>+VLOOKUP($C$3,[1]Tonghop!$B:$DU,giangvh!BB6,0)</f>
        <v>0.0</v>
      </c>
      <c r="BC11" s="103">
        <f>+VLOOKUP($C$3,[1]Tonghop!$B:$DU,giangvh!BC6,0)</f>
        <v>1.59465E7</v>
      </c>
      <c r="BD11" s="103">
        <f>+VLOOKUP($C$3,[1]Tonghop!$B:$DU,giangvh!BD6,0)</f>
        <v>0.0</v>
      </c>
      <c r="BE11" s="103">
        <f>+VLOOKUP($C$3,[1]Tonghop!$B:$DU,giangvh!BE6,0)</f>
        <v>157350.00000000003</v>
      </c>
      <c r="BF11" s="103" t="e">
        <f>+VLOOKUP($C$3,[1]Tonghop!$B:$DU,giangvh!BF6,0)</f>
        <v>#REF!</v>
      </c>
      <c r="BG11" s="103">
        <f>+VLOOKUP($C$3,[1]Tonghop!$B:$DU,giangvh!BG6,0)</f>
        <v>0.0</v>
      </c>
      <c r="BH11" s="103">
        <f>+VLOOKUP($C$3,[1]Tonghop!$B:$DU,giangvh!BH6,0)</f>
        <v>0.0</v>
      </c>
      <c r="BI11" s="103">
        <f>+VLOOKUP($C$3,[1]Tonghop!$B:$DU,giangvh!BI6,0)</f>
        <v>0.0</v>
      </c>
      <c r="BJ11" s="103">
        <f>+VLOOKUP($C$3,[1]Tonghop!$B:$DU,giangvh!BJ6,0)</f>
        <v>1.610385E7</v>
      </c>
      <c r="BK11" s="102">
        <f>+VLOOKUP($C$3,[1]Tonghop!$B:$DU,giangvh!BK6,0)</f>
        <v>1.610385E7</v>
      </c>
      <c r="BL11" s="103">
        <f>+VLOOKUP($C$3,[1]Tonghop!$B:$DU,giangvh!BL6,0)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str">
        <f>+IF(I11=0,"",SUM(AR11:AS11)*H11=I11)</f>
        <v/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str">
        <f>+IF(M11=0,"",(AV11)*5%=M11)</f>
        <v/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2.70455E7</v>
      </c>
      <c r="G18" s="164"/>
      <c r="H18" s="164">
        <f>SUM(H19:H1553)</f>
        <v>0.0</v>
      </c>
      <c r="I18" s="164">
        <f t="shared" si="0" ref="I18:AS18">SUM(I19:I1553)</f>
        <v>1.16445E7</v>
      </c>
      <c r="J18" s="164">
        <f t="shared" si="0"/>
        <v>0.0</v>
      </c>
      <c r="K18" s="164">
        <f t="shared" si="0"/>
        <v>0.0</v>
      </c>
      <c r="L18" s="164">
        <f t="shared" si="0"/>
        <v>4302000.0</v>
      </c>
      <c r="M18" s="164">
        <f t="shared" si="0"/>
        <v>0.0</v>
      </c>
      <c r="N18" s="164">
        <f t="shared" si="0"/>
        <v>0.0</v>
      </c>
      <c r="O18" s="164">
        <f t="shared" si="0"/>
        <v>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1.59465E7</v>
      </c>
      <c r="AD18" s="164">
        <f t="shared" si="0"/>
        <v>157350.00000000003</v>
      </c>
      <c r="AE18" s="164">
        <f t="shared" si="0"/>
        <v>0.0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0.0</v>
      </c>
      <c r="AK18" s="164">
        <f t="shared" si="0"/>
        <v>0.0</v>
      </c>
      <c r="AL18" s="164">
        <f t="shared" si="0"/>
        <v>157350.00000000003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1.610385E7</v>
      </c>
      <c r="AS18" s="164">
        <f t="shared" si="0"/>
        <v>2.615385E7</v>
      </c>
      <c r="AT18" s="164">
        <f>SUM(AT19:AT1553)</f>
        <v>2.4007E7</v>
      </c>
      <c r="AU18" s="164">
        <f>SUM(AU19:AU1553)</f>
        <v>1049000.0</v>
      </c>
      <c r="AV18" s="164">
        <f>SUM(AV19:AV1553)</f>
        <v>2.5056E7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 t="str">
        <f>+IFERROR(VLOOKUP($C$3&amp;$A19,[1]data!$A:$CH,B$14,0),"")</f>
        <v>14/08/2019</v>
      </c>
      <c r="C19" s="167" t="str">
        <f>+IFERROR(VLOOKUP($C$3&amp;$A19,[1]data!$A:$CH,C$14,0),"")</f>
        <v>cong-ty-co-phan-thuong-mai-phuc-chien-thang.bizwebvietnam.net</v>
      </c>
      <c r="D19" s="168" t="str">
        <f>+IFERROR(VLOOKUP($C$3&amp;$A19,[1]data!$A:$CH,D$14,0),"")</f>
        <v>Gói sapo web 05 năm+ 02 năm kmTheo HĐ số0469/0819-Sapo</v>
      </c>
      <c r="E19" s="168" t="str">
        <f>+IFERROR(VLOOKUP($C$3&amp;$A19,[1]data!$A:$CH,E$14,0),"")</f>
        <v>swm</v>
      </c>
      <c r="F19" s="169">
        <f>+IFERROR(VLOOKUP($C$3&amp;$A19,[1]data!$A:$CH,F$14,0),0)</f>
        <v>1.4352E7</v>
      </c>
      <c r="G19" s="170">
        <f>+IFERROR(VLOOKUP($C$3&amp;$A19,[1]data!$A:$CH,G$14,0)*IF(VLOOKUP($C$3&amp;$A19,[1]data!$A:$CH,G$13,0)&gt;0,VLOOKUP($C$3&amp;$A19,[1]data!$A:$CH,G$13,0)&gt;0,1),"")</f>
        <v>0.5</v>
      </c>
      <c r="H19" s="169">
        <f>+IFERROR(VLOOKUP($C$3&amp;$A19,[1]data!$A:$CH,H$14,0),0)</f>
        <v>0.0</v>
      </c>
      <c r="I19" s="169">
        <f>+IFERROR(VLOOKUP($C$3&amp;$A19,[1]data!$A:$CH,I$14,0),0)</f>
        <v>7176000.0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7176000.0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7176000.0</v>
      </c>
      <c r="AS19" s="171">
        <f>+IFERROR(VLOOKUP($C$3&amp;$A19,[1]data!$A:$CH,AS$14,0),0)</f>
        <v>1.4352E7</v>
      </c>
      <c r="AT19" s="169">
        <f>+IFERROR(VLOOKUP($C$3&amp;$A19,[1]data!$A:$CH,AT$14,0),0)</f>
        <v>1.4352E7</v>
      </c>
      <c r="AU19" s="169">
        <f>+IFERROR(VLOOKUP($C$3&amp;$A19,[1]data!$A:$CH,AU$14,0),0)</f>
        <v>0.0</v>
      </c>
      <c r="AV19" s="169">
        <f>+IFERROR(VLOOKUP($C$3&amp;$A19,[1]data!$A:$CH,AV$14,0),0)</f>
        <v>1.4352E7</v>
      </c>
      <c r="AW19" s="169" t="b">
        <f>+IFERROR(VLOOKUP($C$3&amp;$A19,[1]data!$A:$CH,AW$14,0),0)</f>
        <v>1</v>
      </c>
      <c r="AX19" s="99" t="str">
        <f>+IFERROR(VLOOKUP($C$3&amp;$A19,[1]data!$A:$CH,AX$14,0),0)</f>
        <v>0469/0819-Sapo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>14/08/2019</v>
      </c>
      <c r="C20" s="167" t="str">
        <f>+IFERROR(VLOOKUP($C$3&amp;$A20,[1]data!$A:$CH,C$14,0),"")</f>
        <v xml:space="preserve">vietnamlabourexport.com </v>
      </c>
      <c r="D20" s="168" t="str">
        <f>+IFERROR(VLOOKUP($C$3&amp;$A20,[1]data!$A:$CH,D$14,0),"")</f>
        <v>Đăng ký tên miền vietnamlabourexport.com 01 nămTheo HĐ số0108/0819-Domain</v>
      </c>
      <c r="E20" s="168" t="str">
        <f>+IFERROR(VLOOKUP($C$3&amp;$A20,[1]data!$A:$CH,E$14,0),"")</f>
        <v>d</v>
      </c>
      <c r="F20" s="169">
        <f>+IFERROR(VLOOKUP($C$3&amp;$A20,[1]data!$A:$CH,F$14,0),0)</f>
        <v>299000.0</v>
      </c>
      <c r="G20" s="172">
        <f>+IFERROR(VLOOKUP($C$3&amp;$A20,[1]data!$A:$CH,G$14,0)*IF(VLOOKUP($C$3&amp;$A20,[1]data!$A:$CH,G$13,0)&gt;0,VLOOKUP($C$3&amp;$A20,[1]data!$A:$CH,G$13,0)&gt;0,1),"")</f>
        <v>0.15000000000000002</v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0.0</v>
      </c>
      <c r="AD20" s="169">
        <f>+IFERROR(VLOOKUP($C$3&amp;$A20,[1]data!$A:$CH,AD$14,0),0)</f>
        <v>44850.00000000001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44850.00000000001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44850.00000000001</v>
      </c>
      <c r="AS20" s="171">
        <f>+IFERROR(VLOOKUP($C$3&amp;$A20,[1]data!$A:$CH,AS$14,0),0)</f>
        <v>44850.00000000001</v>
      </c>
      <c r="AT20" s="169">
        <f>+IFERROR(VLOOKUP($C$3&amp;$A20,[1]data!$A:$CH,AT$14,0),0)</f>
        <v>0.0</v>
      </c>
      <c r="AU20" s="169">
        <f>+IFERROR(VLOOKUP($C$3&amp;$A20,[1]data!$A:$CH,AU$14,0),0)</f>
        <v>299000.0</v>
      </c>
      <c r="AV20" s="169">
        <f>+IFERROR(VLOOKUP($C$3&amp;$A20,[1]data!$A:$CH,AV$14,0),0)</f>
        <v>299000.0</v>
      </c>
      <c r="AW20" s="169" t="b">
        <f>+IFERROR(VLOOKUP($C$3&amp;$A20,[1]data!$A:$CH,AW$14,0),0)</f>
        <v>1</v>
      </c>
      <c r="AX20" s="99" t="str">
        <f>+IFERROR(VLOOKUP($C$3&amp;$A20,[1]data!$A:$CH,AX$14,0),0)</f>
        <v>0108/0819-Domain</v>
      </c>
      <c r="AY20" s="99">
        <f>+IFERROR(VLOOKUP($C$3&amp;$A20,[1]data!$A:$CH,AY$14,0),0)</f>
        <v>0.0</v>
      </c>
    </row>
    <row r="21" spans="1:51" ht="12.75">
      <c r="A21" s="30">
        <v>3.0</v>
      </c>
      <c r="B21" s="166" t="str">
        <f>+IFERROR(VLOOKUP($C$3&amp;$A21,[1]data!$A:$CH,B$14,0),"")</f>
        <v/>
      </c>
      <c r="C21" s="167" t="str">
        <f>+IFERROR(VLOOKUP($C$3&amp;$A21,[1]data!$A:$CH,C$14,0),"")</f>
        <v/>
      </c>
      <c r="D21" s="168" t="str">
        <f>+IFERROR(VLOOKUP($C$3&amp;$A21,[1]data!$A:$CH,D$14,0),"")</f>
        <v/>
      </c>
      <c r="E21" s="168" t="str">
        <f>+IFERROR(VLOOKUP($C$3&amp;$A21,[1]data!$A:$CH,E$14,0),"")</f>
        <v/>
      </c>
      <c r="F21" s="169">
        <f>+IFERROR(VLOOKUP($C$3&amp;$A21,[1]data!$A:$CH,F$14,0),0)</f>
        <v>0.0</v>
      </c>
      <c r="G21" s="172" t="str">
        <f>+IFERROR(VLOOKUP($C$3&amp;$A21,[1]data!$A:$CH,G$14,0)*IF(VLOOKUP($C$3&amp;$A21,[1]data!$A:$CH,G$13,0)&gt;0,VLOOKUP($C$3&amp;$A21,[1]data!$A:$CH,G$13,0)&gt;0,1),"")</f>
        <v/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0.0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0.0</v>
      </c>
      <c r="AS21" s="171">
        <f>+IFERROR(VLOOKUP($C$3&amp;$A21,[1]data!$A:$CH,AS$14,0),0)</f>
        <v>0.0</v>
      </c>
      <c r="AT21" s="169">
        <f>+IFERROR(VLOOKUP($C$3&amp;$A21,[1]data!$A:$CH,AT$14,0),0)</f>
        <v>0.0</v>
      </c>
      <c r="AU21" s="169">
        <f>+IFERROR(VLOOKUP($C$3&amp;$A21,[1]data!$A:$CH,AU$14,0),0)</f>
        <v>0.0</v>
      </c>
      <c r="AV21" s="169">
        <f>+IFERROR(VLOOKUP($C$3&amp;$A21,[1]data!$A:$CH,AV$14,0),0)</f>
        <v>0.0</v>
      </c>
      <c r="AW21" s="169">
        <f>+IFERROR(VLOOKUP($C$3&amp;$A21,[1]data!$A:$CH,AW$14,0),0)</f>
        <v>0.0</v>
      </c>
      <c r="AX21" s="99">
        <f>+IFERROR(VLOOKUP($C$3&amp;$A21,[1]data!$A:$CH,AX$14,0),0)</f>
        <v>0.0</v>
      </c>
      <c r="AY21" s="99">
        <f>+IFERROR(VLOOKUP($C$3&amp;$A21,[1]data!$A:$CH,AY$14,0),0)</f>
        <v>0.0</v>
      </c>
    </row>
    <row r="22" spans="1:51" ht="12.75">
      <c r="A22" s="30">
        <v>4.0</v>
      </c>
      <c r="B22" s="166">
        <f>+IFERROR(VLOOKUP($C$3&amp;$A22,[1]data!$A:$CH,B$14,0),"")</f>
        <v>43703.0</v>
      </c>
      <c r="C22" s="167" t="str">
        <f>+IFERROR(VLOOKUP($C$3&amp;$A22,[1]data!$A:$CH,C$14,0),"")</f>
        <v>govannam.bizwebvietnam.net</v>
      </c>
      <c r="D22" s="168" t="str">
        <f>+IFERROR(VLOOKUP($C$3&amp;$A22,[1]data!$A:$CH,D$14,0),"")</f>
        <v>Đăng ký tên miền 01 nămTheo HĐ số0117/0819-Domain</v>
      </c>
      <c r="E22" s="168" t="str">
        <f>+IFERROR(VLOOKUP($C$3&amp;$A22,[1]data!$A:$CH,E$14,0),"")</f>
        <v>d</v>
      </c>
      <c r="F22" s="169">
        <f>+IFERROR(VLOOKUP($C$3&amp;$A22,[1]data!$A:$CH,F$14,0),0)</f>
        <v>750000.0</v>
      </c>
      <c r="G22" s="172">
        <f>+IFERROR(VLOOKUP($C$3&amp;$A22,[1]data!$A:$CH,G$14,0)*IF(VLOOKUP($C$3&amp;$A22,[1]data!$A:$CH,G$13,0)&gt;0,VLOOKUP($C$3&amp;$A22,[1]data!$A:$CH,G$13,0)&gt;0,1),"")</f>
        <v>0.15000000000000002</v>
      </c>
      <c r="H22" s="169">
        <f>+IFERROR(VLOOKUP($C$3&amp;$A22,[1]data!$A:$CH,H$14,0),0)</f>
        <v>0.0</v>
      </c>
      <c r="I22" s="169">
        <f>+IFERROR(VLOOKUP($C$3&amp;$A22,[1]data!$A:$CH,I$14,0),0)</f>
        <v>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0.0</v>
      </c>
      <c r="AD22" s="169">
        <f>+IFERROR(VLOOKUP($C$3&amp;$A22,[1]data!$A:$CH,AD$14,0),0)</f>
        <v>112500.00000000001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112500.00000000001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112500.00000000001</v>
      </c>
      <c r="AS22" s="171">
        <f>+IFERROR(VLOOKUP($C$3&amp;$A22,[1]data!$A:$CH,AS$14,0),0)</f>
        <v>112500.00000000001</v>
      </c>
      <c r="AT22" s="169">
        <f>+IFERROR(VLOOKUP($C$3&amp;$A22,[1]data!$A:$CH,AT$14,0),0)</f>
        <v>0.0</v>
      </c>
      <c r="AU22" s="169">
        <f>+IFERROR(VLOOKUP($C$3&amp;$A22,[1]data!$A:$CH,AU$14,0),0)</f>
        <v>750000.0</v>
      </c>
      <c r="AV22" s="169">
        <f>+IFERROR(VLOOKUP($C$3&amp;$A22,[1]data!$A:$CH,AV$14,0),0)</f>
        <v>750000.0</v>
      </c>
      <c r="AW22" s="169" t="b">
        <f>+IFERROR(VLOOKUP($C$3&amp;$A22,[1]data!$A:$CH,AW$14,0),0)</f>
        <v>1</v>
      </c>
      <c r="AX22" s="99" t="str">
        <f>+IFERROR(VLOOKUP($C$3&amp;$A22,[1]data!$A:$CH,AX$14,0),0)</f>
        <v>0117/0819-Domain</v>
      </c>
      <c r="AY22" s="99">
        <f>+IFERROR(VLOOKUP($C$3&amp;$A22,[1]data!$A:$CH,AY$14,0),0)</f>
        <v>0.0</v>
      </c>
    </row>
    <row r="23" spans="1:51" ht="12.75">
      <c r="A23" s="30">
        <v>5.0</v>
      </c>
      <c r="B23" s="166">
        <f>+IFERROR(VLOOKUP($C$3&amp;$A23,[1]data!$A:$CH,B$14,0),"")</f>
        <v>43703.0</v>
      </c>
      <c r="C23" s="167" t="str">
        <f>+IFERROR(VLOOKUP($C$3&amp;$A23,[1]data!$A:$CH,C$14,0),"")</f>
        <v>govannam.bizwebvietnam.net</v>
      </c>
      <c r="D23" s="168" t="str">
        <f>+IFERROR(VLOOKUP($C$3&amp;$A23,[1]data!$A:$CH,D$14,0),"")</f>
        <v>Gói sapo web 02 năm 
TT 3979k bidv cty 23/7
TT Nợ 2479k 26/8
Quá hạnTheo HĐ số0720/0719-Sapo</v>
      </c>
      <c r="E23" s="168" t="str">
        <f>+IFERROR(VLOOKUP($C$3&amp;$A23,[1]data!$A:$CH,E$14,0),"")</f>
        <v>swm</v>
      </c>
      <c r="F23" s="169">
        <f>+IFERROR(VLOOKUP($C$3&amp;$A23,[1]data!$A:$CH,F$14,0),0)</f>
        <v>2479000.0</v>
      </c>
      <c r="G23" s="172">
        <f>+IFERROR(VLOOKUP($C$3&amp;$A23,[1]data!$A:$CH,G$14,0)*IF(VLOOKUP($C$3&amp;$A23,[1]data!$A:$CH,G$13,0)&gt;0,VLOOKUP($C$3&amp;$A23,[1]data!$A:$CH,G$13,0)&gt;0,1),"")</f>
        <v>1.0</v>
      </c>
      <c r="H23" s="169">
        <f>+IFERROR(VLOOKUP($C$3&amp;$A23,[1]data!$A:$CH,H$14,0),0)</f>
        <v>0.0</v>
      </c>
      <c r="I23" s="169">
        <f>+IFERROR(VLOOKUP($C$3&amp;$A23,[1]data!$A:$CH,I$14,0),0)</f>
        <v>2479000.0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2479000.0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2479000.0</v>
      </c>
      <c r="AS23" s="171">
        <f>+IFERROR(VLOOKUP($C$3&amp;$A23,[1]data!$A:$CH,AS$14,0),0)</f>
        <v>2479000.0</v>
      </c>
      <c r="AT23" s="169">
        <f>+IFERROR(VLOOKUP($C$3&amp;$A23,[1]data!$A:$CH,AT$14,0),0)</f>
        <v>2479000.0</v>
      </c>
      <c r="AU23" s="169">
        <f>+IFERROR(VLOOKUP($C$3&amp;$A23,[1]data!$A:$CH,AU$14,0),0)</f>
        <v>0.0</v>
      </c>
      <c r="AV23" s="169">
        <f>+IFERROR(VLOOKUP($C$3&amp;$A23,[1]data!$A:$CH,AV$14,0),0)</f>
        <v>2479000.0</v>
      </c>
      <c r="AW23" s="169" t="b">
        <f>+IFERROR(VLOOKUP($C$3&amp;$A23,[1]data!$A:$CH,AW$14,0),0)</f>
        <v>1</v>
      </c>
      <c r="AX23" s="99" t="str">
        <f>+IFERROR(VLOOKUP($C$3&amp;$A23,[1]data!$A:$CH,AX$14,0),0)</f>
        <v>0720/0719-Sapo</v>
      </c>
      <c r="AY23" s="99">
        <f>+IFERROR(VLOOKUP($C$3&amp;$A23,[1]data!$A:$CH,AY$14,0),0)</f>
        <v>0.0</v>
      </c>
    </row>
    <row r="24" spans="1:51" ht="12.75">
      <c r="A24" s="30">
        <v>6.0</v>
      </c>
      <c r="B24" s="166">
        <f>+IFERROR(VLOOKUP($C$3&amp;$A24,[1]data!$A:$CH,B$14,0),"")</f>
        <v>43708.0</v>
      </c>
      <c r="C24" s="167" t="str">
        <f>+IFERROR(VLOOKUP($C$3&amp;$A24,[1]data!$A:$CH,C$14,0),"")</f>
        <v>tesport.mysapo.vn</v>
      </c>
      <c r="D24" s="168" t="str">
        <f>+IFERROR(VLOOKUP($C$3&amp;$A24,[1]data!$A:$CH,D$14,0),"")</f>
        <v>Gói Start up 01 nămTheo HĐ số1288/0819-Sapo</v>
      </c>
      <c r="E24" s="168" t="str">
        <f>+IFERROR(VLOOKUP($C$3&amp;$A24,[1]data!$A:$CH,E$14,0),"")</f>
        <v>spm</v>
      </c>
      <c r="F24" s="169">
        <f>+IFERROR(VLOOKUP($C$3&amp;$A24,[1]data!$A:$CH,F$14,0),0)</f>
        <v>1428000.0</v>
      </c>
      <c r="G24" s="172">
        <f>+IFERROR(VLOOKUP($C$3&amp;$A24,[1]data!$A:$CH,G$14,0)*IF(VLOOKUP($C$3&amp;$A24,[1]data!$A:$CH,G$13,0)&gt;0,VLOOKUP($C$3&amp;$A24,[1]data!$A:$CH,G$13,0)&gt;0,1),"")</f>
        <v>1.0</v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1428000.0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1428000.0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1428000.0</v>
      </c>
      <c r="AS24" s="171">
        <f>+IFERROR(VLOOKUP($C$3&amp;$A24,[1]data!$A:$CH,AS$14,0),0)</f>
        <v>1428000.0</v>
      </c>
      <c r="AT24" s="169">
        <f>+IFERROR(VLOOKUP($C$3&amp;$A24,[1]data!$A:$CH,AT$14,0),0)</f>
        <v>1428000.0</v>
      </c>
      <c r="AU24" s="169">
        <f>+IFERROR(VLOOKUP($C$3&amp;$A24,[1]data!$A:$CH,AU$14,0),0)</f>
        <v>0.0</v>
      </c>
      <c r="AV24" s="169">
        <f>+IFERROR(VLOOKUP($C$3&amp;$A24,[1]data!$A:$CH,AV$14,0),0)</f>
        <v>1428000.0</v>
      </c>
      <c r="AW24" s="169" t="b">
        <f>+IFERROR(VLOOKUP($C$3&amp;$A24,[1]data!$A:$CH,AW$14,0),0)</f>
        <v>1</v>
      </c>
      <c r="AX24" s="99" t="str">
        <f>+IFERROR(VLOOKUP($C$3&amp;$A24,[1]data!$A:$CH,AX$14,0),0)</f>
        <v>1288/0819-Sapo</v>
      </c>
      <c r="AY24" s="99">
        <f>+IFERROR(VLOOKUP($C$3&amp;$A24,[1]data!$A:$CH,AY$14,0),0)</f>
        <v>0.0</v>
      </c>
    </row>
    <row r="25" spans="1:51" ht="12.75">
      <c r="A25" s="30">
        <v>7.0</v>
      </c>
      <c r="B25" s="166">
        <f>+IFERROR(VLOOKUP($C$3&amp;$A25,[1]data!$A:$CH,B$14,0),"")</f>
        <v>43700.0</v>
      </c>
      <c r="C25" s="167" t="str">
        <f>+IFERROR(VLOOKUP($C$3&amp;$A25,[1]data!$A:$CH,C$14,0),"")</f>
        <v>bachhoasonthuanthanh.mysapo.vn</v>
      </c>
      <c r="D25" s="168" t="str">
        <f>+IFERROR(VLOOKUP($C$3&amp;$A25,[1]data!$A:$CH,D$14,0),"")</f>
        <v>Gói sapo pos 01 năm+ 01 năm kmTheo HĐ số0912/0819-Sapo</v>
      </c>
      <c r="E25" s="168" t="str">
        <f>+IFERROR(VLOOKUP($C$3&amp;$A25,[1]data!$A:$CH,E$14,0),"")</f>
        <v>spm</v>
      </c>
      <c r="F25" s="169">
        <f>+IFERROR(VLOOKUP($C$3&amp;$A25,[1]data!$A:$CH,F$14,0),0)</f>
        <v>2748000.0</v>
      </c>
      <c r="G25" s="172">
        <f>+IFERROR(VLOOKUP($C$3&amp;$A25,[1]data!$A:$CH,G$14,0)*IF(VLOOKUP($C$3&amp;$A25,[1]data!$A:$CH,G$13,0)&gt;0,VLOOKUP($C$3&amp;$A25,[1]data!$A:$CH,G$13,0)&gt;0,1),"")</f>
        <v>0.5</v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1374000.0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1374000.0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1374000.0</v>
      </c>
      <c r="AS25" s="171">
        <f>+IFERROR(VLOOKUP($C$3&amp;$A25,[1]data!$A:$CH,AS$14,0),0)</f>
        <v>2748000.0</v>
      </c>
      <c r="AT25" s="169">
        <f>+IFERROR(VLOOKUP($C$3&amp;$A25,[1]data!$A:$CH,AT$14,0),0)</f>
        <v>2748000.0</v>
      </c>
      <c r="AU25" s="169">
        <f>+IFERROR(VLOOKUP($C$3&amp;$A25,[1]data!$A:$CH,AU$14,0),0)</f>
        <v>0.0</v>
      </c>
      <c r="AV25" s="169">
        <f>+IFERROR(VLOOKUP($C$3&amp;$A25,[1]data!$A:$CH,AV$14,0),0)</f>
        <v>2748000.0</v>
      </c>
      <c r="AW25" s="169" t="b">
        <f>+IFERROR(VLOOKUP($C$3&amp;$A25,[1]data!$A:$CH,AW$14,0),0)</f>
        <v>1</v>
      </c>
      <c r="AX25" s="99" t="str">
        <f>+IFERROR(VLOOKUP($C$3&amp;$A25,[1]data!$A:$CH,AX$14,0),0)</f>
        <v>0912/0819-Sapo</v>
      </c>
      <c r="AY25" s="99">
        <f>+IFERROR(VLOOKUP($C$3&amp;$A25,[1]data!$A:$CH,AY$14,0),0)</f>
        <v>0.0</v>
      </c>
    </row>
    <row r="26" spans="1:51" ht="12.75">
      <c r="A26" s="30">
        <v>8.0</v>
      </c>
      <c r="B26" s="166">
        <f>+IFERROR(VLOOKUP($C$3&amp;$A26,[1]data!$A:$CH,B$14,0),"")</f>
        <v>43708.0</v>
      </c>
      <c r="C26" s="167" t="str">
        <f>+IFERROR(VLOOKUP($C$3&amp;$A26,[1]data!$A:$CH,C$14,0),"")</f>
        <v>cuahangsonhuong.mysapo.vn</v>
      </c>
      <c r="D26" s="168" t="str">
        <f>+IFERROR(VLOOKUP($C$3&amp;$A26,[1]data!$A:$CH,D$14,0),"")</f>
        <v>Gói sapo pos 02 năm+ 01 năm km
TT 3m TMHN 31/8
Nợ 2496Theo HĐ số1209/0819-Sapo</v>
      </c>
      <c r="E26" s="168" t="str">
        <f>+IFERROR(VLOOKUP($C$3&amp;$A26,[1]data!$A:$CH,E$14,0),"")</f>
        <v>spm</v>
      </c>
      <c r="F26" s="169">
        <f>+IFERROR(VLOOKUP($C$3&amp;$A26,[1]data!$A:$CH,F$14,0),0)</f>
        <v>3000000.0</v>
      </c>
      <c r="G26" s="172">
        <f>+IFERROR(VLOOKUP($C$3&amp;$A26,[1]data!$A:$CH,G$14,0)*IF(VLOOKUP($C$3&amp;$A26,[1]data!$A:$CH,G$13,0)&gt;0,VLOOKUP($C$3&amp;$A26,[1]data!$A:$CH,G$13,0)&gt;0,1),"")</f>
        <v>0.5</v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1500000.0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1500000.0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1500000.0</v>
      </c>
      <c r="AS26" s="171">
        <f>+IFERROR(VLOOKUP($C$3&amp;$A26,[1]data!$A:$CH,AS$14,0),0)</f>
        <v>3000000.0</v>
      </c>
      <c r="AT26" s="169">
        <f>+IFERROR(VLOOKUP($C$3&amp;$A26,[1]data!$A:$CH,AT$14,0),0)</f>
        <v>3000000.0</v>
      </c>
      <c r="AU26" s="169">
        <f>+IFERROR(VLOOKUP($C$3&amp;$A26,[1]data!$A:$CH,AU$14,0),0)</f>
        <v>0.0</v>
      </c>
      <c r="AV26" s="169">
        <f>+IFERROR(VLOOKUP($C$3&amp;$A26,[1]data!$A:$CH,AV$14,0),0)</f>
        <v>3000000.0</v>
      </c>
      <c r="AW26" s="169" t="b">
        <f>+IFERROR(VLOOKUP($C$3&amp;$A26,[1]data!$A:$CH,AW$14,0),0)</f>
        <v>1</v>
      </c>
      <c r="AX26" s="99" t="str">
        <f>+IFERROR(VLOOKUP($C$3&amp;$A26,[1]data!$A:$CH,AX$14,0),0)</f>
        <v>1209/0819-Sapo</v>
      </c>
      <c r="AY26" s="99">
        <f>+IFERROR(VLOOKUP($C$3&amp;$A26,[1]data!$A:$CH,AY$14,0),0)</f>
        <v>0.0</v>
      </c>
    </row>
    <row r="27" spans="1:51" ht="12.75">
      <c r="A27" s="30">
        <v>9.0</v>
      </c>
      <c r="B27" s="166">
        <f>+IFERROR(VLOOKUP($C$3&amp;$A27,[1]data!$A:$CH,B$14,0),"")</f>
        <v>43708.0</v>
      </c>
      <c r="C27" s="167" t="str">
        <f>+IFERROR(VLOOKUP($C$3&amp;$A27,[1]data!$A:$CH,C$14,0),"")</f>
        <v>govannam.bizwebvietnam.net</v>
      </c>
      <c r="D27" s="168" t="str">
        <f>+IFERROR(VLOOKUP($C$3&amp;$A27,[1]data!$A:$CH,D$14,0),"")</f>
        <v>Thanh toánGói sapo web 02 năm 
TT 3979k bidv cty
Nợ 2479ktheo HĐ số0720/0719-Sapo</v>
      </c>
      <c r="E27" s="168" t="str">
        <f>+IFERROR(VLOOKUP($C$3&amp;$A27,[1]data!$A:$CH,E$14,0),"")</f>
        <v>swm</v>
      </c>
      <c r="F27" s="169">
        <f>+IFERROR(VLOOKUP($C$3&amp;$A27,[1]data!$A:$CH,F$14,0),0)</f>
        <v>1989500.0</v>
      </c>
      <c r="G27" s="172">
        <f>+IFERROR(VLOOKUP($C$3&amp;$A27,[1]data!$A:$CH,G$14,0)*IF(VLOOKUP($C$3&amp;$A27,[1]data!$A:$CH,G$13,0)&gt;0,VLOOKUP($C$3&amp;$A27,[1]data!$A:$CH,G$13,0)&gt;0,1),"")</f>
        <v>1.0</v>
      </c>
      <c r="H27" s="169">
        <f>+IFERROR(VLOOKUP($C$3&amp;$A27,[1]data!$A:$CH,H$14,0),0)</f>
        <v>0.0</v>
      </c>
      <c r="I27" s="169">
        <f>+IFERROR(VLOOKUP($C$3&amp;$A27,[1]data!$A:$CH,I$14,0),0)</f>
        <v>1989500.0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1989500.0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1989500.0</v>
      </c>
      <c r="AS27" s="171">
        <f>+IFERROR(VLOOKUP($C$3&amp;$A27,[1]data!$A:$CH,AS$14,0),0)</f>
        <v>1989500.0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 t="b">
        <f>+IFERROR(VLOOKUP($C$3&amp;$A27,[1]data!$A:$CH,AW$14,0),0)</f>
        <v>1</v>
      </c>
      <c r="AX27" s="99" t="str">
        <f>+IFERROR(VLOOKUP($C$3&amp;$A27,[1]data!$A:$CH,AX$14,0),0)</f>
        <v>BS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/>
      </c>
      <c r="C28" s="167" t="str">
        <f>+IFERROR(VLOOKUP($C$3&amp;$A28,[1]data!$A:$CH,C$14,0),"")</f>
        <v/>
      </c>
      <c r="D28" s="168" t="str">
        <f>+IFERROR(VLOOKUP($C$3&amp;$A28,[1]data!$A:$CH,D$14,0),"")</f>
        <v/>
      </c>
      <c r="E28" s="168" t="str">
        <f>+IFERROR(VLOOKUP($C$3&amp;$A28,[1]data!$A:$CH,E$14,0),"")</f>
        <v/>
      </c>
      <c r="F28" s="169">
        <f>+IFERROR(VLOOKUP($C$3&amp;$A28,[1]data!$A:$CH,F$14,0),0)</f>
        <v>0.0</v>
      </c>
      <c r="G28" s="172" t="str">
        <f>+IFERROR(VLOOKUP($C$3&amp;$A28,[1]data!$A:$CH,G$14,0)*IF(VLOOKUP($C$3&amp;$A28,[1]data!$A:$CH,G$13,0)&gt;0,VLOOKUP($C$3&amp;$A28,[1]data!$A:$CH,G$13,0)&gt;0,1),"")</f>
        <v/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0.0</v>
      </c>
      <c r="AS28" s="171">
        <f>+IFERROR(VLOOKUP($C$3&amp;$A28,[1]data!$A:$CH,AS$14,0),0)</f>
        <v>0.0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>
        <f>+IFERROR(VLOOKUP($C$3&amp;$A28,[1]data!$A:$CH,AW$14,0),0)</f>
        <v>0.0</v>
      </c>
      <c r="AX28" s="99">
        <f>+IFERROR(VLOOKUP($C$3&amp;$A28,[1]data!$A:$CH,AX$14,0),0)</f>
        <v>0.0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/>
      </c>
      <c r="C29" s="167" t="str">
        <f>+IFERROR(VLOOKUP($C$3&amp;$A29,[1]data!$A:$CH,C$14,0),"")</f>
        <v/>
      </c>
      <c r="D29" s="168" t="str">
        <f>+IFERROR(VLOOKUP($C$3&amp;$A29,[1]data!$A:$CH,D$14,0),"")</f>
        <v/>
      </c>
      <c r="E29" s="168" t="str">
        <f>+IFERROR(VLOOKUP($C$3&amp;$A29,[1]data!$A:$CH,E$14,0),"")</f>
        <v/>
      </c>
      <c r="F29" s="169">
        <f>+IFERROR(VLOOKUP($C$3&amp;$A29,[1]data!$A:$CH,F$14,0),0)</f>
        <v>0.0</v>
      </c>
      <c r="G29" s="172" t="str">
        <f>+IFERROR(VLOOKUP($C$3&amp;$A29,[1]data!$A:$CH,G$14,0)*IF(VLOOKUP($C$3&amp;$A29,[1]data!$A:$CH,G$13,0)&gt;0,VLOOKUP($C$3&amp;$A29,[1]data!$A:$CH,G$13,0)&gt;0,1),"")</f>
        <v/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0.0</v>
      </c>
      <c r="AS29" s="171">
        <f>+IFERROR(VLOOKUP($C$3&amp;$A29,[1]data!$A:$CH,AS$14,0),0)</f>
        <v>0.0</v>
      </c>
      <c r="AT29" s="169">
        <f>+IFERROR(VLOOKUP($C$3&amp;$A29,[1]data!$A:$CH,AT$14,0),0)</f>
        <v>0.0</v>
      </c>
      <c r="AU29" s="169">
        <f>+IFERROR(VLOOKUP($C$3&amp;$A29,[1]data!$A:$CH,AU$14,0),0)</f>
        <v>0.0</v>
      </c>
      <c r="AV29" s="169">
        <f>+IFERROR(VLOOKUP($C$3&amp;$A29,[1]data!$A:$CH,AV$14,0),0)</f>
        <v>0.0</v>
      </c>
      <c r="AW29" s="169">
        <f>+IFERROR(VLOOKUP($C$3&amp;$A29,[1]data!$A:$CH,AW$14,0),0)</f>
        <v>0.0</v>
      </c>
      <c r="AX29" s="99">
        <f>+IFERROR(VLOOKUP($C$3&amp;$A29,[1]data!$A:$CH,AX$14,0),0)</f>
        <v>0.0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/>
      </c>
      <c r="C30" s="167" t="str">
        <f>+IFERROR(VLOOKUP($C$3&amp;$A30,[1]data!$A:$CH,C$14,0),"")</f>
        <v/>
      </c>
      <c r="D30" s="168" t="str">
        <f>+IFERROR(VLOOKUP($C$3&amp;$A30,[1]data!$A:$CH,D$14,0),"")</f>
        <v/>
      </c>
      <c r="E30" s="168" t="str">
        <f>+IFERROR(VLOOKUP($C$3&amp;$A30,[1]data!$A:$CH,E$14,0),"")</f>
        <v/>
      </c>
      <c r="F30" s="169">
        <f>+IFERROR(VLOOKUP($C$3&amp;$A30,[1]data!$A:$CH,F$14,0),0)</f>
        <v>0.0</v>
      </c>
      <c r="G30" s="172" t="str">
        <f>+IFERROR(VLOOKUP($C$3&amp;$A30,[1]data!$A:$CH,G$14,0)*IF(VLOOKUP($C$3&amp;$A30,[1]data!$A:$CH,G$13,0)&gt;0,VLOOKUP($C$3&amp;$A30,[1]data!$A:$CH,G$13,0)&gt;0,1),"")</f>
        <v/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0.0</v>
      </c>
      <c r="AS30" s="171">
        <f>+IFERROR(VLOOKUP($C$3&amp;$A30,[1]data!$A:$CH,AS$14,0),0)</f>
        <v>0.0</v>
      </c>
      <c r="AT30" s="169">
        <f>+IFERROR(VLOOKUP($C$3&amp;$A30,[1]data!$A:$CH,AT$14,0),0)</f>
        <v>0.0</v>
      </c>
      <c r="AU30" s="169">
        <f>+IFERROR(VLOOKUP($C$3&amp;$A30,[1]data!$A:$CH,AU$14,0),0)</f>
        <v>0.0</v>
      </c>
      <c r="AV30" s="169">
        <f>+IFERROR(VLOOKUP($C$3&amp;$A30,[1]data!$A:$CH,AV$14,0),0)</f>
        <v>0.0</v>
      </c>
      <c r="AW30" s="169">
        <f>+IFERROR(VLOOKUP($C$3&amp;$A30,[1]data!$A:$CH,AW$14,0),0)</f>
        <v>0.0</v>
      </c>
      <c r="AX30" s="99">
        <f>+IFERROR(VLOOKUP($C$3&amp;$A30,[1]data!$A:$CH,AX$14,0),0)</f>
        <v>0.0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/>
      </c>
      <c r="C31" s="167" t="str">
        <f>+IFERROR(VLOOKUP($C$3&amp;$A31,[1]data!$A:$CH,C$14,0),"")</f>
        <v/>
      </c>
      <c r="D31" s="168" t="str">
        <f>+IFERROR(VLOOKUP($C$3&amp;$A31,[1]data!$A:$CH,D$14,0),"")</f>
        <v/>
      </c>
      <c r="E31" s="168" t="str">
        <f>+IFERROR(VLOOKUP($C$3&amp;$A31,[1]data!$A:$CH,E$14,0),"")</f>
        <v/>
      </c>
      <c r="F31" s="169">
        <f>+IFERROR(VLOOKUP($C$3&amp;$A31,[1]data!$A:$CH,F$14,0),0)</f>
        <v>0.0</v>
      </c>
      <c r="G31" s="172" t="str">
        <f>+IFERROR(VLOOKUP($C$3&amp;$A31,[1]data!$A:$CH,G$14,0)*IF(VLOOKUP($C$3&amp;$A31,[1]data!$A:$CH,G$13,0)&gt;0,VLOOKUP($C$3&amp;$A31,[1]data!$A:$CH,G$13,0)&gt;0,1),"")</f>
        <v/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0.0</v>
      </c>
      <c r="AS31" s="171">
        <f>+IFERROR(VLOOKUP($C$3&amp;$A31,[1]data!$A:$CH,AS$14,0),0)</f>
        <v>0.0</v>
      </c>
      <c r="AT31" s="169">
        <f>+IFERROR(VLOOKUP($C$3&amp;$A31,[1]data!$A:$CH,AT$14,0),0)</f>
        <v>0.0</v>
      </c>
      <c r="AU31" s="169">
        <f>+IFERROR(VLOOKUP($C$3&amp;$A31,[1]data!$A:$CH,AU$14,0),0)</f>
        <v>0.0</v>
      </c>
      <c r="AV31" s="169">
        <f>+IFERROR(VLOOKUP($C$3&amp;$A31,[1]data!$A:$CH,AV$14,0),0)</f>
        <v>0.0</v>
      </c>
      <c r="AW31" s="169">
        <f>+IFERROR(VLOOKUP($C$3&amp;$A31,[1]data!$A:$CH,AW$14,0),0)</f>
        <v>0.0</v>
      </c>
      <c r="AX31" s="99">
        <f>+IFERROR(VLOOKUP($C$3&amp;$A31,[1]data!$A:$CH,AX$14,0),0)</f>
        <v>0.0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/>
      </c>
      <c r="C32" s="167" t="str">
        <f>+IFERROR(VLOOKUP($C$3&amp;$A32,[1]data!$A:$CH,C$14,0),"")</f>
        <v/>
      </c>
      <c r="D32" s="168" t="str">
        <f>+IFERROR(VLOOKUP($C$3&amp;$A32,[1]data!$A:$CH,D$14,0),"")</f>
        <v/>
      </c>
      <c r="E32" s="168" t="str">
        <f>+IFERROR(VLOOKUP($C$3&amp;$A32,[1]data!$A:$CH,E$14,0),"")</f>
        <v/>
      </c>
      <c r="F32" s="169">
        <f>+IFERROR(VLOOKUP($C$3&amp;$A32,[1]data!$A:$CH,F$14,0),0)</f>
        <v>0.0</v>
      </c>
      <c r="G32" s="172" t="str">
        <f>+IFERROR(VLOOKUP($C$3&amp;$A32,[1]data!$A:$CH,G$14,0)*IF(VLOOKUP($C$3&amp;$A32,[1]data!$A:$CH,G$13,0)&gt;0,VLOOKUP($C$3&amp;$A32,[1]data!$A:$CH,G$13,0)&gt;0,1),"")</f>
        <v/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0.0</v>
      </c>
      <c r="AS32" s="171">
        <f>+IFERROR(VLOOKUP($C$3&amp;$A32,[1]data!$A:$CH,AS$14,0),0)</f>
        <v>0.0</v>
      </c>
      <c r="AT32" s="169">
        <f>+IFERROR(VLOOKUP($C$3&amp;$A32,[1]data!$A:$CH,AT$14,0),0)</f>
        <v>0.0</v>
      </c>
      <c r="AU32" s="169">
        <f>+IFERROR(VLOOKUP($C$3&amp;$A32,[1]data!$A:$CH,AU$14,0),0)</f>
        <v>0.0</v>
      </c>
      <c r="AV32" s="169">
        <f>+IFERROR(VLOOKUP($C$3&amp;$A32,[1]data!$A:$CH,AV$14,0),0)</f>
        <v>0.0</v>
      </c>
      <c r="AW32" s="169">
        <f>+IFERROR(VLOOKUP($C$3&amp;$A32,[1]data!$A:$CH,AW$14,0),0)</f>
        <v>0.0</v>
      </c>
      <c r="AX32" s="99">
        <f>+IFERROR(VLOOKUP($C$3&amp;$A32,[1]data!$A:$CH,AX$14,0),0)</f>
        <v>0.0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giangvh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