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2"/>
    <sheet name="rp" sheetId="2" r:id="rId3"/>
    <sheet name="Evaluation Warning" sheetId="3" r:id="rId4"/>
  </sheets>
  <externalReferences>
    <externalReference r:id="rId7"/>
  </externalReferences>
  <definedNames>
    <definedName name="_xlnm._FilterDatabase" localSheetId="1" hidden="1">rp!$A$7:$L$89</definedName>
  </definedNames>
  <calcPr fullCalcOnLoad="1"/>
</workbook>
</file>

<file path=xl/calcChain.xml><?xml version="1.0" encoding="utf-8"?>
<calcChain xmlns="http://schemas.openxmlformats.org/spreadsheetml/2006/main">
  <c r="A86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1" authorId="0">
      <text>
        <r>
          <rPr>
            <b/>
            <sz val="9"/>
            <rFont val="Tahoma"/>
            <family val="2"/>
          </rPr>
          <t xml:space="preserve">TV:
</t>
        </r>
        <r>
          <rPr>
            <sz val="8"/>
            <rFont val="Tahoma"/>
            <family val="2"/>
          </rPr>
          <t>Lũy kế tháng trc</t>
        </r>
      </text>
    </comment>
    <comment ref="B32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Update doanh số nợ tháng trước</t>
        </r>
      </text>
    </comment>
  </commentList>
</comments>
</file>

<file path=xl/sharedStrings.xml><?xml version="1.0" encoding="utf-8"?>
<sst xmlns="http://schemas.openxmlformats.org/spreadsheetml/2006/main" count="124" uniqueCount="82">
  <si>
    <t>Nội dung</t>
  </si>
  <si>
    <t>- Lên report để chuẩn bị chuyển đổi cơ chế</t>
  </si>
  <si>
    <t>- Lập mẫu tính lương + Kiểm soát cấp sao theo công thức mới</t>
  </si>
  <si>
    <t>x</t>
  </si>
  <si>
    <t>- Lập mẫu report sẵn cho giai đoạn cuối năm và tính thưởng cuối năm.</t>
  </si>
  <si>
    <t>MÔ TẢ/DIỄN GIẢI ND CÁC SHEET DỮ LIỆU TRONG FILE</t>
  </si>
  <si>
    <t>Số tt cột</t>
  </si>
  <si>
    <r>
      <rPr>
        <b/>
        <sz val="10"/>
        <color rgb="FFFF0000"/>
        <rFont val="Times New Roman"/>
        <family val="1"/>
      </rPr>
      <t xml:space="preserve">Các title bôi đỏ sẽ cập nhật tay / </t>
    </r>
    <r>
      <rPr>
        <b/>
        <sz val="10"/>
        <rFont val="Times New Roman"/>
        <family val="1"/>
      </rPr>
      <t>Bôi đen đã có công thức</t>
    </r>
  </si>
  <si>
    <t>Tên sheet:</t>
  </si>
  <si>
    <t>Mô tả</t>
  </si>
  <si>
    <t>DSNV:</t>
  </si>
  <si>
    <t>Thông tin chi tiết danh sách các nhân viên kd trong tháng</t>
  </si>
  <si>
    <t xml:space="preserve"> - QTrình ktra chéo</t>
  </si>
  <si>
    <t xml:space="preserve"> + Cập nhật chuẩn tình trạng nhân viên (mã nhân viên, chức vụ, nhóm, phòng..; ngày ký HĐTV, HĐCT) 
=&gt; Tất cả các thông tin đầy đủ và chính xác - được cập nhật hàng tháng</t>
  </si>
  <si>
    <t xml:space="preserve"> - HD cụ thể</t>
  </si>
  <si>
    <t xml:space="preserve"> - QTrình check sai</t>
  </si>
  <si>
    <t xml:space="preserve"> - Tự động tối đa data</t>
  </si>
  <si>
    <t>Rp tích hợp-(lũy kế từng tháng)</t>
  </si>
  <si>
    <t>Cột này tính Fix đối với:
 + QLT (theo cơ chế QLT quy định) (Link từ sheet CocheluongQLT)
 + NVTV chưa đạt nhưng có cam kết và đề suất từ TPKD (Add tay)
Lưu ý khi save as tháng mới phải kiểm tra và bỏ ra khỏi bảng tính</t>
  </si>
  <si>
    <t xml:space="preserve"> + Cập nhật Số MC tháng đầu Thử việc - đối với NVTV (Lũy kế từ tháng trước)</t>
  </si>
  <si>
    <t xml:space="preserve"> + Cập nhật các nviên có SD Laptop cá nhân</t>
  </si>
  <si>
    <r>
      <rPr>
        <sz val="10"/>
        <color theme="1"/>
        <rFont val="Times New Roman"/>
        <family val="1"/>
      </rPr>
      <t xml:space="preserve"> + Cập nhật số MC kỳ/quý trước để xét mức sao (MC TB lựa chọn xét sao). Kiểm tra các trường hợp trả về kết quả "</t>
    </r>
    <r>
      <rPr>
        <sz val="10"/>
        <color rgb="FFFF0000"/>
        <rFont val="Times New Roman"/>
        <family val="1"/>
      </rPr>
      <t>Xem lại</t>
    </r>
    <r>
      <rPr>
        <sz val="10"/>
        <color theme="1"/>
        <rFont val="Times New Roman"/>
        <family val="1"/>
      </rPr>
      <t>" (Do không đạt quy định đvới nhân viên &gt;3tháng nhưng chỉ đạt cấp 1 - xử lý các TH này)</t>
    </r>
  </si>
  <si>
    <t xml:space="preserve"> + Cập nhật thông tin Phát triển nhân sự chính thức (Kỳ xét/tháng)</t>
  </si>
  <si>
    <t xml:space="preserve"> + Cập nhật công thực tế phát sinh &amp; công ngày nghỉ lễ vẫn tính lương trong kỳ tính lương </t>
  </si>
  <si>
    <t xml:space="preserve"> + Cập nhật các nviên có gửi xe tự túc (tháng đầu) - NVTV</t>
  </si>
  <si>
    <t xml:space="preserve"> + Cập nhật DS nợ tháng trước của từng nhân viên (dựa vào bản lương tháng trước đó)</t>
  </si>
  <si>
    <t xml:space="preserve"> + Cập nhật HĐ chi tiết (Số Mc tương ứng của tháng xét lương) - số liệu được lấy từ DMS</t>
  </si>
  <si>
    <t>Tham khảo thêm từ Thủy</t>
  </si>
  <si>
    <t>Ghi chú thời gian nghỉ việc của nhân viên - Để Sheet Tonghop sẽ k tính chỉ tiêu Mc tương ứng đối với những trường hợp này</t>
  </si>
  <si>
    <t>Ghi chú "K tinh" - Sheet: Tonghop sẽ tự động không tính lương đối với các trường hợp này</t>
  </si>
  <si>
    <t>Các khoản giảm trừ</t>
  </si>
  <si>
    <t>* Các khoản giảm trừ: Tiền BH; Quỹ DKT care; Tiền quỹ hội; Thuế TNCN; Bù lương tháng trước… (nếu có), sẽ update vào đây</t>
  </si>
  <si>
    <t>.</t>
  </si>
  <si>
    <t>CcRieng</t>
  </si>
  <si>
    <t>Cơ chế riêng cho từng người (Đv QLT, nviên hỗ trợ tạm thời, phụ cấp kiêm nhiệm, lương thưởng trong tháng đv TP qlý nhiều phòng/GDTT vùng miền… Cập nhật theo thực tế phát sinh</t>
  </si>
  <si>
    <t>Mã nhân viên</t>
  </si>
  <si>
    <t>Total</t>
  </si>
  <si>
    <t>Lương+PC</t>
  </si>
  <si>
    <t>13 -&gt; 17</t>
  </si>
  <si>
    <t>Các trường hợp tính thưởng dsố tháng (gdtt, tp kiêm nhiệm nhiều phòng/nhóm) sẽ được cập nhật vào đây</t>
  </si>
  <si>
    <t>map</t>
  </si>
  <si>
    <t>map mã loại doanh thu</t>
  </si>
  <si>
    <t xml:space="preserve"> + Cập nhật các loại dịch vụ doanh thu, tỷ lệ thưởng hoa hồng &amp; tỷ lệ quy đổi dsố cho từng loại doanh thu tương ứng theo cơ chế hiện hành</t>
  </si>
  <si>
    <t>dms-hs</t>
  </si>
  <si>
    <t>Dữ liệu được lấy từ DMS phục vụ cho việc xác định tỷ lệ % xác nhận triển khai cho dvụ. Trường hợp sai lệch sửa trực tiếp tỷ lệ % - cột Q</t>
  </si>
  <si>
    <t>Data</t>
  </si>
  <si>
    <t>Dữ liệu doanh thu trong tháng của kd</t>
  </si>
  <si>
    <t xml:space="preserve"> + Cập nhật đối soát doanh thu theo bản chốt đối soát doanh số giữa PKD &amp; PKD (Số liệu đảm bảo chính xác)</t>
  </si>
  <si>
    <t>* Lưu ý: Kéo công thức tự động tương ứng với trường data (Phục vụ cho việc chạy tự đông bảng tính chi tiết cho từng nhân viên tại sheet: CT-nv)</t>
  </si>
  <si>
    <r>
      <rPr>
        <i/>
        <sz val="10"/>
        <rFont val="Times New Roman"/>
        <family val="1"/>
      </rPr>
      <t xml:space="preserve"> * Lưu ý các trường hợp các khoản ghi nhận tính dsố bsung nốt 50% còn lại sau khi đủ yc triển khai cviệc sẽ để mã: </t>
    </r>
    <r>
      <rPr>
        <i/>
        <sz val="10"/>
        <color rgb="FFFF0000"/>
        <rFont val="Times New Roman"/>
        <family val="1"/>
      </rPr>
      <t xml:space="preserve">BS </t>
    </r>
    <r>
      <rPr>
        <i/>
        <sz val="10"/>
        <rFont val="Times New Roman"/>
        <family val="1"/>
      </rPr>
      <t>-&gt; Để k tính vào cột tiền thu của nviên</t>
    </r>
    <r>
      <rPr>
        <i/>
        <sz val="10"/>
        <color rgb="FFFF0000"/>
        <rFont val="Times New Roman"/>
        <family val="1"/>
      </rPr>
      <t xml:space="preserve">
</t>
    </r>
    <r>
      <rPr>
        <i/>
        <sz val="10"/>
        <rFont val="Times New Roman"/>
        <family val="1"/>
      </rPr>
      <t xml:space="preserve"> * Các trường hợp giảm trừ sẽ để mã: </t>
    </r>
    <r>
      <rPr>
        <i/>
        <sz val="10"/>
        <color rgb="FFFF0000"/>
        <rFont val="Times New Roman"/>
        <family val="1"/>
      </rPr>
      <t>Giảm trừ</t>
    </r>
  </si>
  <si>
    <t>Ngày tháng thực thu (Tháng trước tháng hiện hành tính lương)</t>
  </si>
  <si>
    <t>Ngày tháng ghi nhận lương/thưởng (Ghi nhận theo đúng tháng tính lương)</t>
  </si>
  <si>
    <t>* Kiểm tra tính chính xác &amp; đảm bảo đúng mã Ghi doanh số;</t>
  </si>
  <si>
    <t>* Cập nhật các món giảm trừ doanh thu (Lưu ý</t>
  </si>
  <si>
    <t>* Các trường hợp chi thanh lý, lưu ý cập nhật đầy đủ mã nviên và mã ghi nhận doanh số để trừ dsqđ tương ứng</t>
  </si>
  <si>
    <t>* Mã nhân viên kinh doanh cập nhật từ P.HR (Dthu thực tế - chưa chuyển dthu đvới các trường hợp TP chuyển cho nviên)</t>
  </si>
  <si>
    <t>* Mã nhân viên kinh doanh cập nhật từ P.HR (Đã xử lý đv các TH chuyển dthu)</t>
  </si>
  <si>
    <r>
      <rPr>
        <i/>
        <sz val="10"/>
        <rFont val="Times New Roman"/>
        <family val="1"/>
      </rPr>
      <t xml:space="preserve">* Nhóm,Phòng của nvkd phụ khách </t>
    </r>
    <r>
      <rPr>
        <i/>
        <sz val="10"/>
        <color rgb="FFFF0000"/>
        <rFont val="Times New Roman"/>
        <family val="1"/>
      </rPr>
      <t>(Trường hợp #N/A cần kiểm tra lại xem đúng mã/update đủ mã vào sheet: DSNV hay chưa)</t>
    </r>
  </si>
  <si>
    <t>* Kiểm tra về các khoản QC-ql. Lọc các món có Mã ghi doanh số map là: "ql" - và kiểm tra số liệu tại các trường này. Xử lý tay đối với các trường hợp nội dung không thống nhất về NS và tỷ lệ % phí…</t>
  </si>
  <si>
    <r>
      <rPr>
        <sz val="10"/>
        <rFont val="Times New Roman"/>
        <family val="1"/>
      </rPr>
      <t>Thủy-Phần ngân sách &amp; tỷ lệ % để tính ra hoa hồng?
 /</t>
    </r>
    <r>
      <rPr>
        <sz val="10"/>
        <color rgb="FFFF0000"/>
        <rFont val="Times New Roman"/>
        <family val="1"/>
      </rPr>
      <t xml:space="preserve"> HH quản lý được cộng vào đâu?
</t>
    </r>
    <r>
      <rPr>
        <sz val="10"/>
        <rFont val="Times New Roman"/>
        <family val="1"/>
      </rPr>
      <t xml:space="preserve"> / Đối với các trường hợp thu cả phí cả NS, Đối với các trường hợp chỉ thu phí?
 / Phòng enterprise tính ntn? Hiện tại chưa nắm rõ cách thức tính</t>
    </r>
  </si>
  <si>
    <t xml:space="preserve"> * Lọc các tháng khác tháng tính lương?Do số liệu đang tính cho kỳ tháng lương-các tháng khác tháng hiện hành sẽ cần xử lý</t>
  </si>
  <si>
    <t>* Xử lý tay - tham khảo thêm Thủy</t>
  </si>
  <si>
    <t>Thủy-HD phần check đối với từng loại dvụ (Thủy lv lại DMS để đảm bảo lấy đc data từ DMS chính xác)
 / Lưu ý check với data lũy kế các bản tính lương tháng cũ đvới trường hợp tính 50% y/c triển khai</t>
  </si>
  <si>
    <t>* Công thức tự động tính ra DSQĐ đối với từng loại dịch vụ từ các nguồn data gốc</t>
  </si>
  <si>
    <t>Tonghop</t>
  </si>
  <si>
    <t>Bảng tổng hợp lương các pkd thuộc cty</t>
  </si>
  <si>
    <t>Ô B3</t>
  </si>
  <si>
    <t xml:space="preserve"> + Cập nhật kỳ tính lương (Ô B3) của sheet</t>
  </si>
  <si>
    <t xml:space="preserve"> + Cập nhật danh sách nhân viên tính lương trong kỳ</t>
  </si>
  <si>
    <t xml:space="preserve"> + Thông tin nhân viên (tên, phòng ban..; thời gian lv;…) - được link từ sheet: DSNV</t>
  </si>
  <si>
    <t xml:space="preserve"> + Cấp sao &amp; chỉ tiêu doanh số - được link từ sheet: DSNV </t>
  </si>
  <si>
    <t xml:space="preserve"> + Công thực tế trong tháng phát sinh - được link từ sheet: DSNV 
 + Lương cố định theo cơ chế (full công)</t>
  </si>
  <si>
    <t xml:space="preserve"> + Thu nhập thực tế trong tháng (Lương cố định, phụ cấp, thưởng dsố..)</t>
  </si>
  <si>
    <t xml:space="preserve"> + Cập nhật các khoản tăng thu nhập (Thưởng khác, bù lương thiếu, thưởng lễ tết…) - được link từ sheet: DSNV</t>
  </si>
  <si>
    <t xml:space="preserve"> + Cập nhật các khoản giảm trừ lương (Thuế, Bảo hiểm, phạt, quỹ…) - được link từ sheet: DSNV</t>
  </si>
  <si>
    <t xml:space="preserve"> + Chi tiết doanh doanh thu/doanh số quy đổi…. - được link từ sheet: Data</t>
  </si>
  <si>
    <t>CT-nv</t>
  </si>
  <si>
    <t>Chi tiết lương chạy cho từng NV</t>
  </si>
  <si>
    <t>Ô C2</t>
  </si>
  <si>
    <t>Copy-Paste mã nhân viên để chạy ra bản lương chi tiết cho từng nhân viên (Lưu ý copy số chết để tránh bị nặng file)</t>
  </si>
  <si>
    <t>Dùng để gửi cho từng nhân viên</t>
  </si>
  <si>
    <t>Evaluation Only. Created with Aspose.Cells for Java.Copyright 2003 - 2019 Aspose Pty Ltd.</t>
  </si>
</sst>
</file>

<file path=xl/styles.xml><?xml version="1.0" encoding="utf-8"?>
<styleSheet xmlns="http://schemas.openxmlformats.org/spreadsheetml/2006/main">
  <numFmts count="3">
    <numFmt numFmtId="177" formatCode="&quot;Cột stt&quot;\ General"/>
    <numFmt numFmtId="178" formatCode="_(* #,##0.00_);_(* \(#,##0.00\);_(* &quot;-&quot;??_);_(@_)"/>
    <numFmt numFmtId="179" formatCode="d/m/yy"/>
  </numFmts>
  <fonts count="13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i/>
      <sz val="10"/>
      <color rgb="FF002060"/>
      <name val="Times New Roman"/>
      <family val="1"/>
    </font>
    <font>
      <i/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rgb="FF22222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ABD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0010261535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02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vertical="center" wrapText="1"/>
    </xf>
    <xf numFmtId="16" fontId="2" fillId="0" borderId="1" xfId="0" applyNumberFormat="1" applyFont="1" applyBorder="1" applyAlignment="1">
      <alignment vertical="center" wrapText="1"/>
    </xf>
    <xf numFmtId="16" fontId="2" fillId="0" borderId="1" xfId="0" applyNumberFormat="1" applyFont="1" applyBorder="1" applyAlignment="1">
      <alignment vertical="center"/>
    </xf>
    <xf numFmtId="16" fontId="2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2" fillId="2" borderId="1" xfId="0" applyFont="1" applyFill="1" applyBorder="1" applyAlignment="1" quotePrefix="1">
      <alignment vertical="center" wrapText="1"/>
    </xf>
    <xf numFmtId="0" fontId="4" fillId="2" borderId="0" xfId="0" applyFont="1" applyFill="1" applyAlignment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11" fillId="0" borderId="0" xfId="0"/>
    <xf numFmtId="177" fontId="3" fillId="6" borderId="1" xfId="0" applyNumberFormat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179" fontId="3" fillId="6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177" fontId="5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179" fontId="3" fillId="6" borderId="1" xfId="18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178" fontId="3" fillId="6" borderId="1" xfId="18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horizontal="left" vertical="center" wrapText="1"/>
    </xf>
    <xf numFmtId="0" fontId="2" fillId="7" borderId="9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10" fillId="6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6" borderId="8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9" fillId="8" borderId="8" xfId="0" applyFont="1" applyFill="1" applyBorder="1" applyAlignment="1">
      <alignment horizontal="left" vertical="center" wrapText="1"/>
    </xf>
    <xf numFmtId="0" fontId="9" fillId="8" borderId="9" xfId="0" applyFont="1" applyFill="1" applyBorder="1" applyAlignment="1">
      <alignment horizontal="left" vertical="center" wrapText="1"/>
    </xf>
    <xf numFmtId="0" fontId="2" fillId="8" borderId="8" xfId="0" applyFont="1" applyFill="1" applyBorder="1" applyAlignment="1">
      <alignment horizontal="left" vertical="center" wrapText="1"/>
    </xf>
    <xf numFmtId="0" fontId="2" fillId="8" borderId="9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9" borderId="8" xfId="0" applyFont="1" applyFill="1" applyBorder="1" applyAlignment="1">
      <alignment horizontal="left" vertical="center" wrapText="1"/>
    </xf>
    <xf numFmtId="0" fontId="4" fillId="9" borderId="9" xfId="0" applyFont="1" applyFill="1" applyBorder="1" applyAlignment="1">
      <alignment horizontal="left" vertical="center" wrapText="1"/>
    </xf>
    <xf numFmtId="0" fontId="2" fillId="9" borderId="8" xfId="0" applyFont="1" applyFill="1" applyBorder="1" applyAlignment="1">
      <alignment horizontal="left" vertical="center" wrapText="1"/>
    </xf>
    <xf numFmtId="0" fontId="2" fillId="9" borderId="9" xfId="0" applyFont="1" applyFill="1" applyBorder="1" applyAlignment="1">
      <alignment horizontal="left" vertical="center" wrapText="1"/>
    </xf>
    <xf numFmtId="177" fontId="6" fillId="9" borderId="1" xfId="0" applyNumberFormat="1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vertical="center" wrapText="1"/>
    </xf>
    <xf numFmtId="0" fontId="6" fillId="9" borderId="8" xfId="0" applyFont="1" applyFill="1" applyBorder="1" applyAlignment="1">
      <alignment horizontal="left" vertical="center" wrapText="1"/>
    </xf>
    <xf numFmtId="0" fontId="6" fillId="9" borderId="9" xfId="0" applyFont="1" applyFill="1" applyBorder="1" applyAlignment="1">
      <alignment horizontal="left" vertical="center" wrapText="1"/>
    </xf>
    <xf numFmtId="177" fontId="8" fillId="9" borderId="1" xfId="0" applyNumberFormat="1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horizontal="left" vertical="center" wrapText="1"/>
    </xf>
    <xf numFmtId="0" fontId="7" fillId="9" borderId="3" xfId="0" applyFont="1" applyFill="1" applyBorder="1" applyAlignment="1">
      <alignment horizontal="left" vertical="center" wrapText="1"/>
    </xf>
    <xf numFmtId="0" fontId="7" fillId="9" borderId="6" xfId="0" applyFont="1" applyFill="1" applyBorder="1" applyAlignment="1">
      <alignment horizontal="left" vertical="center" wrapText="1"/>
    </xf>
    <xf numFmtId="0" fontId="7" fillId="9" borderId="7" xfId="0" applyFont="1" applyFill="1" applyBorder="1" applyAlignment="1">
      <alignment horizontal="left" vertical="center" wrapText="1"/>
    </xf>
    <xf numFmtId="0" fontId="8" fillId="9" borderId="8" xfId="0" applyFont="1" applyFill="1" applyBorder="1" applyAlignment="1">
      <alignment horizontal="left" vertical="center" wrapText="1"/>
    </xf>
    <xf numFmtId="0" fontId="8" fillId="9" borderId="9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177" fontId="7" fillId="9" borderId="1" xfId="0" applyNumberFormat="1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/>
    </xf>
    <xf numFmtId="177" fontId="3" fillId="10" borderId="1" xfId="0" applyNumberFormat="1" applyFont="1" applyFill="1" applyBorder="1" applyAlignment="1">
      <alignment horizontal="left" vertical="center" wrapText="1"/>
    </xf>
    <xf numFmtId="0" fontId="6" fillId="10" borderId="8" xfId="0" applyFont="1" applyFill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center" wrapText="1"/>
    </xf>
    <xf numFmtId="0" fontId="2" fillId="10" borderId="8" xfId="0" applyFont="1" applyFill="1" applyBorder="1" applyAlignment="1">
      <alignment horizontal="left" vertical="center"/>
    </xf>
    <xf numFmtId="0" fontId="2" fillId="10" borderId="9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vertical="center"/>
    </xf>
    <xf numFmtId="0" fontId="2" fillId="10" borderId="8" xfId="0" applyFont="1" applyFill="1" applyBorder="1" applyAlignment="1">
      <alignment horizontal="left" vertical="center" wrapText="1"/>
    </xf>
    <xf numFmtId="0" fontId="2" fillId="10" borderId="9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vertical="center"/>
    </xf>
    <xf numFmtId="0" fontId="5" fillId="10" borderId="8" xfId="0" applyFont="1" applyFill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externalLink" Target="externalLinks/externalLink1.xml" /><Relationship Id="rId8" Type="http://schemas.openxmlformats.org/officeDocument/2006/relationships/calcChain" Target="calcChain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20190923070927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nghop"/>
      <sheetName val="xuanntl"/>
      <sheetName val="map"/>
      <sheetName val="anhnn3"/>
      <sheetName val="huyenttn"/>
      <sheetName val="huyenntt3"/>
      <sheetName val="linhpp"/>
      <sheetName val="thinhnd"/>
      <sheetName val="thanhmt"/>
      <sheetName val="dambc"/>
      <sheetName val="hoangpk"/>
      <sheetName val="anhnv3"/>
      <sheetName val="thuydtt"/>
      <sheetName val="toannv6"/>
      <sheetName val="duongnps"/>
      <sheetName val="giangvh"/>
      <sheetName val="duynv2"/>
      <sheetName val="anhhn2"/>
      <sheetName val="anhnn6"/>
      <sheetName val="rp"/>
      <sheetName val="data"/>
      <sheetName val="dsn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 codeName="Sheet6">
    <tabColor rgb="FF00B0F0"/>
  </sheetPr>
  <dimension ref="A1:L89"/>
  <sheetViews>
    <sheetView workbookViewId="0" topLeftCell="A6">
      <pane ySplit="2" topLeftCell="A57" activePane="bottomLeft" state="frozen"/>
      <selection pane="topLeft" activeCell="A6" sqref="A6"/>
      <selection pane="bottomLeft" activeCell="B66" sqref="B66"/>
    </sheetView>
  </sheetViews>
  <sheetFormatPr defaultColWidth="9.144285714285713" defaultRowHeight="12.75" customHeight="1"/>
  <cols>
    <col min="1" max="1" width="16.571428571428573" style="45" customWidth="1"/>
    <col min="2" max="2" width="23.428571428571427" style="45" customWidth="1"/>
    <col min="3" max="3" width="23.142857142857142" style="45" customWidth="1"/>
    <col min="4" max="4" width="78.71428571428571" style="45" customWidth="1"/>
    <col min="5" max="5" width="53.714285714285715" style="45" customWidth="1"/>
    <col min="6" max="7" width="7" style="45" customWidth="1"/>
    <col min="8" max="10" width="7" style="29" customWidth="1"/>
    <col min="11" max="16384" width="9.142857142857142" style="29"/>
  </cols>
  <sheetData>
    <row r="1" spans="1:12" ht="15" customHeight="1" hidden="1">
      <c r="A1" s="1"/>
      <c r="B1" s="1"/>
      <c r="C1" s="2"/>
      <c r="D1" s="3">
        <v>43651.0</v>
      </c>
      <c r="E1" s="4">
        <f>+D1+1</f>
        <v>43652.0</v>
      </c>
      <c r="F1" s="4">
        <f t="shared" si="0" ref="F1:J1">+E1+1</f>
        <v>43653.0</v>
      </c>
      <c r="G1" s="4">
        <f t="shared" si="0"/>
        <v>43654.0</v>
      </c>
      <c r="H1" s="5">
        <f t="shared" si="0"/>
        <v>43655.0</v>
      </c>
      <c r="I1" s="5">
        <f t="shared" si="0"/>
        <v>43656.0</v>
      </c>
      <c r="J1" s="5">
        <f t="shared" si="0"/>
        <v>43657.0</v>
      </c>
      <c r="K1" s="6">
        <f t="shared" si="1" ref="K1:L1">+J1+1</f>
        <v>43658.0</v>
      </c>
      <c r="L1" s="6">
        <f t="shared" si="1"/>
        <v>43659.0</v>
      </c>
    </row>
    <row r="2" spans="1:12" ht="15" customHeight="1" hidden="1">
      <c r="A2" s="1"/>
      <c r="B2" s="1"/>
      <c r="C2" s="7" t="s">
        <v>0</v>
      </c>
      <c r="D2" s="7">
        <v>1.0</v>
      </c>
      <c r="E2" s="8">
        <v>2.0</v>
      </c>
      <c r="F2" s="8">
        <v>3.0</v>
      </c>
      <c r="G2" s="8">
        <v>4.0</v>
      </c>
      <c r="H2" s="9">
        <v>5.0</v>
      </c>
      <c r="I2" s="9">
        <v>6.0</v>
      </c>
      <c r="J2" s="9">
        <v>7.0</v>
      </c>
      <c r="K2" s="10">
        <v>8.0</v>
      </c>
      <c r="L2" s="10">
        <v>9.0</v>
      </c>
    </row>
    <row r="3" spans="1:10" ht="15.75" customHeight="1" hidden="1">
      <c r="A3" s="1"/>
      <c r="B3" s="1"/>
      <c r="C3" s="11" t="s">
        <v>1</v>
      </c>
      <c r="D3" s="2"/>
      <c r="E3" s="12"/>
      <c r="F3" s="13"/>
      <c r="G3" s="12"/>
      <c r="H3" s="14"/>
      <c r="I3" s="14"/>
      <c r="J3" s="14"/>
    </row>
    <row r="4" spans="1:10" ht="15.75" customHeight="1" hidden="1">
      <c r="A4" s="1"/>
      <c r="B4" s="1"/>
      <c r="C4" s="11" t="s">
        <v>2</v>
      </c>
      <c r="D4" s="2" t="s">
        <v>3</v>
      </c>
      <c r="E4" s="12" t="s">
        <v>3</v>
      </c>
      <c r="F4" s="13"/>
      <c r="G4" s="12" t="s">
        <v>3</v>
      </c>
      <c r="H4" s="14" t="s">
        <v>3</v>
      </c>
      <c r="I4" s="14" t="s">
        <v>3</v>
      </c>
      <c r="J4" s="14" t="s">
        <v>3</v>
      </c>
    </row>
    <row r="5" spans="1:10" ht="31.5" customHeight="1" hidden="1">
      <c r="A5" s="1"/>
      <c r="B5" s="1"/>
      <c r="C5" s="15" t="s">
        <v>4</v>
      </c>
      <c r="D5" s="2"/>
      <c r="E5" s="12"/>
      <c r="F5" s="13"/>
      <c r="G5" s="12" t="s">
        <v>3</v>
      </c>
      <c r="H5" s="14" t="s">
        <v>3</v>
      </c>
      <c r="I5" s="14" t="s">
        <v>3</v>
      </c>
      <c r="J5" s="14" t="s">
        <v>3</v>
      </c>
    </row>
    <row r="6" spans="1:4" ht="18.75" customHeight="1">
      <c r="A6" s="1"/>
      <c r="B6" s="1"/>
      <c r="C6" s="16" t="s">
        <v>5</v>
      </c>
      <c r="D6" s="1"/>
    </row>
    <row r="7" spans="1:4" ht="33.75" customHeight="1">
      <c r="A7" s="17" t="s">
        <v>6</v>
      </c>
      <c r="B7" s="18" t="s">
        <v>7</v>
      </c>
      <c r="C7" s="17" t="s">
        <v>8</v>
      </c>
      <c r="D7" s="17" t="s">
        <v>9</v>
      </c>
    </row>
    <row r="8" spans="1:11" ht="15" customHeight="1">
      <c r="A8" s="19" t="s">
        <v>10</v>
      </c>
      <c r="B8" s="19" t="s">
        <v>10</v>
      </c>
      <c r="C8" s="19" t="s">
        <v>10</v>
      </c>
      <c r="D8" s="19" t="s">
        <v>11</v>
      </c>
      <c r="K8" s="20" t="s">
        <v>12</v>
      </c>
    </row>
    <row r="9" spans="1:11" ht="12.75">
      <c r="A9" s="22">
        <f>+[1]dsns!B$3</f>
        <v>1.0</v>
      </c>
      <c r="B9" s="23" t="str">
        <f>+HLOOKUP(A9,[1]dsns!$3:$5,3,0)</f>
        <v>Mã CBNV</v>
      </c>
      <c r="C9" s="24" t="s">
        <v>13</v>
      </c>
      <c r="D9" s="25"/>
      <c r="K9" s="20" t="s">
        <v>14</v>
      </c>
    </row>
    <row r="10" spans="1:11" ht="12.75">
      <c r="A10" s="22">
        <f>+[1]dsns!C$3</f>
        <v>2.0</v>
      </c>
      <c r="B10" s="23" t="str">
        <f>+HLOOKUP(A10,[1]dsns!$3:$5,3,0)</f>
        <v>Họ và tên</v>
      </c>
      <c r="C10" s="26"/>
      <c r="D10" s="27"/>
      <c r="K10" s="20" t="s">
        <v>15</v>
      </c>
    </row>
    <row r="11" spans="1:11" ht="12.75">
      <c r="A11" s="22">
        <f>+[1]dsns!D$3</f>
        <v>3.0</v>
      </c>
      <c r="B11" s="23" t="str">
        <f>+HLOOKUP(A11,[1]dsns!$3:$5,3,0)</f>
        <v>Chức vụ</v>
      </c>
      <c r="C11" s="26"/>
      <c r="D11" s="27"/>
      <c r="K11" s="20" t="s">
        <v>16</v>
      </c>
    </row>
    <row r="12" spans="1:4" ht="12.75">
      <c r="A12" s="22">
        <f>+[1]dsns!E$3</f>
        <v>4.0</v>
      </c>
      <c r="B12" s="23" t="str">
        <f>+HLOOKUP(A12,[1]dsns!$3:$5,3,0)</f>
        <v>Nhóm</v>
      </c>
      <c r="C12" s="26"/>
      <c r="D12" s="27"/>
    </row>
    <row r="13" spans="1:11" ht="12.75">
      <c r="A13" s="22">
        <f>+[1]dsns!F$3</f>
        <v>5.0</v>
      </c>
      <c r="B13" s="23" t="str">
        <f>+HLOOKUP(A13,[1]dsns!$3:$5,3,0)</f>
        <v>Phòng</v>
      </c>
      <c r="C13" s="26"/>
      <c r="D13" s="27"/>
      <c r="K13" s="20" t="s">
        <v>17</v>
      </c>
    </row>
    <row r="14" spans="1:4" ht="12.75">
      <c r="A14" s="22">
        <f>+[1]dsns!G$3</f>
        <v>6.0</v>
      </c>
      <c r="B14" s="23" t="str">
        <f>+HLOOKUP(A14,[1]dsns!$3:$5,3,0)</f>
        <v>Tỉnh thành</v>
      </c>
      <c r="C14" s="26"/>
      <c r="D14" s="27"/>
    </row>
    <row r="15" spans="1:4" ht="12.75">
      <c r="A15" s="22">
        <f>+[1]dsns!H$3</f>
        <v>7.0</v>
      </c>
      <c r="B15" s="23" t="str">
        <f>+HLOOKUP(A15,[1]dsns!$3:$5,3,0)</f>
        <v>Loại</v>
      </c>
      <c r="C15" s="26"/>
      <c r="D15" s="27"/>
    </row>
    <row r="16" spans="1:6" ht="12.75">
      <c r="A16" s="22">
        <f>+[1]dsns!I$3</f>
        <v>8.0</v>
      </c>
      <c r="B16" s="28" t="str">
        <f>+HLOOKUP(A16,[1]dsns!$3:$5,3,0)</f>
        <v>HĐ chính thức</v>
      </c>
      <c r="C16" s="26"/>
      <c r="D16" s="27"/>
      <c r="F16" s="29"/>
    </row>
    <row r="17" spans="1:6" ht="12.75">
      <c r="A17" s="30">
        <f>+[1]dsns!J$3</f>
        <v>9.0</v>
      </c>
      <c r="B17" s="31" t="str">
        <f>+HLOOKUP(A17,[1]dsns!$3:$5,3,0)</f>
        <v>Thời gian chính thức (tháng)</v>
      </c>
      <c r="C17" s="26"/>
      <c r="D17" s="27"/>
      <c r="F17" s="29"/>
    </row>
    <row r="18" spans="1:7" ht="12.75">
      <c r="A18" s="22">
        <f>+[1]dsns!K$3</f>
        <v>10.0</v>
      </c>
      <c r="B18" s="32" t="str">
        <f>+HLOOKUP(A18,[1]dsns!$3:$5,3,0)</f>
        <v>HĐ thử việc</v>
      </c>
      <c r="C18" s="26"/>
      <c r="D18" s="27"/>
      <c r="F18" s="29"/>
      <c r="G18" s="29"/>
    </row>
    <row r="19" spans="1:6" ht="12.75">
      <c r="A19" s="30">
        <f>+[1]dsns!L$3</f>
        <v>11.0</v>
      </c>
      <c r="B19" s="31" t="str">
        <f>+HLOOKUP(A19,[1]dsns!$3:$5,3,0)</f>
        <v>Thời gian thử việc (tháng)</v>
      </c>
      <c r="C19" s="33"/>
      <c r="D19" s="34"/>
      <c r="F19" s="29"/>
    </row>
    <row r="20" spans="1:6" ht="59.25" customHeight="1">
      <c r="A20" s="22">
        <f>+[1]dsns!M$3</f>
        <v>12.0</v>
      </c>
      <c r="B20" s="23" t="str">
        <f>+HLOOKUP(A20,[1]dsns!$3:$5,3,0)</f>
        <v>Lương Fix</v>
      </c>
      <c r="C20" s="35" t="s">
        <v>18</v>
      </c>
      <c r="D20" s="36"/>
      <c r="F20" s="29"/>
    </row>
    <row r="21" spans="1:6" ht="12.75">
      <c r="A21" s="22">
        <f>+[1]dsns!N$3</f>
        <v>13.0</v>
      </c>
      <c r="B21" s="23" t="str">
        <f>+HLOOKUP(A21,[1]dsns!$3:$5,3,0)</f>
        <v>Số MC tháng đầu Thử việc</v>
      </c>
      <c r="C21" s="35" t="s">
        <v>19</v>
      </c>
      <c r="D21" s="36"/>
      <c r="F21" s="29"/>
    </row>
    <row r="22" spans="1:6" ht="12.75">
      <c r="A22" s="22">
        <f>+[1]dsns!O$3</f>
        <v>14.0</v>
      </c>
      <c r="B22" s="23" t="str">
        <f>+HLOOKUP(A22,[1]dsns!$3:$5,3,0)</f>
        <v>SD Laptop cá nhân</v>
      </c>
      <c r="C22" s="35" t="s">
        <v>20</v>
      </c>
      <c r="D22" s="36"/>
      <c r="F22" s="29"/>
    </row>
    <row r="23" spans="1:6" ht="12.75">
      <c r="A23" s="22">
        <f>+[1]dsns!P$3</f>
        <v>15.0</v>
      </c>
      <c r="B23" s="23" t="str">
        <f>+HLOOKUP(A23,[1]dsns!$3:$5,3,0)</f>
        <v>MC TB lựa chọn xét sao</v>
      </c>
      <c r="C23" s="24" t="s">
        <v>21</v>
      </c>
      <c r="D23" s="25"/>
      <c r="F23" s="29"/>
    </row>
    <row r="24" spans="1:4" ht="21" customHeight="1">
      <c r="A24" s="30">
        <f>+[1]dsns!R$3</f>
        <v>17.0</v>
      </c>
      <c r="B24" s="31" t="str">
        <f>+HLOOKUP(A24,[1]dsns!$3:$5,3,0)</f>
        <v>Cấp sao hiện tại</v>
      </c>
      <c r="C24" s="33"/>
      <c r="D24" s="34"/>
    </row>
    <row r="25" spans="1:4" ht="25.5">
      <c r="A25" s="22">
        <f>+[1]dsns!S$3</f>
        <v>18.0</v>
      </c>
      <c r="B25" s="23" t="str">
        <f>+HLOOKUP(A25,[1]dsns!$3:$5,3,0)</f>
        <v>Phát triển nhân sự chính thức</v>
      </c>
      <c r="C25" s="37" t="s">
        <v>22</v>
      </c>
      <c r="D25" s="38"/>
    </row>
    <row r="26" spans="1:4" ht="12.75">
      <c r="A26" s="22">
        <f>+[1]dsns!T$3</f>
        <v>19.0</v>
      </c>
      <c r="B26" s="23" t="str">
        <f>+HLOOKUP(A26,[1]dsns!$3:$5,3,0)</f>
        <v>Kỳ xét/tháng</v>
      </c>
      <c r="C26" s="39"/>
      <c r="D26" s="40"/>
    </row>
    <row r="27" spans="1:4" ht="12.75">
      <c r="A27" s="30">
        <f>+[1]dsns!U$3</f>
        <v>20.0</v>
      </c>
      <c r="B27" s="41" t="str">
        <f>+HLOOKUP(A27,[1]dsns!$3:$5,3,0)</f>
        <v>Kỳ xét/quý</v>
      </c>
      <c r="C27" s="42"/>
      <c r="D27" s="43"/>
    </row>
    <row r="28" spans="1:4" ht="12.75" customHeight="1">
      <c r="A28" s="22">
        <f>+[1]dsns!V3</f>
        <v>21.0</v>
      </c>
      <c r="B28" s="23" t="str">
        <f>+HLOOKUP(A28,[1]dsns!$3:$5,3,0)</f>
        <v>Công thực tế tháng tính lương</v>
      </c>
      <c r="C28" s="24" t="s">
        <v>23</v>
      </c>
      <c r="D28" s="25"/>
    </row>
    <row r="29" spans="1:4" ht="12.75">
      <c r="A29" s="22">
        <f>+[1]dsns!W3</f>
        <v>22.0</v>
      </c>
      <c r="B29" s="23" t="str">
        <f>+HLOOKUP(A29,[1]dsns!$3:$5,3,0)</f>
        <v>Công nghỉ lễ</v>
      </c>
      <c r="C29" s="26"/>
      <c r="D29" s="27"/>
    </row>
    <row r="30" spans="1:4" ht="12.75" customHeight="1">
      <c r="A30" s="30">
        <f>+[1]dsns!X$3</f>
        <v>23.0</v>
      </c>
      <c r="B30" s="41" t="str">
        <f>+HLOOKUP(A30,[1]dsns!$3:$5,3,0)</f>
        <v>Tổng công</v>
      </c>
      <c r="C30" s="33"/>
      <c r="D30" s="34"/>
    </row>
    <row r="31" spans="1:4" ht="12.75">
      <c r="A31" s="22">
        <f>+[1]dsns!Y$3</f>
        <v>24.0</v>
      </c>
      <c r="B31" s="23" t="str">
        <f>+HLOOKUP(A31,[1]dsns!$3:$5,3,0)</f>
        <v>Đký gửi xe</v>
      </c>
      <c r="C31" s="35" t="s">
        <v>24</v>
      </c>
      <c r="D31" s="36"/>
    </row>
    <row r="32" spans="1:4" ht="12.75">
      <c r="A32" s="22">
        <f>+[1]dsns!Z$3</f>
        <v>25.0</v>
      </c>
      <c r="B32" s="23" t="str">
        <f>+HLOOKUP(A32,[1]dsns!$3:$5,3,0)</f>
        <v>DS nợ tháng trước</v>
      </c>
      <c r="C32" s="35" t="s">
        <v>25</v>
      </c>
      <c r="D32" s="36"/>
    </row>
    <row r="33" spans="1:4" ht="12.75">
      <c r="A33" s="22">
        <f>+[1]dsns!AA$3</f>
        <v>26.0</v>
      </c>
      <c r="B33" s="44" t="str">
        <f>+HLOOKUP(A33,[1]dsns!$3:$5,3,0)</f>
        <v>Kết quả KPI tỉnh</v>
      </c>
      <c r="C33" s="35"/>
      <c r="D33" s="36"/>
    </row>
    <row r="34" spans="1:5" ht="12.75">
      <c r="A34" s="22">
        <f>+[1]dsns!AB$3</f>
        <v>27.0</v>
      </c>
      <c r="B34" s="23" t="str">
        <f>+HLOOKUP(A34,[1]dsns!$3:$5,3,0)</f>
        <v>Số HĐ máy bán hàng S2</v>
      </c>
      <c r="C34" s="31" t="s">
        <v>26</v>
      </c>
      <c r="D34" s="31"/>
      <c r="E34" s="45" t="s">
        <v>27</v>
      </c>
    </row>
    <row r="35" spans="1:5" ht="12.75">
      <c r="A35" s="22">
        <f>+[1]dsns!AC$3</f>
        <v>28.0</v>
      </c>
      <c r="B35" s="23" t="str">
        <f>+HLOOKUP(A35,[1]dsns!$3:$5,3,0)</f>
        <v>Số HĐ máy bán hàng SM</v>
      </c>
      <c r="C35" s="31"/>
      <c r="D35" s="31"/>
      <c r="E35" s="45" t="s">
        <v>27</v>
      </c>
    </row>
    <row r="36" spans="1:4" ht="12.75">
      <c r="A36" s="22">
        <f>+[1]dsns!AD3</f>
        <v>29.0</v>
      </c>
      <c r="B36" s="23" t="str">
        <f>+HLOOKUP(A36,[1]dsns!$3:$5,3,0)</f>
        <v>Số HĐ máy bán hàng FnBS1</v>
      </c>
      <c r="C36" s="31"/>
      <c r="D36" s="31"/>
    </row>
    <row r="37" spans="1:4" ht="12.75">
      <c r="A37" s="22">
        <f>+[1]dsns!AE3</f>
        <v>30.0</v>
      </c>
      <c r="B37" s="23" t="str">
        <f>+HLOOKUP(A37,[1]dsns!$3:$5,3,0)</f>
        <v>Số HĐ máy bán hàng FnBS2</v>
      </c>
      <c r="C37" s="31"/>
      <c r="D37" s="31"/>
    </row>
    <row r="38" spans="1:4" ht="12.75">
      <c r="A38" s="22">
        <f>+[1]dsns!AF3</f>
        <v>31.0</v>
      </c>
      <c r="B38" s="23" t="str">
        <f>+HLOOKUP(A38,[1]dsns!$3:$5,3,0)</f>
        <v>Số HĐ FnB</v>
      </c>
      <c r="C38" s="31"/>
      <c r="D38" s="31"/>
    </row>
    <row r="39" spans="1:5" ht="12.75">
      <c r="A39" s="22">
        <f>+[1]dsns!AG$3</f>
        <v>32.0</v>
      </c>
      <c r="B39" s="23" t="str">
        <f>+HLOOKUP(A39,[1]dsns!$3:$5,3,0)</f>
        <v>Số HĐ POS</v>
      </c>
      <c r="C39" s="31"/>
      <c r="D39" s="31"/>
      <c r="E39" s="45" t="s">
        <v>27</v>
      </c>
    </row>
    <row r="40" spans="1:5" ht="12.75">
      <c r="A40" s="22">
        <f>+[1]dsns!AH$3</f>
        <v>33.0</v>
      </c>
      <c r="B40" s="23" t="str">
        <f>+HLOOKUP(A40,[1]dsns!$3:$5,3,0)</f>
        <v>Số HĐ Omni</v>
      </c>
      <c r="C40" s="31"/>
      <c r="D40" s="31"/>
      <c r="E40" s="45" t="s">
        <v>27</v>
      </c>
    </row>
    <row r="41" spans="1:5" ht="12.75">
      <c r="A41" s="22">
        <f>+[1]dsns!AI$3</f>
        <v>34.0</v>
      </c>
      <c r="B41" s="23" t="str">
        <f>+HLOOKUP(A41,[1]dsns!$3:$5,3,0)</f>
        <v>Số HĐ Web</v>
      </c>
      <c r="C41" s="31"/>
      <c r="D41" s="31"/>
      <c r="E41" s="45" t="s">
        <v>27</v>
      </c>
    </row>
    <row r="42" spans="1:4" ht="18" customHeight="1">
      <c r="A42" s="22">
        <f>+[1]dsns!AU3</f>
        <v>46.0</v>
      </c>
      <c r="B42" s="23" t="str">
        <f>+HLOOKUP(A42,[1]dsns!$3:$5,3,0)</f>
        <v>Nghỉ việc</v>
      </c>
      <c r="C42" s="31" t="s">
        <v>28</v>
      </c>
      <c r="D42" s="31"/>
    </row>
    <row r="43" spans="1:4" ht="15" customHeight="1">
      <c r="A43" s="22">
        <f>+[1]dsns!BF3</f>
        <v>57.0</v>
      </c>
      <c r="B43" s="23" t="str">
        <f>+[1]dsns!BF4</f>
        <v>K tính</v>
      </c>
      <c r="C43" s="35" t="s">
        <v>29</v>
      </c>
      <c r="D43" s="36"/>
    </row>
    <row r="44" spans="1:4" ht="25.5">
      <c r="A44" s="46" t="str">
        <f>+"Từ cột stt số "&amp;[1]Tonghop!AZ5&amp;" -&gt;"&amp;[1]Tonghop!BF5</f>
        <v>Từ cột stt số 51 -&gt;57</v>
      </c>
      <c r="B44" s="46" t="s">
        <v>30</v>
      </c>
      <c r="C44" s="31" t="s">
        <v>31</v>
      </c>
      <c r="D44" s="31"/>
    </row>
    <row r="45" spans="1:4" ht="15.75" customHeight="1">
      <c r="A45" s="47" t="s">
        <v>32</v>
      </c>
      <c r="B45" s="47" t="s">
        <v>32</v>
      </c>
      <c r="C45" s="48" t="s">
        <v>32</v>
      </c>
      <c r="D45" s="49" t="s">
        <v>32</v>
      </c>
    </row>
    <row r="46" spans="1:7" s="50" customFormat="1" ht="33" customHeight="1">
      <c r="A46" s="51" t="s">
        <v>33</v>
      </c>
      <c r="B46" s="51" t="s">
        <v>33</v>
      </c>
      <c r="C46" s="51" t="s">
        <v>33</v>
      </c>
      <c r="D46" s="51" t="s">
        <v>34</v>
      </c>
      <c r="E46" s="52"/>
      <c r="F46" s="52"/>
      <c r="G46" s="52"/>
    </row>
    <row r="47" spans="1:7" s="50" customFormat="1" ht="12.75">
      <c r="A47" s="22" t="e">
        <f>+#REF!</f>
        <v>#REF!</v>
      </c>
      <c r="B47" s="23" t="e">
        <f>+HLOOKUP(A47,#REF!,4,0)</f>
        <v>#REF!</v>
      </c>
      <c r="C47" s="35" t="s">
        <v>35</v>
      </c>
      <c r="D47" s="25"/>
      <c r="E47" s="52"/>
      <c r="F47" s="52"/>
      <c r="G47" s="52"/>
    </row>
    <row r="48" spans="1:7" s="50" customFormat="1" ht="12.75">
      <c r="A48" s="22" t="e">
        <f>+#REF!</f>
        <v>#REF!</v>
      </c>
      <c r="B48" s="23" t="s">
        <v>36</v>
      </c>
      <c r="C48" s="35" t="s">
        <v>37</v>
      </c>
      <c r="D48" s="25"/>
      <c r="E48" s="52"/>
      <c r="F48" s="52"/>
      <c r="G48" s="52"/>
    </row>
    <row r="49" spans="1:7" s="50" customFormat="1" ht="12.75">
      <c r="A49" s="22" t="s">
        <v>38</v>
      </c>
      <c r="B49" s="23" t="e">
        <f>+#REF!</f>
        <v>#REF!</v>
      </c>
      <c r="C49" s="53" t="s">
        <v>39</v>
      </c>
      <c r="D49" s="25"/>
      <c r="E49" s="52"/>
      <c r="F49" s="52"/>
      <c r="G49" s="52"/>
    </row>
    <row r="50" spans="1:4" ht="12.75">
      <c r="A50" s="22" t="s">
        <v>32</v>
      </c>
      <c r="B50" s="23" t="s">
        <v>32</v>
      </c>
      <c r="C50" s="54"/>
      <c r="D50" s="55"/>
    </row>
    <row r="51" spans="1:4" ht="12.75">
      <c r="A51" s="56" t="s">
        <v>40</v>
      </c>
      <c r="B51" s="56" t="s">
        <v>40</v>
      </c>
      <c r="C51" s="56" t="s">
        <v>40</v>
      </c>
      <c r="D51" s="56" t="s">
        <v>41</v>
      </c>
    </row>
    <row r="52" spans="1:4" ht="12.75">
      <c r="A52" s="57" t="str">
        <f>+"Từ cột stt số "&amp;[1]map!A2&amp;" -&gt;"&amp;[1]map!N2</f>
        <v>Từ cột stt số 1 -&gt;14</v>
      </c>
      <c r="B52" s="58"/>
      <c r="C52" s="59" t="s">
        <v>42</v>
      </c>
      <c r="D52" s="60"/>
    </row>
    <row r="53" spans="1:4" ht="12.75">
      <c r="A53" s="61" t="s">
        <v>32</v>
      </c>
      <c r="B53" s="61" t="s">
        <v>32</v>
      </c>
      <c r="C53" s="61"/>
      <c r="D53" s="61"/>
    </row>
    <row r="54" spans="1:4" ht="12.75">
      <c r="A54" s="56" t="s">
        <v>43</v>
      </c>
      <c r="B54" s="56" t="s">
        <v>43</v>
      </c>
      <c r="C54" s="56" t="s">
        <v>43</v>
      </c>
      <c r="D54" s="61"/>
    </row>
    <row r="55" spans="1:11" s="50" customFormat="1" ht="12.75">
      <c r="A55" s="61" t="s">
        <v>32</v>
      </c>
      <c r="B55" s="61" t="s">
        <v>32</v>
      </c>
      <c r="C55" s="59" t="s">
        <v>44</v>
      </c>
      <c r="D55" s="60"/>
      <c r="E55" s="52"/>
      <c r="F55" s="52"/>
      <c r="G55" s="52"/>
      <c r="K55" s="29"/>
    </row>
    <row r="56" spans="1:4" ht="12.75">
      <c r="A56" s="61" t="s">
        <v>32</v>
      </c>
      <c r="B56" s="61" t="s">
        <v>32</v>
      </c>
      <c r="C56" s="61"/>
      <c r="D56" s="61"/>
    </row>
    <row r="57" spans="1:4" ht="16.5" customHeight="1">
      <c r="A57" s="62" t="s">
        <v>45</v>
      </c>
      <c r="B57" s="62" t="s">
        <v>45</v>
      </c>
      <c r="C57" s="62" t="s">
        <v>45</v>
      </c>
      <c r="D57" s="62" t="s">
        <v>46</v>
      </c>
    </row>
    <row r="58" spans="1:4" ht="30" customHeight="1">
      <c r="A58" s="63" t="str">
        <f>+"Từ cột stt số "&amp;[1]data!B3&amp;" -&gt;"&amp;[1]data!T3</f>
        <v>Từ cột stt số 2 -&gt;20</v>
      </c>
      <c r="B58" s="64"/>
      <c r="C58" s="65" t="s">
        <v>47</v>
      </c>
      <c r="D58" s="66"/>
    </row>
    <row r="59" spans="1:4" ht="26.25" customHeight="1">
      <c r="A59" s="67">
        <f>+[1]data!A3</f>
        <v>1.0</v>
      </c>
      <c r="B59" s="68" t="str">
        <f>+HLOOKUP($A59,[1]data!$3:$7,4,0)</f>
        <v>Count</v>
      </c>
      <c r="C59" s="69" t="s">
        <v>48</v>
      </c>
      <c r="D59" s="70"/>
    </row>
    <row r="60" spans="1:4" ht="45.75" customHeight="1">
      <c r="A60" s="67">
        <f>+[1]data!$B$3</f>
        <v>2.0</v>
      </c>
      <c r="B60" s="68" t="str">
        <f>+HLOOKUP($A60,[1]data!$3:$7,4,0)</f>
        <v>Mã HĐ</v>
      </c>
      <c r="C60" s="69" t="s">
        <v>49</v>
      </c>
      <c r="D60" s="70"/>
    </row>
    <row r="61" spans="1:4" ht="26.25" customHeight="1">
      <c r="A61" s="67">
        <f>+[1]data!C3</f>
        <v>3.0</v>
      </c>
      <c r="B61" s="68" t="str">
        <f>+HLOOKUP($A61,[1]data!$3:$7,4,0)</f>
        <v>Ngày tháng thực thu</v>
      </c>
      <c r="C61" s="69" t="s">
        <v>50</v>
      </c>
      <c r="D61" s="70"/>
    </row>
    <row r="62" spans="1:4" ht="26.25" customHeight="1">
      <c r="A62" s="67">
        <f>+[1]data!D3</f>
        <v>4.0</v>
      </c>
      <c r="B62" s="68" t="str">
        <f>+HLOOKUP($A62,[1]data!$3:$7,4,0)</f>
        <v>Ngày tháng ghi nhận lương/thưởng</v>
      </c>
      <c r="C62" s="69" t="s">
        <v>51</v>
      </c>
      <c r="D62" s="70"/>
    </row>
    <row r="63" spans="1:4" ht="20.25" customHeight="1">
      <c r="A63" s="71">
        <f>+[1]data!G3</f>
        <v>7.0</v>
      </c>
      <c r="B63" s="72" t="str">
        <f>+HLOOKUP($A63,[1]data!$3:$7,4,0)</f>
        <v>Mã ghi doanh số</v>
      </c>
      <c r="C63" s="69" t="s">
        <v>52</v>
      </c>
      <c r="D63" s="70"/>
    </row>
    <row r="64" spans="1:4" ht="30" customHeight="1">
      <c r="A64" s="71">
        <f>+[1]data!I3</f>
        <v>9.0</v>
      </c>
      <c r="B64" s="72" t="str">
        <f>+HLOOKUP($A64,[1]data!$3:$7,4,0)</f>
        <v>Các khoản trừ (CP nhanh, KM, …)</v>
      </c>
      <c r="C64" s="69" t="s">
        <v>53</v>
      </c>
      <c r="D64" s="70"/>
    </row>
    <row r="65" spans="1:4" ht="30" customHeight="1">
      <c r="A65" s="71">
        <f>+[1]data!J3</f>
        <v>10.0</v>
      </c>
      <c r="B65" s="72" t="str">
        <f>+HLOOKUP($A65,[1]data!$3:$7,4,0)</f>
        <v>Chi thanh lý</v>
      </c>
      <c r="C65" s="69" t="s">
        <v>54</v>
      </c>
      <c r="D65" s="70"/>
    </row>
    <row r="66" spans="1:4" ht="30" customHeight="1">
      <c r="A66" s="71">
        <f>+[1]data!K3</f>
        <v>11.0</v>
      </c>
      <c r="B66" s="72" t="str">
        <f>+HLOOKUP($A66,[1]data!$3:$7,4,0)</f>
        <v>Mã nviên ban đầu (Chưa chuyển dsố)</v>
      </c>
      <c r="C66" s="69" t="s">
        <v>55</v>
      </c>
      <c r="D66" s="70"/>
    </row>
    <row r="67" spans="1:4" ht="25.5">
      <c r="A67" s="71">
        <f>+[1]data!L3</f>
        <v>12.0</v>
      </c>
      <c r="B67" s="72" t="str">
        <f>+HLOOKUP($A67,[1]data!$3:$7,4,0)</f>
        <v>Mã nhân viên kinh doanh ghi nhận lương</v>
      </c>
      <c r="C67" s="69" t="s">
        <v>56</v>
      </c>
      <c r="D67" s="70"/>
    </row>
    <row r="68" spans="1:4" ht="16.5" customHeight="1">
      <c r="A68" s="67">
        <f>+[1]data!Q3</f>
        <v>17.0</v>
      </c>
      <c r="B68" s="68" t="str">
        <f>+HLOOKUP($A68,[1]data!$3:$7,4,0)</f>
        <v>Nhóm</v>
      </c>
      <c r="C68" s="73" t="s">
        <v>57</v>
      </c>
      <c r="D68" s="74"/>
    </row>
    <row r="69" spans="1:4" ht="16.5" customHeight="1">
      <c r="A69" s="67">
        <f>+[1]data!R3</f>
        <v>18.0</v>
      </c>
      <c r="B69" s="68" t="str">
        <f>+HLOOKUP($A69,[1]data!$3:$7,4,0)</f>
        <v>Phòng</v>
      </c>
      <c r="C69" s="75"/>
      <c r="D69" s="76"/>
    </row>
    <row r="70" spans="1:5" ht="65.25" customHeight="1">
      <c r="A70" s="77" t="str">
        <f>+"Từ cột stt số "&amp;[1]data!U3&amp;" -&gt;"&amp;[1]data!Z3</f>
        <v>Từ cột stt số 21 -&gt;26</v>
      </c>
      <c r="B70" s="78"/>
      <c r="C70" s="69" t="s">
        <v>58</v>
      </c>
      <c r="D70" s="70"/>
      <c r="E70" s="79" t="s">
        <v>59</v>
      </c>
    </row>
    <row r="71" spans="1:4" ht="31.5" customHeight="1">
      <c r="A71" s="67">
        <f>+[1]data!AA3</f>
        <v>27.0</v>
      </c>
      <c r="B71" s="68" t="str">
        <f>+HLOOKUP($A71,[1]data!$3:$7,4,0)</f>
        <v>Mã ghi doanh số map</v>
      </c>
      <c r="C71" s="69" t="str">
        <f>+"* Lọc các dòng chứa kquả: 'VAT-Khác' để ktra mã ghi doanh số tại cột stt"&amp;A63&amp;" đúng hay chưa?"</f>
        <v>* Lọc các dòng chứa kquả: 'VAT-Khác' để ktra mã ghi doanh số tại cột stt7 đúng hay chưa?</v>
      </c>
      <c r="D71" s="70"/>
    </row>
    <row r="72" spans="1:4" ht="30" customHeight="1">
      <c r="A72" s="71">
        <f>+[1]data!AB3</f>
        <v>28.0</v>
      </c>
      <c r="B72" s="72" t="str">
        <f>+HLOOKUP($A72,[1]data!$3:$7,4,0)</f>
        <v>Month</v>
      </c>
      <c r="C72" s="77" t="s">
        <v>60</v>
      </c>
      <c r="D72" s="78"/>
    </row>
    <row r="73" spans="1:5" ht="51">
      <c r="A73" s="71">
        <f>+[1]data!AJ3</f>
        <v>36.0</v>
      </c>
      <c r="B73" s="72" t="str">
        <f>+HLOOKUP($A73,[1]data!$3:$7,2,0)</f>
        <v>Y/cầu triển khai cv</v>
      </c>
      <c r="C73" s="77" t="s">
        <v>61</v>
      </c>
      <c r="D73" s="78"/>
      <c r="E73" s="45" t="s">
        <v>62</v>
      </c>
    </row>
    <row r="74" spans="1:4" ht="31.5" customHeight="1">
      <c r="A74" s="69" t="str">
        <f>+"Từ cột stt số "&amp;[1]data!AK3&amp;" -&gt;"&amp;[1]data!CA3</f>
        <v>Từ cột stt số 37 -&gt;79</v>
      </c>
      <c r="B74" s="70"/>
      <c r="C74" s="69" t="s">
        <v>63</v>
      </c>
      <c r="D74" s="70"/>
    </row>
    <row r="75" spans="1:4" ht="47.25" customHeight="1">
      <c r="A75" s="67">
        <f>+[1]data!CB3</f>
        <v>80.0</v>
      </c>
      <c r="B75" s="68" t="str">
        <f>+HLOOKUP($A75,[1]data!$3:$7,2,0)</f>
        <v>Check các món tiền thu/phần ghi nhận doanh thu</v>
      </c>
      <c r="C75" s="69" t="str">
        <f>+"* Lọc các dữ liệu trả về giá trị FALSE và kiểm tra so với cột mã: "&amp;B63&amp;" (Cột stt "&amp;A63&amp;"). Để đảm bảo toàn bộ doanh thu được ghi nhận đầy đủ trừ các món thu VAT hay thu thừa/thu khác"</f>
        <v>* Lọc các dữ liệu trả về giá trị FALSE và kiểm tra so với cột mã: Mã ghi doanh số (Cột stt 7). Để đảm bảo toàn bộ doanh thu được ghi nhận đầy đủ trừ các món thu VAT hay thu thừa/thu khác</v>
      </c>
      <c r="D75" s="70"/>
    </row>
    <row r="76" spans="1:4" ht="12.75">
      <c r="A76" s="80" t="s">
        <v>32</v>
      </c>
      <c r="B76" s="81" t="s">
        <v>32</v>
      </c>
      <c r="C76" s="81"/>
      <c r="D76" s="81"/>
    </row>
    <row r="77" spans="1:4" ht="12.75">
      <c r="A77" s="82" t="s">
        <v>64</v>
      </c>
      <c r="B77" s="82" t="s">
        <v>64</v>
      </c>
      <c r="C77" s="82" t="s">
        <v>64</v>
      </c>
      <c r="D77" s="82" t="s">
        <v>65</v>
      </c>
    </row>
    <row r="78" spans="1:4" ht="12.75" customHeight="1">
      <c r="A78" s="83" t="s">
        <v>66</v>
      </c>
      <c r="B78" s="84"/>
      <c r="C78" s="85" t="s">
        <v>67</v>
      </c>
      <c r="D78" s="84"/>
    </row>
    <row r="79" spans="1:7" ht="16.5" customHeight="1">
      <c r="A79" s="86">
        <f>+[1]Tonghop!B5</f>
        <v>1.0</v>
      </c>
      <c r="B79" s="83" t="str">
        <f>+HLOOKUP(A79,[1]Tonghop!$5:$10,2,0)</f>
        <v>Mã NV</v>
      </c>
      <c r="C79" s="85" t="s">
        <v>68</v>
      </c>
      <c r="D79" s="84"/>
      <c r="F79" s="29"/>
      <c r="G79" s="29"/>
    </row>
    <row r="80" spans="1:7" ht="16.5" customHeight="1">
      <c r="A80" s="87" t="str">
        <f>+"Từ cột stt số "&amp;[1]Tonghop!C5&amp;" -&gt;"&amp;[1]Tonghop!L5</f>
        <v>Từ cột stt số 2 -&gt;11</v>
      </c>
      <c r="B80" s="88"/>
      <c r="C80" s="89" t="s">
        <v>69</v>
      </c>
      <c r="D80" s="90"/>
      <c r="F80" s="29"/>
      <c r="G80" s="29"/>
    </row>
    <row r="81" spans="1:7" ht="16.5" customHeight="1">
      <c r="A81" s="87" t="str">
        <f>+"Từ cột stt số "&amp;[1]Tonghop!M5&amp;" -&gt;"&amp;[1]Tonghop!P5</f>
        <v>Từ cột stt số 12 -&gt;15</v>
      </c>
      <c r="B81" s="88"/>
      <c r="C81" s="91" t="s">
        <v>70</v>
      </c>
      <c r="D81" s="84"/>
      <c r="F81" s="29"/>
      <c r="G81" s="29"/>
    </row>
    <row r="82" spans="1:7" ht="27.75" customHeight="1">
      <c r="A82" s="87" t="str">
        <f>+"Từ cột stt số "&amp;[1]Tonghop!Q5&amp;" -&gt;"&amp;[1]Tonghop!R5</f>
        <v>Từ cột stt số 16 -&gt;17</v>
      </c>
      <c r="B82" s="88"/>
      <c r="C82" s="92" t="s">
        <v>71</v>
      </c>
      <c r="D82" s="93"/>
      <c r="F82" s="29"/>
      <c r="G82" s="29"/>
    </row>
    <row r="83" spans="1:7" ht="16.5" customHeight="1">
      <c r="A83" s="87" t="str">
        <f>+"Từ cột stt số "&amp;[1]Tonghop!T5&amp;" -&gt;"&amp;[1]Tonghop!AU5</f>
        <v>Từ cột stt số 19 -&gt;46</v>
      </c>
      <c r="B83" s="88"/>
      <c r="C83" s="94" t="s">
        <v>72</v>
      </c>
      <c r="D83" s="84"/>
      <c r="F83" s="29"/>
      <c r="G83" s="29"/>
    </row>
    <row r="84" spans="1:7" ht="26.25" customHeight="1">
      <c r="A84" s="87" t="str">
        <f>+"Từ cột stt số "&amp;[1]Tonghop!AV5&amp;" -&gt;"&amp;[1]Tonghop!AX5</f>
        <v>Từ cột stt số 47 -&gt;49</v>
      </c>
      <c r="B84" s="88"/>
      <c r="C84" s="95" t="s">
        <v>73</v>
      </c>
      <c r="D84" s="96"/>
      <c r="F84" s="29"/>
      <c r="G84" s="29"/>
    </row>
    <row r="85" spans="1:7" ht="25.5" customHeight="1">
      <c r="A85" s="87" t="str">
        <f>+"Từ cột stt số "&amp;[1]Tonghop!AZ5&amp;" -&gt;"&amp;[1]Tonghop!BF5</f>
        <v>Từ cột stt số 51 -&gt;57</v>
      </c>
      <c r="B85" s="88"/>
      <c r="C85" s="95" t="s">
        <v>74</v>
      </c>
      <c r="D85" s="96"/>
      <c r="F85" s="29"/>
      <c r="G85" s="29"/>
    </row>
    <row r="86" spans="1:7" ht="16.5" customHeight="1">
      <c r="A86" s="87" t="str">
        <f>+"Từ cột stt số "&amp;[1]Tonghop!BK5&amp;" -&gt;"</f>
        <v>Từ cột stt số 62 -&gt;</v>
      </c>
      <c r="B86" s="88"/>
      <c r="C86" s="94" t="s">
        <v>75</v>
      </c>
      <c r="D86" s="84"/>
      <c r="F86" s="29"/>
      <c r="G86" s="29"/>
    </row>
    <row r="87" spans="1:7" ht="12.75">
      <c r="A87" s="97" t="s">
        <v>32</v>
      </c>
      <c r="B87" s="97" t="s">
        <v>32</v>
      </c>
      <c r="C87" s="84"/>
      <c r="D87" s="84"/>
      <c r="F87" s="29"/>
      <c r="G87" s="29"/>
    </row>
    <row r="88" spans="1:7" ht="12.75">
      <c r="A88" s="98" t="s">
        <v>76</v>
      </c>
      <c r="B88" s="98" t="s">
        <v>76</v>
      </c>
      <c r="C88" s="98" t="s">
        <v>76</v>
      </c>
      <c r="D88" s="98" t="s">
        <v>77</v>
      </c>
      <c r="F88" s="29"/>
      <c r="G88" s="29"/>
    </row>
    <row r="89" spans="1:7" ht="63.75">
      <c r="A89" s="99" t="s">
        <v>78</v>
      </c>
      <c r="B89" s="100"/>
      <c r="C89" s="100" t="s">
        <v>79</v>
      </c>
      <c r="D89" s="100" t="s">
        <v>80</v>
      </c>
      <c r="F89" s="29"/>
      <c r="G89" s="29"/>
    </row>
  </sheetData>
  <autoFilter ref="A7:L89"/>
  <mergeCells count="48">
    <mergeCell ref="A86:B86"/>
    <mergeCell ref="C84:D84"/>
    <mergeCell ref="C85:D85"/>
    <mergeCell ref="C80:D80"/>
    <mergeCell ref="A83:B83"/>
    <mergeCell ref="A80:B80"/>
    <mergeCell ref="A82:B82"/>
    <mergeCell ref="A81:B81"/>
    <mergeCell ref="C82:D82"/>
    <mergeCell ref="A85:B85"/>
    <mergeCell ref="A84:B84"/>
    <mergeCell ref="C32:D32"/>
    <mergeCell ref="C33:D33"/>
    <mergeCell ref="C34:D41"/>
    <mergeCell ref="C52:D52"/>
    <mergeCell ref="C44:D44"/>
    <mergeCell ref="C42:D42"/>
    <mergeCell ref="C43:D43"/>
    <mergeCell ref="C9:D19"/>
    <mergeCell ref="C21:D21"/>
    <mergeCell ref="C22:D22"/>
    <mergeCell ref="C23:D24"/>
    <mergeCell ref="C25:D27"/>
    <mergeCell ref="C20:D20"/>
    <mergeCell ref="C75:D75"/>
    <mergeCell ref="C67:D67"/>
    <mergeCell ref="C55:D55"/>
    <mergeCell ref="C58:D58"/>
    <mergeCell ref="C59:D59"/>
    <mergeCell ref="C71:D71"/>
    <mergeCell ref="C72:D72"/>
    <mergeCell ref="C65:D65"/>
    <mergeCell ref="C28:D30"/>
    <mergeCell ref="A58:B58"/>
    <mergeCell ref="A52:B52"/>
    <mergeCell ref="A70:B70"/>
    <mergeCell ref="A74:B74"/>
    <mergeCell ref="C68:D69"/>
    <mergeCell ref="C70:D70"/>
    <mergeCell ref="C73:D73"/>
    <mergeCell ref="C63:D63"/>
    <mergeCell ref="C64:D64"/>
    <mergeCell ref="C60:D60"/>
    <mergeCell ref="C61:D61"/>
    <mergeCell ref="C62:D62"/>
    <mergeCell ref="C66:D66"/>
    <mergeCell ref="C74:D74"/>
    <mergeCell ref="C31:D31"/>
  </mergeCells>
  <pageMargins left="0.7" right="0.7" top="0.75" bottom="0.75" header="0.3" footer="0.3"/>
  <pageSetup horizontalDpi="300" verticalDpi="300" orientation="portrait"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01" t="s">
        <v>81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rp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