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thinhnd" sheetId="2" r:id="rId3"/>
    <sheet name="Evaluation Warning" sheetId="3" r:id="rId4"/>
  </sheets>
  <externalReferences>
    <externalReference r:id="rId7"/>
  </externalReferences>
  <definedNames>
    <definedName name="_xlnm._FilterDatabase" localSheetId="1" hidden="1">thinhnd!$A$16:$AW$158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<sst xmlns="http://schemas.openxmlformats.org/spreadsheetml/2006/main" count="110" uniqueCount="108">
  <si>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</si>
  <si>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</si>
  <si>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ThinhND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</si>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</sst>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5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F22" sqref="F22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S4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Đức Thịnh</v>
      </c>
      <c r="C11" s="102">
        <f>+VLOOKUP($C$3,[1]Tonghop!$B:$DU,thinhnd!C6,0)</f>
        <v>25.0</v>
      </c>
      <c r="D11" s="103">
        <f>+VLOOKUP($C$3,[1]Tonghop!$B:$DU,thinhnd!D6,0)</f>
        <v>5612244.897959184</v>
      </c>
      <c r="E11" s="103">
        <f>+VLOOKUP($C$3,[1]Tonghop!$B:$DU,thinhnd!E6,0)</f>
        <v>1000000.0</v>
      </c>
      <c r="F11" s="103">
        <f>+VLOOKUP($C$3,[1]Tonghop!$B:$DU,thinhnd!F6,0)</f>
        <v>0.0</v>
      </c>
      <c r="G11" s="103">
        <f>+VLOOKUP($C$3,[1]Tonghop!$B:$DU,thinhnd!G6,0)</f>
        <v>0.0</v>
      </c>
      <c r="H11" s="104">
        <f>+VLOOKUP($C$3,[1]Tonghop!$B:$DU,thinhnd!H6,0)</f>
        <v>0.08</v>
      </c>
      <c r="I11" s="103">
        <f>+VLOOKUP($C$3,[1]Tonghop!$B:$DU,thinhnd!I6,0)</f>
        <v>3406837.44</v>
      </c>
      <c r="J11" s="103">
        <f>+VLOOKUP($C$3,[1]Tonghop!$B:$DU,thinhnd!J6,0)</f>
        <v>0.0</v>
      </c>
      <c r="K11" s="103">
        <f>+VLOOKUP($C$3,[1]Tonghop!$B:$DU,thinhnd!K6,0)</f>
        <v>0.0</v>
      </c>
      <c r="L11" s="103">
        <f>+VLOOKUP($C$3,[1]Tonghop!$B:$DU,thinhnd!L6,0)</f>
        <v>0.0</v>
      </c>
      <c r="M11" s="103">
        <f>+VLOOKUP($C$3,[1]Tonghop!$B:$DU,thinhnd!M6,0)</f>
        <v>127450.0</v>
      </c>
      <c r="N11" s="103">
        <f>+VLOOKUP($C$3,[1]Tonghop!$B:$DU,thinhnd!N6,0)</f>
        <v>0.0</v>
      </c>
      <c r="O11" s="103">
        <f>+VLOOKUP($C$3,[1]Tonghop!$B:$DU,thinhnd!O6,0)</f>
        <v>450000.0</v>
      </c>
      <c r="P11" s="103">
        <f>+VLOOKUP($C$3,[1]Tonghop!$B:$DU,thinhnd!P6,0)</f>
        <v>0.0</v>
      </c>
      <c r="Q11" s="103">
        <f>+VLOOKUP($C$3,[1]Tonghop!$B:$DU,thinhnd!Q6,0)</f>
        <v>130045.46</v>
      </c>
      <c r="R11" s="103">
        <f>+VLOOKUP($C$3,[1]Tonghop!$B:$DU,thinhnd!R6,0)</f>
        <v>0.0</v>
      </c>
      <c r="S11" s="103" t="str">
        <f>+VLOOKUP($C$3,[1]Tonghop!$B:$DU,thinhnd!S6,0)</f>
        <v/>
      </c>
      <c r="T11" s="103" t="str">
        <f>+VLOOKUP($C$3,[1]Tonghop!$B:$DU,thinhnd!T6,0)</f>
        <v/>
      </c>
      <c r="U11" s="103">
        <f>+VLOOKUP($C$3,[1]Tonghop!$B:$DU,thinhnd!U6,0)</f>
        <v>0.0</v>
      </c>
      <c r="V11" s="103">
        <f>+VLOOKUP($C$3,[1]Tonghop!$B:$DU,thinhnd!V6,0)</f>
        <v>0.0</v>
      </c>
      <c r="W11" s="103">
        <f>+VLOOKUP($C$3,[1]Tonghop!$B:$DU,thinhnd!W6,0)</f>
        <v>0.0</v>
      </c>
      <c r="X11" s="103">
        <f>+VLOOKUP($C$3,[1]Tonghop!$B:$DU,thinhnd!X6,0)</f>
        <v>0.0</v>
      </c>
      <c r="Y11" s="102" t="e">
        <f>+VLOOKUP($C$3,[1]Tonghop!$B:$DU,thinhnd!Y6,0)</f>
        <v>#REF!</v>
      </c>
      <c r="Z11" s="103">
        <f>+VLOOKUP($C$3,[1]Tonghop!$B:$DU,thinhnd!Z6,0)</f>
        <v>469623.0</v>
      </c>
      <c r="AA11" s="103">
        <f>+VLOOKUP($C$3,[1]Tonghop!$B:$DU,thinhnd!AA6,0)</f>
        <v>0.0</v>
      </c>
      <c r="AB11" s="103">
        <f>+VLOOKUP($C$3,[1]Tonghop!$B:$DU,thinhnd!AB6,0)</f>
        <v>30000.0</v>
      </c>
      <c r="AC11" s="103">
        <f>+VLOOKUP($C$3,[1]Tonghop!$B:$DU,thinhnd!AC6,0)</f>
        <v>0.0</v>
      </c>
      <c r="AD11" s="103">
        <f>+VLOOKUP($C$3,[1]Tonghop!$B:$DU,thinhnd!AD6,0)</f>
        <v>0.0</v>
      </c>
      <c r="AE11" s="102" t="e">
        <f>+VLOOKUP($C$3,[1]Tonghop!$B:$DU,thinhnd!AE6,0)</f>
        <v>#REF!</v>
      </c>
      <c r="AF11" s="90"/>
      <c r="AG11" s="102">
        <f>+VLOOKUP($C$3,[1]Tonghop!$B:$DU,thinhnd!AG6,0)</f>
        <v>6.0</v>
      </c>
      <c r="AH11" s="103">
        <f>+VLOOKUP($C$3,[1]Tonghop!$B:$DU,thinhnd!AH6,0)</f>
        <v>0.0</v>
      </c>
      <c r="AI11" s="103">
        <f>+VLOOKUP($C$3,[1]Tonghop!$B:$DU,thinhnd!AI6,0)</f>
        <v>0.0</v>
      </c>
      <c r="AJ11" s="103">
        <f>+VLOOKUP($C$3,[1]Tonghop!$B:$DU,thinhnd!AJ6,0)</f>
        <v>0.0</v>
      </c>
      <c r="AK11" s="103">
        <f>+VLOOKUP($C$3,[1]Tonghop!$B:$DU,thinhnd!AK6,0)</f>
        <v>0.0</v>
      </c>
      <c r="AL11" s="103">
        <f>+VLOOKUP($C$3,[1]Tonghop!$B:$DU,thinhnd!AL6,0)</f>
        <v>0.0</v>
      </c>
      <c r="AM11" s="103">
        <f>+VLOOKUP($C$3,[1]Tonghop!$B:$DU,thinhnd!AM6,0)</f>
        <v>2.5</v>
      </c>
      <c r="AN11" s="103">
        <f>+VLOOKUP($C$3,[1]Tonghop!$B:$DU,thinhnd!AN6,0)</f>
        <v>1.5</v>
      </c>
      <c r="AO11" s="103">
        <f>+VLOOKUP($C$3,[1]Tonghop!$B:$DU,thinhnd!AO6,0)</f>
        <v>2.0</v>
      </c>
      <c r="AP11" s="103">
        <f>+VLOOKUP($C$3,[1]Tonghop!$B:$DU,thinhnd!AP6,0)</f>
        <v>0.0</v>
      </c>
      <c r="AQ11" s="102">
        <f>+VLOOKUP($C$3,[1]Tonghop!$B:$DU,thinhnd!AQ6,0)</f>
        <v>5.5633368E7</v>
      </c>
      <c r="AR11" s="103">
        <f>+VLOOKUP($C$3,[1]Tonghop!$B:$DU,thinhnd!AR6,0)</f>
        <v>2.62945E7</v>
      </c>
      <c r="AS11" s="103">
        <f>+VLOOKUP($C$3,[1]Tonghop!$B:$DU,thinhnd!AS6,0)</f>
        <v>1.2201068E7</v>
      </c>
      <c r="AT11" s="103">
        <f>+VLOOKUP($C$3,[1]Tonghop!$B:$DU,thinhnd!AT6,0)</f>
        <v>1.45888E7</v>
      </c>
      <c r="AU11" s="103">
        <f>+VLOOKUP($C$3,[1]Tonghop!$B:$DU,thinhnd!AU6,0)</f>
        <v>0.0</v>
      </c>
      <c r="AV11" s="103">
        <f>+VLOOKUP($C$3,[1]Tonghop!$B:$DU,thinhnd!AV6,0)</f>
        <v>0.0</v>
      </c>
      <c r="AW11" s="103">
        <f>+VLOOKUP($C$3,[1]Tonghop!$B:$DU,thinhnd!AW6,0)</f>
        <v>2549000.0</v>
      </c>
      <c r="AX11" s="103">
        <f>+VLOOKUP($C$3,[1]Tonghop!$B:$DU,thinhnd!AX6,0)</f>
        <v>0.0</v>
      </c>
      <c r="AY11" s="103">
        <f>+VLOOKUP($C$3,[1]Tonghop!$B:$DU,thinhnd!AY6,0)</f>
        <v>0.0</v>
      </c>
      <c r="AZ11" s="103">
        <f>+VLOOKUP($C$3,[1]Tonghop!$B:$DU,thinhnd!AZ6,0)</f>
        <v>0.0</v>
      </c>
      <c r="BA11" s="90"/>
      <c r="BB11" s="103">
        <f>+VLOOKUP($C$3,[1]Tonghop!$B:$DU,thinhnd!BB6,0)</f>
        <v>-50400.0</v>
      </c>
      <c r="BC11" s="103">
        <f>+VLOOKUP($C$3,[1]Tonghop!$B:$DU,thinhnd!BC6,0)</f>
        <v>4.2635868E7</v>
      </c>
      <c r="BD11" s="103">
        <f>+VLOOKUP($C$3,[1]Tonghop!$B:$DU,thinhnd!BD6,0)</f>
        <v>0.0</v>
      </c>
      <c r="BE11" s="103">
        <f>+VLOOKUP($C$3,[1]Tonghop!$B:$DU,thinhnd!BE6,0)</f>
        <v>382350.00000000006</v>
      </c>
      <c r="BF11" s="103" t="e">
        <f>+VLOOKUP($C$3,[1]Tonghop!$B:$DU,thinhnd!BF6,0)</f>
        <v>#REF!</v>
      </c>
      <c r="BG11" s="103">
        <f>+VLOOKUP($C$3,[1]Tonghop!$B:$DU,thinhnd!BG6,0)</f>
        <v>0.0</v>
      </c>
      <c r="BH11" s="103">
        <f>+VLOOKUP($C$3,[1]Tonghop!$B:$DU,thinhnd!BH6,0)</f>
        <v>0.0</v>
      </c>
      <c r="BI11" s="103">
        <f>+VLOOKUP($C$3,[1]Tonghop!$B:$DU,thinhnd!BI6,0)</f>
        <v>0.0</v>
      </c>
      <c r="BJ11" s="103">
        <f>+VLOOKUP($C$3,[1]Tonghop!$B:$DU,thinhnd!BJ6,0)</f>
        <v>4.2967818E7</v>
      </c>
      <c r="BK11" s="102">
        <f>+VLOOKUP($C$3,[1]Tonghop!$B:$DU,thinhnd!BK6,0)</f>
        <v>4.2967818E7</v>
      </c>
      <c r="BL11" s="103">
        <f>+VLOOKUP($C$3,[1]Tonghop!$B:$DU,thinhnd!BL6,0)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5.5633368E7</v>
      </c>
      <c r="G18" s="164"/>
      <c r="H18" s="164">
        <f>SUM(H19:H1553)</f>
        <v>50400.0</v>
      </c>
      <c r="I18" s="164">
        <f t="shared" si="0" ref="I18:AS18">SUM(I19:I1553)</f>
        <v>2.009525E7</v>
      </c>
      <c r="J18" s="164">
        <f t="shared" si="0"/>
        <v>0.0</v>
      </c>
      <c r="K18" s="164">
        <f t="shared" si="0"/>
        <v>0.0</v>
      </c>
      <c r="L18" s="164">
        <f t="shared" si="0"/>
        <v>1.0827068E7</v>
      </c>
      <c r="M18" s="164">
        <f t="shared" si="0"/>
        <v>0.0</v>
      </c>
      <c r="N18" s="164">
        <f t="shared" si="0"/>
        <v>0.0</v>
      </c>
      <c r="O18" s="164">
        <f t="shared" si="0"/>
        <v>1.171355E7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4.2585468E7</v>
      </c>
      <c r="AD18" s="164">
        <f t="shared" si="0"/>
        <v>44850.00000000001</v>
      </c>
      <c r="AE18" s="164">
        <f t="shared" si="0"/>
        <v>337500.00000000006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382350.00000000006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4.2967818E7</v>
      </c>
      <c r="AS18" s="164">
        <f t="shared" si="0"/>
        <v>5.3416318E7</v>
      </c>
      <c r="AT18" s="164">
        <f>SUM(AT19:AT1553)</f>
        <v>4.78213E7</v>
      </c>
      <c r="AU18" s="164">
        <f>SUM(AU19:AU1553)</f>
        <v>2549000.0</v>
      </c>
      <c r="AV18" s="164">
        <f>SUM(AV19:AV1553)</f>
        <v>5.03703E7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43704.0</v>
      </c>
      <c r="C19" s="167" t="str">
        <f>+IFERROR(VLOOKUP($C$3&amp;$A19,[1]data!$A:$CH,C$14,0),"")</f>
        <v>alderfloor.bizwebvietnam.net</v>
      </c>
      <c r="D19" s="168" t="str">
        <f>+IFERROR(VLOOKUP($C$3&amp;$A19,[1]data!$A:$CH,D$14,0),"")</f>
        <v>Gói sapo web 02 năm 
tt 3068k VCb sếp 6/7 
TT nợ 3067k 27/8
Quá hạnTheo HĐ số0336/0619-Sapo</v>
      </c>
      <c r="E19" s="168" t="str">
        <f>+IFERROR(VLOOKUP($C$3&amp;$A19,[1]data!$A:$CH,E$14,0),"")</f>
        <v>swm</v>
      </c>
      <c r="F19" s="169">
        <f>+IFERROR(VLOOKUP($C$3&amp;$A19,[1]data!$A:$CH,F$14,0),0)</f>
        <v>1533500.0</v>
      </c>
      <c r="G19" s="170">
        <f>+IFERROR(VLOOKUP($C$3&amp;$A19,[1]data!$A:$CH,G$14,0)*IF(VLOOKUP($C$3&amp;$A19,[1]data!$A:$CH,G$13,0)&gt;0,VLOOKUP($C$3&amp;$A19,[1]data!$A:$CH,G$13,0)&gt;0,1),"")</f>
        <v>0.5</v>
      </c>
      <c r="H19" s="169">
        <f>+IFERROR(VLOOKUP($C$3&amp;$A19,[1]data!$A:$CH,H$14,0),0)</f>
        <v>0.0</v>
      </c>
      <c r="I19" s="169">
        <f>+IFERROR(VLOOKUP($C$3&amp;$A19,[1]data!$A:$CH,I$14,0),0)</f>
        <v>766750.0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766750.0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766750.0</v>
      </c>
      <c r="AS19" s="171">
        <f>+IFERROR(VLOOKUP($C$3&amp;$A19,[1]data!$A:$CH,AS$14,0),0)</f>
        <v>1533500.0</v>
      </c>
      <c r="AT19" s="169">
        <f>+IFERROR(VLOOKUP($C$3&amp;$A19,[1]data!$A:$CH,AT$14,0),0)</f>
        <v>1533500.0</v>
      </c>
      <c r="AU19" s="169">
        <f>+IFERROR(VLOOKUP($C$3&amp;$A19,[1]data!$A:$CH,AU$14,0),0)</f>
        <v>0.0</v>
      </c>
      <c r="AV19" s="169">
        <f>+IFERROR(VLOOKUP($C$3&amp;$A19,[1]data!$A:$CH,AV$14,0),0)</f>
        <v>1533500.0</v>
      </c>
      <c r="AW19" s="169" t="b">
        <f>+IFERROR(VLOOKUP($C$3&amp;$A19,[1]data!$A:$CH,AW$14,0),0)</f>
        <v>1</v>
      </c>
      <c r="AX19" s="99" t="str">
        <f>+IFERROR(VLOOKUP($C$3&amp;$A19,[1]data!$A:$CH,AX$14,0),0)</f>
        <v>0336/0619-Sapo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16/08/2019</v>
      </c>
      <c r="C20" s="167" t="str">
        <f>+IFERROR(VLOOKUP($C$3&amp;$A20,[1]data!$A:$CH,C$14,0),"")</f>
        <v>kynguyenmay.bizwebvietnam.net</v>
      </c>
      <c r="D20" s="168" t="str">
        <f>+IFERROR(VLOOKUP($C$3&amp;$A20,[1]data!$A:$CH,D$14,0),"")</f>
        <v>Gói Web (Sinh nhật 2019) CT1 02 năm+01 năm kmTheo HĐ số0477/0819-Sapo</v>
      </c>
      <c r="E20" s="168" t="str">
        <f>+IFERROR(VLOOKUP($C$3&amp;$A20,[1]data!$A:$CH,E$14,0),"")</f>
        <v>swm</v>
      </c>
      <c r="F20" s="169">
        <f>+IFERROR(VLOOKUP($C$3&amp;$A20,[1]data!$A:$CH,F$14,0),0)</f>
        <v>6458000.0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6458000.0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6458000.0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6458000.0</v>
      </c>
      <c r="AS20" s="171">
        <f>+IFERROR(VLOOKUP($C$3&amp;$A20,[1]data!$A:$CH,AS$14,0),0)</f>
        <v>6458000.0</v>
      </c>
      <c r="AT20" s="169">
        <f>+IFERROR(VLOOKUP($C$3&amp;$A20,[1]data!$A:$CH,AT$14,0),0)</f>
        <v>6458000.0</v>
      </c>
      <c r="AU20" s="169">
        <f>+IFERROR(VLOOKUP($C$3&amp;$A20,[1]data!$A:$CH,AU$14,0),0)</f>
        <v>0.0</v>
      </c>
      <c r="AV20" s="169">
        <f>+IFERROR(VLOOKUP($C$3&amp;$A20,[1]data!$A:$CH,AV$14,0),0)</f>
        <v>6458000.0</v>
      </c>
      <c r="AW20" s="169" t="b">
        <f>+IFERROR(VLOOKUP($C$3&amp;$A20,[1]data!$A:$CH,AW$14,0),0)</f>
        <v>1</v>
      </c>
      <c r="AX20" s="99" t="str">
        <f>+IFERROR(VLOOKUP($C$3&amp;$A20,[1]data!$A:$CH,AX$14,0),0)</f>
        <v>0477/0819-Sapo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>16/08/2019</v>
      </c>
      <c r="C21" s="167" t="str">
        <f>+IFERROR(VLOOKUP($C$3&amp;$A21,[1]data!$A:$CH,C$14,0),"")</f>
        <v>kynguyenmay.bizwebvietnam.net</v>
      </c>
      <c r="D21" s="168" t="str">
        <f>+IFERROR(VLOOKUP($C$3&amp;$A21,[1]data!$A:$CH,D$14,0),"")</f>
        <v>Thanh toán online theme: Evo Nội ThấtTheo HĐ số01-PLTN/0477/0819-Sapo</v>
      </c>
      <c r="E21" s="168" t="str">
        <f>+IFERROR(VLOOKUP($C$3&amp;$A21,[1]data!$A:$CH,E$14,0),"")</f>
        <v>Theme/App</v>
      </c>
      <c r="F21" s="169">
        <f>+IFERROR(VLOOKUP($C$3&amp;$A21,[1]data!$A:$CH,F$14,0),0)</f>
        <v>1500000.0</v>
      </c>
      <c r="G21" s="172">
        <f>+IFERROR(VLOOKUP($C$3&amp;$A21,[1]data!$A:$CH,G$14,0)*IF(VLOOKUP($C$3&amp;$A21,[1]data!$A:$CH,G$13,0)&gt;0,VLOOKUP($C$3&amp;$A21,[1]data!$A:$CH,G$13,0)&gt;0,1),"")</f>
        <v>0.15000000000000002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225000.00000000003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225000.00000000003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225000.00000000003</v>
      </c>
      <c r="AS21" s="171">
        <f>+IFERROR(VLOOKUP($C$3&amp;$A21,[1]data!$A:$CH,AS$14,0),0)</f>
        <v>225000.00000000003</v>
      </c>
      <c r="AT21" s="169">
        <f>+IFERROR(VLOOKUP($C$3&amp;$A21,[1]data!$A:$CH,AT$14,0),0)</f>
        <v>0.0</v>
      </c>
      <c r="AU21" s="169">
        <f>+IFERROR(VLOOKUP($C$3&amp;$A21,[1]data!$A:$CH,AU$14,0),0)</f>
        <v>1500000.0</v>
      </c>
      <c r="AV21" s="169">
        <f>+IFERROR(VLOOKUP($C$3&amp;$A21,[1]data!$A:$CH,AV$14,0),0)</f>
        <v>1500000.0</v>
      </c>
      <c r="AW21" s="169" t="b">
        <f>+IFERROR(VLOOKUP($C$3&amp;$A21,[1]data!$A:$CH,AW$14,0),0)</f>
        <v>1</v>
      </c>
      <c r="AX21" s="99" t="str">
        <f>+IFERROR(VLOOKUP($C$3&amp;$A21,[1]data!$A:$CH,AX$14,0),0)</f>
        <v>01-PLTN/0477/0819-Sapo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>16/08/2019</v>
      </c>
      <c r="C22" s="167" t="str">
        <f>+IFERROR(VLOOKUP($C$3&amp;$A22,[1]data!$A:$CH,C$14,0),"")</f>
        <v>vietphathanoi.bizwebvietnam.net</v>
      </c>
      <c r="D22" s="168" t="str">
        <f>+IFERROR(VLOOKUP($C$3&amp;$A22,[1]data!$A:$CH,D$14,0),"")</f>
        <v>Gói Web (Sinh nhật 2019) CT1 02 năm+ 01 năm kmTheo HĐ số0635/0819-Sapo</v>
      </c>
      <c r="E22" s="168" t="str">
        <f>+IFERROR(VLOOKUP($C$3&amp;$A22,[1]data!$A:$CH,E$14,0),"")</f>
        <v>swm</v>
      </c>
      <c r="F22" s="169">
        <f>+IFERROR(VLOOKUP($C$3&amp;$A22,[1]data!$A:$CH,F$14,0),0)</f>
        <v>6458000.0</v>
      </c>
      <c r="G22" s="172">
        <f>+IFERROR(VLOOKUP($C$3&amp;$A22,[1]data!$A:$CH,G$14,0)*IF(VLOOKUP($C$3&amp;$A22,[1]data!$A:$CH,G$13,0)&gt;0,VLOOKUP($C$3&amp;$A22,[1]data!$A:$CH,G$13,0)&gt;0,1),"")</f>
        <v>0.5</v>
      </c>
      <c r="H22" s="169">
        <f>+IFERROR(VLOOKUP($C$3&amp;$A22,[1]data!$A:$CH,H$14,0),0)</f>
        <v>0.0</v>
      </c>
      <c r="I22" s="169">
        <f>+IFERROR(VLOOKUP($C$3&amp;$A22,[1]data!$A:$CH,I$14,0),0)</f>
        <v>3229000.0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3229000.0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3229000.0</v>
      </c>
      <c r="AS22" s="171">
        <f>+IFERROR(VLOOKUP($C$3&amp;$A22,[1]data!$A:$CH,AS$14,0),0)</f>
        <v>6458000.0</v>
      </c>
      <c r="AT22" s="169">
        <f>+IFERROR(VLOOKUP($C$3&amp;$A22,[1]data!$A:$CH,AT$14,0),0)</f>
        <v>6458000.0</v>
      </c>
      <c r="AU22" s="169">
        <f>+IFERROR(VLOOKUP($C$3&amp;$A22,[1]data!$A:$CH,AU$14,0),0)</f>
        <v>0.0</v>
      </c>
      <c r="AV22" s="169">
        <f>+IFERROR(VLOOKUP($C$3&amp;$A22,[1]data!$A:$CH,AV$14,0),0)</f>
        <v>6458000.0</v>
      </c>
      <c r="AW22" s="169" t="b">
        <f>+IFERROR(VLOOKUP($C$3&amp;$A22,[1]data!$A:$CH,AW$14,0),0)</f>
        <v>1</v>
      </c>
      <c r="AX22" s="99" t="str">
        <f>+IFERROR(VLOOKUP($C$3&amp;$A22,[1]data!$A:$CH,AX$14,0),0)</f>
        <v>0635/0819-Sapo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16/08/2019</v>
      </c>
      <c r="C23" s="167">
        <f>+IFERROR(VLOOKUP($C$3&amp;$A23,[1]data!$A:$CH,C$14,0),"")</f>
        <v>0.0</v>
      </c>
      <c r="D23" s="168" t="str">
        <f>+IFERROR(VLOOKUP($C$3&amp;$A23,[1]data!$A:$CH,D$14,0),"")</f>
        <v>Thanh toán gói supportTheo HĐ số</v>
      </c>
      <c r="E23" s="168" t="str">
        <f>+IFERROR(VLOOKUP($C$3&amp;$A23,[1]data!$A:$CH,E$14,0),"")</f>
        <v>swm</v>
      </c>
      <c r="F23" s="169">
        <f>+IFERROR(VLOOKUP($C$3&amp;$A23,[1]data!$A:$CH,F$14,0),0)</f>
        <v>980000.0</v>
      </c>
      <c r="G23" s="172">
        <f>+IFERROR(VLOOKUP($C$3&amp;$A23,[1]data!$A:$CH,G$14,0)*IF(VLOOKUP($C$3&amp;$A23,[1]data!$A:$CH,G$13,0)&gt;0,VLOOKUP($C$3&amp;$A23,[1]data!$A:$CH,G$13,0)&gt;0,1),"")</f>
        <v>1.0</v>
      </c>
      <c r="H23" s="169">
        <f>+IFERROR(VLOOKUP($C$3&amp;$A23,[1]data!$A:$CH,H$14,0),0)</f>
        <v>0.0</v>
      </c>
      <c r="I23" s="169">
        <f>+IFERROR(VLOOKUP($C$3&amp;$A23,[1]data!$A:$CH,I$14,0),0)</f>
        <v>980000.0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980000.0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980000.0</v>
      </c>
      <c r="AS23" s="171">
        <f>+IFERROR(VLOOKUP($C$3&amp;$A23,[1]data!$A:$CH,AS$14,0),0)</f>
        <v>980000.0</v>
      </c>
      <c r="AT23" s="169">
        <f>+IFERROR(VLOOKUP($C$3&amp;$A23,[1]data!$A:$CH,AT$14,0),0)</f>
        <v>980000.0</v>
      </c>
      <c r="AU23" s="169">
        <f>+IFERROR(VLOOKUP($C$3&amp;$A23,[1]data!$A:$CH,AU$14,0),0)</f>
        <v>0.0</v>
      </c>
      <c r="AV23" s="169">
        <f>+IFERROR(VLOOKUP($C$3&amp;$A23,[1]data!$A:$CH,AV$14,0),0)</f>
        <v>980000.0</v>
      </c>
      <c r="AW23" s="169" t="b">
        <f>+IFERROR(VLOOKUP($C$3&amp;$A23,[1]data!$A:$CH,AW$14,0),0)</f>
        <v>1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16/08/2019</v>
      </c>
      <c r="C24" s="167" t="str">
        <f>+IFERROR(VLOOKUP($C$3&amp;$A24,[1]data!$A:$CH,C$14,0),"")</f>
        <v>vietphathanoi.bizwebvietnam.net</v>
      </c>
      <c r="D24" s="168" t="str">
        <f>+IFERROR(VLOOKUP($C$3&amp;$A24,[1]data!$A:$CH,D$14,0),"")</f>
        <v>Thanh toán online theme: Du học haluTheo HĐ số01-PLTN/0635/0819-Sapo</v>
      </c>
      <c r="E24" s="168" t="str">
        <f>+IFERROR(VLOOKUP($C$3&amp;$A24,[1]data!$A:$CH,E$14,0),"")</f>
        <v>Theme/App</v>
      </c>
      <c r="F24" s="169">
        <f>+IFERROR(VLOOKUP($C$3&amp;$A24,[1]data!$A:$CH,F$14,0),0)</f>
        <v>750000.0</v>
      </c>
      <c r="G24" s="172">
        <f>+IFERROR(VLOOKUP($C$3&amp;$A24,[1]data!$A:$CH,G$14,0)*IF(VLOOKUP($C$3&amp;$A24,[1]data!$A:$CH,G$13,0)&gt;0,VLOOKUP($C$3&amp;$A24,[1]data!$A:$CH,G$13,0)&gt;0,1),"")</f>
        <v>0.15000000000000002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112500.00000000001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112500.00000000001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112500.00000000001</v>
      </c>
      <c r="AS24" s="171">
        <f>+IFERROR(VLOOKUP($C$3&amp;$A24,[1]data!$A:$CH,AS$14,0),0)</f>
        <v>112500.00000000001</v>
      </c>
      <c r="AT24" s="169">
        <f>+IFERROR(VLOOKUP($C$3&amp;$A24,[1]data!$A:$CH,AT$14,0),0)</f>
        <v>0.0</v>
      </c>
      <c r="AU24" s="169">
        <f>+IFERROR(VLOOKUP($C$3&amp;$A24,[1]data!$A:$CH,AU$14,0),0)</f>
        <v>750000.0</v>
      </c>
      <c r="AV24" s="169">
        <f>+IFERROR(VLOOKUP($C$3&amp;$A24,[1]data!$A:$CH,AV$14,0),0)</f>
        <v>750000.0</v>
      </c>
      <c r="AW24" s="169" t="b">
        <f>+IFERROR(VLOOKUP($C$3&amp;$A24,[1]data!$A:$CH,AW$14,0),0)</f>
        <v>1</v>
      </c>
      <c r="AX24" s="99" t="str">
        <f>+IFERROR(VLOOKUP($C$3&amp;$A24,[1]data!$A:$CH,AX$14,0),0)</f>
        <v>01-PLTN/0635/0819-Sapo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16/08/2019</v>
      </c>
      <c r="C25" s="167" t="str">
        <f>+IFERROR(VLOOKUP($C$3&amp;$A25,[1]data!$A:$CH,C$14,0),"")</f>
        <v>anhnguoceaniq.com</v>
      </c>
      <c r="D25" s="168" t="str">
        <f>+IFERROR(VLOOKUP($C$3&amp;$A25,[1]data!$A:$CH,D$14,0),"")</f>
        <v>Đăng ký tên miền 01 nămTheo HĐ số0134/0819-Domain</v>
      </c>
      <c r="E25" s="168" t="str">
        <f>+IFERROR(VLOOKUP($C$3&amp;$A25,[1]data!$A:$CH,E$14,0),"")</f>
        <v>d</v>
      </c>
      <c r="F25" s="169">
        <f>+IFERROR(VLOOKUP($C$3&amp;$A25,[1]data!$A:$CH,F$14,0),0)</f>
        <v>299000.0</v>
      </c>
      <c r="G25" s="172">
        <f>+IFERROR(VLOOKUP($C$3&amp;$A25,[1]data!$A:$CH,G$14,0)*IF(VLOOKUP($C$3&amp;$A25,[1]data!$A:$CH,G$13,0)&gt;0,VLOOKUP($C$3&amp;$A25,[1]data!$A:$CH,G$13,0)&gt;0,1),"")</f>
        <v>0.15000000000000002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44850.00000000001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44850.00000000001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44850.00000000001</v>
      </c>
      <c r="AS25" s="171">
        <f>+IFERROR(VLOOKUP($C$3&amp;$A25,[1]data!$A:$CH,AS$14,0),0)</f>
        <v>44850.00000000001</v>
      </c>
      <c r="AT25" s="169">
        <f>+IFERROR(VLOOKUP($C$3&amp;$A25,[1]data!$A:$CH,AT$14,0),0)</f>
        <v>0.0</v>
      </c>
      <c r="AU25" s="169">
        <f>+IFERROR(VLOOKUP($C$3&amp;$A25,[1]data!$A:$CH,AU$14,0),0)</f>
        <v>299000.0</v>
      </c>
      <c r="AV25" s="169">
        <f>+IFERROR(VLOOKUP($C$3&amp;$A25,[1]data!$A:$CH,AV$14,0),0)</f>
        <v>299000.0</v>
      </c>
      <c r="AW25" s="169" t="b">
        <f>+IFERROR(VLOOKUP($C$3&amp;$A25,[1]data!$A:$CH,AW$14,0),0)</f>
        <v>1</v>
      </c>
      <c r="AX25" s="99" t="str">
        <f>+IFERROR(VLOOKUP($C$3&amp;$A25,[1]data!$A:$CH,AX$14,0),0)</f>
        <v>0134/0819-Domain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>
        <f>+IFERROR(VLOOKUP($C$3&amp;$A28,[1]data!$A:$CH,B$14,0),"")</f>
        <v>43696.0</v>
      </c>
      <c r="C28" s="167" t="str">
        <f>+IFERROR(VLOOKUP($C$3&amp;$A28,[1]data!$A:$CH,C$14,0),"")</f>
        <v>minhhieuthanh.mysapo.vn</v>
      </c>
      <c r="D28" s="168" t="str">
        <f>+IFERROR(VLOOKUP($C$3&amp;$A28,[1]data!$A:$CH,D$14,0),"")</f>
        <v>Gói Omnichannel (Sinh nhật 2019) CT2 02 năm+ 01 năm kmTheo HĐ số0654/0819-Sapo</v>
      </c>
      <c r="E28" s="168" t="str">
        <f>+IFERROR(VLOOKUP($C$3&amp;$A28,[1]data!$A:$CH,E$14,0),"")</f>
        <v>som</v>
      </c>
      <c r="F28" s="169">
        <f>+IFERROR(VLOOKUP($C$3&amp;$A28,[1]data!$A:$CH,F$14,0),0)</f>
        <v>5750500.0</v>
      </c>
      <c r="G28" s="172">
        <f>+IFERROR(VLOOKUP($C$3&amp;$A28,[1]data!$A:$CH,G$14,0)*IF(VLOOKUP($C$3&amp;$A28,[1]data!$A:$CH,G$13,0)&gt;0,VLOOKUP($C$3&amp;$A28,[1]data!$A:$CH,G$13,0)&gt;0,1),"")</f>
        <v>0.5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2875250.0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2875250.0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2875250.0</v>
      </c>
      <c r="AS28" s="171">
        <f>+IFERROR(VLOOKUP($C$3&amp;$A28,[1]data!$A:$CH,AS$14,0),0)</f>
        <v>5750500.0</v>
      </c>
      <c r="AT28" s="169">
        <f>+IFERROR(VLOOKUP($C$3&amp;$A28,[1]data!$A:$CH,AT$14,0),0)</f>
        <v>5750500.0</v>
      </c>
      <c r="AU28" s="169">
        <f>+IFERROR(VLOOKUP($C$3&amp;$A28,[1]data!$A:$CH,AU$14,0),0)</f>
        <v>0.0</v>
      </c>
      <c r="AV28" s="169">
        <f>+IFERROR(VLOOKUP($C$3&amp;$A28,[1]data!$A:$CH,AV$14,0),0)</f>
        <v>5750500.0</v>
      </c>
      <c r="AW28" s="169" t="b">
        <f>+IFERROR(VLOOKUP($C$3&amp;$A28,[1]data!$A:$CH,AW$14,0),0)</f>
        <v>1</v>
      </c>
      <c r="AX28" s="99" t="str">
        <f>+IFERROR(VLOOKUP($C$3&amp;$A28,[1]data!$A:$CH,AX$14,0),0)</f>
        <v>0654/0819-Sapo</v>
      </c>
      <c r="AY28" s="99">
        <f>+IFERROR(VLOOKUP($C$3&amp;$A28,[1]data!$A:$CH,AY$14,0),0)</f>
        <v>0.0</v>
      </c>
    </row>
    <row r="29" spans="1:51" ht="12.75">
      <c r="A29" s="30">
        <v>11.0</v>
      </c>
      <c r="B29" s="166">
        <f>+IFERROR(VLOOKUP($C$3&amp;$A29,[1]data!$A:$CH,B$14,0),"")</f>
        <v>43699.0</v>
      </c>
      <c r="C29" s="167" t="str">
        <f>+IFERROR(VLOOKUP($C$3&amp;$A29,[1]data!$A:$CH,C$14,0),"")</f>
        <v>candientuanthinh.mysapo.vn</v>
      </c>
      <c r="D29" s="168" t="str">
        <f>+IFERROR(VLOOKUP($C$3&amp;$A29,[1]data!$A:$CH,D$14,0),"")</f>
        <v>Gói sapo pos 02 nămTheo HĐ số0896/0819-Sapo</v>
      </c>
      <c r="E29" s="168" t="str">
        <f>+IFERROR(VLOOKUP($C$3&amp;$A29,[1]data!$A:$CH,E$14,0),"")</f>
        <v>spm</v>
      </c>
      <c r="F29" s="169">
        <f>+IFERROR(VLOOKUP($C$3&amp;$A29,[1]data!$A:$CH,F$14,0),0)</f>
        <v>2473000.0</v>
      </c>
      <c r="G29" s="172">
        <f>+IFERROR(VLOOKUP($C$3&amp;$A29,[1]data!$A:$CH,G$14,0)*IF(VLOOKUP($C$3&amp;$A29,[1]data!$A:$CH,G$13,0)&gt;0,VLOOKUP($C$3&amp;$A29,[1]data!$A:$CH,G$13,0)&gt;0,1),"")</f>
        <v>1.0</v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2473000.0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2473000.0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2473000.0</v>
      </c>
      <c r="AS29" s="171">
        <f>+IFERROR(VLOOKUP($C$3&amp;$A29,[1]data!$A:$CH,AS$14,0),0)</f>
        <v>2473000.0</v>
      </c>
      <c r="AT29" s="169">
        <f>+IFERROR(VLOOKUP($C$3&amp;$A29,[1]data!$A:$CH,AT$14,0),0)</f>
        <v>2473000.0</v>
      </c>
      <c r="AU29" s="169">
        <f>+IFERROR(VLOOKUP($C$3&amp;$A29,[1]data!$A:$CH,AU$14,0),0)</f>
        <v>0.0</v>
      </c>
      <c r="AV29" s="169">
        <f>+IFERROR(VLOOKUP($C$3&amp;$A29,[1]data!$A:$CH,AV$14,0),0)</f>
        <v>2473000.0</v>
      </c>
      <c r="AW29" s="169" t="b">
        <f>+IFERROR(VLOOKUP($C$3&amp;$A29,[1]data!$A:$CH,AW$14,0),0)</f>
        <v>1</v>
      </c>
      <c r="AX29" s="99" t="str">
        <f>+IFERROR(VLOOKUP($C$3&amp;$A29,[1]data!$A:$CH,AX$14,0),0)</f>
        <v>0896/0819-Sapo</v>
      </c>
      <c r="AY29" s="99">
        <f>+IFERROR(VLOOKUP($C$3&amp;$A29,[1]data!$A:$CH,AY$14,0),0)</f>
        <v>0.0</v>
      </c>
    </row>
    <row r="30" spans="1:51" ht="12.75">
      <c r="A30" s="30">
        <v>12.0</v>
      </c>
      <c r="B30" s="166">
        <f>+IFERROR(VLOOKUP($C$3&amp;$A30,[1]data!$A:$CH,B$14,0),"")</f>
        <v>43703.0</v>
      </c>
      <c r="C30" s="167" t="str">
        <f>+IFERROR(VLOOKUP($C$3&amp;$A30,[1]data!$A:$CH,C$14,0),"")</f>
        <v>nuong-bac.mysapo.vn</v>
      </c>
      <c r="D30" s="168" t="str">
        <f>+IFERROR(VLOOKUP($C$3&amp;$A30,[1]data!$A:$CH,D$14,0),"")</f>
        <v>Gói sapo pos 01 nămTheo HĐ số0897/0819-Sapo</v>
      </c>
      <c r="E30" s="168" t="str">
        <f>+IFERROR(VLOOKUP($C$3&amp;$A30,[1]data!$A:$CH,E$14,0),"")</f>
        <v>spm</v>
      </c>
      <c r="F30" s="169">
        <f>+IFERROR(VLOOKUP($C$3&amp;$A30,[1]data!$A:$CH,F$14,0),0)</f>
        <v>2748000.0</v>
      </c>
      <c r="G30" s="172">
        <f>+IFERROR(VLOOKUP($C$3&amp;$A30,[1]data!$A:$CH,G$14,0)*IF(VLOOKUP($C$3&amp;$A30,[1]data!$A:$CH,G$13,0)&gt;0,VLOOKUP($C$3&amp;$A30,[1]data!$A:$CH,G$13,0)&gt;0,1),"")</f>
        <v>0.5</v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1374000.0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1374000.0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1374000.0</v>
      </c>
      <c r="AS30" s="171">
        <f>+IFERROR(VLOOKUP($C$3&amp;$A30,[1]data!$A:$CH,AS$14,0),0)</f>
        <v>2748000.0</v>
      </c>
      <c r="AT30" s="169">
        <f>+IFERROR(VLOOKUP($C$3&amp;$A30,[1]data!$A:$CH,AT$14,0),0)</f>
        <v>2748000.0</v>
      </c>
      <c r="AU30" s="169">
        <f>+IFERROR(VLOOKUP($C$3&amp;$A30,[1]data!$A:$CH,AU$14,0),0)</f>
        <v>0.0</v>
      </c>
      <c r="AV30" s="169">
        <f>+IFERROR(VLOOKUP($C$3&amp;$A30,[1]data!$A:$CH,AV$14,0),0)</f>
        <v>2748000.0</v>
      </c>
      <c r="AW30" s="169" t="b">
        <f>+IFERROR(VLOOKUP($C$3&amp;$A30,[1]data!$A:$CH,AW$14,0),0)</f>
        <v>1</v>
      </c>
      <c r="AX30" s="99" t="str">
        <f>+IFERROR(VLOOKUP($C$3&amp;$A30,[1]data!$A:$CH,AX$14,0),0)</f>
        <v>0897/0819-Sapo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>05/08/2019</v>
      </c>
      <c r="C31" s="167" t="str">
        <f>+IFERROR(VLOOKUP($C$3&amp;$A31,[1]data!$A:$CH,C$14,0),"")</f>
        <v>dienanthinhbinhduong.bizwebvietnam.net</v>
      </c>
      <c r="D31" s="168" t="str">
        <f>+IFERROR(VLOOKUP($C$3&amp;$A31,[1]data!$A:$CH,D$14,0),"")</f>
        <v>Gói sapo web 03 năm 
tt 4736k BIDV cty 14/5/19
TT Nợ 4736k
5/8/19
Quá hạnTheo HĐ số0743/0419-Sapo</v>
      </c>
      <c r="E31" s="168" t="str">
        <f>+IFERROR(VLOOKUP($C$3&amp;$A31,[1]data!$A:$CH,E$14,0),"")</f>
        <v>swm</v>
      </c>
      <c r="F31" s="169">
        <f>+IFERROR(VLOOKUP($C$3&amp;$A31,[1]data!$A:$CH,F$14,0),0)</f>
        <v>4407000.0</v>
      </c>
      <c r="G31" s="172">
        <f>+IFERROR(VLOOKUP($C$3&amp;$A31,[1]data!$A:$CH,G$14,0)*IF(VLOOKUP($C$3&amp;$A31,[1]data!$A:$CH,G$13,0)&gt;0,VLOOKUP($C$3&amp;$A31,[1]data!$A:$CH,G$13,0)&gt;0,1),"")</f>
        <v>0.5</v>
      </c>
      <c r="H31" s="169">
        <f>+IFERROR(VLOOKUP($C$3&amp;$A31,[1]data!$A:$CH,H$14,0),0)</f>
        <v>0.0</v>
      </c>
      <c r="I31" s="169">
        <f>+IFERROR(VLOOKUP($C$3&amp;$A31,[1]data!$A:$CH,I$14,0),0)</f>
        <v>2203500.0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2203500.0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2203500.0</v>
      </c>
      <c r="AS31" s="171">
        <f>+IFERROR(VLOOKUP($C$3&amp;$A31,[1]data!$A:$CH,AS$14,0),0)</f>
        <v>4407000.0</v>
      </c>
      <c r="AT31" s="169">
        <f>+IFERROR(VLOOKUP($C$3&amp;$A31,[1]data!$A:$CH,AT$14,0),0)</f>
        <v>4407000.0</v>
      </c>
      <c r="AU31" s="169">
        <f>+IFERROR(VLOOKUP($C$3&amp;$A31,[1]data!$A:$CH,AU$14,0),0)</f>
        <v>0.0</v>
      </c>
      <c r="AV31" s="169">
        <f>+IFERROR(VLOOKUP($C$3&amp;$A31,[1]data!$A:$CH,AV$14,0),0)</f>
        <v>4407000.0</v>
      </c>
      <c r="AW31" s="169" t="b">
        <f>+IFERROR(VLOOKUP($C$3&amp;$A31,[1]data!$A:$CH,AW$14,0),0)</f>
        <v>1</v>
      </c>
      <c r="AX31" s="99" t="str">
        <f>+IFERROR(VLOOKUP($C$3&amp;$A31,[1]data!$A:$CH,AX$14,0),0)</f>
        <v>0743/0419-Sapo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>12/08/2019</v>
      </c>
      <c r="C32" s="167" t="str">
        <f>+IFERROR(VLOOKUP($C$3&amp;$A32,[1]data!$A:$CH,C$14,0),"")</f>
        <v>wallme.bizwebvietnam.net</v>
      </c>
      <c r="D32" s="168" t="str">
        <f>+IFERROR(VLOOKUP($C$3&amp;$A32,[1]data!$A:$CH,D$14,0),"")</f>
        <v>Gói sapo web 02 năm
TT 3229k BIDV cty 29/6
TT nợ 3229k12/8Theo HĐ số0496/0619-Sapo</v>
      </c>
      <c r="E32" s="168" t="str">
        <f>+IFERROR(VLOOKUP($C$3&amp;$A32,[1]data!$A:$CH,E$14,0),"")</f>
        <v>swm</v>
      </c>
      <c r="F32" s="169">
        <f>+IFERROR(VLOOKUP($C$3&amp;$A32,[1]data!$A:$CH,F$14,0),0)</f>
        <v>3229000.0</v>
      </c>
      <c r="G32" s="172">
        <f>+IFERROR(VLOOKUP($C$3&amp;$A32,[1]data!$A:$CH,G$14,0)*IF(VLOOKUP($C$3&amp;$A32,[1]data!$A:$CH,G$13,0)&gt;0,VLOOKUP($C$3&amp;$A32,[1]data!$A:$CH,G$13,0)&gt;0,1),"")</f>
        <v>1.0</v>
      </c>
      <c r="H32" s="169">
        <f>+IFERROR(VLOOKUP($C$3&amp;$A32,[1]data!$A:$CH,H$14,0),0)</f>
        <v>0.0</v>
      </c>
      <c r="I32" s="169">
        <f>+IFERROR(VLOOKUP($C$3&amp;$A32,[1]data!$A:$CH,I$14,0),0)</f>
        <v>3229000.0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3229000.0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3229000.0</v>
      </c>
      <c r="AS32" s="171">
        <f>+IFERROR(VLOOKUP($C$3&amp;$A32,[1]data!$A:$CH,AS$14,0),0)</f>
        <v>3229000.0</v>
      </c>
      <c r="AT32" s="169">
        <f>+IFERROR(VLOOKUP($C$3&amp;$A32,[1]data!$A:$CH,AT$14,0),0)</f>
        <v>3229000.0</v>
      </c>
      <c r="AU32" s="169">
        <f>+IFERROR(VLOOKUP($C$3&amp;$A32,[1]data!$A:$CH,AU$14,0),0)</f>
        <v>0.0</v>
      </c>
      <c r="AV32" s="169">
        <f>+IFERROR(VLOOKUP($C$3&amp;$A32,[1]data!$A:$CH,AV$14,0),0)</f>
        <v>3229000.0</v>
      </c>
      <c r="AW32" s="169" t="b">
        <f>+IFERROR(VLOOKUP($C$3&amp;$A32,[1]data!$A:$CH,AW$14,0),0)</f>
        <v>1</v>
      </c>
      <c r="AX32" s="99" t="str">
        <f>+IFERROR(VLOOKUP($C$3&amp;$A32,[1]data!$A:$CH,AX$14,0),0)</f>
        <v>0496/0619-Sapo</v>
      </c>
      <c r="AY32" s="99">
        <f>+IFERROR(VLOOKUP($C$3&amp;$A32,[1]data!$A:$CH,AY$14,0),0)</f>
        <v>0.0</v>
      </c>
    </row>
    <row r="33" spans="1:51" ht="12.75">
      <c r="A33" s="30">
        <v>15.0</v>
      </c>
      <c r="B33" s="166">
        <f>+IFERROR(VLOOKUP($C$3&amp;$A33,[1]data!$A:$CH,B$14,0),"")</f>
        <v>43696.0</v>
      </c>
      <c r="C33" s="167" t="str">
        <f>+IFERROR(VLOOKUP($C$3&amp;$A33,[1]data!$A:$CH,C$14,0),"")</f>
        <v>huonghiep.mysapo.vn</v>
      </c>
      <c r="D33" s="168" t="str">
        <f>+IFERROR(VLOOKUP($C$3&amp;$A33,[1]data!$A:$CH,D$14,0),"")</f>
        <v>Gói POS (Sinh nhật 2019) CT1 02 năm+ 01 năm kmTheo HĐ số0708/0819-Sapo</v>
      </c>
      <c r="E33" s="168" t="str">
        <f>+IFERROR(VLOOKUP($C$3&amp;$A33,[1]data!$A:$CH,E$14,0),"")</f>
        <v>spm</v>
      </c>
      <c r="F33" s="169">
        <f>+IFERROR(VLOOKUP($C$3&amp;$A33,[1]data!$A:$CH,F$14,0),0)</f>
        <v>4946000.0</v>
      </c>
      <c r="G33" s="172">
        <f>+IFERROR(VLOOKUP($C$3&amp;$A33,[1]data!$A:$CH,G$14,0)*IF(VLOOKUP($C$3&amp;$A33,[1]data!$A:$CH,G$13,0)&gt;0,VLOOKUP($C$3&amp;$A33,[1]data!$A:$CH,G$13,0)&gt;0,1),"")</f>
        <v>1.0</v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4946000.0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4946000.0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4946000.0</v>
      </c>
      <c r="AS33" s="171">
        <f>+IFERROR(VLOOKUP($C$3&amp;$A33,[1]data!$A:$CH,AS$14,0),0)</f>
        <v>4946000.0</v>
      </c>
      <c r="AT33" s="169">
        <f>+IFERROR(VLOOKUP($C$3&amp;$A33,[1]data!$A:$CH,AT$14,0),0)</f>
        <v>4946000.0</v>
      </c>
      <c r="AU33" s="169">
        <f>+IFERROR(VLOOKUP($C$3&amp;$A33,[1]data!$A:$CH,AU$14,0),0)</f>
        <v>0.0</v>
      </c>
      <c r="AV33" s="169">
        <f>+IFERROR(VLOOKUP($C$3&amp;$A33,[1]data!$A:$CH,AV$14,0),0)</f>
        <v>4946000.0</v>
      </c>
      <c r="AW33" s="169" t="b">
        <f>+IFERROR(VLOOKUP($C$3&amp;$A33,[1]data!$A:$CH,AW$14,0),0)</f>
        <v>1</v>
      </c>
      <c r="AX33" s="99" t="str">
        <f>+IFERROR(VLOOKUP($C$3&amp;$A33,[1]data!$A:$CH,AX$14,0),0)</f>
        <v>0708/0819-Sapo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>08/08/2019</v>
      </c>
      <c r="C34" s="167" t="str">
        <f>+IFERROR(VLOOKUP($C$3&amp;$A34,[1]data!$A:$CH,C$14,0),"")</f>
        <v>hlc-net-vn.mysapo.vn</v>
      </c>
      <c r="D34" s="168" t="str">
        <f>+IFERROR(VLOOKUP($C$3&amp;$A34,[1]data!$A:$CH,D$14,0),"")</f>
        <v>Gói Omnichannel (Sinh nhật 2019) CT1 01 năm+ 01 năm kmTheo HĐ số0219/0819-Sapo</v>
      </c>
      <c r="E34" s="168" t="str">
        <f>+IFERROR(VLOOKUP($C$3&amp;$A34,[1]data!$A:$CH,E$14,0),"")</f>
        <v>som</v>
      </c>
      <c r="F34" s="169">
        <f>+IFERROR(VLOOKUP($C$3&amp;$A34,[1]data!$A:$CH,F$14,0),0)</f>
        <v>7188000.0</v>
      </c>
      <c r="G34" s="172">
        <f>+IFERROR(VLOOKUP($C$3&amp;$A34,[1]data!$A:$CH,G$14,0)*IF(VLOOKUP($C$3&amp;$A34,[1]data!$A:$CH,G$13,0)&gt;0,VLOOKUP($C$3&amp;$A34,[1]data!$A:$CH,G$13,0)&gt;0,1),"")</f>
        <v>1.0</v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7188000.0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7188000.0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7188000.0</v>
      </c>
      <c r="AS34" s="171">
        <f>+IFERROR(VLOOKUP($C$3&amp;$A34,[1]data!$A:$CH,AS$14,0),0)</f>
        <v>7188000.0</v>
      </c>
      <c r="AT34" s="169">
        <f>+IFERROR(VLOOKUP($C$3&amp;$A34,[1]data!$A:$CH,AT$14,0),0)</f>
        <v>7188000.0</v>
      </c>
      <c r="AU34" s="169">
        <f>+IFERROR(VLOOKUP($C$3&amp;$A34,[1]data!$A:$CH,AU$14,0),0)</f>
        <v>0.0</v>
      </c>
      <c r="AV34" s="169">
        <f>+IFERROR(VLOOKUP($C$3&amp;$A34,[1]data!$A:$CH,AV$14,0),0)</f>
        <v>7188000.0</v>
      </c>
      <c r="AW34" s="169" t="b">
        <f>+IFERROR(VLOOKUP($C$3&amp;$A34,[1]data!$A:$CH,AW$14,0),0)</f>
        <v>1</v>
      </c>
      <c r="AX34" s="99" t="str">
        <f>+IFERROR(VLOOKUP($C$3&amp;$A34,[1]data!$A:$CH,AX$14,0),0)</f>
        <v>0219/0819-Sapo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>13/08/2019</v>
      </c>
      <c r="C35" s="167" t="str">
        <f>+IFERROR(VLOOKUP($C$3&amp;$A35,[1]data!$A:$CH,C$14,0),"")</f>
        <v>sinhhocducbinh.mysapo.vn</v>
      </c>
      <c r="D35" s="168" t="str">
        <f>+IFERROR(VLOOKUP($C$3&amp;$A35,[1]data!$A:$CH,D$14,0),"")</f>
        <v>Gói Omnichannel (Sinh nhật 2019) CT1 02 năm+ 01 năm km
tt 6M vcb cty
TT nợ5501k 13/8Theo HĐ số0671/0719-Sapo</v>
      </c>
      <c r="E35" s="168" t="str">
        <f>+IFERROR(VLOOKUP($C$3&amp;$A35,[1]data!$A:$CH,E$14,0),"")</f>
        <v>som</v>
      </c>
      <c r="F35" s="169">
        <f>+IFERROR(VLOOKUP($C$3&amp;$A35,[1]data!$A:$CH,F$14,0),0)</f>
        <v>1650300.0000000005</v>
      </c>
      <c r="G35" s="172">
        <f>+IFERROR(VLOOKUP($C$3&amp;$A35,[1]data!$A:$CH,G$14,0)*IF(VLOOKUP($C$3&amp;$A35,[1]data!$A:$CH,G$13,0)&gt;0,VLOOKUP($C$3&amp;$A35,[1]data!$A:$CH,G$13,0)&gt;0,1),"")</f>
        <v>1.0</v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1650300.0000000005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1650300.0000000005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1650300.0000000005</v>
      </c>
      <c r="AS35" s="171">
        <f>+IFERROR(VLOOKUP($C$3&amp;$A35,[1]data!$A:$CH,AS$14,0),0)</f>
        <v>1650300.0000000005</v>
      </c>
      <c r="AT35" s="169">
        <f>+IFERROR(VLOOKUP($C$3&amp;$A35,[1]data!$A:$CH,AT$14,0),0)</f>
        <v>1650300.0000000005</v>
      </c>
      <c r="AU35" s="169">
        <f>+IFERROR(VLOOKUP($C$3&amp;$A35,[1]data!$A:$CH,AU$14,0),0)</f>
        <v>0.0</v>
      </c>
      <c r="AV35" s="169">
        <f>+IFERROR(VLOOKUP($C$3&amp;$A35,[1]data!$A:$CH,AV$14,0),0)</f>
        <v>1650300.0000000005</v>
      </c>
      <c r="AW35" s="169" t="b">
        <f>+IFERROR(VLOOKUP($C$3&amp;$A35,[1]data!$A:$CH,AW$14,0),0)</f>
        <v>1</v>
      </c>
      <c r="AX35" s="99" t="str">
        <f>+IFERROR(VLOOKUP($C$3&amp;$A35,[1]data!$A:$CH,AX$14,0),0)</f>
        <v>0671/0719-Sapo</v>
      </c>
      <c r="AY35" s="99">
        <f>+IFERROR(VLOOKUP($C$3&amp;$A35,[1]data!$A:$CH,AY$14,0),0)</f>
        <v>0.0</v>
      </c>
    </row>
    <row r="36" spans="1:51" ht="12.75">
      <c r="A36" s="30">
        <v>18.0</v>
      </c>
      <c r="B36" s="166">
        <f>+IFERROR(VLOOKUP($C$3&amp;$A36,[1]data!$A:$CH,B$14,0),"")</f>
        <v>43708.0</v>
      </c>
      <c r="C36" s="167" t="str">
        <f>+IFERROR(VLOOKUP($C$3&amp;$A36,[1]data!$A:$CH,C$14,0),"")</f>
        <v>doanhnhanlexuan.bizwebvietnam.net</v>
      </c>
      <c r="D36" s="168" t="str">
        <f>+IFERROR(VLOOKUP($C$3&amp;$A36,[1]data!$A:$CH,D$14,0),"")</f>
        <v>Thanh toánGói Web (Sinh nhật 2019) CT1 02 năm+ 01 năm kmtheo HĐ số1095/0719-Sapo</v>
      </c>
      <c r="E36" s="168" t="str">
        <f>+IFERROR(VLOOKUP($C$3&amp;$A36,[1]data!$A:$CH,E$14,0),"")</f>
        <v>swm</v>
      </c>
      <c r="F36" s="169">
        <f>+IFERROR(VLOOKUP($C$3&amp;$A36,[1]data!$A:$CH,F$14,0),0)</f>
        <v>3229000.0</v>
      </c>
      <c r="G36" s="172">
        <f>+IFERROR(VLOOKUP($C$3&amp;$A36,[1]data!$A:$CH,G$14,0)*IF(VLOOKUP($C$3&amp;$A36,[1]data!$A:$CH,G$13,0)&gt;0,VLOOKUP($C$3&amp;$A36,[1]data!$A:$CH,G$13,0)&gt;0,1),"")</f>
        <v>1.0</v>
      </c>
      <c r="H36" s="169">
        <f>+IFERROR(VLOOKUP($C$3&amp;$A36,[1]data!$A:$CH,H$14,0),0)</f>
        <v>0.0</v>
      </c>
      <c r="I36" s="169">
        <f>+IFERROR(VLOOKUP($C$3&amp;$A36,[1]data!$A:$CH,I$14,0),0)</f>
        <v>3229000.0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3229000.0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3229000.0</v>
      </c>
      <c r="AS36" s="171">
        <f>+IFERROR(VLOOKUP($C$3&amp;$A36,[1]data!$A:$CH,AS$14,0),0)</f>
        <v>3229000.0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 t="b">
        <f>+IFERROR(VLOOKUP($C$3&amp;$A36,[1]data!$A:$CH,AW$14,0),0)</f>
        <v>1</v>
      </c>
      <c r="AX36" s="99" t="str">
        <f>+IFERROR(VLOOKUP($C$3&amp;$A36,[1]data!$A:$CH,AX$14,0),0)</f>
        <v>BS</v>
      </c>
      <c r="AY36" s="99">
        <f>+IFERROR(VLOOKUP($C$3&amp;$A36,[1]data!$A:$CH,AY$14,0),0)</f>
        <v>0.0</v>
      </c>
    </row>
    <row r="37" spans="1:51" ht="12.75">
      <c r="A37" s="30">
        <v>19.0</v>
      </c>
      <c r="B37" s="166">
        <f>+IFERROR(VLOOKUP($C$3&amp;$A37,[1]data!$A:$CH,B$14,0),"")</f>
        <v>43708.0</v>
      </c>
      <c r="C37" s="167" t="str">
        <f>+IFERROR(VLOOKUP($C$3&amp;$A37,[1]data!$A:$CH,C$14,0),"")</f>
        <v>arc-viet-nam.mysapo.vn</v>
      </c>
      <c r="D37" s="168" t="str">
        <f>+IFERROR(VLOOKUP($C$3&amp;$A37,[1]data!$A:$CH,D$14,0),"")</f>
        <v>Thanh toánGói POS (Sinh nhật 2019) CT1 01 năm+ 01 năm kmtheo HĐ số0865/0719-Sapo</v>
      </c>
      <c r="E37" s="168" t="str">
        <f>+IFERROR(VLOOKUP($C$3&amp;$A37,[1]data!$A:$CH,E$14,0),"")</f>
        <v>spm</v>
      </c>
      <c r="F37" s="169">
        <f>+IFERROR(VLOOKUP($C$3&amp;$A37,[1]data!$A:$CH,F$14,0),0)</f>
        <v>1347068.0</v>
      </c>
      <c r="G37" s="172">
        <f>+IFERROR(VLOOKUP($C$3&amp;$A37,[1]data!$A:$CH,G$14,0)*IF(VLOOKUP($C$3&amp;$A37,[1]data!$A:$CH,G$13,0)&gt;0,VLOOKUP($C$3&amp;$A37,[1]data!$A:$CH,G$13,0)&gt;0,1),"")</f>
        <v>1.0</v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1347068.0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1347068.0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1347068.0</v>
      </c>
      <c r="AS37" s="171">
        <f>+IFERROR(VLOOKUP($C$3&amp;$A37,[1]data!$A:$CH,AS$14,0),0)</f>
        <v>1347068.0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 t="b">
        <f>+IFERROR(VLOOKUP($C$3&amp;$A37,[1]data!$A:$CH,AW$14,0),0)</f>
        <v>1</v>
      </c>
      <c r="AX37" s="99" t="str">
        <f>+IFERROR(VLOOKUP($C$3&amp;$A37,[1]data!$A:$CH,AX$14,0),0)</f>
        <v>BS</v>
      </c>
      <c r="AY37" s="99">
        <f>+IFERROR(VLOOKUP($C$3&amp;$A37,[1]data!$A:$CH,AY$14,0),0)</f>
        <v>0.0</v>
      </c>
    </row>
    <row r="38" spans="1:51" ht="12.75">
      <c r="A38" s="30">
        <v>20.0</v>
      </c>
      <c r="B38" s="166">
        <f>+IFERROR(VLOOKUP($C$3&amp;$A38,[1]data!$A:$CH,B$14,0),"")</f>
        <v>43708.0</v>
      </c>
      <c r="C38" s="167" t="str">
        <f>+IFERROR(VLOOKUP($C$3&amp;$A38,[1]data!$A:$CH,C$14,0),"")</f>
        <v>tdmobile40.mysapo.vn</v>
      </c>
      <c r="D38" s="168" t="str">
        <f>+IFERROR(VLOOKUP($C$3&amp;$A38,[1]data!$A:$CH,D$14,0),"")</f>
        <v>Thanh toánGói sapo pos 01 năm+ 1M TMHN 10/7theo HĐ số0232/0719-Sapo</v>
      </c>
      <c r="E38" s="168" t="str">
        <f>+IFERROR(VLOOKUP($C$3&amp;$A38,[1]data!$A:$CH,E$14,0),"")</f>
        <v>spm</v>
      </c>
      <c r="F38" s="169">
        <f>+IFERROR(VLOOKUP($C$3&amp;$A38,[1]data!$A:$CH,F$14,0),0)</f>
        <v>437000.0</v>
      </c>
      <c r="G38" s="172">
        <f>+IFERROR(VLOOKUP($C$3&amp;$A38,[1]data!$A:$CH,G$14,0)*IF(VLOOKUP($C$3&amp;$A38,[1]data!$A:$CH,G$13,0)&gt;0,VLOOKUP($C$3&amp;$A38,[1]data!$A:$CH,G$13,0)&gt;0,1),"")</f>
        <v>1.0</v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437000.0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437000.0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437000.0</v>
      </c>
      <c r="AS38" s="171">
        <f>+IFERROR(VLOOKUP($C$3&amp;$A38,[1]data!$A:$CH,AS$14,0),0)</f>
        <v>437000.0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 t="b">
        <f>+IFERROR(VLOOKUP($C$3&amp;$A38,[1]data!$A:$CH,AW$14,0),0)</f>
        <v>1</v>
      </c>
      <c r="AX38" s="99" t="str">
        <f>+IFERROR(VLOOKUP($C$3&amp;$A38,[1]data!$A:$CH,AX$14,0),0)</f>
        <v>BS</v>
      </c>
      <c r="AY38" s="99">
        <f>+IFERROR(VLOOKUP($C$3&amp;$A38,[1]data!$A:$CH,AY$14,0),0)</f>
        <v>0.0</v>
      </c>
    </row>
    <row r="39" spans="1:51" ht="12.75">
      <c r="A39" s="30">
        <v>21.0</v>
      </c>
      <c r="B39" s="166">
        <f>+IFERROR(VLOOKUP($C$3&amp;$A39,[1]data!$A:$CH,B$14,0),"")</f>
        <v>43708.0</v>
      </c>
      <c r="C39" s="167">
        <f>+IFERROR(VLOOKUP($C$3&amp;$A39,[1]data!$A:$CH,C$14,0),"")</f>
        <v>0.0</v>
      </c>
      <c r="D39" s="168" t="str">
        <f>+IFERROR(VLOOKUP($C$3&amp;$A39,[1]data!$A:$CH,D$14,0),"")</f>
        <v>Chuyển phát tháng 8</v>
      </c>
      <c r="E39" s="168" t="str">
        <f>+IFERROR(VLOOKUP($C$3&amp;$A39,[1]data!$A:$CH,E$14,0),"")</f>
        <v>Giảm trừ</v>
      </c>
      <c r="F39" s="169">
        <f>+IFERROR(VLOOKUP($C$3&amp;$A39,[1]data!$A:$CH,F$14,0),0)</f>
        <v>0.0</v>
      </c>
      <c r="G39" s="172">
        <f>+IFERROR(VLOOKUP($C$3&amp;$A39,[1]data!$A:$CH,G$14,0)*IF(VLOOKUP($C$3&amp;$A39,[1]data!$A:$CH,G$13,0)&gt;0,VLOOKUP($C$3&amp;$A39,[1]data!$A:$CH,G$13,0)&gt;0,1),"")</f>
        <v>1.0</v>
      </c>
      <c r="H39" s="169">
        <f>+IFERROR(VLOOKUP($C$3&amp;$A39,[1]data!$A:$CH,H$14,0),0)</f>
        <v>28800.0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-28800.0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-28800.0</v>
      </c>
      <c r="AS39" s="171">
        <f>+IFERROR(VLOOKUP($C$3&amp;$A39,[1]data!$A:$CH,AS$14,0),0)</f>
        <v>-28800.0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 t="b">
        <f>+IFERROR(VLOOKUP($C$3&amp;$A39,[1]data!$A:$CH,AW$14,0),0)</f>
        <v>1</v>
      </c>
      <c r="AX39" s="99" t="str">
        <f>+IFERROR(VLOOKUP($C$3&amp;$A39,[1]data!$A:$CH,AX$14,0),0)</f>
        <v>Giảm trừ</v>
      </c>
      <c r="AY39" s="99">
        <f>+IFERROR(VLOOKUP($C$3&amp;$A39,[1]data!$A:$CH,AY$14,0),0)</f>
        <v>0.0</v>
      </c>
    </row>
    <row r="40" spans="1:51" ht="12.75">
      <c r="A40" s="30">
        <v>22.0</v>
      </c>
      <c r="B40" s="166">
        <f>+IFERROR(VLOOKUP($C$3&amp;$A40,[1]data!$A:$CH,B$14,0),"")</f>
        <v>43708.0</v>
      </c>
      <c r="C40" s="167">
        <f>+IFERROR(VLOOKUP($C$3&amp;$A40,[1]data!$A:$CH,C$14,0),"")</f>
        <v>0.0</v>
      </c>
      <c r="D40" s="168" t="str">
        <f>+IFERROR(VLOOKUP($C$3&amp;$A40,[1]data!$A:$CH,D$14,0),"")</f>
        <v>Chuyển phát tháng 8</v>
      </c>
      <c r="E40" s="168" t="str">
        <f>+IFERROR(VLOOKUP($C$3&amp;$A40,[1]data!$A:$CH,E$14,0),"")</f>
        <v>Giảm trừ</v>
      </c>
      <c r="F40" s="169">
        <f>+IFERROR(VLOOKUP($C$3&amp;$A40,[1]data!$A:$CH,F$14,0),0)</f>
        <v>0.0</v>
      </c>
      <c r="G40" s="172">
        <f>+IFERROR(VLOOKUP($C$3&amp;$A40,[1]data!$A:$CH,G$14,0)*IF(VLOOKUP($C$3&amp;$A40,[1]data!$A:$CH,G$13,0)&gt;0,VLOOKUP($C$3&amp;$A40,[1]data!$A:$CH,G$13,0)&gt;0,1),"")</f>
        <v>1.0</v>
      </c>
      <c r="H40" s="169">
        <f>+IFERROR(VLOOKUP($C$3&amp;$A40,[1]data!$A:$CH,H$14,0),0)</f>
        <v>21600.0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-21600.0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-21600.0</v>
      </c>
      <c r="AS40" s="171">
        <f>+IFERROR(VLOOKUP($C$3&amp;$A40,[1]data!$A:$CH,AS$14,0),0)</f>
        <v>-21600.0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 t="b">
        <f>+IFERROR(VLOOKUP($C$3&amp;$A40,[1]data!$A:$CH,AW$14,0),0)</f>
        <v>1</v>
      </c>
      <c r="AX40" s="99" t="str">
        <f>+IFERROR(VLOOKUP($C$3&amp;$A40,[1]data!$A:$CH,AX$14,0),0)</f>
        <v>Giảm trừ</v>
      </c>
      <c r="AY40" s="99">
        <f>+IFERROR(VLOOKUP($C$3&amp;$A40,[1]data!$A:$CH,AY$14,0),0)</f>
        <v>0.0</v>
      </c>
    </row>
    <row r="41" spans="1:51" ht="12.75">
      <c r="A41" s="30">
        <v>23.0</v>
      </c>
      <c r="B41" s="166">
        <f>+IFERROR(VLOOKUP($C$3&amp;$A41,[1]data!$A:$CH,B$14,0),"")</f>
        <v>43708.0</v>
      </c>
      <c r="C41" s="167" t="str">
        <f>+IFERROR(VLOOKUP($C$3&amp;$A41,[1]data!$A:$CH,C$14,0),"")</f>
        <v>tdmobile40.mysapo.vn</v>
      </c>
      <c r="D41" s="168" t="str">
        <f>+IFERROR(VLOOKUP($C$3&amp;$A41,[1]data!$A:$CH,D$14,0),"")</f>
        <v>Thanh toánGói sapo pos 01 năm+ 1M TMHN 10/7theo HĐ số0232/0719-Sapo</v>
      </c>
      <c r="E41" s="168" t="str">
        <f>+IFERROR(VLOOKUP($C$3&amp;$A41,[1]data!$A:$CH,E$14,0),"")</f>
        <v>spm</v>
      </c>
      <c r="F41" s="169">
        <f>+IFERROR(VLOOKUP($C$3&amp;$A41,[1]data!$A:$CH,F$14,0),0)</f>
        <v>250000.0</v>
      </c>
      <c r="G41" s="172">
        <f>+IFERROR(VLOOKUP($C$3&amp;$A41,[1]data!$A:$CH,G$14,0)*IF(VLOOKUP($C$3&amp;$A41,[1]data!$A:$CH,G$13,0)&gt;0,VLOOKUP($C$3&amp;$A41,[1]data!$A:$CH,G$13,0)&gt;0,1),"")</f>
        <v>1.0</v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250000.0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250000.0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250000.0</v>
      </c>
      <c r="AS41" s="171">
        <f>+IFERROR(VLOOKUP($C$3&amp;$A41,[1]data!$A:$CH,AS$14,0),0)</f>
        <v>250000.0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 t="b">
        <f>+IFERROR(VLOOKUP($C$3&amp;$A41,[1]data!$A:$CH,AW$14,0),0)</f>
        <v>1</v>
      </c>
      <c r="AX41" s="99" t="str">
        <f>+IFERROR(VLOOKUP($C$3&amp;$A41,[1]data!$A:$CH,AX$14,0),0)</f>
        <v>BS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thinhnd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