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05" windowWidth="27795" windowHeight="12600"/>
  </bookViews>
  <sheets>
    <sheet name="058-2020_PO2 (T7)" sheetId="2" r:id="rId1"/>
    <sheet name="058-2020_PO1 (T6)" sheetId="1" r:id="rId2"/>
  </sheets>
  <definedNames>
    <definedName name="_xlnm._FilterDatabase" localSheetId="1" hidden="1">'058-2020_PO1 (T6)'!$F$3:$Q$45</definedName>
    <definedName name="_xlnm._FilterDatabase" localSheetId="0" hidden="1">'058-2020_PO2 (T7)'!$A$3:$K$43</definedName>
  </definedNames>
  <calcPr calcId="162913"/>
</workbook>
</file>

<file path=xl/calcChain.xml><?xml version="1.0" encoding="utf-8"?>
<calcChain xmlns="http://schemas.openxmlformats.org/spreadsheetml/2006/main">
  <c r="F50" i="1" l="1"/>
  <c r="E50" i="1"/>
  <c r="O45" i="1"/>
  <c r="N45" i="1"/>
  <c r="O40" i="1"/>
  <c r="N40" i="1"/>
  <c r="K40" i="1"/>
  <c r="F51" i="1" s="1"/>
  <c r="J40" i="1"/>
  <c r="E51" i="1" s="1"/>
  <c r="G40" i="1"/>
  <c r="F40" i="1"/>
  <c r="D40" i="1"/>
  <c r="C40" i="1"/>
  <c r="W39" i="1"/>
  <c r="V39" i="1"/>
  <c r="Z39" i="1" s="1"/>
  <c r="AA39" i="1" s="1"/>
  <c r="E39" i="1"/>
  <c r="W38" i="1"/>
  <c r="V38" i="1"/>
  <c r="Z38" i="1" s="1"/>
  <c r="AA38" i="1" s="1"/>
  <c r="E38" i="1"/>
  <c r="AB37" i="1"/>
  <c r="X37" i="1"/>
  <c r="W37" i="1"/>
  <c r="Z37" i="1" s="1"/>
  <c r="E37" i="1"/>
  <c r="AB36" i="1"/>
  <c r="Z36" i="1"/>
  <c r="W36" i="1"/>
  <c r="X36" i="1" s="1"/>
  <c r="E36" i="1"/>
  <c r="X35" i="1"/>
  <c r="Y35" i="1" s="1"/>
  <c r="W35" i="1"/>
  <c r="Z35" i="1" s="1"/>
  <c r="AA35" i="1" s="1"/>
  <c r="V35" i="1"/>
  <c r="E35" i="1"/>
  <c r="AB34" i="1"/>
  <c r="Z34" i="1"/>
  <c r="X34" i="1"/>
  <c r="W34" i="1"/>
  <c r="E34" i="1"/>
  <c r="AB33" i="1"/>
  <c r="W33" i="1"/>
  <c r="X33" i="1" s="1"/>
  <c r="E33" i="1"/>
  <c r="AB32" i="1"/>
  <c r="X32" i="1"/>
  <c r="W32" i="1"/>
  <c r="Z32" i="1" s="1"/>
  <c r="V32" i="1"/>
  <c r="E32" i="1"/>
  <c r="AB31" i="1"/>
  <c r="Z31" i="1"/>
  <c r="X31" i="1"/>
  <c r="W31" i="1"/>
  <c r="E31" i="1"/>
  <c r="AB30" i="1"/>
  <c r="W30" i="1"/>
  <c r="X30" i="1" s="1"/>
  <c r="E30" i="1"/>
  <c r="AB29" i="1"/>
  <c r="X29" i="1"/>
  <c r="W29" i="1"/>
  <c r="Z29" i="1" s="1"/>
  <c r="E29" i="1"/>
  <c r="AB28" i="1"/>
  <c r="Z28" i="1"/>
  <c r="X28" i="1"/>
  <c r="W28" i="1"/>
  <c r="E28" i="1"/>
  <c r="AB27" i="1"/>
  <c r="Z27" i="1"/>
  <c r="X27" i="1"/>
  <c r="W27" i="1"/>
  <c r="E27" i="1"/>
  <c r="AB26" i="1"/>
  <c r="W26" i="1"/>
  <c r="X26" i="1" s="1"/>
  <c r="E26" i="1"/>
  <c r="AB25" i="1"/>
  <c r="X25" i="1"/>
  <c r="W25" i="1"/>
  <c r="Z25" i="1" s="1"/>
  <c r="E25" i="1"/>
  <c r="AB24" i="1"/>
  <c r="Z24" i="1"/>
  <c r="X24" i="1"/>
  <c r="W24" i="1"/>
  <c r="E24" i="1"/>
  <c r="AB23" i="1"/>
  <c r="Z23" i="1"/>
  <c r="X23" i="1"/>
  <c r="W23" i="1"/>
  <c r="E23" i="1"/>
  <c r="AB22" i="1"/>
  <c r="W22" i="1"/>
  <c r="X22" i="1" s="1"/>
  <c r="E22" i="1"/>
  <c r="AB21" i="1"/>
  <c r="X21" i="1"/>
  <c r="W21" i="1"/>
  <c r="Z21" i="1" s="1"/>
  <c r="E21" i="1"/>
  <c r="AB20" i="1"/>
  <c r="Z20" i="1"/>
  <c r="X20" i="1"/>
  <c r="W20" i="1"/>
  <c r="E20" i="1"/>
  <c r="AB19" i="1"/>
  <c r="Z19" i="1"/>
  <c r="X19" i="1"/>
  <c r="W19" i="1"/>
  <c r="E19" i="1"/>
  <c r="AB18" i="1"/>
  <c r="W18" i="1"/>
  <c r="X18" i="1" s="1"/>
  <c r="E18" i="1"/>
  <c r="W17" i="1"/>
  <c r="V17" i="1"/>
  <c r="Z17" i="1" s="1"/>
  <c r="AA17" i="1" s="1"/>
  <c r="E17" i="1"/>
  <c r="AB16" i="1"/>
  <c r="X16" i="1"/>
  <c r="W16" i="1"/>
  <c r="Z16" i="1" s="1"/>
  <c r="V16" i="1"/>
  <c r="E16" i="1"/>
  <c r="AB15" i="1"/>
  <c r="Z15" i="1"/>
  <c r="X15" i="1"/>
  <c r="W15" i="1"/>
  <c r="E15" i="1"/>
  <c r="AB14" i="1"/>
  <c r="W14" i="1"/>
  <c r="X14" i="1" s="1"/>
  <c r="E14" i="1"/>
  <c r="AB13" i="1"/>
  <c r="X13" i="1"/>
  <c r="W13" i="1"/>
  <c r="Z13" i="1" s="1"/>
  <c r="E13" i="1"/>
  <c r="AB12" i="1"/>
  <c r="Z12" i="1"/>
  <c r="X12" i="1"/>
  <c r="W12" i="1"/>
  <c r="E12" i="1"/>
  <c r="AB11" i="1"/>
  <c r="Z11" i="1"/>
  <c r="X11" i="1"/>
  <c r="W11" i="1"/>
  <c r="E11" i="1"/>
  <c r="AB10" i="1"/>
  <c r="W10" i="1"/>
  <c r="X10" i="1" s="1"/>
  <c r="E10" i="1"/>
  <c r="AB9" i="1"/>
  <c r="X9" i="1"/>
  <c r="W9" i="1"/>
  <c r="Z9" i="1" s="1"/>
  <c r="E9" i="1"/>
  <c r="AB8" i="1"/>
  <c r="Z8" i="1"/>
  <c r="X8" i="1"/>
  <c r="W8" i="1"/>
  <c r="E8" i="1"/>
  <c r="AB7" i="1"/>
  <c r="Z7" i="1"/>
  <c r="X7" i="1"/>
  <c r="W7" i="1"/>
  <c r="E7" i="1"/>
  <c r="AB6" i="1"/>
  <c r="W6" i="1"/>
  <c r="X6" i="1" s="1"/>
  <c r="E6" i="1"/>
  <c r="AB5" i="1"/>
  <c r="X5" i="1"/>
  <c r="W5" i="1"/>
  <c r="Z5" i="1" s="1"/>
  <c r="E5" i="1"/>
  <c r="W4" i="1"/>
  <c r="X4" i="1" s="1"/>
  <c r="V4" i="1"/>
  <c r="E4" i="1"/>
  <c r="E40" i="1" s="1"/>
  <c r="F43" i="2"/>
  <c r="H41" i="2"/>
  <c r="G41" i="2"/>
  <c r="G43" i="2" s="1"/>
  <c r="F41" i="2"/>
  <c r="D41" i="2"/>
  <c r="C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41" i="2" s="1"/>
  <c r="E6" i="2"/>
  <c r="E5" i="2"/>
  <c r="E4" i="2"/>
  <c r="AB35" i="1" l="1"/>
  <c r="H51" i="1"/>
  <c r="Y4" i="1"/>
  <c r="I51" i="1"/>
  <c r="Z6" i="1"/>
  <c r="Z10" i="1"/>
  <c r="Z14" i="1"/>
  <c r="X17" i="1"/>
  <c r="Y17" i="1" s="1"/>
  <c r="AB17" i="1" s="1"/>
  <c r="Z18" i="1"/>
  <c r="Z22" i="1"/>
  <c r="Z26" i="1"/>
  <c r="Z30" i="1"/>
  <c r="Z33" i="1"/>
  <c r="X38" i="1"/>
  <c r="Y38" i="1" s="1"/>
  <c r="AB38" i="1" s="1"/>
  <c r="X39" i="1"/>
  <c r="Y39" i="1" s="1"/>
  <c r="AB39" i="1" s="1"/>
  <c r="Z4" i="1"/>
  <c r="W40" i="1"/>
  <c r="Y40" i="1" l="1"/>
  <c r="X40" i="1"/>
  <c r="AA4" i="1"/>
  <c r="AA40" i="1" s="1"/>
  <c r="Z40" i="1"/>
  <c r="AB4" i="1" l="1"/>
  <c r="AB40" i="1" s="1"/>
</calcChain>
</file>

<file path=xl/sharedStrings.xml><?xml version="1.0" encoding="utf-8"?>
<sst xmlns="http://schemas.openxmlformats.org/spreadsheetml/2006/main" count="154" uniqueCount="91">
  <si>
    <t>PHỤ LỤC PHÂN BỔ PO1 Hợp đồng 058-2020/CUVT- ANSV/ĐTRR-KHMS</t>
  </si>
  <si>
    <t>STT</t>
  </si>
  <si>
    <t>VNPT Tỉnh/TP</t>
  </si>
  <si>
    <t>số lượng CHÍNH PO01</t>
  </si>
  <si>
    <t>2% dự phòng bảo hành</t>
  </si>
  <si>
    <t>Tổng po01</t>
  </si>
  <si>
    <t>Giao nhận theo NTKT đợt 1</t>
  </si>
  <si>
    <t>Giao nhận theo NTKT đợt 2</t>
  </si>
  <si>
    <t>Giao nhận theo NTKT đợt 3</t>
  </si>
  <si>
    <t>Ngày BB giao nhận HH</t>
  </si>
  <si>
    <t>Công văn gửi hàng T7-2020</t>
  </si>
  <si>
    <t>Số ngày chậm_ hàng NTKT Đ3</t>
  </si>
  <si>
    <t>Thành tiền hàng chậm_ NTKT Đ3</t>
  </si>
  <si>
    <t>Tiền phạt chậm giao hàng
(có bao gồm các tỉnh có CV gửi hàng)</t>
  </si>
  <si>
    <t>Tiền phạt chậm giao hàng
(không bao gồm các tỉnh có CV gửi hàng)</t>
  </si>
  <si>
    <t>Tính phạt thu hồi lãi suất chi phí tạm ứng
(có bao gồm các tỉnh có CV gửi hàng)</t>
  </si>
  <si>
    <t>Tính phạt thu hồi lãi suất chi phí tạm ứng (không bao gồm các tỉnh có CV gửi hàng)</t>
  </si>
  <si>
    <t>Cộng tiền phạt vi phạm
(không bao gồm các tỉnh có CV gửi hàng)</t>
  </si>
  <si>
    <t>số lượng CHÍNH</t>
  </si>
  <si>
    <t>Ngày giao nhận kho</t>
  </si>
  <si>
    <t>Ngày xuất hóa đơn</t>
  </si>
  <si>
    <t>Ghi chú</t>
  </si>
  <si>
    <t>Bà Rịa - Vũng Tàu</t>
  </si>
  <si>
    <t>Chậm TĐ</t>
  </si>
  <si>
    <t>Bình Phước</t>
  </si>
  <si>
    <t>Bình Định</t>
  </si>
  <si>
    <t>Bạc Liêu</t>
  </si>
  <si>
    <t>Bắc Kạn</t>
  </si>
  <si>
    <t>Cao Bằng</t>
  </si>
  <si>
    <t>Hà Giang</t>
  </si>
  <si>
    <t>Hà Nam</t>
  </si>
  <si>
    <t>Giao 2 đợt, hóa đơn 1 lần</t>
  </si>
  <si>
    <t>Hà Tĩnh</t>
  </si>
  <si>
    <t>Hòa Bình</t>
  </si>
  <si>
    <t>Hải Dương</t>
  </si>
  <si>
    <t>Hải Phòng</t>
  </si>
  <si>
    <t>Khánh Hòa</t>
  </si>
  <si>
    <t>Công văn gửi hàng</t>
  </si>
  <si>
    <t>Kiên Giang</t>
  </si>
  <si>
    <t>Kon Tum</t>
  </si>
  <si>
    <t>Lâm Đồng</t>
  </si>
  <si>
    <t>Lào Cai</t>
  </si>
  <si>
    <t>Lạng Sơn</t>
  </si>
  <si>
    <t>Nghệ An</t>
  </si>
  <si>
    <t>Nam Định</t>
  </si>
  <si>
    <t>Ninh Bình</t>
  </si>
  <si>
    <t>Ninh Thuận</t>
  </si>
  <si>
    <t>Phú Thọ</t>
  </si>
  <si>
    <t>Quảng Nam</t>
  </si>
  <si>
    <t>Quảng Ninh</t>
  </si>
  <si>
    <t>Sóc Trăng</t>
  </si>
  <si>
    <t>XUẤT HĐ 2 ĐỢT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</si>
  <si>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</si>
  <si>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</si>
  <si>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</si>
  <si>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</si>
  <si>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</si>
  <si>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</si>
  <si>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</si>
  <si>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Đắk Lắk</t>
  </si>
  <si>
    <t>Đồng Tháp</t>
  </si>
  <si>
    <t>TP Hồ Chí Minh</t>
  </si>
  <si>
    <t>XUẤT HĐ 3 ĐỢT</t>
  </si>
  <si>
    <t>Tổng cộng</t>
  </si>
  <si>
    <t>ATP</t>
  </si>
  <si>
    <t>Ngày CQ</t>
  </si>
  <si>
    <t>Nghiệm thu KT Đ1: 26/05/2020</t>
  </si>
  <si>
    <t>Nghiệm thu KT Đ2: 18/06/2020</t>
  </si>
  <si>
    <t>Nghiệm thu KT Đ3: 30/06/2020</t>
  </si>
  <si>
    <t xml:space="preserve">Nạp license đợt 1: </t>
  </si>
  <si>
    <t>Nạp license đợt 2 + 3:</t>
  </si>
  <si>
    <t>Nghiệm thu license:</t>
  </si>
  <si>
    <t>Nghiệm thu bàn giao hàng hóa</t>
  </si>
  <si>
    <t>Nghiệm thu KT Đ1: 03/07/2020</t>
  </si>
  <si>
    <t>Hồ Chí Minh</t>
  </si>
  <si>
    <t>Hà Nội</t>
  </si>
  <si>
    <t>Đồng Nai</t>
  </si>
  <si>
    <t>Quảng Trị</t>
  </si>
  <si>
    <t>Quảng Ngãi</t>
  </si>
  <si>
    <t>Quảng Bình</t>
  </si>
  <si>
    <t>Phú Yên</t>
  </si>
  <si>
    <t>Long An</t>
  </si>
  <si>
    <t>Hưng Yên</t>
  </si>
  <si>
    <t>Gia Lai</t>
  </si>
  <si>
    <t>Bắc Giang</t>
  </si>
  <si>
    <t>Bình Thuận</t>
  </si>
  <si>
    <t>Bình Dương</t>
  </si>
  <si>
    <t>số lượng CHÍNH PO</t>
  </si>
  <si>
    <t>Tổng PO</t>
  </si>
  <si>
    <t>Giao nhận theo NTKT</t>
  </si>
  <si>
    <t>PHỤ LỤC PHÂN BỔ PO2 Hợp đồng 058-2020/CUVT- ANSV/ĐTRR-KHMS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</si>
</sst>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\ _₫_-;\-* #,##0\ _₫_-;_-* &quot;-&quot;??\ _₫_-;_-@_-"/>
  </numFmts>
  <fonts count="16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4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5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right" vertical="center"/>
    </xf>
    <xf numFmtId="164" fontId="2" fillId="0" borderId="7" xfId="0" applyNumberFormat="1" applyFont="1" applyFill="1" applyBorder="1" applyAlignment="1">
      <alignment vertical="center"/>
    </xf>
    <xf numFmtId="164" fontId="2" fillId="0" borderId="7" xfId="1" applyNumberFormat="1" applyFont="1" applyFill="1" applyBorder="1" applyAlignment="1">
      <alignment horizontal="left" vertical="center" wrapText="1"/>
    </xf>
    <xf numFmtId="14" fontId="4" fillId="0" borderId="7" xfId="1" applyNumberFormat="1" applyFont="1" applyFill="1" applyBorder="1" applyAlignment="1">
      <alignment vertical="center" wrapText="1"/>
    </xf>
    <xf numFmtId="1" fontId="4" fillId="0" borderId="7" xfId="1" applyNumberFormat="1" applyFont="1" applyFill="1" applyBorder="1" applyAlignment="1">
      <alignment vertical="center" wrapText="1"/>
    </xf>
    <xf numFmtId="1" fontId="4" fillId="0" borderId="7" xfId="0" applyNumberFormat="1" applyFont="1" applyFill="1" applyBorder="1" applyAlignment="1">
      <alignment vertical="center"/>
    </xf>
    <xf numFmtId="14" fontId="4" fillId="0" borderId="7" xfId="0" applyNumberFormat="1" applyFont="1" applyFill="1" applyBorder="1" applyAlignment="1">
      <alignment vertical="center" wrapText="1"/>
    </xf>
    <xf numFmtId="14" fontId="2" fillId="0" borderId="0" xfId="0" applyNumberFormat="1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5" fontId="0" fillId="0" borderId="7" xfId="1" applyNumberFormat="1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right" vertical="center"/>
    </xf>
    <xf numFmtId="164" fontId="7" fillId="0" borderId="7" xfId="0" applyNumberFormat="1" applyFont="1" applyBorder="1" applyAlignment="1">
      <alignment vertical="center"/>
    </xf>
    <xf numFmtId="164" fontId="7" fillId="0" borderId="7" xfId="1" applyNumberFormat="1" applyFont="1" applyBorder="1" applyAlignment="1">
      <alignment horizontal="left" vertical="center" wrapText="1"/>
    </xf>
    <xf numFmtId="14" fontId="7" fillId="0" borderId="7" xfId="1" applyNumberFormat="1" applyFont="1" applyBorder="1" applyAlignment="1">
      <alignment vertical="center" wrapText="1"/>
    </xf>
    <xf numFmtId="1" fontId="7" fillId="0" borderId="7" xfId="1" applyNumberFormat="1" applyFont="1" applyBorder="1" applyAlignment="1">
      <alignment vertical="center" wrapText="1"/>
    </xf>
    <xf numFmtId="1" fontId="8" fillId="0" borderId="7" xfId="0" applyNumberFormat="1" applyFont="1" applyBorder="1" applyAlignment="1">
      <alignment vertical="center"/>
    </xf>
    <xf numFmtId="14" fontId="8" fillId="0" borderId="7" xfId="0" applyNumberFormat="1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7" xfId="0" applyFont="1" applyBorder="1" applyAlignment="1">
      <alignment vertical="center"/>
    </xf>
    <xf numFmtId="1" fontId="8" fillId="7" borderId="7" xfId="0" applyNumberFormat="1" applyFont="1" applyFill="1" applyBorder="1" applyAlignment="1">
      <alignment vertical="center"/>
    </xf>
    <xf numFmtId="14" fontId="8" fillId="7" borderId="7" xfId="0" applyNumberFormat="1" applyFont="1" applyFill="1" applyBorder="1" applyAlignment="1">
      <alignment vertical="center" wrapText="1"/>
    </xf>
    <xf numFmtId="14" fontId="10" fillId="0" borderId="7" xfId="1" applyNumberFormat="1" applyFont="1" applyBorder="1" applyAlignment="1">
      <alignment vertical="center" wrapText="1"/>
    </xf>
    <xf numFmtId="1" fontId="7" fillId="0" borderId="7" xfId="0" applyNumberFormat="1" applyFont="1" applyBorder="1" applyAlignment="1">
      <alignment vertical="center"/>
    </xf>
    <xf numFmtId="14" fontId="7" fillId="0" borderId="7" xfId="0" applyNumberFormat="1" applyFont="1" applyBorder="1" applyAlignment="1">
      <alignment vertical="center" wrapText="1"/>
    </xf>
    <xf numFmtId="1" fontId="11" fillId="0" borderId="7" xfId="1" applyNumberFormat="1" applyFont="1" applyBorder="1" applyAlignment="1">
      <alignment vertical="center" wrapText="1"/>
    </xf>
    <xf numFmtId="1" fontId="11" fillId="0" borderId="7" xfId="0" applyNumberFormat="1" applyFont="1" applyBorder="1" applyAlignment="1">
      <alignment vertical="center"/>
    </xf>
    <xf numFmtId="14" fontId="11" fillId="0" borderId="7" xfId="0" applyNumberFormat="1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7" xfId="0" applyFont="1" applyBorder="1" applyAlignment="1">
      <alignment vertical="center"/>
    </xf>
    <xf numFmtId="164" fontId="12" fillId="0" borderId="7" xfId="1" applyNumberFormat="1" applyFont="1" applyBorder="1" applyAlignment="1">
      <alignment vertical="center"/>
    </xf>
    <xf numFmtId="165" fontId="12" fillId="0" borderId="7" xfId="1" applyNumberFormat="1" applyFont="1" applyBorder="1" applyAlignment="1">
      <alignment vertical="center"/>
    </xf>
    <xf numFmtId="1" fontId="2" fillId="0" borderId="7" xfId="1" applyNumberFormat="1" applyFont="1" applyFill="1" applyBorder="1" applyAlignment="1">
      <alignment vertical="center" wrapText="1"/>
    </xf>
    <xf numFmtId="1" fontId="2" fillId="0" borderId="7" xfId="0" applyNumberFormat="1" applyFont="1" applyFill="1" applyBorder="1" applyAlignment="1">
      <alignment vertical="center"/>
    </xf>
    <xf numFmtId="14" fontId="2" fillId="0" borderId="7" xfId="0" applyNumberFormat="1" applyFont="1" applyFill="1" applyBorder="1" applyAlignment="1">
      <alignment vertical="center" wrapText="1"/>
    </xf>
    <xf numFmtId="14" fontId="7" fillId="0" borderId="7" xfId="0" applyNumberFormat="1" applyFont="1" applyFill="1" applyBorder="1" applyAlignment="1">
      <alignment vertical="center" wrapText="1"/>
    </xf>
    <xf numFmtId="0" fontId="2" fillId="8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right" vertical="center"/>
    </xf>
    <xf numFmtId="164" fontId="2" fillId="8" borderId="7" xfId="0" applyNumberFormat="1" applyFont="1" applyFill="1" applyBorder="1" applyAlignment="1">
      <alignment vertical="center"/>
    </xf>
    <xf numFmtId="164" fontId="2" fillId="8" borderId="7" xfId="1" applyNumberFormat="1" applyFont="1" applyFill="1" applyBorder="1" applyAlignment="1">
      <alignment horizontal="left" vertical="center" wrapText="1"/>
    </xf>
    <xf numFmtId="14" fontId="4" fillId="8" borderId="7" xfId="1" applyNumberFormat="1" applyFont="1" applyFill="1" applyBorder="1" applyAlignment="1">
      <alignment vertical="center" wrapText="1"/>
    </xf>
    <xf numFmtId="1" fontId="2" fillId="8" borderId="7" xfId="1" applyNumberFormat="1" applyFont="1" applyFill="1" applyBorder="1" applyAlignment="1">
      <alignment vertical="center" wrapText="1"/>
    </xf>
    <xf numFmtId="1" fontId="2" fillId="8" borderId="7" xfId="0" applyNumberFormat="1" applyFont="1" applyFill="1" applyBorder="1" applyAlignment="1">
      <alignment vertical="center"/>
    </xf>
    <xf numFmtId="14" fontId="2" fillId="8" borderId="7" xfId="0" applyNumberFormat="1" applyFont="1" applyFill="1" applyBorder="1" applyAlignment="1">
      <alignment vertical="center" wrapText="1"/>
    </xf>
    <xf numFmtId="14" fontId="4" fillId="8" borderId="7" xfId="0" applyNumberFormat="1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14" fontId="10" fillId="0" borderId="7" xfId="1" applyNumberFormat="1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164" fontId="2" fillId="0" borderId="9" xfId="1" applyNumberFormat="1" applyFont="1" applyFill="1" applyBorder="1" applyAlignment="1">
      <alignment horizontal="center" vertical="center" wrapText="1"/>
    </xf>
    <xf numFmtId="14" fontId="2" fillId="0" borderId="9" xfId="1" applyNumberFormat="1" applyFont="1" applyFill="1" applyBorder="1" applyAlignment="1">
      <alignment horizontal="right" vertical="center" wrapText="1"/>
    </xf>
    <xf numFmtId="14" fontId="4" fillId="0" borderId="9" xfId="0" applyNumberFormat="1" applyFont="1" applyFill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166" fontId="2" fillId="0" borderId="7" xfId="1" applyNumberFormat="1" applyFont="1" applyBorder="1" applyAlignment="1">
      <alignment horizontal="right" vertical="center"/>
    </xf>
    <xf numFmtId="14" fontId="2" fillId="0" borderId="7" xfId="1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164" fontId="5" fillId="0" borderId="7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2" fillId="0" borderId="0" xfId="1" applyNumberFormat="1" applyFont="1" applyBorder="1" applyAlignment="1">
      <alignment horizontal="center"/>
    </xf>
    <xf numFmtId="166" fontId="2" fillId="0" borderId="0" xfId="1" applyNumberFormat="1" applyFont="1" applyBorder="1" applyAlignment="1"/>
    <xf numFmtId="14" fontId="2" fillId="0" borderId="0" xfId="1" applyNumberFormat="1" applyFont="1" applyBorder="1" applyAlignment="1">
      <alignment wrapText="1"/>
    </xf>
    <xf numFmtId="14" fontId="2" fillId="0" borderId="0" xfId="1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vertical="center"/>
    </xf>
    <xf numFmtId="14" fontId="4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6" fontId="4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Border="1" applyAlignment="1">
      <alignment vertical="center" wrapText="1"/>
    </xf>
    <xf numFmtId="164" fontId="14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8" fillId="0" borderId="0" xfId="0" applyNumberFormat="1" applyFont="1" applyBorder="1" applyAlignment="1">
      <alignment vertical="center" wrapText="1"/>
    </xf>
    <xf numFmtId="164" fontId="5" fillId="0" borderId="0" xfId="0" applyNumberFormat="1" applyFont="1" applyAlignment="1">
      <alignment vertical="center"/>
    </xf>
    <xf numFmtId="166" fontId="4" fillId="0" borderId="7" xfId="0" applyNumberFormat="1" applyFont="1" applyBorder="1" applyAlignment="1">
      <alignment horizontal="left" vertical="center"/>
    </xf>
    <xf numFmtId="166" fontId="8" fillId="0" borderId="7" xfId="0" applyNumberFormat="1" applyFont="1" applyBorder="1" applyAlignment="1">
      <alignment vertical="center" wrapText="1"/>
    </xf>
    <xf numFmtId="14" fontId="2" fillId="0" borderId="7" xfId="1" applyNumberFormat="1" applyFont="1" applyBorder="1" applyAlignment="1">
      <alignment vertical="center" wrapText="1"/>
    </xf>
    <xf numFmtId="166" fontId="2" fillId="0" borderId="7" xfId="1" applyNumberFormat="1" applyFont="1" applyBorder="1" applyAlignment="1">
      <alignment vertical="center"/>
    </xf>
    <xf numFmtId="14" fontId="7" fillId="0" borderId="9" xfId="0" applyNumberFormat="1" applyFont="1" applyFill="1" applyBorder="1" applyAlignment="1">
      <alignment horizontal="right" vertical="center" wrapText="1"/>
    </xf>
    <xf numFmtId="14" fontId="7" fillId="0" borderId="9" xfId="1" applyNumberFormat="1" applyFont="1" applyFill="1" applyBorder="1" applyAlignment="1">
      <alignment horizontal="center" vertical="center" wrapText="1"/>
    </xf>
    <xf numFmtId="164" fontId="7" fillId="0" borderId="9" xfId="1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right" vertical="center"/>
    </xf>
    <xf numFmtId="3" fontId="7" fillId="0" borderId="7" xfId="0" applyNumberFormat="1" applyFont="1" applyFill="1" applyBorder="1" applyAlignment="1">
      <alignment horizontal="right" vertical="center"/>
    </xf>
    <xf numFmtId="164" fontId="7" fillId="0" borderId="7" xfId="0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14" fontId="7" fillId="0" borderId="9" xfId="0" applyNumberFormat="1" applyFont="1" applyFill="1" applyBorder="1" applyAlignment="1">
      <alignment vertical="center" wrapText="1"/>
    </xf>
    <xf numFmtId="164" fontId="7" fillId="0" borderId="9" xfId="1" applyNumberFormat="1" applyFont="1" applyFill="1" applyBorder="1" applyAlignment="1">
      <alignment horizontal="left" vertical="center" wrapText="1"/>
    </xf>
    <xf numFmtId="14" fontId="7" fillId="0" borderId="7" xfId="1" applyNumberFormat="1" applyFont="1" applyFill="1" applyBorder="1" applyAlignment="1">
      <alignment horizontal="center" vertical="center" wrapText="1"/>
    </xf>
    <xf numFmtId="164" fontId="7" fillId="0" borderId="7" xfId="1" applyNumberFormat="1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/>
    </xf>
    <xf numFmtId="14" fontId="7" fillId="0" borderId="7" xfId="1" applyNumberFormat="1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right" vertical="center"/>
    </xf>
    <xf numFmtId="14" fontId="7" fillId="0" borderId="0" xfId="0" applyNumberFormat="1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4" fontId="2" fillId="5" borderId="7" xfId="0" applyNumberFormat="1" applyFont="1" applyFill="1" applyBorder="1" applyAlignment="1">
      <alignment horizontal="center" vertical="center" wrapText="1"/>
    </xf>
    <xf numFmtId="165" fontId="5" fillId="6" borderId="7" xfId="1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 wrapText="1"/>
    </xf>
    <xf numFmtId="164" fontId="5" fillId="6" borderId="7" xfId="1" applyNumberFormat="1" applyFont="1" applyFill="1" applyBorder="1" applyAlignment="1">
      <alignment horizontal="center" vertical="center" wrapText="1"/>
    </xf>
    <xf numFmtId="165" fontId="5" fillId="0" borderId="7" xfId="1" applyNumberFormat="1" applyFont="1" applyBorder="1" applyAlignment="1">
      <alignment horizontal="center" vertical="center" wrapText="1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E47" sqref="E47"/>
    </sheetView>
  </sheetViews>
  <sheetFormatPr defaultRowHeight="15" x14ac:dyDescent="0.25"/>
  <cols>
    <col min="1" max="1" width="10.42578125" style="1" customWidth="1"/>
    <col min="2" max="2" width="20.7109375" style="1" customWidth="1"/>
    <col min="3" max="3" width="12.28515625" style="1" customWidth="1"/>
    <col min="4" max="4" width="9" style="1" customWidth="1"/>
    <col min="5" max="5" width="11.5703125" style="1" customWidth="1"/>
    <col min="6" max="6" width="14.5703125" style="1" customWidth="1"/>
    <col min="7" max="7" width="9" style="1" customWidth="1"/>
    <col min="8" max="8" width="14.7109375" style="1" customWidth="1"/>
    <col min="9" max="9" width="17" style="1" customWidth="1"/>
    <col min="10" max="10" width="15.5703125" style="1" customWidth="1"/>
    <col min="11" max="11" width="9.140625" style="1"/>
    <col min="12" max="12" width="23.28515625" style="2" hidden="1" customWidth="1"/>
    <col min="13" max="13" width="39.140625" style="1" customWidth="1"/>
    <col min="14" max="16384" width="9.140625" style="1"/>
  </cols>
  <sheetData>
    <row r="1" spans="1:13" ht="27" customHeight="1" x14ac:dyDescent="0.25">
      <c r="A1" s="127" t="s">
        <v>90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3" ht="15.75" customHeight="1" x14ac:dyDescent="0.25">
      <c r="A2" s="122"/>
      <c r="B2" s="122"/>
      <c r="D2" s="121"/>
      <c r="E2" s="121"/>
      <c r="F2" s="123" t="s">
        <v>89</v>
      </c>
      <c r="G2" s="123"/>
      <c r="H2" s="123"/>
      <c r="I2" s="124"/>
      <c r="J2" s="125" t="s">
        <v>9</v>
      </c>
    </row>
    <row r="3" spans="1:13" ht="63" x14ac:dyDescent="0.25">
      <c r="A3" s="6" t="s">
        <v>1</v>
      </c>
      <c r="B3" s="6" t="s">
        <v>2</v>
      </c>
      <c r="C3" s="6" t="s">
        <v>87</v>
      </c>
      <c r="D3" s="6" t="s">
        <v>4</v>
      </c>
      <c r="E3" s="6" t="s">
        <v>88</v>
      </c>
      <c r="F3" s="6" t="s">
        <v>87</v>
      </c>
      <c r="G3" s="6" t="s">
        <v>4</v>
      </c>
      <c r="H3" s="7" t="s">
        <v>19</v>
      </c>
      <c r="I3" s="8" t="s">
        <v>20</v>
      </c>
      <c r="J3" s="126"/>
      <c r="K3" s="9"/>
      <c r="L3" s="2" t="s">
        <v>21</v>
      </c>
      <c r="M3" s="98"/>
    </row>
    <row r="4" spans="1:13" s="33" customFormat="1" ht="21.75" customHeight="1" x14ac:dyDescent="0.25">
      <c r="A4" s="112">
        <v>1</v>
      </c>
      <c r="B4" s="117" t="s">
        <v>86</v>
      </c>
      <c r="C4" s="108">
        <v>900</v>
      </c>
      <c r="D4" s="108">
        <v>18</v>
      </c>
      <c r="E4" s="110">
        <f t="shared" ref="E4:E40" si="0">C4+D4</f>
        <v>918</v>
      </c>
      <c r="F4" s="108">
        <v>900</v>
      </c>
      <c r="G4" s="108">
        <v>18</v>
      </c>
      <c r="H4" s="116"/>
      <c r="I4" s="115">
        <v>44018</v>
      </c>
      <c r="J4" s="50">
        <v>44018</v>
      </c>
      <c r="L4" s="19"/>
      <c r="M4" s="2"/>
    </row>
    <row r="5" spans="1:13" ht="15.75" x14ac:dyDescent="0.25">
      <c r="A5" s="24">
        <v>2</v>
      </c>
      <c r="B5" s="25" t="s">
        <v>24</v>
      </c>
      <c r="C5" s="26">
        <v>400</v>
      </c>
      <c r="D5" s="26">
        <v>8</v>
      </c>
      <c r="E5" s="110">
        <f t="shared" si="0"/>
        <v>408</v>
      </c>
      <c r="F5" s="26">
        <v>400</v>
      </c>
      <c r="G5" s="26">
        <v>8</v>
      </c>
      <c r="H5" s="28"/>
      <c r="I5" s="118">
        <v>44023</v>
      </c>
      <c r="J5" s="32">
        <v>44023</v>
      </c>
      <c r="L5" s="33"/>
    </row>
    <row r="6" spans="1:13" ht="15.75" x14ac:dyDescent="0.25">
      <c r="A6" s="24">
        <v>3</v>
      </c>
      <c r="B6" s="25" t="s">
        <v>85</v>
      </c>
      <c r="C6" s="26">
        <v>100</v>
      </c>
      <c r="D6" s="26">
        <v>2</v>
      </c>
      <c r="E6" s="110">
        <f t="shared" si="0"/>
        <v>102</v>
      </c>
      <c r="F6" s="26">
        <v>100</v>
      </c>
      <c r="G6" s="26">
        <v>2</v>
      </c>
      <c r="H6" s="28"/>
      <c r="I6" s="118">
        <v>44022</v>
      </c>
      <c r="J6" s="32">
        <v>44022</v>
      </c>
    </row>
    <row r="7" spans="1:13" ht="15.75" x14ac:dyDescent="0.25">
      <c r="A7" s="24">
        <v>4</v>
      </c>
      <c r="B7" s="25" t="s">
        <v>26</v>
      </c>
      <c r="C7" s="26">
        <v>500</v>
      </c>
      <c r="D7" s="26">
        <v>10</v>
      </c>
      <c r="E7" s="110">
        <f t="shared" si="0"/>
        <v>510</v>
      </c>
      <c r="F7" s="26">
        <v>500</v>
      </c>
      <c r="G7" s="26">
        <v>10</v>
      </c>
      <c r="H7" s="28"/>
      <c r="I7" s="118">
        <v>44023</v>
      </c>
      <c r="J7" s="32">
        <v>44023</v>
      </c>
      <c r="L7" s="33"/>
    </row>
    <row r="8" spans="1:13" ht="15.75" x14ac:dyDescent="0.25">
      <c r="A8" s="24">
        <v>5</v>
      </c>
      <c r="B8" s="25" t="s">
        <v>84</v>
      </c>
      <c r="C8" s="26">
        <v>120</v>
      </c>
      <c r="D8" s="26">
        <v>3</v>
      </c>
      <c r="E8" s="110">
        <f t="shared" si="0"/>
        <v>123</v>
      </c>
      <c r="F8" s="26">
        <v>120</v>
      </c>
      <c r="G8" s="26">
        <v>3</v>
      </c>
      <c r="H8" s="28"/>
      <c r="I8" s="118">
        <v>44021</v>
      </c>
      <c r="J8" s="32">
        <v>44021</v>
      </c>
    </row>
    <row r="9" spans="1:13" ht="15.75" x14ac:dyDescent="0.25">
      <c r="A9" s="24">
        <v>6</v>
      </c>
      <c r="B9" s="25" t="s">
        <v>28</v>
      </c>
      <c r="C9" s="26">
        <v>50</v>
      </c>
      <c r="D9" s="26">
        <v>1</v>
      </c>
      <c r="E9" s="110">
        <f t="shared" si="0"/>
        <v>51</v>
      </c>
      <c r="F9" s="26">
        <v>50</v>
      </c>
      <c r="G9" s="26">
        <v>1</v>
      </c>
      <c r="H9" s="28"/>
      <c r="I9" s="118">
        <v>44023</v>
      </c>
      <c r="J9" s="36">
        <v>44023</v>
      </c>
      <c r="L9" s="33"/>
    </row>
    <row r="10" spans="1:13" ht="15.75" x14ac:dyDescent="0.25">
      <c r="A10" s="24">
        <v>7</v>
      </c>
      <c r="B10" s="25" t="s">
        <v>83</v>
      </c>
      <c r="C10" s="26">
        <v>200</v>
      </c>
      <c r="D10" s="26">
        <v>4</v>
      </c>
      <c r="E10" s="110">
        <f t="shared" si="0"/>
        <v>204</v>
      </c>
      <c r="F10" s="26">
        <v>200</v>
      </c>
      <c r="G10" s="26">
        <v>4</v>
      </c>
      <c r="H10" s="28"/>
      <c r="I10" s="118">
        <v>44022</v>
      </c>
      <c r="J10" s="36">
        <v>44022</v>
      </c>
      <c r="L10" s="33"/>
    </row>
    <row r="11" spans="1:13" s="43" customFormat="1" ht="15.75" x14ac:dyDescent="0.25">
      <c r="A11" s="24">
        <v>8</v>
      </c>
      <c r="B11" s="25" t="s">
        <v>32</v>
      </c>
      <c r="C11" s="26">
        <v>100</v>
      </c>
      <c r="D11" s="26">
        <v>2</v>
      </c>
      <c r="E11" s="110">
        <f t="shared" si="0"/>
        <v>102</v>
      </c>
      <c r="F11" s="26">
        <v>100</v>
      </c>
      <c r="G11" s="26">
        <v>2</v>
      </c>
      <c r="H11" s="28"/>
      <c r="I11" s="118">
        <v>44023</v>
      </c>
      <c r="J11" s="39">
        <v>44023</v>
      </c>
      <c r="L11" s="33" t="s">
        <v>31</v>
      </c>
    </row>
    <row r="12" spans="1:13" ht="15.75" x14ac:dyDescent="0.25">
      <c r="A12" s="24">
        <v>9</v>
      </c>
      <c r="B12" s="25" t="s">
        <v>33</v>
      </c>
      <c r="C12" s="26">
        <v>60</v>
      </c>
      <c r="D12" s="26">
        <v>1</v>
      </c>
      <c r="E12" s="110">
        <f t="shared" si="0"/>
        <v>61</v>
      </c>
      <c r="F12" s="26">
        <v>60</v>
      </c>
      <c r="G12" s="26">
        <v>1</v>
      </c>
      <c r="H12" s="28"/>
      <c r="I12" s="118">
        <v>44023</v>
      </c>
      <c r="J12" s="39">
        <v>44023</v>
      </c>
      <c r="L12" s="33"/>
    </row>
    <row r="13" spans="1:13" ht="15.75" x14ac:dyDescent="0.25">
      <c r="A13" s="24">
        <v>10</v>
      </c>
      <c r="B13" s="25" t="s">
        <v>82</v>
      </c>
      <c r="C13" s="119">
        <v>1000</v>
      </c>
      <c r="D13" s="26">
        <v>20</v>
      </c>
      <c r="E13" s="110">
        <f t="shared" si="0"/>
        <v>1020</v>
      </c>
      <c r="F13" s="119">
        <v>1000</v>
      </c>
      <c r="G13" s="26">
        <v>20</v>
      </c>
      <c r="H13" s="28"/>
      <c r="I13" s="118">
        <v>44020</v>
      </c>
      <c r="J13" s="39">
        <v>44020</v>
      </c>
    </row>
    <row r="14" spans="1:13" ht="15.75" x14ac:dyDescent="0.25">
      <c r="A14" s="24">
        <v>11</v>
      </c>
      <c r="B14" s="25" t="s">
        <v>34</v>
      </c>
      <c r="C14" s="119">
        <v>1230</v>
      </c>
      <c r="D14" s="26">
        <v>25</v>
      </c>
      <c r="E14" s="110">
        <f t="shared" si="0"/>
        <v>1255</v>
      </c>
      <c r="F14" s="119">
        <v>1230</v>
      </c>
      <c r="G14" s="26">
        <v>25</v>
      </c>
      <c r="H14" s="28"/>
      <c r="I14" s="118">
        <v>44021</v>
      </c>
      <c r="J14" s="39">
        <v>44021</v>
      </c>
    </row>
    <row r="15" spans="1:13" s="43" customFormat="1" ht="15.75" x14ac:dyDescent="0.25">
      <c r="A15" s="24">
        <v>12</v>
      </c>
      <c r="B15" s="25" t="s">
        <v>35</v>
      </c>
      <c r="C15" s="26">
        <v>700</v>
      </c>
      <c r="D15" s="26">
        <v>14</v>
      </c>
      <c r="E15" s="110">
        <f t="shared" si="0"/>
        <v>714</v>
      </c>
      <c r="F15" s="26">
        <v>700</v>
      </c>
      <c r="G15" s="26">
        <v>14</v>
      </c>
      <c r="H15" s="28"/>
      <c r="I15" s="118">
        <v>44022</v>
      </c>
      <c r="J15" s="39">
        <v>44022</v>
      </c>
      <c r="L15" s="33" t="s">
        <v>31</v>
      </c>
    </row>
    <row r="16" spans="1:13" s="33" customFormat="1" ht="21.75" customHeight="1" x14ac:dyDescent="0.25">
      <c r="A16" s="112">
        <v>13</v>
      </c>
      <c r="B16" s="117" t="s">
        <v>36</v>
      </c>
      <c r="C16" s="108">
        <v>170</v>
      </c>
      <c r="D16" s="108">
        <v>3</v>
      </c>
      <c r="E16" s="110">
        <f t="shared" si="0"/>
        <v>173</v>
      </c>
      <c r="F16" s="108">
        <v>170</v>
      </c>
      <c r="G16" s="108">
        <v>3</v>
      </c>
      <c r="H16" s="116"/>
      <c r="I16" s="115">
        <v>44023</v>
      </c>
      <c r="J16" s="50">
        <v>44023</v>
      </c>
      <c r="L16" s="2"/>
      <c r="M16" s="120"/>
    </row>
    <row r="17" spans="1:13" s="33" customFormat="1" ht="15.75" x14ac:dyDescent="0.25">
      <c r="A17" s="112">
        <v>14</v>
      </c>
      <c r="B17" s="117" t="s">
        <v>38</v>
      </c>
      <c r="C17" s="108">
        <v>500</v>
      </c>
      <c r="D17" s="108">
        <v>10</v>
      </c>
      <c r="E17" s="110">
        <f t="shared" si="0"/>
        <v>510</v>
      </c>
      <c r="F17" s="108">
        <v>500</v>
      </c>
      <c r="G17" s="108">
        <v>10</v>
      </c>
      <c r="H17" s="116"/>
      <c r="I17" s="115">
        <v>44023</v>
      </c>
      <c r="J17" s="50">
        <v>44023</v>
      </c>
      <c r="M17" s="2"/>
    </row>
    <row r="18" spans="1:13" ht="15.75" x14ac:dyDescent="0.25">
      <c r="A18" s="24">
        <v>15</v>
      </c>
      <c r="B18" s="25" t="s">
        <v>40</v>
      </c>
      <c r="C18" s="26">
        <v>200</v>
      </c>
      <c r="D18" s="26">
        <v>4</v>
      </c>
      <c r="E18" s="110">
        <f t="shared" si="0"/>
        <v>204</v>
      </c>
      <c r="F18" s="26">
        <v>200</v>
      </c>
      <c r="G18" s="26">
        <v>4</v>
      </c>
      <c r="H18" s="28"/>
      <c r="I18" s="118">
        <v>44023</v>
      </c>
      <c r="J18" s="32">
        <v>44023</v>
      </c>
      <c r="L18" s="33"/>
    </row>
    <row r="19" spans="1:13" ht="15.75" x14ac:dyDescent="0.25">
      <c r="A19" s="24">
        <v>16</v>
      </c>
      <c r="B19" s="25" t="s">
        <v>81</v>
      </c>
      <c r="C19" s="26">
        <v>200</v>
      </c>
      <c r="D19" s="26">
        <v>4</v>
      </c>
      <c r="E19" s="110">
        <f t="shared" si="0"/>
        <v>204</v>
      </c>
      <c r="F19" s="26">
        <v>200</v>
      </c>
      <c r="G19" s="26">
        <v>4</v>
      </c>
      <c r="H19" s="28"/>
      <c r="I19" s="118">
        <v>44018</v>
      </c>
      <c r="J19" s="32">
        <v>44018</v>
      </c>
      <c r="L19" s="33"/>
    </row>
    <row r="20" spans="1:13" s="43" customFormat="1" ht="15.75" x14ac:dyDescent="0.25">
      <c r="A20" s="24">
        <v>17</v>
      </c>
      <c r="B20" s="25" t="s">
        <v>42</v>
      </c>
      <c r="C20" s="26">
        <v>100</v>
      </c>
      <c r="D20" s="26">
        <v>2</v>
      </c>
      <c r="E20" s="110">
        <f t="shared" si="0"/>
        <v>102</v>
      </c>
      <c r="F20" s="26">
        <v>100</v>
      </c>
      <c r="G20" s="26">
        <v>2</v>
      </c>
      <c r="H20" s="28"/>
      <c r="I20" s="118">
        <v>44023</v>
      </c>
      <c r="J20" s="39">
        <v>44023</v>
      </c>
      <c r="L20" s="33" t="s">
        <v>31</v>
      </c>
    </row>
    <row r="21" spans="1:13" ht="15.75" x14ac:dyDescent="0.25">
      <c r="A21" s="24">
        <v>18</v>
      </c>
      <c r="B21" s="25" t="s">
        <v>43</v>
      </c>
      <c r="C21" s="26">
        <v>200</v>
      </c>
      <c r="D21" s="26">
        <v>4</v>
      </c>
      <c r="E21" s="110">
        <f t="shared" si="0"/>
        <v>204</v>
      </c>
      <c r="F21" s="26">
        <v>200</v>
      </c>
      <c r="G21" s="26">
        <v>4</v>
      </c>
      <c r="H21" s="28"/>
      <c r="I21" s="118">
        <v>44023</v>
      </c>
      <c r="J21" s="32">
        <v>44023</v>
      </c>
    </row>
    <row r="22" spans="1:13" ht="15.75" x14ac:dyDescent="0.25">
      <c r="A22" s="24">
        <v>19</v>
      </c>
      <c r="B22" s="25" t="s">
        <v>44</v>
      </c>
      <c r="C22" s="26">
        <v>400</v>
      </c>
      <c r="D22" s="26">
        <v>8</v>
      </c>
      <c r="E22" s="110">
        <f t="shared" si="0"/>
        <v>408</v>
      </c>
      <c r="F22" s="26">
        <v>400</v>
      </c>
      <c r="G22" s="26">
        <v>8</v>
      </c>
      <c r="H22" s="28"/>
      <c r="I22" s="118">
        <v>44021</v>
      </c>
      <c r="J22" s="32">
        <v>44021</v>
      </c>
      <c r="L22" s="33"/>
    </row>
    <row r="23" spans="1:13" ht="15.75" x14ac:dyDescent="0.25">
      <c r="A23" s="24">
        <v>20</v>
      </c>
      <c r="B23" s="25" t="s">
        <v>45</v>
      </c>
      <c r="C23" s="26">
        <v>200</v>
      </c>
      <c r="D23" s="26">
        <v>4</v>
      </c>
      <c r="E23" s="110">
        <f t="shared" si="0"/>
        <v>204</v>
      </c>
      <c r="F23" s="26">
        <v>200</v>
      </c>
      <c r="G23" s="26">
        <v>4</v>
      </c>
      <c r="H23" s="28"/>
      <c r="I23" s="118">
        <v>44023</v>
      </c>
      <c r="J23" s="32">
        <v>44023</v>
      </c>
    </row>
    <row r="24" spans="1:13" ht="15.75" x14ac:dyDescent="0.25">
      <c r="A24" s="24">
        <v>21</v>
      </c>
      <c r="B24" s="25" t="s">
        <v>46</v>
      </c>
      <c r="C24" s="26">
        <v>50</v>
      </c>
      <c r="D24" s="26">
        <v>1</v>
      </c>
      <c r="E24" s="110">
        <f t="shared" si="0"/>
        <v>51</v>
      </c>
      <c r="F24" s="26">
        <v>50</v>
      </c>
      <c r="G24" s="26">
        <v>1</v>
      </c>
      <c r="H24" s="28"/>
      <c r="I24" s="118">
        <v>44023</v>
      </c>
      <c r="J24" s="32">
        <v>44023</v>
      </c>
      <c r="L24" s="33"/>
    </row>
    <row r="25" spans="1:13" ht="15.75" x14ac:dyDescent="0.25">
      <c r="A25" s="24">
        <v>22</v>
      </c>
      <c r="B25" s="25" t="s">
        <v>47</v>
      </c>
      <c r="C25" s="26">
        <v>200</v>
      </c>
      <c r="D25" s="26">
        <v>4</v>
      </c>
      <c r="E25" s="110">
        <f t="shared" si="0"/>
        <v>204</v>
      </c>
      <c r="F25" s="26">
        <v>200</v>
      </c>
      <c r="G25" s="26">
        <v>4</v>
      </c>
      <c r="H25" s="28"/>
      <c r="I25" s="118">
        <v>44016</v>
      </c>
      <c r="J25" s="32">
        <v>44016</v>
      </c>
      <c r="L25" s="33"/>
    </row>
    <row r="26" spans="1:13" ht="15.75" x14ac:dyDescent="0.25">
      <c r="A26" s="24">
        <v>23</v>
      </c>
      <c r="B26" s="25" t="s">
        <v>80</v>
      </c>
      <c r="C26" s="26">
        <v>80</v>
      </c>
      <c r="D26" s="26">
        <v>2</v>
      </c>
      <c r="E26" s="110">
        <f t="shared" si="0"/>
        <v>82</v>
      </c>
      <c r="F26" s="26">
        <v>80</v>
      </c>
      <c r="G26" s="26">
        <v>2</v>
      </c>
      <c r="H26" s="28"/>
      <c r="I26" s="118">
        <v>44022</v>
      </c>
      <c r="J26" s="32">
        <v>44022</v>
      </c>
    </row>
    <row r="27" spans="1:13" ht="15.75" x14ac:dyDescent="0.25">
      <c r="A27" s="24">
        <v>24</v>
      </c>
      <c r="B27" s="25" t="s">
        <v>79</v>
      </c>
      <c r="C27" s="26">
        <v>500</v>
      </c>
      <c r="D27" s="26">
        <v>10</v>
      </c>
      <c r="E27" s="110">
        <f t="shared" si="0"/>
        <v>510</v>
      </c>
      <c r="F27" s="26">
        <v>500</v>
      </c>
      <c r="G27" s="26">
        <v>10</v>
      </c>
      <c r="H27" s="28"/>
      <c r="I27" s="118">
        <v>44022</v>
      </c>
      <c r="J27" s="32">
        <v>44022</v>
      </c>
      <c r="L27" s="33"/>
    </row>
    <row r="28" spans="1:13" ht="15.75" x14ac:dyDescent="0.25">
      <c r="A28" s="24">
        <v>25</v>
      </c>
      <c r="B28" s="25" t="s">
        <v>78</v>
      </c>
      <c r="C28" s="26">
        <v>100</v>
      </c>
      <c r="D28" s="26">
        <v>2</v>
      </c>
      <c r="E28" s="110">
        <f t="shared" si="0"/>
        <v>102</v>
      </c>
      <c r="F28" s="26">
        <v>100</v>
      </c>
      <c r="G28" s="26">
        <v>2</v>
      </c>
      <c r="H28" s="28"/>
      <c r="I28" s="118">
        <v>44019</v>
      </c>
      <c r="J28" s="32">
        <v>44019</v>
      </c>
      <c r="L28" s="33"/>
    </row>
    <row r="29" spans="1:13" ht="15.75" x14ac:dyDescent="0.25">
      <c r="A29" s="24">
        <v>26</v>
      </c>
      <c r="B29" s="25" t="s">
        <v>49</v>
      </c>
      <c r="C29" s="26">
        <v>360</v>
      </c>
      <c r="D29" s="26">
        <v>7</v>
      </c>
      <c r="E29" s="110">
        <f t="shared" si="0"/>
        <v>367</v>
      </c>
      <c r="F29" s="26">
        <v>360</v>
      </c>
      <c r="G29" s="26">
        <v>7</v>
      </c>
      <c r="H29" s="28"/>
      <c r="I29" s="118">
        <v>44023</v>
      </c>
      <c r="J29" s="32">
        <v>44023</v>
      </c>
      <c r="L29" s="2" t="s">
        <v>51</v>
      </c>
    </row>
    <row r="30" spans="1:13" ht="15.75" x14ac:dyDescent="0.25">
      <c r="A30" s="24">
        <v>27</v>
      </c>
      <c r="B30" s="25" t="s">
        <v>77</v>
      </c>
      <c r="C30" s="26">
        <v>200</v>
      </c>
      <c r="D30" s="26">
        <v>4</v>
      </c>
      <c r="E30" s="110">
        <f t="shared" si="0"/>
        <v>204</v>
      </c>
      <c r="F30" s="26">
        <v>200</v>
      </c>
      <c r="G30" s="26">
        <v>4</v>
      </c>
      <c r="H30" s="28"/>
      <c r="I30" s="118">
        <v>44021</v>
      </c>
      <c r="J30" s="32">
        <v>44021</v>
      </c>
    </row>
    <row r="31" spans="1:13" ht="15.75" x14ac:dyDescent="0.25">
      <c r="A31" s="24">
        <v>28</v>
      </c>
      <c r="B31" s="25" t="s">
        <v>50</v>
      </c>
      <c r="C31" s="26">
        <v>100</v>
      </c>
      <c r="D31" s="26">
        <v>2</v>
      </c>
      <c r="E31" s="110">
        <f t="shared" si="0"/>
        <v>102</v>
      </c>
      <c r="F31" s="26">
        <v>100</v>
      </c>
      <c r="G31" s="26">
        <v>2</v>
      </c>
      <c r="H31" s="28"/>
      <c r="I31" s="118">
        <v>44023</v>
      </c>
      <c r="J31" s="32">
        <v>44023</v>
      </c>
    </row>
    <row r="32" spans="1:13" ht="15.75" x14ac:dyDescent="0.25">
      <c r="A32" s="112">
        <v>29</v>
      </c>
      <c r="B32" s="117" t="s">
        <v>53</v>
      </c>
      <c r="C32" s="108">
        <v>100</v>
      </c>
      <c r="D32" s="108">
        <v>2</v>
      </c>
      <c r="E32" s="110">
        <f t="shared" si="0"/>
        <v>102</v>
      </c>
      <c r="F32" s="108">
        <v>100</v>
      </c>
      <c r="G32" s="108">
        <v>2</v>
      </c>
      <c r="H32" s="116"/>
      <c r="I32" s="115">
        <v>44020</v>
      </c>
      <c r="J32" s="50">
        <v>44020</v>
      </c>
      <c r="K32" s="43"/>
      <c r="L32" s="2" t="s">
        <v>51</v>
      </c>
      <c r="M32" s="120"/>
    </row>
    <row r="33" spans="1:13" s="33" customFormat="1" ht="15.75" x14ac:dyDescent="0.25">
      <c r="A33" s="24">
        <v>30</v>
      </c>
      <c r="B33" s="25" t="s">
        <v>54</v>
      </c>
      <c r="C33" s="119">
        <v>1000</v>
      </c>
      <c r="D33" s="26">
        <v>20</v>
      </c>
      <c r="E33" s="110">
        <f t="shared" si="0"/>
        <v>1020</v>
      </c>
      <c r="F33" s="119">
        <v>1000</v>
      </c>
      <c r="G33" s="26">
        <v>20</v>
      </c>
      <c r="H33" s="28"/>
      <c r="I33" s="118">
        <v>44022</v>
      </c>
      <c r="J33" s="39">
        <v>44022</v>
      </c>
    </row>
    <row r="34" spans="1:13" s="43" customFormat="1" ht="15.75" x14ac:dyDescent="0.25">
      <c r="A34" s="24">
        <v>31</v>
      </c>
      <c r="B34" s="25" t="s">
        <v>56</v>
      </c>
      <c r="C34" s="26">
        <v>300</v>
      </c>
      <c r="D34" s="26">
        <v>6</v>
      </c>
      <c r="E34" s="110">
        <f t="shared" si="0"/>
        <v>306</v>
      </c>
      <c r="F34" s="26">
        <v>300</v>
      </c>
      <c r="G34" s="26">
        <v>6</v>
      </c>
      <c r="H34" s="28"/>
      <c r="I34" s="118">
        <v>44023</v>
      </c>
      <c r="J34" s="39">
        <v>44023</v>
      </c>
      <c r="L34" s="33" t="s">
        <v>31</v>
      </c>
    </row>
    <row r="35" spans="1:13" ht="15.75" x14ac:dyDescent="0.25">
      <c r="A35" s="112">
        <v>32</v>
      </c>
      <c r="B35" s="117" t="s">
        <v>58</v>
      </c>
      <c r="C35" s="108">
        <v>300</v>
      </c>
      <c r="D35" s="108">
        <v>6</v>
      </c>
      <c r="E35" s="110">
        <f t="shared" si="0"/>
        <v>306</v>
      </c>
      <c r="F35" s="108">
        <v>300</v>
      </c>
      <c r="G35" s="108">
        <v>6</v>
      </c>
      <c r="H35" s="116"/>
      <c r="I35" s="115">
        <v>44023</v>
      </c>
      <c r="J35" s="50">
        <v>44023</v>
      </c>
      <c r="L35" s="33"/>
      <c r="M35" s="83"/>
    </row>
    <row r="36" spans="1:13" s="43" customFormat="1" ht="15.75" x14ac:dyDescent="0.25">
      <c r="A36" s="24">
        <v>33</v>
      </c>
      <c r="B36" s="25" t="s">
        <v>59</v>
      </c>
      <c r="C36" s="26">
        <v>500</v>
      </c>
      <c r="D36" s="26">
        <v>10</v>
      </c>
      <c r="E36" s="110">
        <f t="shared" si="0"/>
        <v>510</v>
      </c>
      <c r="F36" s="26">
        <v>500</v>
      </c>
      <c r="G36" s="26">
        <v>10</v>
      </c>
      <c r="H36" s="28"/>
      <c r="I36" s="118">
        <v>44022</v>
      </c>
      <c r="J36" s="39">
        <v>44022</v>
      </c>
      <c r="L36" s="33" t="s">
        <v>31</v>
      </c>
    </row>
    <row r="37" spans="1:13" ht="15.75" x14ac:dyDescent="0.25">
      <c r="A37" s="24">
        <v>34</v>
      </c>
      <c r="B37" s="25" t="s">
        <v>76</v>
      </c>
      <c r="C37" s="26">
        <v>150</v>
      </c>
      <c r="D37" s="26">
        <v>3</v>
      </c>
      <c r="E37" s="110">
        <f t="shared" si="0"/>
        <v>153</v>
      </c>
      <c r="F37" s="26">
        <v>150</v>
      </c>
      <c r="G37" s="26">
        <v>3</v>
      </c>
      <c r="H37" s="28"/>
      <c r="I37" s="118">
        <v>44022</v>
      </c>
      <c r="J37" s="32">
        <v>44022</v>
      </c>
      <c r="L37" s="33"/>
    </row>
    <row r="38" spans="1:13" ht="16.5" customHeight="1" x14ac:dyDescent="0.25">
      <c r="A38" s="112">
        <v>35</v>
      </c>
      <c r="B38" s="117" t="s">
        <v>60</v>
      </c>
      <c r="C38" s="108">
        <v>700</v>
      </c>
      <c r="D38" s="108">
        <v>14</v>
      </c>
      <c r="E38" s="110">
        <f t="shared" si="0"/>
        <v>714</v>
      </c>
      <c r="F38" s="108">
        <v>700</v>
      </c>
      <c r="G38" s="108">
        <v>14</v>
      </c>
      <c r="H38" s="116"/>
      <c r="I38" s="115">
        <v>44023</v>
      </c>
      <c r="J38" s="50">
        <v>44023</v>
      </c>
      <c r="L38" s="33"/>
      <c r="M38" s="83"/>
    </row>
    <row r="39" spans="1:13" ht="16.5" customHeight="1" x14ac:dyDescent="0.25">
      <c r="A39" s="24">
        <v>36</v>
      </c>
      <c r="B39" s="111" t="s">
        <v>75</v>
      </c>
      <c r="C39" s="109">
        <v>1000</v>
      </c>
      <c r="D39" s="108">
        <v>20</v>
      </c>
      <c r="E39" s="110">
        <f t="shared" si="0"/>
        <v>1020</v>
      </c>
      <c r="F39" s="109">
        <v>1000</v>
      </c>
      <c r="G39" s="108">
        <v>20</v>
      </c>
      <c r="H39" s="114"/>
      <c r="I39" s="106">
        <v>44019</v>
      </c>
      <c r="J39" s="113">
        <v>44019</v>
      </c>
      <c r="L39" s="33"/>
      <c r="M39" s="83"/>
    </row>
    <row r="40" spans="1:13" s="33" customFormat="1" ht="19.5" customHeight="1" x14ac:dyDescent="0.25">
      <c r="A40" s="112">
        <v>37</v>
      </c>
      <c r="B40" s="111" t="s">
        <v>74</v>
      </c>
      <c r="C40" s="109">
        <v>1000</v>
      </c>
      <c r="D40" s="108">
        <v>20</v>
      </c>
      <c r="E40" s="110">
        <f t="shared" si="0"/>
        <v>1020</v>
      </c>
      <c r="F40" s="109">
        <v>1000</v>
      </c>
      <c r="G40" s="108">
        <v>20</v>
      </c>
      <c r="H40" s="107"/>
      <c r="I40" s="106">
        <v>44023</v>
      </c>
      <c r="J40" s="105">
        <v>44023</v>
      </c>
      <c r="L40" s="33" t="s">
        <v>62</v>
      </c>
    </row>
    <row r="41" spans="1:13" ht="15.75" x14ac:dyDescent="0.25">
      <c r="A41" s="68"/>
      <c r="B41" s="68" t="s">
        <v>63</v>
      </c>
      <c r="C41" s="104">
        <f>SUBTOTAL(9,C4:C40)</f>
        <v>13970</v>
      </c>
      <c r="D41" s="104">
        <f>SUM(D4:D40)</f>
        <v>280</v>
      </c>
      <c r="E41" s="104">
        <f>SUM(E4:E40)</f>
        <v>14250</v>
      </c>
      <c r="F41" s="104">
        <f>SUBTOTAL(9,F4:F40)</f>
        <v>13970</v>
      </c>
      <c r="G41" s="104">
        <f>SUM(G4:G40)</f>
        <v>280</v>
      </c>
      <c r="H41" s="104">
        <f>SUM(H4:H40)</f>
        <v>0</v>
      </c>
      <c r="I41" s="104"/>
      <c r="J41" s="103"/>
      <c r="L41" s="33"/>
    </row>
    <row r="42" spans="1:13" ht="26.25" customHeight="1" x14ac:dyDescent="0.25">
      <c r="A42" s="73"/>
      <c r="B42" s="73"/>
      <c r="C42" s="74" t="s">
        <v>64</v>
      </c>
      <c r="D42" s="75"/>
      <c r="E42" s="75"/>
      <c r="F42" s="74"/>
      <c r="G42" s="75"/>
      <c r="H42" s="75"/>
      <c r="I42" s="75"/>
      <c r="J42" s="77" t="s">
        <v>65</v>
      </c>
      <c r="L42" s="33"/>
    </row>
    <row r="43" spans="1:13" s="83" customFormat="1" ht="15.75" x14ac:dyDescent="0.25">
      <c r="A43" s="79" t="s">
        <v>73</v>
      </c>
      <c r="B43" s="79"/>
      <c r="C43" s="32">
        <v>44007</v>
      </c>
      <c r="D43" s="101"/>
      <c r="E43" s="86"/>
      <c r="F43" s="102">
        <f>F41</f>
        <v>13970</v>
      </c>
      <c r="G43" s="101">
        <f>G41</f>
        <v>280</v>
      </c>
      <c r="H43" s="80"/>
      <c r="I43" s="80"/>
      <c r="J43" s="32">
        <v>44006</v>
      </c>
      <c r="L43" s="2"/>
    </row>
    <row r="49" spans="1:8" ht="15.75" x14ac:dyDescent="0.25">
      <c r="B49" s="1" t="s">
        <v>69</v>
      </c>
      <c r="C49" s="99">
        <v>44025</v>
      </c>
      <c r="E49" s="100"/>
      <c r="F49" s="99"/>
      <c r="H49" s="100"/>
    </row>
    <row r="50" spans="1:8" ht="15.75" x14ac:dyDescent="0.25">
      <c r="C50" s="99"/>
      <c r="F50" s="99"/>
    </row>
    <row r="51" spans="1:8" ht="15.75" x14ac:dyDescent="0.25">
      <c r="B51" s="98" t="s">
        <v>71</v>
      </c>
      <c r="C51" s="99">
        <v>44027</v>
      </c>
      <c r="F51" s="99"/>
    </row>
    <row r="54" spans="1:8" x14ac:dyDescent="0.25">
      <c r="A54" s="98" t="s">
        <v>72</v>
      </c>
      <c r="C54" s="97">
        <v>44067</v>
      </c>
      <c r="E54" s="3"/>
      <c r="F54" s="97"/>
    </row>
  </sheetData>
  <autoFilter ref="A3:K43"/>
  <mergeCells count="3">
    <mergeCell ref="F2:I2"/>
    <mergeCell ref="J2:J3"/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workbookViewId="0">
      <pane xSplit="5" ySplit="3" topLeftCell="F16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5" x14ac:dyDescent="0.25"/>
  <cols>
    <col min="1" max="1" width="10.42578125" style="1" customWidth="1"/>
    <col min="2" max="2" width="23" style="1" customWidth="1"/>
    <col min="3" max="3" width="14.5703125" style="1" customWidth="1"/>
    <col min="4" max="4" width="9.42578125" style="1" customWidth="1"/>
    <col min="5" max="5" width="12.28515625" style="1" customWidth="1"/>
    <col min="6" max="6" width="12.140625" style="1" customWidth="1"/>
    <col min="7" max="7" width="9.42578125" style="1" customWidth="1"/>
    <col min="8" max="8" width="13.28515625" style="1" customWidth="1"/>
    <col min="9" max="9" width="12.42578125" style="1" customWidth="1"/>
    <col min="10" max="10" width="10.28515625" style="1" customWidth="1"/>
    <col min="11" max="11" width="9.7109375" style="1" customWidth="1"/>
    <col min="12" max="12" width="13.28515625" style="1" customWidth="1"/>
    <col min="13" max="13" width="13.140625" style="1" customWidth="1"/>
    <col min="14" max="14" width="11.42578125" style="1" customWidth="1"/>
    <col min="15" max="15" width="7.5703125" style="1" bestFit="1" customWidth="1"/>
    <col min="16" max="16" width="15.140625" style="1" customWidth="1"/>
    <col min="17" max="17" width="13.42578125" style="1" customWidth="1"/>
    <col min="18" max="18" width="15.5703125" style="1" customWidth="1"/>
    <col min="19" max="19" width="9.140625" style="1"/>
    <col min="20" max="20" width="23.28515625" style="2" hidden="1" customWidth="1"/>
    <col min="21" max="21" width="21.5703125" style="1" customWidth="1"/>
    <col min="22" max="22" width="13.5703125" style="1" customWidth="1"/>
    <col min="23" max="23" width="14.85546875" style="4" customWidth="1"/>
    <col min="24" max="24" width="16.42578125" style="4" customWidth="1"/>
    <col min="25" max="25" width="18.7109375" style="4" customWidth="1"/>
    <col min="26" max="26" width="17.140625" style="5" customWidth="1"/>
    <col min="27" max="27" width="18" style="5" customWidth="1"/>
    <col min="28" max="28" width="16.140625" style="5" customWidth="1"/>
    <col min="29" max="16384" width="9.140625" style="1"/>
  </cols>
  <sheetData>
    <row r="1" spans="1:28" ht="32.25" customHeight="1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U1" s="3">
        <v>44008</v>
      </c>
      <c r="W1" s="4">
        <v>1132100</v>
      </c>
    </row>
    <row r="2" spans="1:28" ht="24.75" customHeight="1" x14ac:dyDescent="0.25">
      <c r="A2" s="128" t="s">
        <v>1</v>
      </c>
      <c r="B2" s="128" t="s">
        <v>2</v>
      </c>
      <c r="C2" s="128" t="s">
        <v>3</v>
      </c>
      <c r="D2" s="128" t="s">
        <v>4</v>
      </c>
      <c r="E2" s="129" t="s">
        <v>5</v>
      </c>
      <c r="F2" s="131" t="s">
        <v>6</v>
      </c>
      <c r="G2" s="132"/>
      <c r="H2" s="132"/>
      <c r="I2" s="133"/>
      <c r="J2" s="134" t="s">
        <v>7</v>
      </c>
      <c r="K2" s="135"/>
      <c r="L2" s="135"/>
      <c r="M2" s="136"/>
      <c r="N2" s="137" t="s">
        <v>8</v>
      </c>
      <c r="O2" s="138"/>
      <c r="P2" s="138"/>
      <c r="Q2" s="139"/>
      <c r="R2" s="140" t="s">
        <v>9</v>
      </c>
      <c r="U2" s="146" t="s">
        <v>10</v>
      </c>
      <c r="V2" s="146" t="s">
        <v>11</v>
      </c>
      <c r="W2" s="147" t="s">
        <v>12</v>
      </c>
      <c r="X2" s="147" t="s">
        <v>13</v>
      </c>
      <c r="Y2" s="148" t="s">
        <v>14</v>
      </c>
      <c r="Z2" s="149" t="s">
        <v>15</v>
      </c>
      <c r="AA2" s="141" t="s">
        <v>16</v>
      </c>
      <c r="AB2" s="141" t="s">
        <v>17</v>
      </c>
    </row>
    <row r="3" spans="1:28" ht="61.5" customHeight="1" x14ac:dyDescent="0.25">
      <c r="A3" s="127"/>
      <c r="B3" s="127"/>
      <c r="C3" s="127"/>
      <c r="D3" s="127"/>
      <c r="E3" s="130"/>
      <c r="F3" s="6" t="s">
        <v>18</v>
      </c>
      <c r="G3" s="7">
        <v>0.02</v>
      </c>
      <c r="H3" s="7" t="s">
        <v>19</v>
      </c>
      <c r="I3" s="8" t="s">
        <v>20</v>
      </c>
      <c r="J3" s="6" t="s">
        <v>18</v>
      </c>
      <c r="K3" s="7">
        <v>0.02</v>
      </c>
      <c r="L3" s="7" t="s">
        <v>19</v>
      </c>
      <c r="M3" s="8" t="s">
        <v>20</v>
      </c>
      <c r="N3" s="6" t="s">
        <v>18</v>
      </c>
      <c r="O3" s="7">
        <v>0.02</v>
      </c>
      <c r="P3" s="7" t="s">
        <v>19</v>
      </c>
      <c r="Q3" s="8" t="s">
        <v>20</v>
      </c>
      <c r="R3" s="140"/>
      <c r="S3" s="9"/>
      <c r="T3" s="2" t="s">
        <v>21</v>
      </c>
      <c r="U3" s="146"/>
      <c r="V3" s="146"/>
      <c r="W3" s="147"/>
      <c r="X3" s="147"/>
      <c r="Y3" s="148"/>
      <c r="Z3" s="149"/>
      <c r="AA3" s="141"/>
      <c r="AB3" s="141"/>
    </row>
    <row r="4" spans="1:28" ht="21.75" customHeight="1" x14ac:dyDescent="0.25">
      <c r="A4" s="10">
        <v>1</v>
      </c>
      <c r="B4" s="11" t="s">
        <v>22</v>
      </c>
      <c r="C4" s="12">
        <v>100</v>
      </c>
      <c r="D4" s="12">
        <v>2</v>
      </c>
      <c r="E4" s="13">
        <f>C4+D4</f>
        <v>102</v>
      </c>
      <c r="F4" s="14"/>
      <c r="G4" s="14"/>
      <c r="H4" s="15"/>
      <c r="I4" s="15"/>
      <c r="J4" s="16"/>
      <c r="K4" s="17"/>
      <c r="L4" s="18"/>
      <c r="M4" s="18"/>
      <c r="N4" s="16">
        <v>100</v>
      </c>
      <c r="O4" s="17">
        <v>2</v>
      </c>
      <c r="P4" s="18">
        <v>44015</v>
      </c>
      <c r="Q4" s="18">
        <v>44015</v>
      </c>
      <c r="R4" s="18">
        <v>44015</v>
      </c>
      <c r="T4" s="19"/>
      <c r="U4" s="20" t="s">
        <v>23</v>
      </c>
      <c r="V4" s="21">
        <f>P4-$U$1</f>
        <v>7</v>
      </c>
      <c r="W4" s="22">
        <f>N4*$W$1*110%</f>
        <v>124531000.00000001</v>
      </c>
      <c r="X4" s="22">
        <f>W4*0.2%*V4</f>
        <v>1743434.0000000002</v>
      </c>
      <c r="Y4" s="22">
        <f>X4</f>
        <v>1743434.0000000002</v>
      </c>
      <c r="Z4" s="23">
        <f>W4*V4*(6%+3%)/360</f>
        <v>217929.25000000003</v>
      </c>
      <c r="AA4" s="23">
        <f>Z4</f>
        <v>217929.25000000003</v>
      </c>
      <c r="AB4" s="23">
        <f>Y4+AA4</f>
        <v>1961363.2500000002</v>
      </c>
    </row>
    <row r="5" spans="1:28" ht="15.75" x14ac:dyDescent="0.25">
      <c r="A5" s="24">
        <v>2</v>
      </c>
      <c r="B5" s="25" t="s">
        <v>24</v>
      </c>
      <c r="C5" s="26">
        <v>300</v>
      </c>
      <c r="D5" s="26">
        <v>6</v>
      </c>
      <c r="E5" s="27">
        <f t="shared" ref="E5:E39" si="0">C5+D5</f>
        <v>306</v>
      </c>
      <c r="F5" s="28"/>
      <c r="G5" s="28"/>
      <c r="H5" s="29"/>
      <c r="I5" s="29"/>
      <c r="J5" s="30">
        <v>300</v>
      </c>
      <c r="K5" s="31">
        <v>6</v>
      </c>
      <c r="L5" s="32">
        <v>44008</v>
      </c>
      <c r="M5" s="32">
        <v>44008</v>
      </c>
      <c r="N5" s="30"/>
      <c r="O5" s="31"/>
      <c r="P5" s="32"/>
      <c r="Q5" s="32"/>
      <c r="R5" s="32">
        <v>44008</v>
      </c>
      <c r="T5" s="33"/>
      <c r="U5" s="21"/>
      <c r="V5" s="21"/>
      <c r="W5" s="22">
        <f>N5*$W$1*110%</f>
        <v>0</v>
      </c>
      <c r="X5" s="22">
        <f t="shared" ref="X5:X39" si="1">W5*0.2%*V5</f>
        <v>0</v>
      </c>
      <c r="Y5" s="22"/>
      <c r="Z5" s="23">
        <f t="shared" ref="Z5:Z38" si="2">W5*V5*(6%+3%)/360</f>
        <v>0</v>
      </c>
      <c r="AA5" s="23"/>
      <c r="AB5" s="23">
        <f t="shared" ref="AB5:AB39" si="3">Y5+AA5</f>
        <v>0</v>
      </c>
    </row>
    <row r="6" spans="1:28" ht="15.75" x14ac:dyDescent="0.25">
      <c r="A6" s="24">
        <v>3</v>
      </c>
      <c r="B6" s="25" t="s">
        <v>25</v>
      </c>
      <c r="C6" s="26">
        <v>30</v>
      </c>
      <c r="D6" s="26">
        <v>1</v>
      </c>
      <c r="E6" s="27">
        <f t="shared" si="0"/>
        <v>31</v>
      </c>
      <c r="F6" s="28">
        <v>30</v>
      </c>
      <c r="G6" s="28">
        <v>1</v>
      </c>
      <c r="H6" s="32">
        <v>43986</v>
      </c>
      <c r="I6" s="32">
        <v>43986</v>
      </c>
      <c r="J6" s="30"/>
      <c r="K6" s="31"/>
      <c r="L6" s="34"/>
      <c r="M6" s="34"/>
      <c r="N6" s="30"/>
      <c r="O6" s="31"/>
      <c r="P6" s="34"/>
      <c r="Q6" s="34"/>
      <c r="R6" s="32">
        <v>43986</v>
      </c>
      <c r="U6" s="21"/>
      <c r="V6" s="21"/>
      <c r="W6" s="22">
        <f t="shared" ref="W6:W39" si="4">N6*$W$1*110%</f>
        <v>0</v>
      </c>
      <c r="X6" s="22">
        <f t="shared" si="1"/>
        <v>0</v>
      </c>
      <c r="Y6" s="22"/>
      <c r="Z6" s="23">
        <f t="shared" si="2"/>
        <v>0</v>
      </c>
      <c r="AA6" s="23"/>
      <c r="AB6" s="23">
        <f t="shared" si="3"/>
        <v>0</v>
      </c>
    </row>
    <row r="7" spans="1:28" ht="15.75" x14ac:dyDescent="0.25">
      <c r="A7" s="24">
        <v>4</v>
      </c>
      <c r="B7" s="25" t="s">
        <v>26</v>
      </c>
      <c r="C7" s="26">
        <v>500</v>
      </c>
      <c r="D7" s="26">
        <v>10</v>
      </c>
      <c r="E7" s="27">
        <f t="shared" si="0"/>
        <v>510</v>
      </c>
      <c r="F7" s="28"/>
      <c r="G7" s="28"/>
      <c r="H7" s="29"/>
      <c r="I7" s="29"/>
      <c r="J7" s="30">
        <v>500</v>
      </c>
      <c r="K7" s="31">
        <v>10</v>
      </c>
      <c r="L7" s="32">
        <v>44008</v>
      </c>
      <c r="M7" s="32">
        <v>44008</v>
      </c>
      <c r="N7" s="30"/>
      <c r="O7" s="31"/>
      <c r="P7" s="32"/>
      <c r="Q7" s="32"/>
      <c r="R7" s="32">
        <v>44008</v>
      </c>
      <c r="T7" s="33"/>
      <c r="U7" s="21"/>
      <c r="V7" s="21"/>
      <c r="W7" s="22">
        <f t="shared" si="4"/>
        <v>0</v>
      </c>
      <c r="X7" s="22">
        <f t="shared" si="1"/>
        <v>0</v>
      </c>
      <c r="Y7" s="22"/>
      <c r="Z7" s="23">
        <f t="shared" si="2"/>
        <v>0</v>
      </c>
      <c r="AA7" s="23"/>
      <c r="AB7" s="23">
        <f t="shared" si="3"/>
        <v>0</v>
      </c>
    </row>
    <row r="8" spans="1:28" ht="15.75" x14ac:dyDescent="0.25">
      <c r="A8" s="24">
        <v>5</v>
      </c>
      <c r="B8" s="25" t="s">
        <v>27</v>
      </c>
      <c r="C8" s="26">
        <v>200</v>
      </c>
      <c r="D8" s="26">
        <v>4</v>
      </c>
      <c r="E8" s="27">
        <f t="shared" si="0"/>
        <v>204</v>
      </c>
      <c r="F8" s="28">
        <v>200</v>
      </c>
      <c r="G8" s="28">
        <v>4</v>
      </c>
      <c r="H8" s="32">
        <v>43986</v>
      </c>
      <c r="I8" s="32">
        <v>43986</v>
      </c>
      <c r="J8" s="30"/>
      <c r="K8" s="31"/>
      <c r="L8" s="34"/>
      <c r="M8" s="34"/>
      <c r="N8" s="30"/>
      <c r="O8" s="31"/>
      <c r="P8" s="34"/>
      <c r="Q8" s="34"/>
      <c r="R8" s="32">
        <v>43986</v>
      </c>
      <c r="U8" s="21"/>
      <c r="V8" s="21"/>
      <c r="W8" s="22">
        <f t="shared" si="4"/>
        <v>0</v>
      </c>
      <c r="X8" s="22">
        <f t="shared" si="1"/>
        <v>0</v>
      </c>
      <c r="Y8" s="22"/>
      <c r="Z8" s="23">
        <f t="shared" si="2"/>
        <v>0</v>
      </c>
      <c r="AA8" s="23"/>
      <c r="AB8" s="23">
        <f t="shared" si="3"/>
        <v>0</v>
      </c>
    </row>
    <row r="9" spans="1:28" ht="15.75" x14ac:dyDescent="0.25">
      <c r="A9" s="24">
        <v>6</v>
      </c>
      <c r="B9" s="25" t="s">
        <v>28</v>
      </c>
      <c r="C9" s="26">
        <v>50</v>
      </c>
      <c r="D9" s="26">
        <v>1</v>
      </c>
      <c r="E9" s="27">
        <f t="shared" si="0"/>
        <v>51</v>
      </c>
      <c r="F9" s="28"/>
      <c r="G9" s="28"/>
      <c r="H9" s="29"/>
      <c r="I9" s="29"/>
      <c r="J9" s="30">
        <v>50</v>
      </c>
      <c r="K9" s="35">
        <v>1</v>
      </c>
      <c r="L9" s="36">
        <v>44008</v>
      </c>
      <c r="M9" s="36">
        <v>44008</v>
      </c>
      <c r="N9" s="30"/>
      <c r="O9" s="35"/>
      <c r="P9" s="36"/>
      <c r="Q9" s="36"/>
      <c r="R9" s="36">
        <v>44008</v>
      </c>
      <c r="T9" s="33"/>
      <c r="U9" s="21"/>
      <c r="V9" s="21"/>
      <c r="W9" s="22">
        <f t="shared" si="4"/>
        <v>0</v>
      </c>
      <c r="X9" s="22">
        <f t="shared" si="1"/>
        <v>0</v>
      </c>
      <c r="Y9" s="22"/>
      <c r="Z9" s="23">
        <f t="shared" si="2"/>
        <v>0</v>
      </c>
      <c r="AA9" s="23"/>
      <c r="AB9" s="23">
        <f t="shared" si="3"/>
        <v>0</v>
      </c>
    </row>
    <row r="10" spans="1:28" ht="15.75" x14ac:dyDescent="0.25">
      <c r="A10" s="24">
        <v>7</v>
      </c>
      <c r="B10" s="25" t="s">
        <v>29</v>
      </c>
      <c r="C10" s="26">
        <v>20</v>
      </c>
      <c r="D10" s="26">
        <v>1</v>
      </c>
      <c r="E10" s="27">
        <f t="shared" si="0"/>
        <v>21</v>
      </c>
      <c r="F10" s="28"/>
      <c r="G10" s="28"/>
      <c r="H10" s="29"/>
      <c r="I10" s="29"/>
      <c r="J10" s="30">
        <v>20</v>
      </c>
      <c r="K10" s="35">
        <v>1</v>
      </c>
      <c r="L10" s="36">
        <v>44006</v>
      </c>
      <c r="M10" s="36">
        <v>44006</v>
      </c>
      <c r="N10" s="30"/>
      <c r="O10" s="35"/>
      <c r="P10" s="36"/>
      <c r="Q10" s="36"/>
      <c r="R10" s="36">
        <v>44006</v>
      </c>
      <c r="T10" s="33"/>
      <c r="U10" s="21"/>
      <c r="V10" s="21"/>
      <c r="W10" s="22">
        <f t="shared" si="4"/>
        <v>0</v>
      </c>
      <c r="X10" s="22">
        <f t="shared" si="1"/>
        <v>0</v>
      </c>
      <c r="Y10" s="22"/>
      <c r="Z10" s="23">
        <f t="shared" si="2"/>
        <v>0</v>
      </c>
      <c r="AA10" s="23"/>
      <c r="AB10" s="23">
        <f t="shared" si="3"/>
        <v>0</v>
      </c>
    </row>
    <row r="11" spans="1:28" s="43" customFormat="1" ht="15.75" x14ac:dyDescent="0.25">
      <c r="A11" s="24">
        <v>8</v>
      </c>
      <c r="B11" s="25" t="s">
        <v>30</v>
      </c>
      <c r="C11" s="26">
        <v>700</v>
      </c>
      <c r="D11" s="26">
        <v>14</v>
      </c>
      <c r="E11" s="27">
        <f t="shared" si="0"/>
        <v>714</v>
      </c>
      <c r="F11" s="28">
        <v>600</v>
      </c>
      <c r="G11" s="28">
        <v>12</v>
      </c>
      <c r="H11" s="37">
        <v>43986</v>
      </c>
      <c r="I11" s="37"/>
      <c r="J11" s="30">
        <v>100</v>
      </c>
      <c r="K11" s="38">
        <v>2</v>
      </c>
      <c r="L11" s="39">
        <v>44008</v>
      </c>
      <c r="M11" s="39">
        <v>44008</v>
      </c>
      <c r="N11" s="40"/>
      <c r="O11" s="41"/>
      <c r="P11" s="42"/>
      <c r="Q11" s="42"/>
      <c r="R11" s="39">
        <v>44008</v>
      </c>
      <c r="T11" s="33" t="s">
        <v>31</v>
      </c>
      <c r="U11" s="44"/>
      <c r="V11" s="21"/>
      <c r="W11" s="22">
        <f t="shared" si="4"/>
        <v>0</v>
      </c>
      <c r="X11" s="22">
        <f t="shared" si="1"/>
        <v>0</v>
      </c>
      <c r="Y11" s="45"/>
      <c r="Z11" s="23">
        <f t="shared" si="2"/>
        <v>0</v>
      </c>
      <c r="AA11" s="46"/>
      <c r="AB11" s="23">
        <f t="shared" si="3"/>
        <v>0</v>
      </c>
    </row>
    <row r="12" spans="1:28" ht="15.75" x14ac:dyDescent="0.25">
      <c r="A12" s="24">
        <v>9</v>
      </c>
      <c r="B12" s="25" t="s">
        <v>32</v>
      </c>
      <c r="C12" s="26">
        <v>100</v>
      </c>
      <c r="D12" s="26">
        <v>2</v>
      </c>
      <c r="E12" s="27">
        <f t="shared" si="0"/>
        <v>102</v>
      </c>
      <c r="F12" s="28"/>
      <c r="G12" s="28"/>
      <c r="H12" s="29"/>
      <c r="I12" s="29"/>
      <c r="J12" s="30">
        <v>100</v>
      </c>
      <c r="K12" s="38">
        <v>2</v>
      </c>
      <c r="L12" s="39">
        <v>44008</v>
      </c>
      <c r="M12" s="39">
        <v>44008</v>
      </c>
      <c r="N12" s="30"/>
      <c r="O12" s="38"/>
      <c r="P12" s="39"/>
      <c r="Q12" s="39"/>
      <c r="R12" s="39">
        <v>44008</v>
      </c>
      <c r="T12" s="33"/>
      <c r="U12" s="21"/>
      <c r="V12" s="21"/>
      <c r="W12" s="22">
        <f t="shared" si="4"/>
        <v>0</v>
      </c>
      <c r="X12" s="22">
        <f t="shared" si="1"/>
        <v>0</v>
      </c>
      <c r="Y12" s="22"/>
      <c r="Z12" s="23">
        <f t="shared" si="2"/>
        <v>0</v>
      </c>
      <c r="AA12" s="23"/>
      <c r="AB12" s="23">
        <f t="shared" si="3"/>
        <v>0</v>
      </c>
    </row>
    <row r="13" spans="1:28" ht="15.75" x14ac:dyDescent="0.25">
      <c r="A13" s="24">
        <v>10</v>
      </c>
      <c r="B13" s="25" t="s">
        <v>33</v>
      </c>
      <c r="C13" s="26">
        <v>100</v>
      </c>
      <c r="D13" s="26">
        <v>2</v>
      </c>
      <c r="E13" s="27">
        <f t="shared" si="0"/>
        <v>102</v>
      </c>
      <c r="F13" s="28">
        <v>100</v>
      </c>
      <c r="G13" s="28">
        <v>2</v>
      </c>
      <c r="H13" s="32">
        <v>43986</v>
      </c>
      <c r="I13" s="32">
        <v>43986</v>
      </c>
      <c r="J13" s="30"/>
      <c r="K13" s="31"/>
      <c r="L13" s="34"/>
      <c r="M13" s="34"/>
      <c r="N13" s="30"/>
      <c r="O13" s="31"/>
      <c r="P13" s="34"/>
      <c r="Q13" s="34"/>
      <c r="R13" s="39">
        <v>43986</v>
      </c>
      <c r="U13" s="21"/>
      <c r="V13" s="21"/>
      <c r="W13" s="22">
        <f t="shared" si="4"/>
        <v>0</v>
      </c>
      <c r="X13" s="22">
        <f t="shared" si="1"/>
        <v>0</v>
      </c>
      <c r="Y13" s="22"/>
      <c r="Z13" s="23">
        <f t="shared" si="2"/>
        <v>0</v>
      </c>
      <c r="AA13" s="23"/>
      <c r="AB13" s="23">
        <f t="shared" si="3"/>
        <v>0</v>
      </c>
    </row>
    <row r="14" spans="1:28" ht="15.75" x14ac:dyDescent="0.25">
      <c r="A14" s="24">
        <v>11</v>
      </c>
      <c r="B14" s="25" t="s">
        <v>34</v>
      </c>
      <c r="C14" s="26">
        <v>500</v>
      </c>
      <c r="D14" s="26">
        <v>10</v>
      </c>
      <c r="E14" s="27">
        <f t="shared" si="0"/>
        <v>510</v>
      </c>
      <c r="F14" s="28">
        <v>500</v>
      </c>
      <c r="G14" s="28">
        <v>10</v>
      </c>
      <c r="H14" s="32">
        <v>43986</v>
      </c>
      <c r="I14" s="32">
        <v>43986</v>
      </c>
      <c r="J14" s="30"/>
      <c r="K14" s="31"/>
      <c r="L14" s="34"/>
      <c r="M14" s="34"/>
      <c r="N14" s="30"/>
      <c r="O14" s="31"/>
      <c r="P14" s="34"/>
      <c r="Q14" s="34"/>
      <c r="R14" s="39">
        <v>43986</v>
      </c>
      <c r="U14" s="21"/>
      <c r="V14" s="21"/>
      <c r="W14" s="22">
        <f t="shared" si="4"/>
        <v>0</v>
      </c>
      <c r="X14" s="22">
        <f t="shared" si="1"/>
        <v>0</v>
      </c>
      <c r="Y14" s="22"/>
      <c r="Z14" s="23">
        <f t="shared" si="2"/>
        <v>0</v>
      </c>
      <c r="AA14" s="23"/>
      <c r="AB14" s="23">
        <f t="shared" si="3"/>
        <v>0</v>
      </c>
    </row>
    <row r="15" spans="1:28" s="43" customFormat="1" ht="15.75" x14ac:dyDescent="0.25">
      <c r="A15" s="24">
        <v>12</v>
      </c>
      <c r="B15" s="25" t="s">
        <v>35</v>
      </c>
      <c r="C15" s="26">
        <v>1000</v>
      </c>
      <c r="D15" s="26">
        <v>20</v>
      </c>
      <c r="E15" s="27">
        <f t="shared" si="0"/>
        <v>1020</v>
      </c>
      <c r="F15" s="28">
        <v>800</v>
      </c>
      <c r="G15" s="28">
        <v>16</v>
      </c>
      <c r="H15" s="37">
        <v>43986</v>
      </c>
      <c r="I15" s="37"/>
      <c r="J15" s="30">
        <v>200</v>
      </c>
      <c r="K15" s="38">
        <v>4</v>
      </c>
      <c r="L15" s="39">
        <v>44008</v>
      </c>
      <c r="M15" s="39">
        <v>44008</v>
      </c>
      <c r="N15" s="40"/>
      <c r="O15" s="41"/>
      <c r="P15" s="42"/>
      <c r="Q15" s="42"/>
      <c r="R15" s="39">
        <v>44008</v>
      </c>
      <c r="T15" s="33" t="s">
        <v>31</v>
      </c>
      <c r="U15" s="44"/>
      <c r="V15" s="21"/>
      <c r="W15" s="22">
        <f t="shared" si="4"/>
        <v>0</v>
      </c>
      <c r="X15" s="22">
        <f t="shared" si="1"/>
        <v>0</v>
      </c>
      <c r="Y15" s="45"/>
      <c r="Z15" s="23">
        <f t="shared" si="2"/>
        <v>0</v>
      </c>
      <c r="AA15" s="46"/>
      <c r="AB15" s="23">
        <f t="shared" si="3"/>
        <v>0</v>
      </c>
    </row>
    <row r="16" spans="1:28" ht="21.75" customHeight="1" x14ac:dyDescent="0.25">
      <c r="A16" s="10">
        <v>13</v>
      </c>
      <c r="B16" s="11" t="s">
        <v>36</v>
      </c>
      <c r="C16" s="12">
        <v>200</v>
      </c>
      <c r="D16" s="12">
        <v>4</v>
      </c>
      <c r="E16" s="13">
        <f t="shared" si="0"/>
        <v>204</v>
      </c>
      <c r="F16" s="14"/>
      <c r="G16" s="14"/>
      <c r="H16" s="15"/>
      <c r="I16" s="15"/>
      <c r="J16" s="47"/>
      <c r="K16" s="48"/>
      <c r="L16" s="49"/>
      <c r="M16" s="49"/>
      <c r="N16" s="16">
        <v>200</v>
      </c>
      <c r="O16" s="17">
        <v>4</v>
      </c>
      <c r="P16" s="18">
        <v>44013</v>
      </c>
      <c r="Q16" s="18">
        <v>44013</v>
      </c>
      <c r="R16" s="18">
        <v>44013</v>
      </c>
      <c r="U16" s="50" t="s">
        <v>37</v>
      </c>
      <c r="V16" s="21">
        <f t="shared" ref="V16:V39" si="5">P16-$U$1</f>
        <v>5</v>
      </c>
      <c r="W16" s="22">
        <f>N16*$W$1*110%</f>
        <v>249062000.00000003</v>
      </c>
      <c r="X16" s="22">
        <f t="shared" si="1"/>
        <v>2490620.0000000005</v>
      </c>
      <c r="Y16" s="22"/>
      <c r="Z16" s="23">
        <f t="shared" si="2"/>
        <v>311327.50000000006</v>
      </c>
      <c r="AA16" s="23"/>
      <c r="AB16" s="23">
        <f t="shared" si="3"/>
        <v>0</v>
      </c>
    </row>
    <row r="17" spans="1:28" ht="15.75" x14ac:dyDescent="0.25">
      <c r="A17" s="51">
        <v>14</v>
      </c>
      <c r="B17" s="52" t="s">
        <v>38</v>
      </c>
      <c r="C17" s="53">
        <v>500</v>
      </c>
      <c r="D17" s="53">
        <v>10</v>
      </c>
      <c r="E17" s="54">
        <f t="shared" si="0"/>
        <v>510</v>
      </c>
      <c r="F17" s="55"/>
      <c r="G17" s="55"/>
      <c r="H17" s="56"/>
      <c r="I17" s="56"/>
      <c r="J17" s="57"/>
      <c r="K17" s="58"/>
      <c r="L17" s="59"/>
      <c r="M17" s="59"/>
      <c r="N17" s="57">
        <v>500</v>
      </c>
      <c r="O17" s="58">
        <v>10</v>
      </c>
      <c r="P17" s="59">
        <v>44015</v>
      </c>
      <c r="Q17" s="59">
        <v>44015</v>
      </c>
      <c r="R17" s="60">
        <v>44015</v>
      </c>
      <c r="T17" s="33"/>
      <c r="U17" s="20" t="s">
        <v>23</v>
      </c>
      <c r="V17" s="21">
        <f t="shared" si="5"/>
        <v>7</v>
      </c>
      <c r="W17" s="22">
        <f>N17*$W$1*110%</f>
        <v>622655000</v>
      </c>
      <c r="X17" s="22">
        <f t="shared" si="1"/>
        <v>8717170</v>
      </c>
      <c r="Y17" s="22">
        <f>X17</f>
        <v>8717170</v>
      </c>
      <c r="Z17" s="23">
        <f t="shared" si="2"/>
        <v>1089646.25</v>
      </c>
      <c r="AA17" s="23">
        <f>Z17</f>
        <v>1089646.25</v>
      </c>
      <c r="AB17" s="23">
        <f t="shared" si="3"/>
        <v>9806816.25</v>
      </c>
    </row>
    <row r="18" spans="1:28" ht="15.75" x14ac:dyDescent="0.25">
      <c r="A18" s="24">
        <v>15</v>
      </c>
      <c r="B18" s="25" t="s">
        <v>39</v>
      </c>
      <c r="C18" s="26">
        <v>100</v>
      </c>
      <c r="D18" s="26">
        <v>2</v>
      </c>
      <c r="E18" s="27">
        <f t="shared" si="0"/>
        <v>102</v>
      </c>
      <c r="F18" s="28"/>
      <c r="G18" s="28"/>
      <c r="H18" s="29"/>
      <c r="I18" s="29"/>
      <c r="J18" s="30">
        <v>100</v>
      </c>
      <c r="K18" s="38">
        <v>2</v>
      </c>
      <c r="L18" s="39">
        <v>44008</v>
      </c>
      <c r="M18" s="39">
        <v>44008</v>
      </c>
      <c r="N18" s="30"/>
      <c r="O18" s="31"/>
      <c r="P18" s="32"/>
      <c r="Q18" s="32"/>
      <c r="R18" s="32">
        <v>44008</v>
      </c>
      <c r="T18" s="33"/>
      <c r="U18" s="21"/>
      <c r="V18" s="21"/>
      <c r="W18" s="22">
        <f t="shared" si="4"/>
        <v>0</v>
      </c>
      <c r="X18" s="22">
        <f t="shared" si="1"/>
        <v>0</v>
      </c>
      <c r="Y18" s="22"/>
      <c r="Z18" s="23">
        <f t="shared" si="2"/>
        <v>0</v>
      </c>
      <c r="AA18" s="23"/>
      <c r="AB18" s="23">
        <f t="shared" si="3"/>
        <v>0</v>
      </c>
    </row>
    <row r="19" spans="1:28" ht="15.75" x14ac:dyDescent="0.25">
      <c r="A19" s="24">
        <v>16</v>
      </c>
      <c r="B19" s="25" t="s">
        <v>40</v>
      </c>
      <c r="C19" s="26">
        <v>300</v>
      </c>
      <c r="D19" s="26">
        <v>6</v>
      </c>
      <c r="E19" s="27">
        <f t="shared" si="0"/>
        <v>306</v>
      </c>
      <c r="F19" s="28"/>
      <c r="G19" s="28"/>
      <c r="H19" s="29"/>
      <c r="I19" s="29"/>
      <c r="J19" s="30">
        <v>300</v>
      </c>
      <c r="K19" s="38">
        <v>6</v>
      </c>
      <c r="L19" s="39">
        <v>44008</v>
      </c>
      <c r="M19" s="39">
        <v>44008</v>
      </c>
      <c r="N19" s="30"/>
      <c r="O19" s="31"/>
      <c r="P19" s="32"/>
      <c r="Q19" s="32"/>
      <c r="R19" s="32">
        <v>44008</v>
      </c>
      <c r="T19" s="33"/>
      <c r="U19" s="21"/>
      <c r="V19" s="21"/>
      <c r="W19" s="22">
        <f t="shared" si="4"/>
        <v>0</v>
      </c>
      <c r="X19" s="22">
        <f t="shared" si="1"/>
        <v>0</v>
      </c>
      <c r="Y19" s="22"/>
      <c r="Z19" s="23">
        <f t="shared" si="2"/>
        <v>0</v>
      </c>
      <c r="AA19" s="23"/>
      <c r="AB19" s="23">
        <f t="shared" si="3"/>
        <v>0</v>
      </c>
    </row>
    <row r="20" spans="1:28" s="43" customFormat="1" ht="15.75" x14ac:dyDescent="0.25">
      <c r="A20" s="24">
        <v>17</v>
      </c>
      <c r="B20" s="25" t="s">
        <v>41</v>
      </c>
      <c r="C20" s="26">
        <v>400</v>
      </c>
      <c r="D20" s="26">
        <v>8</v>
      </c>
      <c r="E20" s="27">
        <f t="shared" si="0"/>
        <v>408</v>
      </c>
      <c r="F20" s="28">
        <v>200</v>
      </c>
      <c r="G20" s="28">
        <v>4</v>
      </c>
      <c r="H20" s="37">
        <v>43986</v>
      </c>
      <c r="I20" s="37"/>
      <c r="J20" s="30">
        <v>200</v>
      </c>
      <c r="K20" s="38">
        <v>4</v>
      </c>
      <c r="L20" s="39">
        <v>44008</v>
      </c>
      <c r="M20" s="39">
        <v>44008</v>
      </c>
      <c r="N20" s="40"/>
      <c r="O20" s="41"/>
      <c r="P20" s="42"/>
      <c r="Q20" s="42"/>
      <c r="R20" s="39">
        <v>44008</v>
      </c>
      <c r="T20" s="33" t="s">
        <v>31</v>
      </c>
      <c r="U20" s="44"/>
      <c r="V20" s="21"/>
      <c r="W20" s="22">
        <f t="shared" si="4"/>
        <v>0</v>
      </c>
      <c r="X20" s="22">
        <f t="shared" si="1"/>
        <v>0</v>
      </c>
      <c r="Y20" s="45"/>
      <c r="Z20" s="23">
        <f t="shared" si="2"/>
        <v>0</v>
      </c>
      <c r="AA20" s="46"/>
      <c r="AB20" s="23">
        <f t="shared" si="3"/>
        <v>0</v>
      </c>
    </row>
    <row r="21" spans="1:28" ht="15.75" x14ac:dyDescent="0.25">
      <c r="A21" s="24">
        <v>18</v>
      </c>
      <c r="B21" s="25" t="s">
        <v>42</v>
      </c>
      <c r="C21" s="26">
        <v>50</v>
      </c>
      <c r="D21" s="26">
        <v>1</v>
      </c>
      <c r="E21" s="27">
        <f t="shared" si="0"/>
        <v>51</v>
      </c>
      <c r="F21" s="28">
        <v>50</v>
      </c>
      <c r="G21" s="28">
        <v>1</v>
      </c>
      <c r="H21" s="32">
        <v>43978</v>
      </c>
      <c r="I21" s="32">
        <v>43978</v>
      </c>
      <c r="J21" s="30"/>
      <c r="K21" s="38"/>
      <c r="L21" s="61"/>
      <c r="M21" s="61"/>
      <c r="N21" s="30"/>
      <c r="O21" s="31"/>
      <c r="P21" s="34"/>
      <c r="Q21" s="34"/>
      <c r="R21" s="32">
        <v>43978</v>
      </c>
      <c r="U21" s="21"/>
      <c r="V21" s="21"/>
      <c r="W21" s="22">
        <f t="shared" si="4"/>
        <v>0</v>
      </c>
      <c r="X21" s="22">
        <f t="shared" si="1"/>
        <v>0</v>
      </c>
      <c r="Y21" s="22"/>
      <c r="Z21" s="23">
        <f t="shared" si="2"/>
        <v>0</v>
      </c>
      <c r="AA21" s="23"/>
      <c r="AB21" s="23">
        <f t="shared" si="3"/>
        <v>0</v>
      </c>
    </row>
    <row r="22" spans="1:28" ht="15.75" x14ac:dyDescent="0.25">
      <c r="A22" s="24">
        <v>19</v>
      </c>
      <c r="B22" s="25" t="s">
        <v>43</v>
      </c>
      <c r="C22" s="26">
        <v>200</v>
      </c>
      <c r="D22" s="26">
        <v>4</v>
      </c>
      <c r="E22" s="27">
        <f t="shared" si="0"/>
        <v>204</v>
      </c>
      <c r="F22" s="28"/>
      <c r="G22" s="28"/>
      <c r="H22" s="29"/>
      <c r="I22" s="29"/>
      <c r="J22" s="30">
        <v>200</v>
      </c>
      <c r="K22" s="38">
        <v>4</v>
      </c>
      <c r="L22" s="39">
        <v>44008</v>
      </c>
      <c r="M22" s="39">
        <v>44008</v>
      </c>
      <c r="N22" s="30"/>
      <c r="O22" s="31"/>
      <c r="P22" s="32"/>
      <c r="Q22" s="32"/>
      <c r="R22" s="32">
        <v>44008</v>
      </c>
      <c r="T22" s="33"/>
      <c r="U22" s="21"/>
      <c r="V22" s="21"/>
      <c r="W22" s="22">
        <f t="shared" si="4"/>
        <v>0</v>
      </c>
      <c r="X22" s="22">
        <f t="shared" si="1"/>
        <v>0</v>
      </c>
      <c r="Y22" s="22"/>
      <c r="Z22" s="23">
        <f t="shared" si="2"/>
        <v>0</v>
      </c>
      <c r="AA22" s="23"/>
      <c r="AB22" s="23">
        <f t="shared" si="3"/>
        <v>0</v>
      </c>
    </row>
    <row r="23" spans="1:28" ht="15.75" x14ac:dyDescent="0.25">
      <c r="A23" s="24">
        <v>20</v>
      </c>
      <c r="B23" s="25" t="s">
        <v>44</v>
      </c>
      <c r="C23" s="26">
        <v>460</v>
      </c>
      <c r="D23" s="26">
        <v>9</v>
      </c>
      <c r="E23" s="27">
        <f t="shared" si="0"/>
        <v>469</v>
      </c>
      <c r="F23" s="28">
        <v>460</v>
      </c>
      <c r="G23" s="28">
        <v>9</v>
      </c>
      <c r="H23" s="32">
        <v>43986</v>
      </c>
      <c r="I23" s="32">
        <v>43986</v>
      </c>
      <c r="J23" s="30"/>
      <c r="K23" s="38"/>
      <c r="L23" s="39"/>
      <c r="M23" s="39"/>
      <c r="N23" s="30"/>
      <c r="O23" s="31"/>
      <c r="P23" s="32"/>
      <c r="Q23" s="32"/>
      <c r="R23" s="32">
        <v>43986</v>
      </c>
      <c r="U23" s="21"/>
      <c r="V23" s="21"/>
      <c r="W23" s="22">
        <f t="shared" si="4"/>
        <v>0</v>
      </c>
      <c r="X23" s="22">
        <f t="shared" si="1"/>
        <v>0</v>
      </c>
      <c r="Y23" s="22"/>
      <c r="Z23" s="23">
        <f t="shared" si="2"/>
        <v>0</v>
      </c>
      <c r="AA23" s="23"/>
      <c r="AB23" s="23">
        <f t="shared" si="3"/>
        <v>0</v>
      </c>
    </row>
    <row r="24" spans="1:28" ht="15.75" x14ac:dyDescent="0.25">
      <c r="A24" s="24">
        <v>21</v>
      </c>
      <c r="B24" s="25" t="s">
        <v>45</v>
      </c>
      <c r="C24" s="26">
        <v>250</v>
      </c>
      <c r="D24" s="26">
        <v>5</v>
      </c>
      <c r="E24" s="27">
        <f t="shared" si="0"/>
        <v>255</v>
      </c>
      <c r="F24" s="28"/>
      <c r="G24" s="28"/>
      <c r="H24" s="29"/>
      <c r="I24" s="29"/>
      <c r="J24" s="30">
        <v>250</v>
      </c>
      <c r="K24" s="38">
        <v>5</v>
      </c>
      <c r="L24" s="39">
        <v>44008</v>
      </c>
      <c r="M24" s="39">
        <v>44008</v>
      </c>
      <c r="N24" s="30"/>
      <c r="O24" s="31"/>
      <c r="P24" s="32"/>
      <c r="Q24" s="32"/>
      <c r="R24" s="32">
        <v>44008</v>
      </c>
      <c r="T24" s="33"/>
      <c r="U24" s="21"/>
      <c r="V24" s="21"/>
      <c r="W24" s="22">
        <f t="shared" si="4"/>
        <v>0</v>
      </c>
      <c r="X24" s="22">
        <f t="shared" si="1"/>
        <v>0</v>
      </c>
      <c r="Y24" s="22"/>
      <c r="Z24" s="23">
        <f t="shared" si="2"/>
        <v>0</v>
      </c>
      <c r="AA24" s="23"/>
      <c r="AB24" s="23">
        <f t="shared" si="3"/>
        <v>0</v>
      </c>
    </row>
    <row r="25" spans="1:28" ht="15.75" x14ac:dyDescent="0.25">
      <c r="A25" s="24">
        <v>22</v>
      </c>
      <c r="B25" s="25" t="s">
        <v>46</v>
      </c>
      <c r="C25" s="26">
        <v>50</v>
      </c>
      <c r="D25" s="26">
        <v>1</v>
      </c>
      <c r="E25" s="27">
        <f t="shared" si="0"/>
        <v>51</v>
      </c>
      <c r="F25" s="28"/>
      <c r="G25" s="28"/>
      <c r="H25" s="29"/>
      <c r="I25" s="29"/>
      <c r="J25" s="30">
        <v>50</v>
      </c>
      <c r="K25" s="38">
        <v>1</v>
      </c>
      <c r="L25" s="39">
        <v>44008</v>
      </c>
      <c r="M25" s="39">
        <v>44008</v>
      </c>
      <c r="N25" s="30"/>
      <c r="O25" s="31"/>
      <c r="P25" s="32"/>
      <c r="Q25" s="32"/>
      <c r="R25" s="32">
        <v>44008</v>
      </c>
      <c r="T25" s="33"/>
      <c r="U25" s="21"/>
      <c r="V25" s="21"/>
      <c r="W25" s="22">
        <f t="shared" si="4"/>
        <v>0</v>
      </c>
      <c r="X25" s="22">
        <f t="shared" si="1"/>
        <v>0</v>
      </c>
      <c r="Y25" s="22"/>
      <c r="Z25" s="23">
        <f t="shared" si="2"/>
        <v>0</v>
      </c>
      <c r="AA25" s="23"/>
      <c r="AB25" s="23">
        <f t="shared" si="3"/>
        <v>0</v>
      </c>
    </row>
    <row r="26" spans="1:28" ht="15.75" x14ac:dyDescent="0.25">
      <c r="A26" s="24">
        <v>23</v>
      </c>
      <c r="B26" s="25" t="s">
        <v>47</v>
      </c>
      <c r="C26" s="26">
        <v>300</v>
      </c>
      <c r="D26" s="26">
        <v>6</v>
      </c>
      <c r="E26" s="27">
        <f t="shared" si="0"/>
        <v>306</v>
      </c>
      <c r="F26" s="28">
        <v>300</v>
      </c>
      <c r="G26" s="28">
        <v>6</v>
      </c>
      <c r="H26" s="32">
        <v>43986</v>
      </c>
      <c r="I26" s="32">
        <v>43986</v>
      </c>
      <c r="J26" s="30"/>
      <c r="K26" s="38"/>
      <c r="L26" s="39"/>
      <c r="M26" s="39"/>
      <c r="N26" s="30"/>
      <c r="O26" s="31"/>
      <c r="P26" s="32"/>
      <c r="Q26" s="32"/>
      <c r="R26" s="32">
        <v>43986</v>
      </c>
      <c r="U26" s="21"/>
      <c r="V26" s="21"/>
      <c r="W26" s="22">
        <f t="shared" si="4"/>
        <v>0</v>
      </c>
      <c r="X26" s="22">
        <f t="shared" si="1"/>
        <v>0</v>
      </c>
      <c r="Y26" s="22"/>
      <c r="Z26" s="23">
        <f t="shared" si="2"/>
        <v>0</v>
      </c>
      <c r="AA26" s="23"/>
      <c r="AB26" s="23">
        <f t="shared" si="3"/>
        <v>0</v>
      </c>
    </row>
    <row r="27" spans="1:28" ht="15.75" x14ac:dyDescent="0.25">
      <c r="A27" s="24">
        <v>24</v>
      </c>
      <c r="B27" s="25" t="s">
        <v>48</v>
      </c>
      <c r="C27" s="26">
        <v>60</v>
      </c>
      <c r="D27" s="26">
        <v>1</v>
      </c>
      <c r="E27" s="27">
        <f t="shared" si="0"/>
        <v>61</v>
      </c>
      <c r="F27" s="28"/>
      <c r="G27" s="28"/>
      <c r="H27" s="29"/>
      <c r="I27" s="29"/>
      <c r="J27" s="30">
        <v>60</v>
      </c>
      <c r="K27" s="38">
        <v>1</v>
      </c>
      <c r="L27" s="39">
        <v>44008</v>
      </c>
      <c r="M27" s="39">
        <v>44008</v>
      </c>
      <c r="N27" s="30"/>
      <c r="O27" s="31"/>
      <c r="P27" s="32"/>
      <c r="Q27" s="32"/>
      <c r="R27" s="32">
        <v>44008</v>
      </c>
      <c r="T27" s="33"/>
      <c r="U27" s="21"/>
      <c r="V27" s="21"/>
      <c r="W27" s="22">
        <f t="shared" si="4"/>
        <v>0</v>
      </c>
      <c r="X27" s="22">
        <f t="shared" si="1"/>
        <v>0</v>
      </c>
      <c r="Y27" s="22"/>
      <c r="Z27" s="23">
        <f t="shared" si="2"/>
        <v>0</v>
      </c>
      <c r="AA27" s="23"/>
      <c r="AB27" s="23">
        <f t="shared" si="3"/>
        <v>0</v>
      </c>
    </row>
    <row r="28" spans="1:28" ht="15.75" x14ac:dyDescent="0.25">
      <c r="A28" s="24">
        <v>25</v>
      </c>
      <c r="B28" s="25" t="s">
        <v>49</v>
      </c>
      <c r="C28" s="26">
        <v>500</v>
      </c>
      <c r="D28" s="26">
        <v>10</v>
      </c>
      <c r="E28" s="27">
        <f t="shared" si="0"/>
        <v>510</v>
      </c>
      <c r="F28" s="28"/>
      <c r="G28" s="28"/>
      <c r="H28" s="29"/>
      <c r="I28" s="29"/>
      <c r="J28" s="30">
        <v>500</v>
      </c>
      <c r="K28" s="38">
        <v>10</v>
      </c>
      <c r="L28" s="39">
        <v>44008</v>
      </c>
      <c r="M28" s="39">
        <v>44008</v>
      </c>
      <c r="N28" s="30"/>
      <c r="O28" s="31"/>
      <c r="P28" s="32"/>
      <c r="Q28" s="32"/>
      <c r="R28" s="32">
        <v>44008</v>
      </c>
      <c r="T28" s="33"/>
      <c r="U28" s="21"/>
      <c r="V28" s="21"/>
      <c r="W28" s="22">
        <f t="shared" si="4"/>
        <v>0</v>
      </c>
      <c r="X28" s="22">
        <f t="shared" si="1"/>
        <v>0</v>
      </c>
      <c r="Y28" s="22"/>
      <c r="Z28" s="23">
        <f t="shared" si="2"/>
        <v>0</v>
      </c>
      <c r="AA28" s="23"/>
      <c r="AB28" s="23">
        <f t="shared" si="3"/>
        <v>0</v>
      </c>
    </row>
    <row r="29" spans="1:28" ht="15.75" x14ac:dyDescent="0.25">
      <c r="A29" s="24">
        <v>26</v>
      </c>
      <c r="B29" s="25" t="s">
        <v>50</v>
      </c>
      <c r="C29" s="26">
        <v>250</v>
      </c>
      <c r="D29" s="26">
        <v>5</v>
      </c>
      <c r="E29" s="27">
        <f t="shared" si="0"/>
        <v>255</v>
      </c>
      <c r="F29" s="28">
        <v>200</v>
      </c>
      <c r="G29" s="28">
        <v>4</v>
      </c>
      <c r="H29" s="29">
        <v>43980</v>
      </c>
      <c r="I29" s="29">
        <v>43980</v>
      </c>
      <c r="J29" s="30">
        <v>50</v>
      </c>
      <c r="K29" s="38">
        <v>1</v>
      </c>
      <c r="L29" s="39">
        <v>44006</v>
      </c>
      <c r="M29" s="39">
        <v>44006</v>
      </c>
      <c r="N29" s="30"/>
      <c r="O29" s="31"/>
      <c r="P29" s="32"/>
      <c r="Q29" s="32"/>
      <c r="R29" s="32">
        <v>44006</v>
      </c>
      <c r="T29" s="2" t="s">
        <v>51</v>
      </c>
      <c r="U29" s="21"/>
      <c r="V29" s="21"/>
      <c r="W29" s="22">
        <f t="shared" si="4"/>
        <v>0</v>
      </c>
      <c r="X29" s="22">
        <f t="shared" si="1"/>
        <v>0</v>
      </c>
      <c r="Y29" s="22"/>
      <c r="Z29" s="23">
        <f t="shared" si="2"/>
        <v>0</v>
      </c>
      <c r="AA29" s="23"/>
      <c r="AB29" s="23">
        <f t="shared" si="3"/>
        <v>0</v>
      </c>
    </row>
    <row r="30" spans="1:28" ht="15.75" x14ac:dyDescent="0.25">
      <c r="A30" s="24">
        <v>27</v>
      </c>
      <c r="B30" s="25" t="s">
        <v>52</v>
      </c>
      <c r="C30" s="26">
        <v>80</v>
      </c>
      <c r="D30" s="26">
        <v>2</v>
      </c>
      <c r="E30" s="27">
        <f t="shared" si="0"/>
        <v>82</v>
      </c>
      <c r="F30" s="28">
        <v>80</v>
      </c>
      <c r="G30" s="28">
        <v>2</v>
      </c>
      <c r="H30" s="32">
        <v>43986</v>
      </c>
      <c r="I30" s="32">
        <v>43986</v>
      </c>
      <c r="J30" s="30"/>
      <c r="K30" s="38"/>
      <c r="L30" s="39"/>
      <c r="M30" s="39"/>
      <c r="N30" s="30"/>
      <c r="O30" s="31"/>
      <c r="P30" s="32"/>
      <c r="Q30" s="32"/>
      <c r="R30" s="32">
        <v>43986</v>
      </c>
      <c r="U30" s="21"/>
      <c r="V30" s="21"/>
      <c r="W30" s="22">
        <f t="shared" si="4"/>
        <v>0</v>
      </c>
      <c r="X30" s="22">
        <f t="shared" si="1"/>
        <v>0</v>
      </c>
      <c r="Y30" s="22"/>
      <c r="Z30" s="23">
        <f t="shared" si="2"/>
        <v>0</v>
      </c>
      <c r="AA30" s="23"/>
      <c r="AB30" s="23">
        <f t="shared" si="3"/>
        <v>0</v>
      </c>
    </row>
    <row r="31" spans="1:28" ht="15.75" x14ac:dyDescent="0.25">
      <c r="A31" s="24">
        <v>28</v>
      </c>
      <c r="B31" s="25" t="s">
        <v>53</v>
      </c>
      <c r="C31" s="26">
        <v>100</v>
      </c>
      <c r="D31" s="26">
        <v>2</v>
      </c>
      <c r="E31" s="27">
        <f t="shared" si="0"/>
        <v>102</v>
      </c>
      <c r="F31" s="28">
        <v>100</v>
      </c>
      <c r="G31" s="28">
        <v>2</v>
      </c>
      <c r="H31" s="32">
        <v>43985</v>
      </c>
      <c r="I31" s="32">
        <v>43985</v>
      </c>
      <c r="J31" s="30"/>
      <c r="K31" s="38"/>
      <c r="L31" s="39"/>
      <c r="M31" s="39"/>
      <c r="N31" s="30"/>
      <c r="O31" s="31"/>
      <c r="P31" s="32"/>
      <c r="Q31" s="32"/>
      <c r="R31" s="32">
        <v>43985</v>
      </c>
      <c r="U31" s="21"/>
      <c r="V31" s="21"/>
      <c r="W31" s="22">
        <f t="shared" si="4"/>
        <v>0</v>
      </c>
      <c r="X31" s="22">
        <f t="shared" si="1"/>
        <v>0</v>
      </c>
      <c r="Y31" s="22"/>
      <c r="Z31" s="23">
        <f t="shared" si="2"/>
        <v>0</v>
      </c>
      <c r="AA31" s="23"/>
      <c r="AB31" s="23">
        <f t="shared" si="3"/>
        <v>0</v>
      </c>
    </row>
    <row r="32" spans="1:28" ht="15.75" x14ac:dyDescent="0.25">
      <c r="A32" s="10">
        <v>29</v>
      </c>
      <c r="B32" s="11" t="s">
        <v>54</v>
      </c>
      <c r="C32" s="12">
        <v>1000</v>
      </c>
      <c r="D32" s="12">
        <v>20</v>
      </c>
      <c r="E32" s="13">
        <f t="shared" si="0"/>
        <v>1020</v>
      </c>
      <c r="F32" s="14">
        <v>560</v>
      </c>
      <c r="G32" s="14">
        <v>11</v>
      </c>
      <c r="H32" s="62">
        <v>43993</v>
      </c>
      <c r="I32" s="62">
        <v>44008</v>
      </c>
      <c r="J32" s="47"/>
      <c r="K32" s="48"/>
      <c r="L32" s="49"/>
      <c r="M32" s="49"/>
      <c r="N32" s="16">
        <v>440</v>
      </c>
      <c r="O32" s="17">
        <v>9</v>
      </c>
      <c r="P32" s="18">
        <v>44013</v>
      </c>
      <c r="Q32" s="18">
        <v>44013</v>
      </c>
      <c r="R32" s="18">
        <v>44013</v>
      </c>
      <c r="S32" s="43"/>
      <c r="T32" s="2" t="s">
        <v>51</v>
      </c>
      <c r="U32" s="50" t="s">
        <v>37</v>
      </c>
      <c r="V32" s="21">
        <f t="shared" si="5"/>
        <v>5</v>
      </c>
      <c r="W32" s="22">
        <f>N32*$W$1*110%</f>
        <v>547936400</v>
      </c>
      <c r="X32" s="22">
        <f t="shared" si="1"/>
        <v>5479364</v>
      </c>
      <c r="Y32" s="22"/>
      <c r="Z32" s="23">
        <f t="shared" si="2"/>
        <v>684920.5</v>
      </c>
      <c r="AA32" s="23"/>
      <c r="AB32" s="23">
        <f t="shared" si="3"/>
        <v>0</v>
      </c>
    </row>
    <row r="33" spans="1:28" ht="15.75" x14ac:dyDescent="0.25">
      <c r="A33" s="24">
        <v>30</v>
      </c>
      <c r="B33" s="25" t="s">
        <v>55</v>
      </c>
      <c r="C33" s="26">
        <v>400</v>
      </c>
      <c r="D33" s="26">
        <v>8</v>
      </c>
      <c r="E33" s="27">
        <f t="shared" si="0"/>
        <v>408</v>
      </c>
      <c r="F33" s="28"/>
      <c r="G33" s="28"/>
      <c r="H33" s="29"/>
      <c r="I33" s="29"/>
      <c r="J33" s="30">
        <v>400</v>
      </c>
      <c r="K33" s="38">
        <v>8</v>
      </c>
      <c r="L33" s="39">
        <v>44008</v>
      </c>
      <c r="M33" s="39">
        <v>44008</v>
      </c>
      <c r="N33" s="30"/>
      <c r="O33" s="31"/>
      <c r="P33" s="32"/>
      <c r="Q33" s="32"/>
      <c r="R33" s="32">
        <v>44008</v>
      </c>
      <c r="T33" s="33"/>
      <c r="U33" s="21"/>
      <c r="V33" s="21"/>
      <c r="W33" s="22">
        <f t="shared" si="4"/>
        <v>0</v>
      </c>
      <c r="X33" s="22">
        <f t="shared" si="1"/>
        <v>0</v>
      </c>
      <c r="Y33" s="22"/>
      <c r="Z33" s="23">
        <f t="shared" si="2"/>
        <v>0</v>
      </c>
      <c r="AA33" s="23"/>
      <c r="AB33" s="23">
        <f t="shared" si="3"/>
        <v>0</v>
      </c>
    </row>
    <row r="34" spans="1:28" s="43" customFormat="1" ht="15.75" x14ac:dyDescent="0.25">
      <c r="A34" s="24">
        <v>31</v>
      </c>
      <c r="B34" s="25" t="s">
        <v>56</v>
      </c>
      <c r="C34" s="26">
        <v>300</v>
      </c>
      <c r="D34" s="26">
        <v>6</v>
      </c>
      <c r="E34" s="27">
        <f t="shared" si="0"/>
        <v>306</v>
      </c>
      <c r="F34" s="28">
        <v>200</v>
      </c>
      <c r="G34" s="28">
        <v>4</v>
      </c>
      <c r="H34" s="37">
        <v>43986</v>
      </c>
      <c r="I34" s="37"/>
      <c r="J34" s="30">
        <v>100</v>
      </c>
      <c r="K34" s="38">
        <v>2</v>
      </c>
      <c r="L34" s="39">
        <v>44008</v>
      </c>
      <c r="M34" s="39">
        <v>44008</v>
      </c>
      <c r="N34" s="40"/>
      <c r="O34" s="41"/>
      <c r="P34" s="42"/>
      <c r="Q34" s="42"/>
      <c r="R34" s="39">
        <v>44008</v>
      </c>
      <c r="T34" s="33" t="s">
        <v>31</v>
      </c>
      <c r="U34" s="44"/>
      <c r="V34" s="21"/>
      <c r="W34" s="22">
        <f t="shared" si="4"/>
        <v>0</v>
      </c>
      <c r="X34" s="22">
        <f t="shared" si="1"/>
        <v>0</v>
      </c>
      <c r="Y34" s="45"/>
      <c r="Z34" s="23">
        <f t="shared" si="2"/>
        <v>0</v>
      </c>
      <c r="AA34" s="46"/>
      <c r="AB34" s="23">
        <f t="shared" si="3"/>
        <v>0</v>
      </c>
    </row>
    <row r="35" spans="1:28" ht="15.75" x14ac:dyDescent="0.25">
      <c r="A35" s="10">
        <v>32</v>
      </c>
      <c r="B35" s="11" t="s">
        <v>57</v>
      </c>
      <c r="C35" s="12">
        <v>160</v>
      </c>
      <c r="D35" s="12">
        <v>3</v>
      </c>
      <c r="E35" s="13">
        <f t="shared" si="0"/>
        <v>163</v>
      </c>
      <c r="F35" s="14"/>
      <c r="G35" s="14"/>
      <c r="H35" s="15"/>
      <c r="I35" s="15"/>
      <c r="J35" s="47"/>
      <c r="K35" s="48"/>
      <c r="L35" s="49"/>
      <c r="M35" s="49"/>
      <c r="N35" s="16">
        <v>160</v>
      </c>
      <c r="O35" s="17">
        <v>3</v>
      </c>
      <c r="P35" s="18">
        <v>44013</v>
      </c>
      <c r="Q35" s="18">
        <v>44013</v>
      </c>
      <c r="R35" s="18">
        <v>44013</v>
      </c>
      <c r="T35" s="33"/>
      <c r="U35" s="20" t="s">
        <v>23</v>
      </c>
      <c r="V35" s="21">
        <f t="shared" si="5"/>
        <v>5</v>
      </c>
      <c r="W35" s="22">
        <f>N35*$W$1*110%</f>
        <v>199249600.00000003</v>
      </c>
      <c r="X35" s="22">
        <f t="shared" si="1"/>
        <v>1992496.0000000005</v>
      </c>
      <c r="Y35" s="22">
        <f>X35</f>
        <v>1992496.0000000005</v>
      </c>
      <c r="Z35" s="23">
        <f t="shared" si="2"/>
        <v>249062</v>
      </c>
      <c r="AA35" s="23">
        <f>Z35</f>
        <v>249062</v>
      </c>
      <c r="AB35" s="23">
        <f t="shared" si="3"/>
        <v>2241558.0000000005</v>
      </c>
    </row>
    <row r="36" spans="1:28" s="43" customFormat="1" ht="15.75" x14ac:dyDescent="0.25">
      <c r="A36" s="24">
        <v>33</v>
      </c>
      <c r="B36" s="25" t="s">
        <v>58</v>
      </c>
      <c r="C36" s="26">
        <v>300</v>
      </c>
      <c r="D36" s="26">
        <v>6</v>
      </c>
      <c r="E36" s="27">
        <f t="shared" si="0"/>
        <v>306</v>
      </c>
      <c r="F36" s="28">
        <v>200</v>
      </c>
      <c r="G36" s="28">
        <v>4</v>
      </c>
      <c r="H36" s="37">
        <v>43986</v>
      </c>
      <c r="I36" s="37"/>
      <c r="J36" s="30">
        <v>100</v>
      </c>
      <c r="K36" s="38">
        <v>2</v>
      </c>
      <c r="L36" s="39">
        <v>44008</v>
      </c>
      <c r="M36" s="39">
        <v>44008</v>
      </c>
      <c r="N36" s="40"/>
      <c r="O36" s="41"/>
      <c r="P36" s="42"/>
      <c r="Q36" s="42"/>
      <c r="R36" s="39">
        <v>44008</v>
      </c>
      <c r="T36" s="33" t="s">
        <v>31</v>
      </c>
      <c r="U36" s="44"/>
      <c r="V36" s="21"/>
      <c r="W36" s="22">
        <f t="shared" si="4"/>
        <v>0</v>
      </c>
      <c r="X36" s="22">
        <f t="shared" si="1"/>
        <v>0</v>
      </c>
      <c r="Y36" s="22"/>
      <c r="Z36" s="23">
        <f t="shared" si="2"/>
        <v>0</v>
      </c>
      <c r="AA36" s="23"/>
      <c r="AB36" s="23">
        <f t="shared" si="3"/>
        <v>0</v>
      </c>
    </row>
    <row r="37" spans="1:28" ht="15.75" x14ac:dyDescent="0.25">
      <c r="A37" s="24">
        <v>34</v>
      </c>
      <c r="B37" s="25" t="s">
        <v>59</v>
      </c>
      <c r="C37" s="26">
        <v>500</v>
      </c>
      <c r="D37" s="26">
        <v>10</v>
      </c>
      <c r="E37" s="27">
        <f t="shared" si="0"/>
        <v>510</v>
      </c>
      <c r="F37" s="28"/>
      <c r="G37" s="28"/>
      <c r="H37" s="29"/>
      <c r="I37" s="29"/>
      <c r="J37" s="30">
        <v>500</v>
      </c>
      <c r="K37" s="38">
        <v>10</v>
      </c>
      <c r="L37" s="39">
        <v>44008</v>
      </c>
      <c r="M37" s="39">
        <v>44008</v>
      </c>
      <c r="N37" s="30"/>
      <c r="O37" s="31"/>
      <c r="P37" s="32"/>
      <c r="Q37" s="32"/>
      <c r="R37" s="32">
        <v>44008</v>
      </c>
      <c r="T37" s="33"/>
      <c r="U37" s="21"/>
      <c r="V37" s="21"/>
      <c r="W37" s="22">
        <f t="shared" si="4"/>
        <v>0</v>
      </c>
      <c r="X37" s="22">
        <f t="shared" si="1"/>
        <v>0</v>
      </c>
      <c r="Y37" s="22"/>
      <c r="Z37" s="23">
        <f t="shared" si="2"/>
        <v>0</v>
      </c>
      <c r="AA37" s="23"/>
      <c r="AB37" s="23">
        <f t="shared" si="3"/>
        <v>0</v>
      </c>
    </row>
    <row r="38" spans="1:28" ht="15.75" x14ac:dyDescent="0.25">
      <c r="A38" s="10">
        <v>35</v>
      </c>
      <c r="B38" s="11" t="s">
        <v>60</v>
      </c>
      <c r="C38" s="12">
        <v>400</v>
      </c>
      <c r="D38" s="12">
        <v>8</v>
      </c>
      <c r="E38" s="13">
        <f t="shared" si="0"/>
        <v>408</v>
      </c>
      <c r="F38" s="14"/>
      <c r="G38" s="14"/>
      <c r="H38" s="15"/>
      <c r="I38" s="15"/>
      <c r="J38" s="47"/>
      <c r="K38" s="48"/>
      <c r="L38" s="49"/>
      <c r="M38" s="49"/>
      <c r="N38" s="16">
        <v>400</v>
      </c>
      <c r="O38" s="17">
        <v>8</v>
      </c>
      <c r="P38" s="18">
        <v>44013</v>
      </c>
      <c r="Q38" s="18">
        <v>44013</v>
      </c>
      <c r="R38" s="18">
        <v>44013</v>
      </c>
      <c r="T38" s="33"/>
      <c r="U38" s="20" t="s">
        <v>23</v>
      </c>
      <c r="V38" s="21">
        <f t="shared" si="5"/>
        <v>5</v>
      </c>
      <c r="W38" s="22">
        <f>N38*$W$1*110%</f>
        <v>498124000.00000006</v>
      </c>
      <c r="X38" s="22">
        <f t="shared" si="1"/>
        <v>4981240.0000000009</v>
      </c>
      <c r="Y38" s="22">
        <f t="shared" ref="Y38:Y39" si="6">X38</f>
        <v>4981240.0000000009</v>
      </c>
      <c r="Z38" s="23">
        <f t="shared" si="2"/>
        <v>622655.00000000012</v>
      </c>
      <c r="AA38" s="23">
        <f t="shared" ref="AA38:AA39" si="7">Z38</f>
        <v>622655.00000000012</v>
      </c>
      <c r="AB38" s="23">
        <f t="shared" si="3"/>
        <v>5603895.0000000009</v>
      </c>
    </row>
    <row r="39" spans="1:28" ht="17.25" customHeight="1" x14ac:dyDescent="0.25">
      <c r="A39" s="63">
        <v>36</v>
      </c>
      <c r="B39" s="64" t="s">
        <v>61</v>
      </c>
      <c r="C39" s="12">
        <v>2000</v>
      </c>
      <c r="D39" s="12">
        <v>40</v>
      </c>
      <c r="E39" s="13">
        <f t="shared" si="0"/>
        <v>2040</v>
      </c>
      <c r="F39" s="65">
        <v>900</v>
      </c>
      <c r="G39" s="65">
        <v>18</v>
      </c>
      <c r="H39" s="66">
        <v>43977</v>
      </c>
      <c r="I39" s="66">
        <v>43978</v>
      </c>
      <c r="J39" s="47">
        <v>120</v>
      </c>
      <c r="K39" s="48">
        <v>3</v>
      </c>
      <c r="L39" s="49">
        <v>44004</v>
      </c>
      <c r="M39" s="49">
        <v>44008</v>
      </c>
      <c r="N39" s="16">
        <v>980</v>
      </c>
      <c r="O39" s="17">
        <v>19</v>
      </c>
      <c r="P39" s="18">
        <v>44013</v>
      </c>
      <c r="Q39" s="18">
        <v>44013</v>
      </c>
      <c r="R39" s="67">
        <v>44013</v>
      </c>
      <c r="T39" s="2" t="s">
        <v>62</v>
      </c>
      <c r="U39" s="20" t="s">
        <v>23</v>
      </c>
      <c r="V39" s="21">
        <f t="shared" si="5"/>
        <v>5</v>
      </c>
      <c r="W39" s="22">
        <f t="shared" si="4"/>
        <v>1220403800</v>
      </c>
      <c r="X39" s="22">
        <f t="shared" si="1"/>
        <v>12204038</v>
      </c>
      <c r="Y39" s="22">
        <f t="shared" si="6"/>
        <v>12204038</v>
      </c>
      <c r="Z39" s="23">
        <f>W39*V39*(6%+3%)/360</f>
        <v>1525504.75</v>
      </c>
      <c r="AA39" s="23">
        <f t="shared" si="7"/>
        <v>1525504.75</v>
      </c>
      <c r="AB39" s="23">
        <f t="shared" si="3"/>
        <v>13729542.75</v>
      </c>
    </row>
    <row r="40" spans="1:28" ht="15.75" x14ac:dyDescent="0.25">
      <c r="A40" s="68"/>
      <c r="B40" s="68" t="s">
        <v>63</v>
      </c>
      <c r="C40" s="69">
        <f>SUBTOTAL(9,C4:C39)</f>
        <v>12460</v>
      </c>
      <c r="D40" s="69">
        <f>SUM(D4:D39)</f>
        <v>250</v>
      </c>
      <c r="E40" s="69">
        <f>SUM(E4:E39)</f>
        <v>12710</v>
      </c>
      <c r="F40" s="69">
        <f>SUM(F4:F39)</f>
        <v>5480</v>
      </c>
      <c r="G40" s="69">
        <f>SUM(G4:G39)</f>
        <v>110</v>
      </c>
      <c r="H40" s="69"/>
      <c r="I40" s="69"/>
      <c r="J40" s="69">
        <f>SUBTOTAL(9,J4:J39)</f>
        <v>4200</v>
      </c>
      <c r="K40" s="69">
        <f>SUM(K4:K39)</f>
        <v>85</v>
      </c>
      <c r="L40" s="69"/>
      <c r="M40" s="70"/>
      <c r="N40" s="69">
        <f>SUBTOTAL(9,N4:N39)</f>
        <v>2780</v>
      </c>
      <c r="O40" s="69">
        <f>SUM(O4:O39)</f>
        <v>55</v>
      </c>
      <c r="P40" s="69"/>
      <c r="Q40" s="70"/>
      <c r="R40" s="70"/>
      <c r="T40" s="33"/>
      <c r="U40" s="71"/>
      <c r="V40" s="71"/>
      <c r="W40" s="72">
        <f>SUM(W4:W39)</f>
        <v>3461961800</v>
      </c>
      <c r="X40" s="72">
        <f t="shared" ref="X40:AB40" si="8">SUM(X4:X39)</f>
        <v>37608362</v>
      </c>
      <c r="Y40" s="72">
        <f t="shared" si="8"/>
        <v>29638378</v>
      </c>
      <c r="Z40" s="72">
        <f t="shared" si="8"/>
        <v>4701045.25</v>
      </c>
      <c r="AA40" s="72">
        <f t="shared" si="8"/>
        <v>3704797.25</v>
      </c>
      <c r="AB40" s="72">
        <f t="shared" si="8"/>
        <v>33343175.25</v>
      </c>
    </row>
    <row r="41" spans="1:28" ht="26.25" customHeight="1" x14ac:dyDescent="0.25">
      <c r="A41" s="73"/>
      <c r="B41" s="73"/>
      <c r="C41" s="74" t="s">
        <v>64</v>
      </c>
      <c r="D41" s="75"/>
      <c r="E41" s="75"/>
      <c r="F41" s="75"/>
      <c r="G41" s="75"/>
      <c r="H41" s="75"/>
      <c r="I41" s="75"/>
      <c r="J41" s="75"/>
      <c r="K41" s="74"/>
      <c r="L41" s="75"/>
      <c r="M41" s="76"/>
      <c r="N41" s="75"/>
      <c r="O41" s="74"/>
      <c r="P41" s="75"/>
      <c r="Q41" s="76"/>
      <c r="R41" s="77" t="s">
        <v>65</v>
      </c>
      <c r="T41" s="33"/>
    </row>
    <row r="42" spans="1:28" s="83" customFormat="1" ht="15.75" x14ac:dyDescent="0.25">
      <c r="A42" s="142" t="s">
        <v>66</v>
      </c>
      <c r="B42" s="143"/>
      <c r="C42" s="32">
        <v>43969</v>
      </c>
      <c r="D42" s="78"/>
      <c r="E42" s="79"/>
      <c r="F42" s="80">
        <v>5480</v>
      </c>
      <c r="G42" s="80">
        <v>110</v>
      </c>
      <c r="H42" s="80"/>
      <c r="I42" s="81"/>
      <c r="J42" s="81"/>
      <c r="K42" s="81"/>
      <c r="L42" s="81"/>
      <c r="M42" s="81"/>
      <c r="N42" s="81"/>
      <c r="O42" s="79"/>
      <c r="P42" s="79"/>
      <c r="Q42" s="82"/>
      <c r="R42" s="32">
        <v>43966</v>
      </c>
      <c r="T42" s="2"/>
      <c r="W42" s="84"/>
      <c r="X42" s="84"/>
      <c r="Y42" s="84"/>
      <c r="Z42" s="85"/>
      <c r="AA42" s="85"/>
      <c r="AB42" s="85"/>
    </row>
    <row r="43" spans="1:28" s="83" customFormat="1" ht="15.75" x14ac:dyDescent="0.25">
      <c r="A43" s="144" t="s">
        <v>67</v>
      </c>
      <c r="B43" s="145"/>
      <c r="C43" s="32">
        <v>43990</v>
      </c>
      <c r="D43" s="78"/>
      <c r="E43" s="79"/>
      <c r="F43" s="80"/>
      <c r="G43" s="80"/>
      <c r="H43" s="80"/>
      <c r="I43" s="81"/>
      <c r="J43" s="86">
        <v>4200</v>
      </c>
      <c r="K43" s="87">
        <v>85</v>
      </c>
      <c r="L43" s="81"/>
      <c r="M43" s="81"/>
      <c r="N43" s="86"/>
      <c r="O43" s="87"/>
      <c r="P43" s="79"/>
      <c r="Q43" s="82"/>
      <c r="R43" s="32">
        <v>43986</v>
      </c>
      <c r="T43" s="2"/>
      <c r="W43" s="84"/>
      <c r="X43" s="84"/>
      <c r="Y43" s="84"/>
      <c r="Z43" s="85"/>
      <c r="AA43" s="85"/>
      <c r="AB43" s="85"/>
    </row>
    <row r="44" spans="1:28" ht="15.75" x14ac:dyDescent="0.25">
      <c r="A44" s="142" t="s">
        <v>68</v>
      </c>
      <c r="B44" s="143"/>
      <c r="C44" s="32">
        <v>44004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86">
        <v>2780</v>
      </c>
      <c r="O44" s="87">
        <v>55</v>
      </c>
      <c r="P44" s="21"/>
      <c r="Q44" s="21"/>
      <c r="R44" s="32">
        <v>44004</v>
      </c>
    </row>
    <row r="45" spans="1:28" x14ac:dyDescent="0.25">
      <c r="N45" s="88">
        <f>F42+J43+N44</f>
        <v>12460</v>
      </c>
      <c r="O45" s="88">
        <f>G42+K43+O44</f>
        <v>250</v>
      </c>
    </row>
    <row r="50" spans="1:9" ht="15.75" x14ac:dyDescent="0.25">
      <c r="B50" s="89" t="s">
        <v>69</v>
      </c>
      <c r="C50" s="90">
        <v>43995</v>
      </c>
      <c r="D50" s="89"/>
      <c r="E50" s="91">
        <f>F42</f>
        <v>5480</v>
      </c>
      <c r="F50" s="91">
        <f>G42</f>
        <v>110</v>
      </c>
      <c r="G50" s="89"/>
      <c r="H50" s="89"/>
      <c r="I50" s="89"/>
    </row>
    <row r="51" spans="1:9" ht="15.75" x14ac:dyDescent="0.25">
      <c r="B51" s="89" t="s">
        <v>70</v>
      </c>
      <c r="C51" s="90">
        <v>44015</v>
      </c>
      <c r="D51" s="89"/>
      <c r="E51" s="91">
        <f>J40+N40</f>
        <v>6980</v>
      </c>
      <c r="F51" s="91">
        <f>K40+O40</f>
        <v>140</v>
      </c>
      <c r="G51" s="89"/>
      <c r="H51" s="92">
        <f>E50+E51</f>
        <v>12460</v>
      </c>
      <c r="I51" s="92">
        <f>F50+F51</f>
        <v>250</v>
      </c>
    </row>
    <row r="52" spans="1:9" ht="15.75" x14ac:dyDescent="0.25">
      <c r="B52" s="89"/>
      <c r="C52" s="90"/>
      <c r="D52" s="89"/>
      <c r="E52" s="89"/>
      <c r="F52" s="89"/>
      <c r="G52" s="89"/>
      <c r="H52" s="89"/>
      <c r="I52" s="89"/>
    </row>
    <row r="53" spans="1:9" ht="15.75" x14ac:dyDescent="0.25">
      <c r="B53" s="93" t="s">
        <v>71</v>
      </c>
      <c r="C53" s="90">
        <v>44018</v>
      </c>
      <c r="D53" s="89"/>
      <c r="E53" s="89"/>
      <c r="F53" s="89"/>
      <c r="G53" s="89"/>
      <c r="H53" s="89"/>
      <c r="I53" s="89"/>
    </row>
    <row r="56" spans="1:9" ht="15.75" x14ac:dyDescent="0.25">
      <c r="A56" s="94" t="s">
        <v>72</v>
      </c>
      <c r="B56" s="95"/>
      <c r="C56" s="96">
        <v>44058</v>
      </c>
      <c r="E56" s="3"/>
    </row>
  </sheetData>
  <autoFilter ref="F3:Q45"/>
  <mergeCells count="21">
    <mergeCell ref="AA2:AA3"/>
    <mergeCell ref="AB2:AB3"/>
    <mergeCell ref="A42:B42"/>
    <mergeCell ref="A43:B43"/>
    <mergeCell ref="A44:B44"/>
    <mergeCell ref="U2:U3"/>
    <mergeCell ref="V2:V3"/>
    <mergeCell ref="W2:W3"/>
    <mergeCell ref="X2:X3"/>
    <mergeCell ref="Y2:Y3"/>
    <mergeCell ref="Z2:Z3"/>
    <mergeCell ref="A1:R1"/>
    <mergeCell ref="A2:A3"/>
    <mergeCell ref="B2:B3"/>
    <mergeCell ref="C2:C3"/>
    <mergeCell ref="D2:D3"/>
    <mergeCell ref="E2:E3"/>
    <mergeCell ref="F2:I2"/>
    <mergeCell ref="J2:M2"/>
    <mergeCell ref="N2:Q2"/>
    <mergeCell ref="R2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058-2020_PO2 (T7)</vt:lpstr>
      <vt:lpstr>058-2020_PO1 (T6)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2020-09-24T04:11:21Z</dcterms:created>
  <dcterms:modified xsi:type="dcterms:W3CDTF">2021-09-23T08:18:17Z</dcterms:modified>
</cp:coreProperties>
</file>