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QMS_CMCSOFT\2. QMS_SOAN THAO\4. KINH DOANH và TRIỂN KHAI\2. Quy trình- Biểu mẫu đi kèm\2. Quan ly hop dong\"/>
    </mc:Choice>
  </mc:AlternateContent>
  <bookViews>
    <workbookView xWindow="90" yWindow="30" windowWidth="15300" windowHeight="5840"/>
  </bookViews>
  <sheets>
    <sheet name="PAKD NB" sheetId="4" r:id="rId1"/>
    <sheet name="HĐNB" sheetId="6" r:id="rId2"/>
    <sheet name="Chi phí khách hàng" sheetId="3" r:id="rId3"/>
  </sheets>
  <externalReferences>
    <externalReference r:id="rId4"/>
  </externalReferences>
  <definedNames>
    <definedName name="DT" localSheetId="1">'[1]HĐNB&amp;PAXSNB'!$C$19</definedName>
    <definedName name="DT" localSheetId="0">'PAKD NB'!$E$24</definedName>
    <definedName name="DT">#REF!</definedName>
  </definedNames>
  <calcPr calcId="162913"/>
</workbook>
</file>

<file path=xl/calcChain.xml><?xml version="1.0" encoding="utf-8"?>
<calcChain xmlns="http://schemas.openxmlformats.org/spreadsheetml/2006/main">
  <c r="F3" i="6" l="1"/>
  <c r="C3" i="6"/>
  <c r="H49" i="6" l="1"/>
  <c r="E11" i="6"/>
  <c r="E12" i="6"/>
  <c r="E13" i="6"/>
  <c r="E14" i="6"/>
  <c r="E10" i="6"/>
  <c r="F5" i="6"/>
  <c r="E45" i="4"/>
  <c r="E15" i="6" l="1"/>
  <c r="I49" i="6" s="1"/>
  <c r="E52" i="4" l="1"/>
  <c r="E53" i="4" s="1"/>
  <c r="E55" i="4" s="1"/>
  <c r="E54" i="4" l="1"/>
  <c r="E51" i="4" s="1"/>
  <c r="C82" i="4" l="1"/>
  <c r="E38" i="4"/>
  <c r="D37" i="4"/>
  <c r="D36" i="4"/>
  <c r="D35" i="4"/>
  <c r="D34" i="4"/>
  <c r="E33" i="4"/>
  <c r="D32" i="4"/>
  <c r="D31" i="4"/>
  <c r="D30" i="4"/>
  <c r="E29" i="4"/>
  <c r="E24" i="4"/>
  <c r="D20" i="3"/>
  <c r="E20" i="3"/>
  <c r="D45" i="4" l="1"/>
  <c r="D55" i="4"/>
  <c r="D51" i="4"/>
  <c r="D42" i="4"/>
  <c r="D29" i="4"/>
  <c r="D41" i="4"/>
  <c r="D40" i="4"/>
  <c r="D33" i="4"/>
  <c r="D39" i="4"/>
  <c r="E43" i="4"/>
  <c r="D38" i="4"/>
  <c r="E46" i="4" l="1"/>
  <c r="D46" i="4" s="1"/>
  <c r="E44" i="4"/>
  <c r="E57" i="4" s="1"/>
  <c r="E47" i="4"/>
  <c r="D47" i="4" s="1"/>
  <c r="D43" i="4"/>
  <c r="D44" i="4" l="1"/>
  <c r="E48" i="4"/>
  <c r="E49" i="4" s="1"/>
  <c r="D49" i="4" l="1"/>
  <c r="E50" i="4"/>
  <c r="D50" i="4" s="1"/>
  <c r="D48" i="4"/>
  <c r="E56" i="4" l="1"/>
  <c r="E58" i="4"/>
  <c r="D56" i="4" l="1"/>
  <c r="I46" i="6" l="1"/>
  <c r="I40" i="6"/>
  <c r="I45" i="6"/>
  <c r="I39" i="6"/>
  <c r="I43" i="6"/>
  <c r="I44" i="6"/>
  <c r="I42" i="6"/>
  <c r="I37" i="6"/>
  <c r="I36" i="6"/>
</calcChain>
</file>

<file path=xl/comments1.xml><?xml version="1.0" encoding="utf-8"?>
<comments xmlns="http://schemas.openxmlformats.org/spreadsheetml/2006/main">
  <authors>
    <author>Pham Thi Mai</author>
    <author>lxthinh</author>
    <author>dnbich</author>
    <author>Le Xuan Thinh</author>
    <author>Bui Ba Dat</author>
    <author>nttha</author>
  </authors>
  <commentList>
    <comment ref="B16" authorId="0" shapeId="0">
      <text>
        <r>
          <rPr>
            <sz val="8"/>
            <color indexed="81"/>
            <rFont val="Tahoma"/>
            <family val="2"/>
          </rPr>
          <t>Ghi tóm tắt một số thông tin về tổ chức</t>
        </r>
      </text>
    </comment>
    <comment ref="B24" authorId="1" shapeId="0">
      <text>
        <r>
          <rPr>
            <b/>
            <sz val="9"/>
            <color indexed="81"/>
            <rFont val="Tahoma"/>
            <family val="2"/>
          </rPr>
          <t>lxthinh:</t>
        </r>
        <r>
          <rPr>
            <sz val="9"/>
            <color indexed="81"/>
            <rFont val="Tahoma"/>
            <family val="2"/>
          </rPr>
          <t xml:space="preserve">
Giá trị không bao gồm VAT</t>
        </r>
      </text>
    </comment>
    <comment ref="B28" authorId="2" shapeId="0">
      <text>
        <r>
          <rPr>
            <b/>
            <sz val="8"/>
            <color indexed="81"/>
            <rFont val="Tahoma"/>
            <family val="2"/>
          </rPr>
          <t>lxthinh:</t>
        </r>
        <r>
          <rPr>
            <sz val="8"/>
            <color indexed="81"/>
            <rFont val="Tahoma"/>
            <family val="2"/>
          </rPr>
          <t xml:space="preserve">
Doanh thu chia sẻ trong nội bộ CMCGroup
</t>
        </r>
      </text>
    </comment>
    <comment ref="B29" authorId="2" shapeId="0">
      <text>
        <r>
          <rPr>
            <b/>
            <sz val="8"/>
            <color indexed="81"/>
            <rFont val="Tahoma"/>
            <family val="2"/>
          </rPr>
          <t>lxthinh:</t>
        </r>
        <r>
          <rPr>
            <sz val="8"/>
            <color indexed="81"/>
            <rFont val="Tahoma"/>
            <family val="2"/>
          </rPr>
          <t xml:space="preserve">
đã bao gồm các loại thuế</t>
        </r>
      </text>
    </comment>
    <comment ref="B30" authorId="1" shapeId="0">
      <text>
        <r>
          <rPr>
            <b/>
            <sz val="9"/>
            <color indexed="81"/>
            <rFont val="Tahoma"/>
            <family val="2"/>
          </rPr>
          <t>lxthinh:</t>
        </r>
        <r>
          <rPr>
            <sz val="9"/>
            <color indexed="81"/>
            <rFont val="Tahoma"/>
            <family val="2"/>
          </rPr>
          <t xml:space="preserve">
đã bao gồm các loại thuế</t>
        </r>
      </text>
    </comment>
    <comment ref="B31" authorId="1" shapeId="0">
      <text>
        <r>
          <rPr>
            <b/>
            <sz val="9"/>
            <color indexed="81"/>
            <rFont val="Tahoma"/>
            <family val="2"/>
          </rPr>
          <t>lxthinh:</t>
        </r>
        <r>
          <rPr>
            <sz val="9"/>
            <color indexed="81"/>
            <rFont val="Tahoma"/>
            <family val="2"/>
          </rPr>
          <t xml:space="preserve">
đã bao gồm các loại thuế</t>
        </r>
      </text>
    </comment>
    <comment ref="B32" authorId="1" shapeId="0">
      <text>
        <r>
          <rPr>
            <b/>
            <sz val="9"/>
            <color indexed="81"/>
            <rFont val="Tahoma"/>
            <family val="2"/>
          </rPr>
          <t>lxthinh:</t>
        </r>
        <r>
          <rPr>
            <sz val="9"/>
            <color indexed="81"/>
            <rFont val="Tahoma"/>
            <family val="2"/>
          </rPr>
          <t xml:space="preserve">
đã bao gồm các loại thuế</t>
        </r>
      </text>
    </comment>
    <comment ref="B34" authorId="1" shapeId="0">
      <text>
        <r>
          <rPr>
            <b/>
            <sz val="9"/>
            <color indexed="81"/>
            <rFont val="Tahoma"/>
            <family val="2"/>
          </rPr>
          <t>lxthinh:</t>
        </r>
        <r>
          <rPr>
            <sz val="9"/>
            <color indexed="81"/>
            <rFont val="Tahoma"/>
            <family val="2"/>
          </rPr>
          <t xml:space="preserve">
giá mua chưa VAT</t>
        </r>
      </text>
    </comment>
    <comment ref="B35" authorId="3" shapeId="0">
      <text>
        <r>
          <rPr>
            <b/>
            <sz val="9"/>
            <color indexed="81"/>
            <rFont val="Tahoma"/>
            <family val="2"/>
          </rPr>
          <t>Le Xuan Thinh:</t>
        </r>
        <r>
          <rPr>
            <sz val="8"/>
            <color indexed="81"/>
            <rFont val="Tahoma"/>
            <family val="2"/>
          </rPr>
          <t xml:space="preserve">
</t>
        </r>
        <r>
          <rPr>
            <sz val="9"/>
            <color indexed="81"/>
            <rFont val="Tahoma"/>
            <family val="2"/>
          </rPr>
          <t>đã bao gồm các loại thuế (nếu có)</t>
        </r>
      </text>
    </comment>
    <comment ref="B36" authorId="3" shapeId="0">
      <text>
        <r>
          <rPr>
            <b/>
            <sz val="9"/>
            <color indexed="81"/>
            <rFont val="Tahoma"/>
            <family val="2"/>
          </rPr>
          <t>Le Xuan Thinh:</t>
        </r>
        <r>
          <rPr>
            <sz val="8"/>
            <color indexed="81"/>
            <rFont val="Tahoma"/>
            <family val="2"/>
          </rPr>
          <t xml:space="preserve">
</t>
        </r>
        <r>
          <rPr>
            <sz val="9"/>
            <color indexed="81"/>
            <rFont val="Tahoma"/>
            <family val="2"/>
          </rPr>
          <t>License mua ngoài</t>
        </r>
      </text>
    </comment>
    <comment ref="B37" authorId="3" shapeId="0">
      <text>
        <r>
          <rPr>
            <b/>
            <sz val="9"/>
            <color indexed="81"/>
            <rFont val="Tahoma"/>
            <family val="2"/>
          </rPr>
          <t>Le Xuan Thinh:</t>
        </r>
        <r>
          <rPr>
            <sz val="8"/>
            <color indexed="81"/>
            <rFont val="Tahoma"/>
            <family val="2"/>
          </rPr>
          <t xml:space="preserve">
đã bao gồm các loại thuế nếu có.
Ghi rõ đơn vị SX nào chịu trách nhiệm khoản chi phí này. Chi phí tiết kiệm được thì tính vào bộ phận nào</t>
        </r>
      </text>
    </comment>
    <comment ref="E45" authorId="4" shapeId="0">
      <text>
        <r>
          <rPr>
            <b/>
            <sz val="9"/>
            <color indexed="81"/>
            <rFont val="Tahoma"/>
            <family val="2"/>
          </rPr>
          <t>Bui Ba Dat:</t>
        </r>
        <r>
          <rPr>
            <sz val="9"/>
            <color indexed="81"/>
            <rFont val="Tahoma"/>
            <family val="2"/>
          </rPr>
          <t xml:space="preserve">
Sau khi hoàn thành dự án chuyển thành DS chia kinh doanh
</t>
        </r>
      </text>
    </comment>
    <comment ref="B48" authorId="5" shapeId="0">
      <text>
        <r>
          <rPr>
            <sz val="9"/>
            <color indexed="81"/>
            <rFont val="Tahoma"/>
            <family val="2"/>
          </rPr>
          <t>Tùy từng loại dự án, thông thường khoảng 70% DS thuần HĐ</t>
        </r>
      </text>
    </comment>
    <comment ref="E48" authorId="4" shapeId="0">
      <text>
        <r>
          <rPr>
            <b/>
            <sz val="9"/>
            <color indexed="81"/>
            <rFont val="Tahoma"/>
            <family val="2"/>
          </rPr>
          <t>Bui Ba Dat:</t>
        </r>
        <r>
          <rPr>
            <sz val="9"/>
            <color indexed="81"/>
            <rFont val="Tahoma"/>
            <family val="2"/>
          </rPr>
          <t xml:space="preserve">
Với các trường hợp khác so với tỷ lệ chia này -&gt; các Ams tự điều chỉnh lại
</t>
        </r>
      </text>
    </comment>
  </commentList>
</comments>
</file>

<file path=xl/comments2.xml><?xml version="1.0" encoding="utf-8"?>
<comments xmlns="http://schemas.openxmlformats.org/spreadsheetml/2006/main">
  <authors>
    <author>Bui Ba Dat</author>
  </authors>
  <commentList>
    <comment ref="E35" authorId="0" shapeId="0">
      <text>
        <r>
          <rPr>
            <b/>
            <sz val="9"/>
            <color indexed="81"/>
            <rFont val="Tahoma"/>
            <family val="2"/>
          </rPr>
          <t>Bui Ba Dat:</t>
        </r>
        <r>
          <rPr>
            <sz val="9"/>
            <color indexed="81"/>
            <rFont val="Tahoma"/>
            <family val="2"/>
          </rPr>
          <t xml:space="preserve">
trao đổi với PNDuong</t>
        </r>
      </text>
    </comment>
    <comment ref="H35" authorId="0" shapeId="0">
      <text>
        <r>
          <rPr>
            <b/>
            <sz val="9"/>
            <color indexed="81"/>
            <rFont val="Tahoma"/>
            <family val="2"/>
          </rPr>
          <t>Bui Ba Dat:</t>
        </r>
        <r>
          <rPr>
            <sz val="9"/>
            <color indexed="81"/>
            <rFont val="Tahoma"/>
            <family val="2"/>
          </rPr>
          <t xml:space="preserve">
Tùy chỉnh theo dự án
</t>
        </r>
      </text>
    </comment>
  </commentList>
</comments>
</file>

<file path=xl/sharedStrings.xml><?xml version="1.0" encoding="utf-8"?>
<sst xmlns="http://schemas.openxmlformats.org/spreadsheetml/2006/main" count="286" uniqueCount="247">
  <si>
    <t>Công ty TNHH giải pháp phần mềm CMC</t>
  </si>
  <si>
    <t>Tầng 14, tòa nhà CMC, phố Duy Tân, P.Dịch Vọng Hậu, Q.Cầu Giấy, HN</t>
  </si>
  <si>
    <t>Tel: 04.39439066     Fax: 04.39439067</t>
  </si>
  <si>
    <t>E-mail: info@cmc.com.vn</t>
  </si>
  <si>
    <t>BÁO CÁO PHƯƠNG ÁN KINH DOANH NỘI BỘ</t>
  </si>
  <si>
    <t>Phiên bản: 1.0</t>
  </si>
  <si>
    <t>Phương án triển khai (chọn 1)</t>
  </si>
  <si>
    <t>Triển khai SP đóng gói (80:20)</t>
  </si>
  <si>
    <t>AM:</t>
  </si>
  <si>
    <t xml:space="preserve">Triển khai SP + phát triển thêm (60:40) </t>
  </si>
  <si>
    <t>Khối: Sản phẩm</t>
  </si>
  <si>
    <t>Phát triển theo yêu cầu (CDM)</t>
  </si>
  <si>
    <t>A</t>
  </si>
  <si>
    <t>Thông tin khách hàng</t>
  </si>
  <si>
    <t>Bảo trì hỗ trợ</t>
  </si>
  <si>
    <t>Tên tổ chức:</t>
  </si>
  <si>
    <t>Giám đốc dự án:</t>
  </si>
  <si>
    <t>Cán bộ nghiệp vụ:</t>
  </si>
  <si>
    <t>Cán bộ kỹ thuật (tin học):</t>
  </si>
  <si>
    <t>Cán bộ tài chính:</t>
  </si>
  <si>
    <t>B</t>
  </si>
  <si>
    <t>Phương án kinh doanh</t>
  </si>
  <si>
    <t>MS</t>
  </si>
  <si>
    <t>Nội dung</t>
  </si>
  <si>
    <t>Cách tính</t>
  </si>
  <si>
    <t>Tỷ lệ</t>
  </si>
  <si>
    <t>Số tiền</t>
  </si>
  <si>
    <t>Ghi chú</t>
  </si>
  <si>
    <t>Doanh số theo hợp đồng</t>
  </si>
  <si>
    <t>1=1.1+1.2+1.3</t>
  </si>
  <si>
    <t>Chưa VAT</t>
  </si>
  <si>
    <t>1.1</t>
  </si>
  <si>
    <t>Doanh số bán thiết bị</t>
  </si>
  <si>
    <t>1.2</t>
  </si>
  <si>
    <t>Doanh số bán dịch vụ</t>
  </si>
  <si>
    <t>1.3</t>
  </si>
  <si>
    <t>Doanh số bán phần mềm</t>
  </si>
  <si>
    <t>Doanh số nội bộ các Cty trong Corp</t>
  </si>
  <si>
    <t>Chi phí mua ngoài đặc biệt</t>
  </si>
  <si>
    <t>3=3.1+3.2+3.3</t>
  </si>
  <si>
    <t>3.1</t>
  </si>
  <si>
    <t>CP mua ngoài - thiết bị</t>
  </si>
  <si>
    <t>3.2</t>
  </si>
  <si>
    <t>CP mua ngoài - dịch vụ</t>
  </si>
  <si>
    <t>3.3</t>
  </si>
  <si>
    <t>CP mua ngoài - phần mềm</t>
  </si>
  <si>
    <t>Giá vốn DV mua ngoài, thuê ngoài</t>
  </si>
  <si>
    <t>4=4.1+ -&gt; +4.4</t>
  </si>
  <si>
    <t>4.1</t>
  </si>
  <si>
    <t>Giá vốn mua ngoài HW</t>
  </si>
  <si>
    <t>4.2</t>
  </si>
  <si>
    <t>Giá vốn thuê ngoài triển khai HW</t>
  </si>
  <si>
    <t>4.3</t>
  </si>
  <si>
    <t>Giá vốn mua ngoài SW</t>
  </si>
  <si>
    <t>4.4</t>
  </si>
  <si>
    <t>Giá vốn thuê ngoài triển khai SW</t>
  </si>
  <si>
    <t>Doanh số thuần hợp đồng</t>
  </si>
  <si>
    <t>Chi phí tài chính (*)</t>
  </si>
  <si>
    <t>Doanh số thuần sản xuất</t>
  </si>
  <si>
    <t>(*)</t>
  </si>
  <si>
    <t>Chi phí tài chính sẽ được (+)/(-) theo dòng tiền thực tế với lãi suất thị trường</t>
  </si>
  <si>
    <t>Điều kiện thanh toán</t>
  </si>
  <si>
    <t>TT 20% trong vòng 07 ngày sau khi ký HĐ</t>
  </si>
  <si>
    <t>TT 60% trong vòng 07 ngày sau khi ký biên bản nghiệm thu cài đặt</t>
  </si>
  <si>
    <t>TT 20% trong vòng 07 ngày sau khi ký biên bản nghiệm thu đào tạo và nghiệm thu, thanh lý hợp đồng</t>
  </si>
  <si>
    <t>Điều kiện bảo hành</t>
  </si>
  <si>
    <t>Thời hạn bảo hành: 12 tháng</t>
  </si>
  <si>
    <t xml:space="preserve">Hình thức bảo hành: không có </t>
  </si>
  <si>
    <t>Cán bộ AM</t>
  </si>
  <si>
    <t xml:space="preserve">  Ngày….. tháng …..  năm ….</t>
  </si>
  <si>
    <t xml:space="preserve"> Ngày.... tháng ...  năm …</t>
  </si>
  <si>
    <t>Phụ lục 1 : Chia sẻ doanh số thuần của hợp đồng</t>
  </si>
  <si>
    <t>STT</t>
  </si>
  <si>
    <t>Họ tên</t>
  </si>
  <si>
    <t>Doanh số thuần hợp đồng</t>
  </si>
  <si>
    <t>Đơn vị</t>
  </si>
  <si>
    <t>AM 1 (AM chính)</t>
  </si>
  <si>
    <t>AM 2</t>
  </si>
  <si>
    <t>AM 3</t>
  </si>
  <si>
    <t>Tổng</t>
  </si>
  <si>
    <t xml:space="preserve">  Công ty TNHH giải pháp phần mềm CMC</t>
  </si>
  <si>
    <t xml:space="preserve">        Tầng 14, tòa nhà CMC, phố Duy Tân, P.Dịch Vọng Hậu, Q.Cầu Giấy, HN</t>
  </si>
  <si>
    <t>Emai: cmcsoftinfo@cmc.com.vn</t>
  </si>
  <si>
    <t>PHƯƠNG ÁN KINH DOANH NỘI BỘ</t>
  </si>
  <si>
    <t>CHI PHÍ KHÁCH HÀNG</t>
  </si>
  <si>
    <t>Mã vụ việc:</t>
  </si>
  <si>
    <t xml:space="preserve">Số HĐ: </t>
  </si>
  <si>
    <t>Dự án:</t>
  </si>
  <si>
    <r>
      <t>Phiên bản</t>
    </r>
    <r>
      <rPr>
        <sz val="10"/>
        <rFont val="Arial"/>
        <family val="2"/>
      </rPr>
      <t>:</t>
    </r>
  </si>
  <si>
    <t xml:space="preserve">AM: </t>
  </si>
  <si>
    <t>Trung tâm:</t>
  </si>
  <si>
    <t>Khối:</t>
  </si>
  <si>
    <t>TT</t>
  </si>
  <si>
    <t>Người nhận</t>
  </si>
  <si>
    <t>Chức vụ</t>
  </si>
  <si>
    <t>TỔNG</t>
  </si>
  <si>
    <t>Note: 
1. Sheet "Chi phí khách hàng" là thông tin bắt buộc có khi làm báo cáo "Phương án Kinh doanh nội bộ"
2. Sheet này được gửi trực tiếp đến Người xét duyệt, không thông qua, không lưu tại phòng Kế toán</t>
  </si>
  <si>
    <t>5.1</t>
  </si>
  <si>
    <t>CP tiếp tục thực hiện (kinh doanh phụ trách)</t>
  </si>
  <si>
    <t>5.2</t>
  </si>
  <si>
    <t>CP tiếp tục thực hiện (Sản xuất phụ trách)</t>
  </si>
  <si>
    <t>5.3</t>
  </si>
  <si>
    <t>CP đã thực hiện</t>
  </si>
  <si>
    <t>5=5.1 +…+5.3</t>
  </si>
  <si>
    <t>6=1-2-3-4-5</t>
  </si>
  <si>
    <t>Ghi rõ đơn vị SX nào chịu 
trách nhiệm khoản CP này</t>
  </si>
  <si>
    <t>Chi phí triên khai mua ngoài</t>
  </si>
  <si>
    <t>Trung tâm: Mega</t>
  </si>
  <si>
    <t>Công ty A</t>
  </si>
  <si>
    <t>Nguyễn Văn A</t>
  </si>
  <si>
    <t>5,4</t>
  </si>
  <si>
    <t>phí bảo lãnh, CP nghiêm thu, phong bì thanh toán,…</t>
  </si>
  <si>
    <t>7% Dso thuan SX</t>
  </si>
  <si>
    <t>8 = 6 - 7</t>
  </si>
  <si>
    <t>Thưởng 1% doanh số thuần HĐ</t>
  </si>
  <si>
    <t>8.1 = 6 *1%</t>
  </si>
  <si>
    <t>tính vào chi phí TTKD khi thực chi</t>
  </si>
  <si>
    <t>Phó TGĐ</t>
  </si>
  <si>
    <t>Hà Mai Lan</t>
  </si>
  <si>
    <t>9</t>
  </si>
  <si>
    <t>c</t>
  </si>
  <si>
    <t>b</t>
  </si>
  <si>
    <t>a</t>
  </si>
  <si>
    <t>Lãi gộp dự án</t>
  </si>
  <si>
    <t xml:space="preserve">CP thuê, mua TB; thuê đào tạo,… </t>
  </si>
  <si>
    <t>Doanh số thuần cho sản phẩm</t>
  </si>
  <si>
    <t>Doanh số thuần cho Triển khai</t>
  </si>
  <si>
    <t>Doanh số thuần cho Bảo trì từ……………đến……………</t>
  </si>
  <si>
    <t>Nhân lưc</t>
  </si>
  <si>
    <t>Chi phí nhân lực sản xuất</t>
  </si>
  <si>
    <t>Thưởng đúng hạn SX</t>
  </si>
  <si>
    <t>D</t>
  </si>
  <si>
    <t>manday</t>
  </si>
  <si>
    <t>1,1 tr/manday</t>
  </si>
  <si>
    <t>Doanh số chia TTKD</t>
  </si>
  <si>
    <t>30%-&gt;50% DST với SP; không có đối với CDM</t>
  </si>
  <si>
    <t xml:space="preserve">20% chi phí nhân lực đối với nội bộ;
</t>
  </si>
  <si>
    <t xml:space="preserve">20% * mục 4.4 đối với mua ngoài. </t>
  </si>
  <si>
    <t>Quỹ dự phòng rủi ro SX</t>
  </si>
  <si>
    <t>Quỹ dự phòng rủi ro mua ngoài SX</t>
  </si>
  <si>
    <t>Lãi gộp KD</t>
  </si>
  <si>
    <t>Lãi gộp SX</t>
  </si>
  <si>
    <t>9.1</t>
  </si>
  <si>
    <t>9.2</t>
  </si>
  <si>
    <t>Cần có bản estimate nhân lực của sản xuất</t>
  </si>
  <si>
    <t>Số HĐ:</t>
  </si>
  <si>
    <t xml:space="preserve">Số HĐNB: </t>
  </si>
  <si>
    <t>Thời gian triển khai từ:</t>
  </si>
  <si>
    <t>Khách hàng:</t>
  </si>
  <si>
    <t>I. Danh sách tham gia</t>
  </si>
  <si>
    <t>#</t>
  </si>
  <si>
    <t>Tên</t>
  </si>
  <si>
    <t>Vai trò</t>
  </si>
  <si>
    <t>Nguồn lực tham gia (%)</t>
  </si>
  <si>
    <t>Phân chia thưởng (%)</t>
  </si>
  <si>
    <t>Nguyễn Kim Cương</t>
  </si>
  <si>
    <t>AM/GĐ DA</t>
  </si>
  <si>
    <t>Nguyễn Trung Thành</t>
  </si>
  <si>
    <t>Quản trị dự án</t>
  </si>
  <si>
    <t>Nguyễn Thị Mến</t>
  </si>
  <si>
    <t>yêu cầu</t>
  </si>
  <si>
    <t>Phan Tiến Dũng</t>
  </si>
  <si>
    <t>Tuấn</t>
  </si>
  <si>
    <t>II. Trách nhiệm công việc</t>
  </si>
  <si>
    <t>Chịu trách nhiệm</t>
  </si>
  <si>
    <t>Giám đốc dự án</t>
  </si>
  <si>
    <t>AM</t>
  </si>
  <si>
    <t>CEC</t>
  </si>
  <si>
    <t>Quản lý Yêu cầu</t>
  </si>
  <si>
    <t>Đảm bảo tiến độ hợp đồng theo từng mốc của kế hoạch khung</t>
  </si>
  <si>
    <t>X</t>
  </si>
  <si>
    <t>T</t>
  </si>
  <si>
    <t xml:space="preserve">Đảm bảo kiểm soát yêu cầu hợp đồng nằm trong budget được giao </t>
  </si>
  <si>
    <t>Đảm bảo các yêu được xem xét và thống nhất (với khách hàng và nội bộ)</t>
  </si>
  <si>
    <t>Tiếp xúc và đàm phán với Quản trị dự án của Khách hàng</t>
  </si>
  <si>
    <t>Lưu trữ biên bản và các tài liệu hợp đồng</t>
  </si>
  <si>
    <t>Tổ chức thực hiện (Lập kế hoạch dự án, tổ chức theo nguồn lực hiện có…)</t>
  </si>
  <si>
    <t>Ký biên bản chi tiết và biên bản nghiệm thu giai đoạn</t>
  </si>
  <si>
    <t>Ký biên bản thanh lý</t>
  </si>
  <si>
    <t>Đàm phán và xử lý các phát sinh với khách hàng: về phạm vi, kinh phí, kế hoạch, nghiệm thu, thanh toán</t>
  </si>
  <si>
    <t>T2</t>
  </si>
  <si>
    <t>T1</t>
  </si>
  <si>
    <t>Phân chia thưởng dự án</t>
  </si>
  <si>
    <t>T: thực hiện ; T1: thực hiện trước; T2: thực hiện sau</t>
  </si>
  <si>
    <t>X: Xem xét</t>
  </si>
  <si>
    <t>D: Đề xuất</t>
  </si>
  <si>
    <t>Giai đoạn dự án</t>
  </si>
  <si>
    <t>Hạn hoàn thành</t>
  </si>
  <si>
    <t>Đợt TT</t>
  </si>
  <si>
    <t>Kết quả</t>
  </si>
  <si>
    <t>Khối lượng công việc (%)</t>
  </si>
  <si>
    <t>Nguồn lực thực hiện (MD)</t>
  </si>
  <si>
    <t>Phân tích yêu cầu</t>
  </si>
  <si>
    <t>Thanh toán lần 1</t>
  </si>
  <si>
    <t>Báo cáo khảo sát</t>
  </si>
  <si>
    <t>Tài liệu yêu cầu được phê duyệt</t>
  </si>
  <si>
    <t>Biên bản cài đặt</t>
  </si>
  <si>
    <t>UAT</t>
  </si>
  <si>
    <t>Thanh toán lần 2</t>
  </si>
  <si>
    <t>Báo cáo kết quả UAT vòng 1</t>
  </si>
  <si>
    <t>Biên bản UAT</t>
  </si>
  <si>
    <t>BB nghiệm thu HĐ</t>
  </si>
  <si>
    <t>Bên nhận việc</t>
  </si>
  <si>
    <t>Xem xét</t>
  </si>
  <si>
    <t xml:space="preserve">    Bên giao việc</t>
  </si>
  <si>
    <t>Phạm Ngọc Dương</t>
  </si>
  <si>
    <t xml:space="preserve">Ngày …/…./ …..    </t>
  </si>
  <si>
    <t xml:space="preserve">      Ngày …/…./ …..    </t>
  </si>
  <si>
    <t xml:space="preserve">          HỢP ĐỒNG NỘI BỘ</t>
  </si>
  <si>
    <t>Manday</t>
  </si>
  <si>
    <t>Tổng số nguồn lực</t>
  </si>
  <si>
    <t>ABC</t>
  </si>
  <si>
    <t>Ngày lịch triển khai</t>
  </si>
  <si>
    <t>III. Các kết quả cam kết kế hoạch</t>
  </si>
  <si>
    <t>Cán bộ phụ trách</t>
  </si>
  <si>
    <t>Thiết kế</t>
  </si>
  <si>
    <t>Kiểm thử</t>
  </si>
  <si>
    <t>Cấu hình+ Cài đặt</t>
  </si>
  <si>
    <t>Đào tạo</t>
  </si>
  <si>
    <t>Lập trình + đóng gói</t>
  </si>
  <si>
    <t>Nguyễn Văn B</t>
  </si>
  <si>
    <t>Nguyễn Văn C</t>
  </si>
  <si>
    <t>Nguyễn Văn D</t>
  </si>
  <si>
    <t>Nguyễn Văn E</t>
  </si>
  <si>
    <t>Thanh toán lần 3</t>
  </si>
  <si>
    <t>10% chi phí nhân lực SX</t>
  </si>
  <si>
    <t>Sản phẩm: xxxxxx</t>
  </si>
  <si>
    <t>xxxxxx</t>
  </si>
  <si>
    <t>20% đối với CDM; 25% với sản phẩm; hoặc khác theo thỏa thuận</t>
  </si>
  <si>
    <t>Chi phí nhân lực PA/Pre-sale</t>
  </si>
  <si>
    <t>2% doanh số HĐ phần nhập hàng và thiết bị, mua ngoài…</t>
  </si>
  <si>
    <t>GĐTT</t>
  </si>
  <si>
    <t>ngày</t>
  </si>
  <si>
    <t>Ngày….. tháng …..  năm ….</t>
  </si>
  <si>
    <t>27-0813/HĐKT/CMCSOFT-VR/INS</t>
  </si>
  <si>
    <t>đến</t>
  </si>
  <si>
    <t xml:space="preserve">Mã vụ việc: </t>
  </si>
  <si>
    <t>Dự án:</t>
  </si>
  <si>
    <t>Xây dựng hệ thống thông tin ngành ….</t>
  </si>
  <si>
    <t>SMC160xxx</t>
  </si>
  <si>
    <t>Loại HĐNB:</t>
  </si>
  <si>
    <t>A: Triển khai HĐ cho khách hàng</t>
  </si>
  <si>
    <t>B: Phát triển SP/DV</t>
  </si>
  <si>
    <t>C: Làm trước cho khách hàng</t>
  </si>
  <si>
    <t>D: Trả nợ</t>
  </si>
  <si>
    <t>Mã VV:</t>
  </si>
  <si>
    <r>
      <t xml:space="preserve">(Căn cứ theo </t>
    </r>
    <r>
      <rPr>
        <b/>
        <i/>
        <sz val="10"/>
        <rFont val="Arial"/>
        <family val="2"/>
      </rPr>
      <t>Phương pháp triển khai</t>
    </r>
    <r>
      <rPr>
        <i/>
        <sz val="10"/>
        <rFont val="Arial"/>
        <family val="2"/>
      </rPr>
      <t xml:space="preserve"> hợp đồng, </t>
    </r>
    <r>
      <rPr>
        <b/>
        <i/>
        <sz val="10"/>
        <rFont val="Arial"/>
        <family val="2"/>
      </rPr>
      <t>các mốc thanh toán</t>
    </r>
    <r>
      <rPr>
        <i/>
        <sz val="10"/>
        <rFont val="Arial"/>
        <family val="2"/>
      </rPr>
      <t xml:space="preserve"> và yêu cầu </t>
    </r>
    <r>
      <rPr>
        <b/>
        <i/>
        <sz val="10"/>
        <rFont val="Arial"/>
        <family val="2"/>
      </rPr>
      <t>kết quả bàn giao</t>
    </r>
    <r>
      <rPr>
        <i/>
        <sz val="10"/>
        <rFont val="Arial"/>
        <family val="2"/>
      </rPr>
      <t xml:space="preserve"> để lập bảng dưới)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</si>
</sst>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 #,##0.00_-;\-* #,##0.00_-;_-* &quot;-&quot;??_-;_-@_-"/>
    <numFmt numFmtId="165" formatCode="_-* #,##0.00\ _₫_-;\-* #,##0.00\ _₫_-;_-* &quot;-&quot;??\ _₫_-;_-@_-"/>
    <numFmt numFmtId="166" formatCode="#,##0.000"/>
    <numFmt numFmtId="167" formatCode="0.0"/>
    <numFmt numFmtId="168" formatCode="_(* #,##0_);_(* \(#,##0\);_(* &quot;-&quot;??_);_(@_)"/>
    <numFmt numFmtId="169" formatCode="_(* #,##0.0_);_(* \(#,##0.0\);_(* &quot;-&quot;?_);_(@_)"/>
    <numFmt numFmtId="170" formatCode="#,##0;[Red]#,##0"/>
    <numFmt numFmtId="171" formatCode="_-* #,##0\ _₫_-;\-* #,##0\ _₫_-;_-* &quot;-&quot;??\ _₫_-;_-@_-"/>
    <numFmt numFmtId="172" formatCode="0.0%"/>
    <numFmt numFmtId="173" formatCode="[$-1010000]d/m/yyyy;@"/>
  </numFmts>
  <fonts count="54" x14ac:knownFonts="1">
    <font>
      <sz val="11"/>
      <color theme="1"/>
      <name val="Calibri"/>
      <family val="2"/>
      <charset val="163"/>
      <scheme val="minor"/>
    </font>
    <font>
      <sz val="11"/>
      <color theme="1"/>
      <name val="Calibri"/>
      <family val="2"/>
      <scheme val="minor"/>
    </font>
    <font>
      <b/>
      <sz val="10"/>
      <name val="Arial"/>
      <family val="2"/>
    </font>
    <font>
      <sz val="8"/>
      <name val="Arial"/>
      <family val="2"/>
    </font>
    <font>
      <sz val="10"/>
      <color indexed="22"/>
      <name val="Arial"/>
      <family val="2"/>
    </font>
    <font>
      <sz val="10"/>
      <name val="Arial"/>
      <family val="2"/>
    </font>
    <font>
      <b/>
      <sz val="14"/>
      <color indexed="12"/>
      <name val="Arial"/>
      <family val="2"/>
    </font>
    <font>
      <sz val="14"/>
      <color indexed="22"/>
      <name val="Arial"/>
      <family val="2"/>
    </font>
    <font>
      <sz val="14"/>
      <name val="Arial"/>
      <family val="2"/>
    </font>
    <font>
      <b/>
      <sz val="10"/>
      <color indexed="10"/>
      <name val="Arial"/>
      <family val="2"/>
    </font>
    <font>
      <b/>
      <sz val="10"/>
      <color indexed="22"/>
      <name val="Arial"/>
      <family val="2"/>
    </font>
    <font>
      <sz val="10"/>
      <color indexed="10"/>
      <name val="Arial"/>
      <family val="2"/>
    </font>
    <font>
      <b/>
      <sz val="10"/>
      <color indexed="12"/>
      <name val="Arial"/>
      <family val="2"/>
    </font>
    <font>
      <b/>
      <sz val="12"/>
      <color indexed="12"/>
      <name val="Arial"/>
      <family val="2"/>
    </font>
    <font>
      <b/>
      <sz val="12"/>
      <color indexed="22"/>
      <name val="Arial"/>
      <family val="2"/>
    </font>
    <font>
      <b/>
      <sz val="11"/>
      <name val="Arial"/>
      <family val="2"/>
    </font>
    <font>
      <sz val="10"/>
      <color indexed="62"/>
      <name val="Arial"/>
      <family val="2"/>
    </font>
    <font>
      <b/>
      <sz val="10"/>
      <color indexed="62"/>
      <name val="Arial"/>
      <family val="2"/>
    </font>
    <font>
      <sz val="9"/>
      <name val="Arial"/>
      <family val="2"/>
    </font>
    <font>
      <b/>
      <sz val="11"/>
      <color indexed="12"/>
      <name val="Arial"/>
      <family val="2"/>
    </font>
    <font>
      <sz val="10"/>
      <color indexed="12"/>
      <name val="Arial"/>
      <family val="2"/>
    </font>
    <font>
      <i/>
      <sz val="9"/>
      <name val="Arial"/>
      <family val="2"/>
    </font>
    <font>
      <b/>
      <sz val="9"/>
      <color indexed="12"/>
      <name val="Arial"/>
      <family val="2"/>
    </font>
    <font>
      <b/>
      <sz val="9"/>
      <name val="Arial"/>
      <family val="2"/>
    </font>
    <font>
      <sz val="9"/>
      <color indexed="10"/>
      <name val="Arial"/>
      <family val="2"/>
    </font>
    <font>
      <sz val="9"/>
      <color indexed="62"/>
      <name val="Arial"/>
      <family val="2"/>
    </font>
    <font>
      <b/>
      <sz val="9"/>
      <color indexed="62"/>
      <name val="Arial"/>
      <family val="2"/>
    </font>
    <font>
      <b/>
      <sz val="12"/>
      <name val="Arial"/>
      <family val="2"/>
    </font>
    <font>
      <sz val="9"/>
      <color indexed="22"/>
      <name val="Arial"/>
      <family val="2"/>
    </font>
    <font>
      <b/>
      <sz val="9"/>
      <color indexed="22"/>
      <name val="Arial"/>
      <family val="2"/>
    </font>
    <font>
      <b/>
      <sz val="9"/>
      <color indexed="10"/>
      <name val="Arial"/>
      <family val="2"/>
    </font>
    <font>
      <b/>
      <i/>
      <sz val="9"/>
      <name val="Arial"/>
      <family val="2"/>
    </font>
    <font>
      <sz val="8"/>
      <color indexed="81"/>
      <name val="Tahoma"/>
      <family val="2"/>
    </font>
    <font>
      <b/>
      <sz val="9"/>
      <color indexed="81"/>
      <name val="Tahoma"/>
      <family val="2"/>
    </font>
    <font>
      <sz val="9"/>
      <color indexed="81"/>
      <name val="Tahoma"/>
      <family val="2"/>
    </font>
    <font>
      <b/>
      <sz val="8"/>
      <color indexed="81"/>
      <name val="Tahoma"/>
      <family val="2"/>
    </font>
    <font>
      <sz val="11"/>
      <color theme="1"/>
      <name val="Calibri"/>
      <family val="2"/>
      <charset val="163"/>
      <scheme val="minor"/>
    </font>
    <font>
      <i/>
      <sz val="8"/>
      <color theme="1"/>
      <name val="Arial"/>
      <family val="2"/>
    </font>
    <font>
      <sz val="8"/>
      <color theme="1"/>
      <name val="Arial"/>
      <family val="2"/>
    </font>
    <font>
      <sz val="10"/>
      <color theme="1"/>
      <name val="Arial"/>
      <family val="2"/>
    </font>
    <font>
      <sz val="10"/>
      <color theme="1"/>
      <name val="Calibri"/>
      <family val="2"/>
      <charset val="163"/>
      <scheme val="minor"/>
    </font>
    <font>
      <b/>
      <sz val="10"/>
      <color theme="1"/>
      <name val="Arial"/>
      <family val="2"/>
    </font>
    <font>
      <b/>
      <sz val="11"/>
      <color theme="1"/>
      <name val="Calibri"/>
      <family val="2"/>
      <charset val="163"/>
      <scheme val="minor"/>
    </font>
    <font>
      <b/>
      <sz val="9"/>
      <color rgb="FFFF0000"/>
      <name val="Arial"/>
      <family val="2"/>
    </font>
    <font>
      <b/>
      <sz val="11"/>
      <color rgb="FFFF0000"/>
      <name val="Arial"/>
      <family val="2"/>
    </font>
    <font>
      <i/>
      <sz val="10"/>
      <name val="Arial"/>
      <family val="2"/>
    </font>
    <font>
      <sz val="11"/>
      <color theme="1"/>
      <name val="Arial"/>
      <family val="2"/>
    </font>
    <font>
      <i/>
      <sz val="10"/>
      <color theme="1"/>
      <name val="Arial"/>
      <family val="2"/>
    </font>
    <font>
      <b/>
      <sz val="11"/>
      <color theme="1"/>
      <name val="Arial"/>
      <family val="2"/>
    </font>
    <font>
      <b/>
      <i/>
      <sz val="10"/>
      <color theme="1"/>
      <name val="Arial"/>
      <family val="2"/>
    </font>
    <font>
      <b/>
      <sz val="12"/>
      <color theme="1"/>
      <name val="Arial"/>
      <family val="2"/>
    </font>
    <font>
      <sz val="12"/>
      <color theme="1"/>
      <name val="Arial"/>
      <family val="2"/>
    </font>
    <font>
      <b/>
      <i/>
      <sz val="10"/>
      <name val="Arial"/>
      <family val="2"/>
    </font>
    <font>
      <i/>
      <sz val="9"/>
      <color rgb="FFFF0000"/>
      <name val="Arial"/>
      <family val="2"/>
    </font>
  </fonts>
  <fills count="18">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92CDDC"/>
        <bgColor indexed="64"/>
      </patternFill>
    </fill>
    <fill>
      <patternFill patternType="solid">
        <fgColor theme="6" tint="0.59999389629810485"/>
        <bgColor indexed="64"/>
      </patternFill>
    </fill>
    <fill>
      <patternFill patternType="solid">
        <fgColor rgb="FF92D050"/>
        <bgColor indexed="64"/>
      </patternFill>
    </fill>
    <fill>
      <patternFill patternType="solid">
        <fgColor theme="2" tint="-0.249977111117893"/>
        <bgColor indexed="64"/>
      </patternFill>
    </fill>
  </fills>
  <borders count="23">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4">
    <xf numFmtId="0" fontId="0" fillId="0" borderId="0"/>
    <xf numFmtId="165" fontId="36" fillId="0" borderId="0" applyFont="0" applyFill="0" applyBorder="0" applyAlignment="0" applyProtection="0"/>
    <xf numFmtId="9" fontId="36" fillId="0" borderId="0" applyFont="0" applyFill="0" applyBorder="0" applyAlignment="0" applyProtection="0"/>
    <xf numFmtId="0" fontId="1" fillId="0" borderId="0"/>
  </cellStyleXfs>
  <cellXfs count="323">
    <xf numFmtId="0" fontId="0" fillId="0" borderId="0" xfId="0"/>
    <xf numFmtId="0" fontId="15" fillId="0" borderId="0" xfId="0" applyFont="1" applyBorder="1" applyAlignment="1">
      <alignment vertical="center"/>
    </xf>
    <xf numFmtId="0" fontId="15" fillId="0" borderId="0" xfId="0" applyFont="1" applyFill="1" applyBorder="1" applyAlignment="1">
      <alignment vertical="center"/>
    </xf>
    <xf numFmtId="0" fontId="15" fillId="2" borderId="1" xfId="0" applyFont="1" applyFill="1" applyBorder="1" applyAlignment="1">
      <alignment horizontal="center"/>
    </xf>
    <xf numFmtId="0" fontId="15" fillId="2" borderId="2" xfId="0" applyFont="1" applyFill="1" applyBorder="1" applyAlignment="1">
      <alignment horizontal="center"/>
    </xf>
    <xf numFmtId="170" fontId="15" fillId="2" borderId="2" xfId="0" applyNumberFormat="1" applyFont="1" applyFill="1" applyBorder="1" applyAlignment="1">
      <alignment horizontal="center"/>
    </xf>
    <xf numFmtId="0" fontId="15" fillId="2" borderId="3" xfId="0" applyFont="1" applyFill="1" applyBorder="1" applyAlignment="1">
      <alignment horizontal="center"/>
    </xf>
    <xf numFmtId="0" fontId="12" fillId="0" borderId="4" xfId="0" applyFont="1" applyBorder="1"/>
    <xf numFmtId="170" fontId="12" fillId="0" borderId="4" xfId="0" applyNumberFormat="1" applyFont="1" applyBorder="1"/>
    <xf numFmtId="9" fontId="12" fillId="0" borderId="5" xfId="0" applyNumberFormat="1" applyFont="1" applyBorder="1"/>
    <xf numFmtId="0" fontId="5" fillId="0" borderId="6" xfId="0" applyFont="1" applyFill="1" applyBorder="1" applyAlignment="1">
      <alignment horizontal="center"/>
    </xf>
    <xf numFmtId="0" fontId="12" fillId="0" borderId="7" xfId="0" applyFont="1" applyFill="1" applyBorder="1" applyAlignment="1"/>
    <xf numFmtId="9" fontId="12" fillId="0" borderId="8" xfId="0" applyNumberFormat="1" applyFont="1" applyFill="1" applyBorder="1" applyAlignment="1"/>
    <xf numFmtId="170" fontId="12" fillId="0" borderId="7" xfId="0" applyNumberFormat="1" applyFont="1" applyFill="1" applyBorder="1" applyAlignment="1"/>
    <xf numFmtId="0" fontId="12" fillId="0" borderId="8" xfId="0" applyFont="1" applyFill="1" applyBorder="1" applyAlignment="1"/>
    <xf numFmtId="0" fontId="5" fillId="0" borderId="9" xfId="0" applyFont="1" applyFill="1" applyBorder="1" applyAlignment="1">
      <alignment horizontal="center"/>
    </xf>
    <xf numFmtId="0" fontId="0" fillId="0" borderId="0" xfId="0" applyAlignment="1">
      <alignment horizontal="center"/>
    </xf>
    <xf numFmtId="170" fontId="0" fillId="0" borderId="0" xfId="0" applyNumberFormat="1"/>
    <xf numFmtId="0" fontId="0" fillId="0" borderId="10" xfId="0" applyBorder="1" applyAlignment="1">
      <alignment horizontal="center"/>
    </xf>
    <xf numFmtId="0" fontId="0" fillId="0" borderId="10" xfId="0" applyBorder="1"/>
    <xf numFmtId="0" fontId="0" fillId="0" borderId="0" xfId="0" applyBorder="1"/>
    <xf numFmtId="0" fontId="0" fillId="0" borderId="0" xfId="0" applyBorder="1" applyAlignment="1">
      <alignment horizontal="center"/>
    </xf>
    <xf numFmtId="170" fontId="0" fillId="0" borderId="0" xfId="0" applyNumberFormat="1" applyBorder="1"/>
    <xf numFmtId="0" fontId="0" fillId="0" borderId="0" xfId="0" applyBorder="1" applyAlignment="1">
      <alignment horizontal="right"/>
    </xf>
    <xf numFmtId="0" fontId="19" fillId="0" borderId="0" xfId="0" applyFont="1" applyAlignment="1"/>
    <xf numFmtId="0" fontId="12" fillId="0" borderId="0" xfId="0" applyFont="1" applyAlignment="1">
      <alignment wrapText="1"/>
    </xf>
    <xf numFmtId="0" fontId="2" fillId="0" borderId="0" xfId="0" applyFont="1" applyAlignment="1">
      <alignment horizontal="left"/>
    </xf>
    <xf numFmtId="0" fontId="2" fillId="0" borderId="0" xfId="0" applyFont="1" applyAlignment="1">
      <alignment horizontal="right"/>
    </xf>
    <xf numFmtId="0" fontId="2" fillId="0" borderId="0" xfId="0" applyFont="1"/>
    <xf numFmtId="0" fontId="15" fillId="0" borderId="0" xfId="0" applyFont="1" applyAlignment="1">
      <alignment horizontal="center"/>
    </xf>
    <xf numFmtId="0" fontId="12" fillId="0" borderId="0" xfId="0" applyFont="1"/>
    <xf numFmtId="0" fontId="12" fillId="0" borderId="0" xfId="0" applyFont="1" applyFill="1" applyBorder="1" applyAlignment="1"/>
    <xf numFmtId="0" fontId="12" fillId="0" borderId="0" xfId="0" applyFont="1" applyAlignment="1">
      <alignment horizontal="center"/>
    </xf>
    <xf numFmtId="0" fontId="20" fillId="0" borderId="0" xfId="0" applyFont="1" applyBorder="1" applyAlignment="1">
      <alignment vertical="top" wrapText="1"/>
    </xf>
    <xf numFmtId="0" fontId="37" fillId="0" borderId="0" xfId="0" applyFont="1"/>
    <xf numFmtId="0" fontId="38" fillId="0" borderId="0" xfId="0" applyFont="1" applyAlignment="1">
      <alignment horizontal="right"/>
    </xf>
    <xf numFmtId="170" fontId="38" fillId="0" borderId="10" xfId="0" applyNumberFormat="1" applyFont="1" applyBorder="1"/>
    <xf numFmtId="0" fontId="38" fillId="0" borderId="10" xfId="0" applyFont="1" applyBorder="1" applyAlignment="1">
      <alignment horizontal="right"/>
    </xf>
    <xf numFmtId="0" fontId="5" fillId="0" borderId="11" xfId="0" applyFont="1" applyBorder="1" applyAlignment="1">
      <alignment horizontal="center"/>
    </xf>
    <xf numFmtId="0" fontId="4" fillId="0" borderId="0" xfId="0" applyFont="1" applyBorder="1" applyAlignment="1">
      <alignment vertical="center"/>
    </xf>
    <xf numFmtId="0" fontId="5" fillId="0" borderId="0" xfId="0" applyFont="1" applyBorder="1" applyAlignment="1">
      <alignment vertical="center"/>
    </xf>
    <xf numFmtId="0" fontId="3" fillId="0" borderId="0" xfId="0" applyFont="1" applyBorder="1" applyAlignment="1">
      <alignment horizontal="right" vertical="center"/>
    </xf>
    <xf numFmtId="0" fontId="37" fillId="0" borderId="0" xfId="0" applyFont="1" applyAlignment="1">
      <alignment vertical="center"/>
    </xf>
    <xf numFmtId="0" fontId="38" fillId="0" borderId="0" xfId="0" applyFont="1" applyAlignment="1">
      <alignment horizontal="right" vertical="center"/>
    </xf>
    <xf numFmtId="0" fontId="2" fillId="0" borderId="10" xfId="0" applyFont="1" applyBorder="1" applyAlignment="1">
      <alignment horizontal="left" vertical="center"/>
    </xf>
    <xf numFmtId="0" fontId="3" fillId="0" borderId="10" xfId="0" applyFont="1" applyBorder="1" applyAlignment="1">
      <alignment horizontal="right" vertical="center"/>
    </xf>
    <xf numFmtId="0" fontId="5" fillId="0" borderId="0" xfId="0" applyFont="1" applyBorder="1" applyAlignment="1">
      <alignment horizontal="center" vertical="center" wrapText="1"/>
    </xf>
    <xf numFmtId="37" fontId="5" fillId="0" borderId="0" xfId="0" applyNumberFormat="1" applyFont="1" applyBorder="1" applyAlignment="1">
      <alignment horizontal="right" vertical="center" wrapText="1"/>
    </xf>
    <xf numFmtId="0" fontId="7" fillId="0" borderId="0" xfId="0" applyFont="1" applyBorder="1" applyAlignment="1">
      <alignment vertical="center"/>
    </xf>
    <xf numFmtId="0" fontId="8" fillId="0" borderId="0" xfId="0" applyFont="1" applyBorder="1" applyAlignment="1">
      <alignment vertical="center"/>
    </xf>
    <xf numFmtId="0" fontId="6" fillId="0" borderId="0" xfId="0" applyFont="1" applyBorder="1" applyAlignment="1">
      <alignment horizontal="center" vertical="center"/>
    </xf>
    <xf numFmtId="0" fontId="5" fillId="0" borderId="0" xfId="0" applyFont="1" applyBorder="1" applyAlignment="1">
      <alignment horizontal="center" vertical="center"/>
    </xf>
    <xf numFmtId="37" fontId="5" fillId="0" borderId="0" xfId="1" applyNumberFormat="1" applyFont="1" applyBorder="1" applyAlignment="1">
      <alignment vertical="center"/>
    </xf>
    <xf numFmtId="0" fontId="2"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14" fillId="0" borderId="0" xfId="0" applyFont="1" applyBorder="1" applyAlignment="1">
      <alignment horizontal="center" vertical="center"/>
    </xf>
    <xf numFmtId="0" fontId="13" fillId="0" borderId="0" xfId="0" applyFont="1" applyBorder="1" applyAlignment="1">
      <alignment horizontal="center" vertical="center"/>
    </xf>
    <xf numFmtId="169" fontId="4" fillId="0" borderId="0" xfId="0" applyNumberFormat="1" applyFont="1" applyBorder="1" applyAlignment="1">
      <alignment vertical="center"/>
    </xf>
    <xf numFmtId="168" fontId="4" fillId="0" borderId="0" xfId="0" applyNumberFormat="1" applyFont="1" applyBorder="1" applyAlignment="1">
      <alignment vertical="center"/>
    </xf>
    <xf numFmtId="0" fontId="11" fillId="0" borderId="0" xfId="0" applyFont="1" applyBorder="1" applyAlignment="1">
      <alignment vertical="center"/>
    </xf>
    <xf numFmtId="0" fontId="16" fillId="0" borderId="0" xfId="0" applyFont="1" applyBorder="1" applyAlignment="1">
      <alignment vertical="center"/>
    </xf>
    <xf numFmtId="0" fontId="17" fillId="0" borderId="0" xfId="0" applyFont="1" applyBorder="1" applyAlignment="1">
      <alignment horizontal="left" vertical="center"/>
    </xf>
    <xf numFmtId="0" fontId="16" fillId="0" borderId="0" xfId="0" applyFont="1" applyBorder="1" applyAlignment="1">
      <alignment vertical="center" wrapText="1"/>
    </xf>
    <xf numFmtId="0" fontId="2" fillId="0" borderId="0" xfId="0" applyFont="1" applyBorder="1" applyAlignment="1">
      <alignment horizontal="left" vertical="center"/>
    </xf>
    <xf numFmtId="0" fontId="18" fillId="0" borderId="7" xfId="0" applyFont="1" applyBorder="1" applyAlignment="1">
      <alignment vertical="center"/>
    </xf>
    <xf numFmtId="0" fontId="18" fillId="0" borderId="7" xfId="0" applyFont="1" applyBorder="1" applyAlignment="1">
      <alignment horizontal="center" vertical="center" wrapText="1"/>
    </xf>
    <xf numFmtId="9" fontId="18" fillId="0" borderId="7" xfId="2" applyFont="1" applyBorder="1" applyAlignment="1">
      <alignment horizontal="center" vertical="center" wrapText="1"/>
    </xf>
    <xf numFmtId="168" fontId="18" fillId="0" borderId="7" xfId="1" applyNumberFormat="1" applyFont="1" applyFill="1" applyBorder="1" applyAlignment="1">
      <alignment horizontal="right" vertical="center" wrapText="1"/>
    </xf>
    <xf numFmtId="0" fontId="23" fillId="4" borderId="7" xfId="0" applyFont="1" applyFill="1" applyBorder="1" applyAlignment="1">
      <alignment vertical="center" wrapText="1"/>
    </xf>
    <xf numFmtId="0" fontId="23" fillId="4" borderId="7" xfId="0" applyFont="1" applyFill="1" applyBorder="1" applyAlignment="1">
      <alignment horizontal="center" vertical="center" wrapText="1"/>
    </xf>
    <xf numFmtId="37" fontId="23" fillId="4" borderId="7" xfId="1" applyNumberFormat="1" applyFont="1" applyFill="1" applyBorder="1" applyAlignment="1">
      <alignment horizontal="right" vertical="center" wrapText="1"/>
    </xf>
    <xf numFmtId="168" fontId="18" fillId="0" borderId="7" xfId="1" applyNumberFormat="1" applyFont="1" applyBorder="1" applyAlignment="1">
      <alignment horizontal="right" vertical="center" wrapText="1"/>
    </xf>
    <xf numFmtId="0" fontId="23" fillId="7" borderId="7" xfId="0" applyFont="1" applyFill="1" applyBorder="1" applyAlignment="1">
      <alignment vertical="center" wrapText="1"/>
    </xf>
    <xf numFmtId="0" fontId="23" fillId="7" borderId="7" xfId="0" applyFont="1" applyFill="1" applyBorder="1" applyAlignment="1">
      <alignment horizontal="center" vertical="center" wrapText="1"/>
    </xf>
    <xf numFmtId="9" fontId="23" fillId="7" borderId="7" xfId="2" applyFont="1" applyFill="1" applyBorder="1" applyAlignment="1">
      <alignment horizontal="center" vertical="center" wrapText="1"/>
    </xf>
    <xf numFmtId="0" fontId="23" fillId="5" borderId="7" xfId="0" applyFont="1" applyFill="1" applyBorder="1" applyAlignment="1">
      <alignment vertical="center" wrapText="1"/>
    </xf>
    <xf numFmtId="0" fontId="23" fillId="5" borderId="7" xfId="0" applyFont="1" applyFill="1" applyBorder="1" applyAlignment="1">
      <alignment horizontal="center" vertical="center" wrapText="1"/>
    </xf>
    <xf numFmtId="9" fontId="23" fillId="5" borderId="7" xfId="2" applyFont="1" applyFill="1" applyBorder="1" applyAlignment="1">
      <alignment horizontal="center" vertical="center" wrapText="1"/>
    </xf>
    <xf numFmtId="168" fontId="23" fillId="5" borderId="7" xfId="1" applyNumberFormat="1" applyFont="1" applyFill="1" applyBorder="1" applyAlignment="1">
      <alignment horizontal="right" vertical="center" wrapText="1"/>
    </xf>
    <xf numFmtId="0" fontId="23" fillId="6" borderId="7" xfId="0" applyFont="1" applyFill="1" applyBorder="1" applyAlignment="1">
      <alignment vertical="center" wrapText="1"/>
    </xf>
    <xf numFmtId="0" fontId="23" fillId="6" borderId="7" xfId="0" applyFont="1" applyFill="1" applyBorder="1" applyAlignment="1">
      <alignment horizontal="center" vertical="center" wrapText="1"/>
    </xf>
    <xf numFmtId="9" fontId="23" fillId="6" borderId="7" xfId="2" applyFont="1" applyFill="1" applyBorder="1" applyAlignment="1">
      <alignment horizontal="center" vertical="center" wrapText="1"/>
    </xf>
    <xf numFmtId="168" fontId="23" fillId="6" borderId="7" xfId="1" applyNumberFormat="1" applyFont="1" applyFill="1" applyBorder="1" applyAlignment="1">
      <alignment horizontal="right" vertical="center" wrapText="1"/>
    </xf>
    <xf numFmtId="167" fontId="18" fillId="0" borderId="7" xfId="0" applyNumberFormat="1" applyFont="1" applyFill="1" applyBorder="1" applyAlignment="1">
      <alignment horizontal="center" vertical="center" wrapText="1"/>
    </xf>
    <xf numFmtId="9" fontId="18" fillId="0" borderId="7" xfId="2" applyFont="1" applyFill="1" applyBorder="1" applyAlignment="1">
      <alignment horizontal="center" vertical="center" wrapText="1"/>
    </xf>
    <xf numFmtId="0" fontId="21" fillId="0" borderId="0" xfId="0" applyFont="1" applyBorder="1" applyAlignment="1">
      <alignment horizontal="left" vertical="center"/>
    </xf>
    <xf numFmtId="0" fontId="23" fillId="0" borderId="0" xfId="0" applyFont="1" applyBorder="1" applyAlignment="1">
      <alignment vertical="center"/>
    </xf>
    <xf numFmtId="166" fontId="18" fillId="0" borderId="0" xfId="0" applyNumberFormat="1" applyFont="1" applyBorder="1" applyAlignment="1">
      <alignment horizontal="center" vertical="center" wrapText="1"/>
    </xf>
    <xf numFmtId="37" fontId="18" fillId="0" borderId="0" xfId="1" applyNumberFormat="1" applyFont="1" applyBorder="1" applyAlignment="1">
      <alignment vertical="center"/>
    </xf>
    <xf numFmtId="0" fontId="18" fillId="0" borderId="0" xfId="0" applyFont="1" applyBorder="1" applyAlignment="1">
      <alignment vertical="center"/>
    </xf>
    <xf numFmtId="0" fontId="25" fillId="0" borderId="0" xfId="0" applyFont="1" applyBorder="1" applyAlignment="1">
      <alignment horizontal="left" vertical="center"/>
    </xf>
    <xf numFmtId="0" fontId="26" fillId="0" borderId="0" xfId="0" applyFont="1" applyBorder="1" applyAlignment="1">
      <alignment horizontal="left" vertical="center"/>
    </xf>
    <xf numFmtId="0" fontId="25" fillId="0" borderId="0" xfId="0" applyFont="1" applyBorder="1" applyAlignment="1">
      <alignment vertical="center"/>
    </xf>
    <xf numFmtId="0" fontId="25" fillId="0" borderId="0" xfId="0" applyFont="1" applyBorder="1" applyAlignment="1">
      <alignment vertical="center" wrapText="1"/>
    </xf>
    <xf numFmtId="0" fontId="23" fillId="8" borderId="7" xfId="0" applyFont="1" applyFill="1" applyBorder="1" applyAlignment="1">
      <alignment horizontal="left" vertical="center"/>
    </xf>
    <xf numFmtId="0" fontId="23" fillId="8" borderId="7" xfId="0" applyFont="1" applyFill="1" applyBorder="1" applyAlignment="1">
      <alignment horizontal="center" vertical="center"/>
    </xf>
    <xf numFmtId="0" fontId="23" fillId="8" borderId="7" xfId="0" applyFont="1" applyFill="1" applyBorder="1" applyAlignment="1">
      <alignment horizontal="center" vertical="center" wrapText="1"/>
    </xf>
    <xf numFmtId="0" fontId="18" fillId="0" borderId="7" xfId="0" applyFont="1" applyBorder="1" applyAlignment="1">
      <alignment horizontal="center" vertical="center"/>
    </xf>
    <xf numFmtId="171" fontId="18" fillId="0" borderId="7" xfId="1" applyNumberFormat="1" applyFont="1" applyBorder="1" applyAlignment="1">
      <alignment horizontal="center" vertical="center"/>
    </xf>
    <xf numFmtId="171" fontId="18" fillId="8" borderId="7" xfId="1" applyNumberFormat="1" applyFont="1" applyFill="1" applyBorder="1" applyAlignment="1">
      <alignment horizontal="center" vertical="center"/>
    </xf>
    <xf numFmtId="0" fontId="18" fillId="8" borderId="7" xfId="0" applyFont="1" applyFill="1" applyBorder="1" applyAlignment="1">
      <alignment horizontal="center" vertical="center"/>
    </xf>
    <xf numFmtId="0" fontId="28" fillId="0" borderId="0" xfId="0" applyFont="1" applyBorder="1" applyAlignment="1">
      <alignment vertical="center"/>
    </xf>
    <xf numFmtId="0" fontId="29" fillId="0" borderId="0" xfId="0" applyFont="1" applyBorder="1" applyAlignment="1">
      <alignment vertical="center"/>
    </xf>
    <xf numFmtId="0" fontId="22" fillId="0" borderId="0" xfId="0" applyFont="1" applyBorder="1" applyAlignment="1">
      <alignment horizontal="center" vertical="center"/>
    </xf>
    <xf numFmtId="37" fontId="23" fillId="0" borderId="0" xfId="0" applyNumberFormat="1" applyFont="1" applyBorder="1" applyAlignment="1">
      <alignment horizontal="right" vertical="center"/>
    </xf>
    <xf numFmtId="37" fontId="23" fillId="0" borderId="0" xfId="1" applyNumberFormat="1" applyFont="1" applyBorder="1" applyAlignment="1">
      <alignment horizontal="right" vertical="center"/>
    </xf>
    <xf numFmtId="0" fontId="18" fillId="0" borderId="0" xfId="0" applyFont="1" applyBorder="1" applyAlignment="1">
      <alignment horizontal="right" vertical="center"/>
    </xf>
    <xf numFmtId="0" fontId="23" fillId="0" borderId="0" xfId="0" applyFont="1" applyBorder="1" applyAlignment="1">
      <alignment horizontal="right" vertical="center"/>
    </xf>
    <xf numFmtId="0" fontId="30" fillId="0" borderId="0" xfId="0" applyFont="1" applyBorder="1" applyAlignment="1">
      <alignment vertical="center"/>
    </xf>
    <xf numFmtId="0" fontId="30" fillId="0" borderId="0" xfId="0" applyFont="1" applyBorder="1" applyAlignment="1">
      <alignment horizontal="center" vertical="center"/>
    </xf>
    <xf numFmtId="37" fontId="30" fillId="0" borderId="0" xfId="1" applyNumberFormat="1" applyFont="1" applyBorder="1" applyAlignment="1">
      <alignment vertical="center"/>
    </xf>
    <xf numFmtId="0" fontId="18" fillId="0" borderId="0" xfId="0" applyFont="1" applyFill="1" applyBorder="1" applyAlignment="1">
      <alignment horizontal="left" vertical="center"/>
    </xf>
    <xf numFmtId="37" fontId="18" fillId="0" borderId="0" xfId="0" applyNumberFormat="1" applyFont="1" applyBorder="1" applyAlignment="1">
      <alignment vertical="center"/>
    </xf>
    <xf numFmtId="166" fontId="24" fillId="0" borderId="0" xfId="0" applyNumberFormat="1" applyFont="1" applyBorder="1" applyAlignment="1">
      <alignment horizontal="center" vertical="center" wrapText="1"/>
    </xf>
    <xf numFmtId="0" fontId="23" fillId="8" borderId="7" xfId="0" applyFont="1" applyFill="1" applyBorder="1" applyAlignment="1">
      <alignment vertical="center"/>
    </xf>
    <xf numFmtId="0" fontId="18" fillId="0" borderId="0" xfId="0" applyFont="1" applyBorder="1" applyAlignment="1">
      <alignment horizontal="center" vertical="center"/>
    </xf>
    <xf numFmtId="0" fontId="39" fillId="9" borderId="7" xfId="0" applyFont="1" applyFill="1" applyBorder="1" applyAlignment="1">
      <alignment vertical="top" wrapText="1"/>
    </xf>
    <xf numFmtId="0" fontId="23" fillId="0" borderId="0" xfId="0" applyFont="1" applyBorder="1" applyAlignment="1">
      <alignment horizontal="center" vertical="center"/>
    </xf>
    <xf numFmtId="0" fontId="2" fillId="0" borderId="0" xfId="0" applyFont="1" applyAlignment="1">
      <alignment horizontal="center"/>
    </xf>
    <xf numFmtId="0" fontId="2" fillId="0" borderId="0" xfId="0" applyFont="1" applyBorder="1" applyAlignment="1">
      <alignment horizontal="center" vertical="center"/>
    </xf>
    <xf numFmtId="0" fontId="2" fillId="0" borderId="0" xfId="0" applyFont="1" applyBorder="1" applyAlignment="1"/>
    <xf numFmtId="170" fontId="40" fillId="0" borderId="0" xfId="0" applyNumberFormat="1" applyFont="1"/>
    <xf numFmtId="0" fontId="40" fillId="0" borderId="0" xfId="0" applyFont="1"/>
    <xf numFmtId="170" fontId="12" fillId="0" borderId="12" xfId="0" applyNumberFormat="1" applyFont="1" applyFill="1" applyBorder="1" applyAlignment="1">
      <alignment horizontal="center"/>
    </xf>
    <xf numFmtId="9" fontId="12" fillId="0" borderId="13" xfId="0" applyNumberFormat="1" applyFont="1" applyFill="1" applyBorder="1" applyAlignment="1">
      <alignment horizontal="center"/>
    </xf>
    <xf numFmtId="0" fontId="41" fillId="0" borderId="0" xfId="0" applyFont="1"/>
    <xf numFmtId="0" fontId="23" fillId="10" borderId="7" xfId="0" applyFont="1" applyFill="1" applyBorder="1" applyAlignment="1">
      <alignment vertical="center" wrapText="1"/>
    </xf>
    <xf numFmtId="0" fontId="23" fillId="10" borderId="7" xfId="0" applyFont="1" applyFill="1" applyBorder="1" applyAlignment="1">
      <alignment horizontal="center" vertical="center" wrapText="1"/>
    </xf>
    <xf numFmtId="9" fontId="23" fillId="10" borderId="7" xfId="2" applyFont="1" applyFill="1" applyBorder="1" applyAlignment="1">
      <alignment horizontal="center" vertical="center" wrapText="1"/>
    </xf>
    <xf numFmtId="168" fontId="23" fillId="10" borderId="7" xfId="1" applyNumberFormat="1" applyFont="1" applyFill="1" applyBorder="1" applyAlignment="1">
      <alignment horizontal="right" vertical="center" wrapText="1"/>
    </xf>
    <xf numFmtId="0" fontId="6" fillId="0" borderId="0" xfId="0" applyFont="1" applyBorder="1" applyAlignment="1">
      <alignment horizontal="left" vertical="center"/>
    </xf>
    <xf numFmtId="0" fontId="18" fillId="0" borderId="7" xfId="0" applyFont="1" applyBorder="1" applyAlignment="1">
      <alignment horizontal="left" vertical="center"/>
    </xf>
    <xf numFmtId="0" fontId="21" fillId="0" borderId="7" xfId="0" applyFont="1" applyBorder="1" applyAlignment="1">
      <alignment vertical="center"/>
    </xf>
    <xf numFmtId="0" fontId="21" fillId="0" borderId="7" xfId="0" applyFont="1" applyBorder="1" applyAlignment="1">
      <alignment vertical="center" wrapText="1"/>
    </xf>
    <xf numFmtId="167" fontId="21" fillId="0" borderId="7" xfId="0" applyNumberFormat="1" applyFont="1" applyFill="1" applyBorder="1" applyAlignment="1">
      <alignment vertical="center" wrapText="1"/>
    </xf>
    <xf numFmtId="170" fontId="41" fillId="0" borderId="0" xfId="0" applyNumberFormat="1" applyFont="1"/>
    <xf numFmtId="0" fontId="42" fillId="0" borderId="0" xfId="0" applyFont="1"/>
    <xf numFmtId="0" fontId="3" fillId="0" borderId="0" xfId="0" applyFont="1" applyBorder="1" applyAlignment="1">
      <alignment vertical="top" wrapText="1"/>
    </xf>
    <xf numFmtId="37" fontId="18" fillId="0" borderId="7" xfId="1" applyNumberFormat="1" applyFont="1" applyFill="1" applyBorder="1" applyAlignment="1">
      <alignment horizontal="right" vertical="center" wrapText="1"/>
    </xf>
    <xf numFmtId="37" fontId="18" fillId="7" borderId="7" xfId="1" applyNumberFormat="1" applyFont="1" applyFill="1" applyBorder="1" applyAlignment="1">
      <alignment horizontal="right" vertical="center" wrapText="1"/>
    </xf>
    <xf numFmtId="0" fontId="18" fillId="0" borderId="0" xfId="0" applyFont="1" applyBorder="1" applyAlignment="1">
      <alignment horizontal="center" vertical="center" wrapText="1"/>
    </xf>
    <xf numFmtId="0" fontId="23" fillId="0" borderId="0" xfId="0" applyFont="1" applyBorder="1" applyAlignment="1">
      <alignment horizontal="left" vertical="center"/>
    </xf>
    <xf numFmtId="0" fontId="18" fillId="0" borderId="0" xfId="0" applyFont="1" applyBorder="1" applyAlignment="1">
      <alignment horizontal="left" vertical="center"/>
    </xf>
    <xf numFmtId="0" fontId="3" fillId="0" borderId="0" xfId="0" applyFont="1" applyBorder="1" applyAlignment="1">
      <alignment horizontal="right" vertical="center" wrapText="1"/>
    </xf>
    <xf numFmtId="0" fontId="23" fillId="11" borderId="7" xfId="0" applyFont="1" applyFill="1" applyBorder="1" applyAlignment="1">
      <alignment vertical="center" wrapText="1"/>
    </xf>
    <xf numFmtId="0" fontId="23" fillId="11" borderId="7" xfId="0" applyFont="1" applyFill="1" applyBorder="1" applyAlignment="1">
      <alignment horizontal="center" vertical="center" wrapText="1"/>
    </xf>
    <xf numFmtId="9" fontId="23" fillId="11" borderId="7" xfId="2" applyFont="1" applyFill="1" applyBorder="1" applyAlignment="1">
      <alignment horizontal="center" vertical="center" wrapText="1"/>
    </xf>
    <xf numFmtId="168" fontId="23" fillId="11" borderId="7" xfId="1" applyNumberFormat="1" applyFont="1" applyFill="1" applyBorder="1" applyAlignment="1">
      <alignment horizontal="right" vertical="center" wrapText="1"/>
    </xf>
    <xf numFmtId="172" fontId="18" fillId="0" borderId="7" xfId="2" applyNumberFormat="1" applyFont="1" applyFill="1" applyBorder="1" applyAlignment="1">
      <alignment horizontal="center" vertical="center" wrapText="1"/>
    </xf>
    <xf numFmtId="46" fontId="4" fillId="0" borderId="0" xfId="0" applyNumberFormat="1" applyFont="1" applyBorder="1" applyAlignment="1">
      <alignment vertical="center"/>
    </xf>
    <xf numFmtId="9" fontId="4" fillId="0" borderId="0" xfId="0" applyNumberFormat="1" applyFont="1" applyBorder="1" applyAlignment="1">
      <alignment vertical="center"/>
    </xf>
    <xf numFmtId="164" fontId="15" fillId="0" borderId="0" xfId="0" applyNumberFormat="1" applyFont="1" applyBorder="1" applyAlignment="1">
      <alignment vertical="center"/>
    </xf>
    <xf numFmtId="0" fontId="23" fillId="0" borderId="0" xfId="0" applyFont="1" applyBorder="1" applyAlignment="1">
      <alignment horizontal="left" vertical="center"/>
    </xf>
    <xf numFmtId="0" fontId="44" fillId="0" borderId="0" xfId="0" applyFont="1" applyBorder="1" applyAlignment="1">
      <alignment vertical="center"/>
    </xf>
    <xf numFmtId="9" fontId="23" fillId="0" borderId="7" xfId="2" applyFont="1" applyFill="1" applyBorder="1" applyAlignment="1">
      <alignment horizontal="center" vertical="center" wrapText="1"/>
    </xf>
    <xf numFmtId="0" fontId="2" fillId="0" borderId="0" xfId="0" applyFont="1" applyFill="1" applyBorder="1" applyAlignment="1">
      <alignment vertical="center"/>
    </xf>
    <xf numFmtId="9" fontId="44" fillId="0" borderId="0" xfId="2" applyFont="1" applyBorder="1" applyAlignment="1">
      <alignment vertical="center"/>
    </xf>
    <xf numFmtId="9" fontId="5" fillId="0" borderId="0" xfId="0" applyNumberFormat="1" applyFont="1" applyBorder="1" applyAlignment="1">
      <alignment vertical="center"/>
    </xf>
    <xf numFmtId="168" fontId="2" fillId="0" borderId="0" xfId="0" applyNumberFormat="1" applyFont="1" applyFill="1" applyBorder="1" applyAlignment="1">
      <alignment vertical="center"/>
    </xf>
    <xf numFmtId="0" fontId="5" fillId="12" borderId="7" xfId="0" applyFont="1" applyFill="1" applyBorder="1" applyAlignment="1">
      <alignment vertical="center" wrapText="1"/>
    </xf>
    <xf numFmtId="0" fontId="45" fillId="12" borderId="7" xfId="0" applyFont="1" applyFill="1" applyBorder="1" applyAlignment="1">
      <alignment vertical="center" wrapText="1"/>
    </xf>
    <xf numFmtId="0" fontId="21" fillId="0" borderId="7" xfId="0" applyFont="1" applyFill="1" applyBorder="1" applyAlignment="1">
      <alignment horizontal="center" vertical="center" wrapText="1"/>
    </xf>
    <xf numFmtId="9" fontId="21" fillId="0" borderId="7" xfId="2" applyFont="1" applyFill="1" applyBorder="1" applyAlignment="1">
      <alignment horizontal="center" vertical="center" wrapText="1"/>
    </xf>
    <xf numFmtId="168" fontId="21" fillId="0" borderId="7" xfId="1" applyNumberFormat="1" applyFont="1" applyFill="1" applyBorder="1" applyAlignment="1">
      <alignment horizontal="right" vertical="center" wrapText="1"/>
    </xf>
    <xf numFmtId="0" fontId="45" fillId="0" borderId="0" xfId="0" applyFont="1" applyFill="1" applyBorder="1" applyAlignment="1">
      <alignment vertical="center"/>
    </xf>
    <xf numFmtId="168" fontId="45" fillId="0" borderId="0" xfId="0" applyNumberFormat="1" applyFont="1" applyFill="1" applyBorder="1" applyAlignment="1">
      <alignment vertical="center"/>
    </xf>
    <xf numFmtId="168" fontId="5" fillId="0" borderId="0" xfId="0" applyNumberFormat="1" applyFont="1" applyBorder="1" applyAlignment="1">
      <alignment vertical="center"/>
    </xf>
    <xf numFmtId="0" fontId="18" fillId="0" borderId="7" xfId="0" applyFont="1" applyFill="1" applyBorder="1" applyAlignment="1">
      <alignment horizontal="center" vertical="center" wrapText="1"/>
    </xf>
    <xf numFmtId="0" fontId="46" fillId="0" borderId="0" xfId="3" applyFont="1" applyBorder="1" applyAlignment="1">
      <alignment vertical="center"/>
    </xf>
    <xf numFmtId="0" fontId="6" fillId="0" borderId="0" xfId="3" applyFont="1" applyBorder="1" applyAlignment="1">
      <alignment horizontal="center" vertical="center"/>
    </xf>
    <xf numFmtId="0" fontId="12" fillId="0" borderId="0" xfId="3" applyFont="1" applyBorder="1" applyAlignment="1">
      <alignment horizontal="center" vertical="center"/>
    </xf>
    <xf numFmtId="0" fontId="39" fillId="0" borderId="0" xfId="3" applyFont="1" applyBorder="1" applyAlignment="1">
      <alignment vertical="center"/>
    </xf>
    <xf numFmtId="0" fontId="39" fillId="0" borderId="0" xfId="3" applyFont="1" applyBorder="1" applyAlignment="1">
      <alignment horizontal="center" vertical="center" wrapText="1"/>
    </xf>
    <xf numFmtId="0" fontId="39" fillId="0" borderId="0" xfId="3" applyFont="1" applyBorder="1" applyAlignment="1">
      <alignment horizontal="left" vertical="center" wrapText="1"/>
    </xf>
    <xf numFmtId="0" fontId="39" fillId="0" borderId="0" xfId="3" applyFont="1" applyBorder="1" applyAlignment="1">
      <alignment vertical="center" wrapText="1"/>
    </xf>
    <xf numFmtId="0" fontId="44" fillId="0" borderId="0" xfId="3" applyFont="1" applyAlignment="1">
      <alignment vertical="center"/>
    </xf>
    <xf numFmtId="0" fontId="39" fillId="0" borderId="0" xfId="3" applyFont="1" applyBorder="1" applyAlignment="1">
      <alignment horizontal="right" vertical="center" wrapText="1"/>
    </xf>
    <xf numFmtId="0" fontId="41" fillId="0" borderId="0" xfId="3" applyFont="1" applyBorder="1" applyAlignment="1">
      <alignment vertical="center" wrapText="1"/>
    </xf>
    <xf numFmtId="0" fontId="41" fillId="14" borderId="7" xfId="3" applyFont="1" applyFill="1" applyBorder="1" applyAlignment="1">
      <alignment horizontal="center" vertical="center" wrapText="1"/>
    </xf>
    <xf numFmtId="0" fontId="5" fillId="12" borderId="0" xfId="3" applyFont="1" applyFill="1" applyBorder="1" applyAlignment="1">
      <alignment vertical="center"/>
    </xf>
    <xf numFmtId="0" fontId="39" fillId="0" borderId="7" xfId="3" applyFont="1" applyBorder="1" applyAlignment="1">
      <alignment vertical="center"/>
    </xf>
    <xf numFmtId="9" fontId="39" fillId="0" borderId="7" xfId="3" applyNumberFormat="1" applyFont="1" applyBorder="1" applyAlignment="1">
      <alignment horizontal="center" vertical="center"/>
    </xf>
    <xf numFmtId="0" fontId="39" fillId="12" borderId="0" xfId="3" applyFont="1" applyFill="1" applyBorder="1" applyAlignment="1">
      <alignment vertical="center"/>
    </xf>
    <xf numFmtId="0" fontId="1" fillId="0" borderId="0" xfId="3" applyAlignment="1">
      <alignment vertical="center"/>
    </xf>
    <xf numFmtId="0" fontId="47" fillId="12" borderId="0" xfId="3" applyFont="1" applyFill="1" applyBorder="1" applyAlignment="1">
      <alignment vertical="center"/>
    </xf>
    <xf numFmtId="0" fontId="39" fillId="0" borderId="7" xfId="3" applyFont="1" applyBorder="1" applyAlignment="1">
      <alignment horizontal="center" vertical="center" wrapText="1"/>
    </xf>
    <xf numFmtId="0" fontId="46" fillId="0" borderId="0" xfId="3" applyFont="1" applyBorder="1" applyAlignment="1">
      <alignment vertical="center" wrapText="1"/>
    </xf>
    <xf numFmtId="0" fontId="2" fillId="0" borderId="0" xfId="3" applyFont="1" applyBorder="1" applyAlignment="1">
      <alignment horizontal="center" vertical="center"/>
    </xf>
    <xf numFmtId="0" fontId="48" fillId="0" borderId="0" xfId="3" applyFont="1" applyAlignment="1">
      <alignment vertical="center"/>
    </xf>
    <xf numFmtId="0" fontId="5" fillId="0" borderId="0" xfId="3" applyFont="1" applyBorder="1" applyAlignment="1">
      <alignment horizontal="center" vertical="center"/>
    </xf>
    <xf numFmtId="0" fontId="41" fillId="14" borderId="15" xfId="3" applyFont="1" applyFill="1" applyBorder="1" applyAlignment="1">
      <alignment horizontal="center" vertical="center" wrapText="1"/>
    </xf>
    <xf numFmtId="0" fontId="39" fillId="0" borderId="7" xfId="3" applyFont="1" applyBorder="1" applyAlignment="1">
      <alignment horizontal="center" vertical="center"/>
    </xf>
    <xf numFmtId="0" fontId="39" fillId="0" borderId="7" xfId="3" applyFont="1" applyBorder="1" applyAlignment="1">
      <alignment vertical="center" wrapText="1"/>
    </xf>
    <xf numFmtId="0" fontId="47" fillId="0" borderId="7" xfId="3" applyFont="1" applyBorder="1" applyAlignment="1">
      <alignment vertical="center" wrapText="1"/>
    </xf>
    <xf numFmtId="0" fontId="46" fillId="0" borderId="0" xfId="3" applyFont="1" applyBorder="1" applyAlignment="1">
      <alignment horizontal="center" vertical="center"/>
    </xf>
    <xf numFmtId="0" fontId="15" fillId="0" borderId="0" xfId="3" applyFont="1" applyBorder="1" applyAlignment="1">
      <alignment horizontal="center" vertical="center"/>
    </xf>
    <xf numFmtId="0" fontId="5" fillId="0" borderId="0" xfId="3" applyFont="1" applyBorder="1" applyAlignment="1">
      <alignment vertical="center"/>
    </xf>
    <xf numFmtId="0" fontId="5" fillId="0" borderId="0" xfId="3" applyFont="1" applyBorder="1" applyAlignment="1">
      <alignment horizontal="center" vertical="center" wrapText="1"/>
    </xf>
    <xf numFmtId="0" fontId="41" fillId="0" borderId="7" xfId="3" applyFont="1" applyBorder="1" applyAlignment="1">
      <alignment vertical="center"/>
    </xf>
    <xf numFmtId="0" fontId="39" fillId="0" borderId="0" xfId="3" applyFont="1" applyFill="1" applyAlignment="1">
      <alignment vertical="center" wrapText="1"/>
    </xf>
    <xf numFmtId="0" fontId="41" fillId="13" borderId="0" xfId="3" applyFont="1" applyFill="1" applyBorder="1" applyAlignment="1">
      <alignment vertical="center" wrapText="1"/>
    </xf>
    <xf numFmtId="9" fontId="41" fillId="0" borderId="7" xfId="3" applyNumberFormat="1" applyFont="1" applyBorder="1" applyAlignment="1">
      <alignment horizontal="center" vertical="center"/>
    </xf>
    <xf numFmtId="0" fontId="48" fillId="0" borderId="0" xfId="3" applyFont="1" applyBorder="1" applyAlignment="1">
      <alignment vertical="center"/>
    </xf>
    <xf numFmtId="0" fontId="39" fillId="13" borderId="19" xfId="3" applyFont="1" applyFill="1" applyBorder="1" applyAlignment="1">
      <alignment horizontal="left" vertical="center" wrapText="1"/>
    </xf>
    <xf numFmtId="0" fontId="39" fillId="13" borderId="15" xfId="3" applyFont="1" applyFill="1" applyBorder="1" applyAlignment="1">
      <alignment horizontal="left" vertical="center" wrapText="1"/>
    </xf>
    <xf numFmtId="0" fontId="41" fillId="0" borderId="7" xfId="3" applyFont="1" applyBorder="1" applyAlignment="1">
      <alignment horizontal="center" vertical="center"/>
    </xf>
    <xf numFmtId="0" fontId="41" fillId="0" borderId="7" xfId="3" applyFont="1" applyBorder="1" applyAlignment="1">
      <alignment vertical="center" wrapText="1"/>
    </xf>
    <xf numFmtId="0" fontId="49" fillId="0" borderId="7" xfId="3" applyFont="1" applyBorder="1" applyAlignment="1">
      <alignment vertical="center" wrapText="1"/>
    </xf>
    <xf numFmtId="0" fontId="41" fillId="0" borderId="7" xfId="3" applyFont="1" applyBorder="1" applyAlignment="1">
      <alignment horizontal="center" vertical="center" wrapText="1"/>
    </xf>
    <xf numFmtId="9" fontId="41" fillId="0" borderId="7" xfId="3" applyNumberFormat="1" applyFont="1" applyBorder="1" applyAlignment="1">
      <alignment vertical="center" wrapText="1"/>
    </xf>
    <xf numFmtId="0" fontId="22" fillId="3" borderId="7" xfId="0" applyFont="1" applyFill="1" applyBorder="1" applyAlignment="1">
      <alignment horizontal="left" vertical="center"/>
    </xf>
    <xf numFmtId="0" fontId="22" fillId="3" borderId="7" xfId="0" applyFont="1" applyFill="1" applyBorder="1" applyAlignment="1">
      <alignment horizontal="center" vertical="center"/>
    </xf>
    <xf numFmtId="166" fontId="22" fillId="3" borderId="7" xfId="0" applyNumberFormat="1" applyFont="1" applyFill="1" applyBorder="1" applyAlignment="1">
      <alignment horizontal="center" vertical="center" wrapText="1"/>
    </xf>
    <xf numFmtId="37" fontId="22" fillId="3" borderId="7" xfId="1" applyNumberFormat="1" applyFont="1" applyFill="1" applyBorder="1" applyAlignment="1">
      <alignment horizontal="center" vertical="center"/>
    </xf>
    <xf numFmtId="0" fontId="23" fillId="4" borderId="7" xfId="0" applyFont="1" applyFill="1" applyBorder="1" applyAlignment="1">
      <alignment horizontal="left" vertical="center"/>
    </xf>
    <xf numFmtId="0" fontId="31" fillId="4" borderId="7" xfId="0" applyFont="1" applyFill="1" applyBorder="1" applyAlignment="1">
      <alignment horizontal="right" vertical="center"/>
    </xf>
    <xf numFmtId="167" fontId="23" fillId="0" borderId="7" xfId="0" applyNumberFormat="1" applyFont="1" applyBorder="1" applyAlignment="1">
      <alignment horizontal="left" vertical="center"/>
    </xf>
    <xf numFmtId="0" fontId="23" fillId="7" borderId="7" xfId="0" applyFont="1" applyFill="1" applyBorder="1" applyAlignment="1">
      <alignment horizontal="left" vertical="center"/>
    </xf>
    <xf numFmtId="0" fontId="18" fillId="7" borderId="7" xfId="0" applyFont="1" applyFill="1" applyBorder="1" applyAlignment="1">
      <alignment vertical="center"/>
    </xf>
    <xf numFmtId="0" fontId="23" fillId="5" borderId="7" xfId="0" applyFont="1" applyFill="1" applyBorder="1" applyAlignment="1">
      <alignment horizontal="left" vertical="center"/>
    </xf>
    <xf numFmtId="0" fontId="18" fillId="5" borderId="7" xfId="0" applyFont="1" applyFill="1" applyBorder="1" applyAlignment="1">
      <alignment vertical="center"/>
    </xf>
    <xf numFmtId="167" fontId="18" fillId="0" borderId="7" xfId="0" applyNumberFormat="1" applyFont="1" applyBorder="1" applyAlignment="1">
      <alignment horizontal="left" vertical="center"/>
    </xf>
    <xf numFmtId="0" fontId="23" fillId="6" borderId="7" xfId="0" applyFont="1" applyFill="1" applyBorder="1" applyAlignment="1">
      <alignment horizontal="left" vertical="center"/>
    </xf>
    <xf numFmtId="0" fontId="18" fillId="6" borderId="7" xfId="0" applyFont="1" applyFill="1" applyBorder="1" applyAlignment="1">
      <alignment vertical="center"/>
    </xf>
    <xf numFmtId="167" fontId="18" fillId="0" borderId="7" xfId="0" applyNumberFormat="1" applyFont="1" applyFill="1" applyBorder="1" applyAlignment="1">
      <alignment horizontal="left" vertical="center"/>
    </xf>
    <xf numFmtId="167" fontId="18" fillId="0" borderId="7" xfId="0" applyNumberFormat="1" applyFont="1" applyFill="1" applyBorder="1" applyAlignment="1">
      <alignment vertical="center"/>
    </xf>
    <xf numFmtId="167" fontId="21" fillId="0" borderId="7" xfId="0" applyNumberFormat="1" applyFont="1" applyFill="1" applyBorder="1" applyAlignment="1">
      <alignment horizontal="right" vertical="center" wrapText="1"/>
    </xf>
    <xf numFmtId="0" fontId="23" fillId="10" borderId="7" xfId="0" applyFont="1" applyFill="1" applyBorder="1" applyAlignment="1">
      <alignment horizontal="left" vertical="center"/>
    </xf>
    <xf numFmtId="0" fontId="24" fillId="10" borderId="7" xfId="0" applyFont="1" applyFill="1" applyBorder="1" applyAlignment="1">
      <alignment vertical="center"/>
    </xf>
    <xf numFmtId="0" fontId="23" fillId="11" borderId="7" xfId="0" applyFont="1" applyFill="1" applyBorder="1" applyAlignment="1">
      <alignment horizontal="left" vertical="center"/>
    </xf>
    <xf numFmtId="0" fontId="24" fillId="11" borderId="7" xfId="0" applyFont="1" applyFill="1" applyBorder="1" applyAlignment="1">
      <alignment vertical="center"/>
    </xf>
    <xf numFmtId="168" fontId="21" fillId="0" borderId="7" xfId="0" applyNumberFormat="1" applyFont="1" applyFill="1" applyBorder="1" applyAlignment="1">
      <alignment vertical="center" wrapText="1"/>
    </xf>
    <xf numFmtId="0" fontId="18" fillId="0" borderId="7" xfId="0" applyFont="1" applyFill="1" applyBorder="1" applyAlignment="1">
      <alignment horizontal="left" vertical="center"/>
    </xf>
    <xf numFmtId="9" fontId="21" fillId="0" borderId="7" xfId="2" applyFont="1" applyFill="1" applyBorder="1" applyAlignment="1">
      <alignment vertical="center" wrapText="1"/>
    </xf>
    <xf numFmtId="0" fontId="21" fillId="0" borderId="7" xfId="0" applyFont="1" applyFill="1" applyBorder="1" applyAlignment="1">
      <alignment horizontal="left" vertical="center"/>
    </xf>
    <xf numFmtId="0" fontId="5" fillId="12" borderId="7" xfId="0" applyFont="1" applyFill="1" applyBorder="1" applyAlignment="1">
      <alignment horizontal="left" vertical="center" wrapText="1"/>
    </xf>
    <xf numFmtId="168" fontId="21" fillId="0" borderId="7" xfId="0" applyNumberFormat="1" applyFont="1" applyFill="1" applyBorder="1" applyAlignment="1">
      <alignment vertical="center"/>
    </xf>
    <xf numFmtId="49" fontId="43" fillId="3" borderId="7" xfId="0" applyNumberFormat="1" applyFont="1" applyFill="1" applyBorder="1" applyAlignment="1">
      <alignment horizontal="left" vertical="center"/>
    </xf>
    <xf numFmtId="0" fontId="43" fillId="3" borderId="7" xfId="0" applyFont="1" applyFill="1" applyBorder="1" applyAlignment="1">
      <alignment vertical="center" wrapText="1"/>
    </xf>
    <xf numFmtId="0" fontId="43" fillId="3" borderId="7" xfId="0" applyFont="1" applyFill="1" applyBorder="1" applyAlignment="1">
      <alignment horizontal="center" vertical="center" wrapText="1"/>
    </xf>
    <xf numFmtId="9" fontId="43" fillId="3" borderId="7" xfId="2" applyFont="1" applyFill="1" applyBorder="1" applyAlignment="1">
      <alignment horizontal="center" vertical="center" wrapText="1"/>
    </xf>
    <xf numFmtId="37" fontId="43" fillId="3" borderId="7" xfId="1" applyNumberFormat="1" applyFont="1" applyFill="1" applyBorder="1" applyAlignment="1">
      <alignment vertical="center" wrapText="1"/>
    </xf>
    <xf numFmtId="9" fontId="43" fillId="3" borderId="7" xfId="2" applyFont="1" applyFill="1" applyBorder="1" applyAlignment="1">
      <alignment vertical="center" wrapText="1"/>
    </xf>
    <xf numFmtId="49" fontId="18" fillId="3" borderId="7" xfId="0" applyNumberFormat="1" applyFont="1" applyFill="1" applyBorder="1" applyAlignment="1">
      <alignment horizontal="left" vertical="center"/>
    </xf>
    <xf numFmtId="0" fontId="18" fillId="3" borderId="7" xfId="0" applyFont="1" applyFill="1" applyBorder="1" applyAlignment="1">
      <alignment vertical="center" wrapText="1"/>
    </xf>
    <xf numFmtId="0" fontId="18" fillId="3" borderId="7" xfId="0" applyFont="1" applyFill="1" applyBorder="1" applyAlignment="1">
      <alignment horizontal="center" vertical="center" wrapText="1"/>
    </xf>
    <xf numFmtId="9" fontId="18" fillId="3" borderId="7" xfId="2" applyFont="1" applyFill="1" applyBorder="1" applyAlignment="1">
      <alignment horizontal="center" vertical="center" wrapText="1"/>
    </xf>
    <xf numFmtId="37" fontId="18" fillId="3" borderId="7" xfId="1" applyNumberFormat="1" applyFont="1" applyFill="1" applyBorder="1" applyAlignment="1">
      <alignment vertical="center" wrapText="1"/>
    </xf>
    <xf numFmtId="9" fontId="18" fillId="3" borderId="7" xfId="2" applyFont="1" applyFill="1" applyBorder="1" applyAlignment="1">
      <alignment vertical="center" wrapText="1"/>
    </xf>
    <xf numFmtId="0" fontId="23" fillId="15" borderId="7" xfId="0" applyFont="1" applyFill="1" applyBorder="1" applyAlignment="1">
      <alignment horizontal="left" vertical="center"/>
    </xf>
    <xf numFmtId="0" fontId="23" fillId="15" borderId="7" xfId="0" applyFont="1" applyFill="1" applyBorder="1" applyAlignment="1">
      <alignment vertical="center" wrapText="1"/>
    </xf>
    <xf numFmtId="0" fontId="23" fillId="15" borderId="7" xfId="0" applyFont="1" applyFill="1" applyBorder="1" applyAlignment="1">
      <alignment horizontal="center" vertical="center" wrapText="1"/>
    </xf>
    <xf numFmtId="9" fontId="23" fillId="15" borderId="7" xfId="2" applyFont="1" applyFill="1" applyBorder="1" applyAlignment="1">
      <alignment horizontal="center" vertical="center" wrapText="1"/>
    </xf>
    <xf numFmtId="168" fontId="23" fillId="15" borderId="7" xfId="1" applyNumberFormat="1" applyFont="1" applyFill="1" applyBorder="1" applyAlignment="1">
      <alignment horizontal="right" vertical="center" wrapText="1"/>
    </xf>
    <xf numFmtId="168" fontId="21" fillId="15" borderId="7" xfId="0" applyNumberFormat="1" applyFont="1" applyFill="1" applyBorder="1" applyAlignment="1">
      <alignment vertical="center" wrapText="1"/>
    </xf>
    <xf numFmtId="0" fontId="23" fillId="16" borderId="7" xfId="0" applyFont="1" applyFill="1" applyBorder="1" applyAlignment="1">
      <alignment horizontal="left" vertical="center"/>
    </xf>
    <xf numFmtId="0" fontId="23" fillId="16" borderId="7" xfId="0" applyFont="1" applyFill="1" applyBorder="1" applyAlignment="1">
      <alignment vertical="center" wrapText="1"/>
    </xf>
    <xf numFmtId="0" fontId="23" fillId="16" borderId="7" xfId="0" applyFont="1" applyFill="1" applyBorder="1" applyAlignment="1">
      <alignment horizontal="center" vertical="center" wrapText="1"/>
    </xf>
    <xf numFmtId="9" fontId="23" fillId="16" borderId="7" xfId="2" applyFont="1" applyFill="1" applyBorder="1" applyAlignment="1">
      <alignment horizontal="center" vertical="center" wrapText="1"/>
    </xf>
    <xf numFmtId="168" fontId="23" fillId="16" borderId="7" xfId="1" applyNumberFormat="1" applyFont="1" applyFill="1" applyBorder="1" applyAlignment="1">
      <alignment horizontal="right" vertical="center" wrapText="1"/>
    </xf>
    <xf numFmtId="168" fontId="18" fillId="16" borderId="7" xfId="0" applyNumberFormat="1" applyFont="1" applyFill="1" applyBorder="1" applyAlignment="1">
      <alignment vertical="center"/>
    </xf>
    <xf numFmtId="0" fontId="5" fillId="0" borderId="0" xfId="0" applyFont="1" applyBorder="1" applyAlignment="1">
      <alignment horizontal="center" vertical="center" wrapText="1"/>
    </xf>
    <xf numFmtId="0" fontId="6" fillId="0" borderId="0" xfId="3" applyFont="1" applyBorder="1" applyAlignment="1">
      <alignment horizontal="center" vertical="center"/>
    </xf>
    <xf numFmtId="37" fontId="18" fillId="0" borderId="0" xfId="0" applyNumberFormat="1" applyFont="1" applyBorder="1" applyAlignment="1">
      <alignment horizontal="right" vertical="center"/>
    </xf>
    <xf numFmtId="37" fontId="18" fillId="0" borderId="0" xfId="1" applyNumberFormat="1" applyFont="1" applyFill="1" applyBorder="1" applyAlignment="1">
      <alignment vertical="center" wrapText="1"/>
    </xf>
    <xf numFmtId="0" fontId="50" fillId="17" borderId="0" xfId="0" applyFont="1" applyFill="1" applyBorder="1" applyAlignment="1">
      <alignment vertical="center" wrapText="1"/>
    </xf>
    <xf numFmtId="0" fontId="51" fillId="17" borderId="0" xfId="0" applyFont="1" applyFill="1" applyBorder="1" applyAlignment="1">
      <alignment vertical="center" wrapText="1"/>
    </xf>
    <xf numFmtId="0" fontId="2" fillId="0" borderId="0" xfId="3" applyFont="1" applyFill="1" applyBorder="1" applyAlignment="1">
      <alignment horizontal="right" vertical="center" wrapText="1"/>
    </xf>
    <xf numFmtId="0" fontId="2" fillId="0" borderId="0" xfId="3" applyFont="1" applyFill="1" applyBorder="1" applyAlignment="1">
      <alignment horizontal="left" vertical="center"/>
    </xf>
    <xf numFmtId="0" fontId="2" fillId="0" borderId="0" xfId="3" applyNumberFormat="1" applyFont="1" applyFill="1" applyBorder="1" applyAlignment="1">
      <alignment horizontal="left" vertical="center"/>
    </xf>
    <xf numFmtId="173" fontId="41" fillId="0" borderId="0" xfId="3" applyNumberFormat="1" applyFont="1" applyBorder="1" applyAlignment="1">
      <alignment horizontal="center" vertical="center" wrapText="1"/>
    </xf>
    <xf numFmtId="173" fontId="41" fillId="0" borderId="0" xfId="3" applyNumberFormat="1" applyFont="1" applyBorder="1" applyAlignment="1">
      <alignment vertical="center" wrapText="1"/>
    </xf>
    <xf numFmtId="0" fontId="47" fillId="0" borderId="7" xfId="3" applyFont="1" applyBorder="1" applyAlignment="1">
      <alignment vertical="center"/>
    </xf>
    <xf numFmtId="9" fontId="47" fillId="0" borderId="7" xfId="3" applyNumberFormat="1" applyFont="1" applyBorder="1" applyAlignment="1">
      <alignment vertical="center" wrapText="1"/>
    </xf>
    <xf numFmtId="0" fontId="47" fillId="13" borderId="19" xfId="3" applyFont="1" applyFill="1" applyBorder="1" applyAlignment="1">
      <alignment horizontal="left" vertical="center" wrapText="1"/>
    </xf>
    <xf numFmtId="0" fontId="47" fillId="13" borderId="15" xfId="3" applyFont="1" applyFill="1" applyBorder="1" applyAlignment="1">
      <alignment horizontal="left" vertical="center" wrapText="1"/>
    </xf>
    <xf numFmtId="0" fontId="47" fillId="13" borderId="20" xfId="3" applyFont="1" applyFill="1" applyBorder="1" applyAlignment="1">
      <alignment horizontal="left" vertical="center" wrapText="1"/>
    </xf>
    <xf numFmtId="0" fontId="47" fillId="13" borderId="21" xfId="3" applyFont="1" applyFill="1" applyBorder="1" applyAlignment="1">
      <alignment horizontal="left" vertical="center" wrapText="1"/>
    </xf>
    <xf numFmtId="0" fontId="47" fillId="0" borderId="7" xfId="3" applyFont="1" applyBorder="1" applyAlignment="1">
      <alignment horizontal="center" vertical="center" wrapText="1"/>
    </xf>
    <xf numFmtId="0" fontId="18" fillId="0" borderId="0" xfId="0" applyFont="1" applyBorder="1" applyAlignment="1">
      <alignment horizontal="left" vertical="center"/>
    </xf>
    <xf numFmtId="0" fontId="23" fillId="0" borderId="0" xfId="0" applyFont="1" applyBorder="1" applyAlignment="1">
      <alignment horizontal="left" vertical="center"/>
    </xf>
    <xf numFmtId="0" fontId="3" fillId="0" borderId="0" xfId="0" applyFont="1" applyBorder="1" applyAlignment="1">
      <alignment horizontal="right" vertical="center" wrapText="1"/>
    </xf>
    <xf numFmtId="0" fontId="3" fillId="0" borderId="10" xfId="0" applyFont="1" applyBorder="1" applyAlignment="1">
      <alignment horizontal="right" vertical="center" wrapText="1"/>
    </xf>
    <xf numFmtId="0" fontId="13" fillId="0" borderId="0" xfId="0" applyFont="1" applyBorder="1" applyAlignment="1">
      <alignment horizontal="center" vertical="center"/>
    </xf>
    <xf numFmtId="0" fontId="25" fillId="0" borderId="0" xfId="0" applyFont="1" applyFill="1" applyBorder="1" applyAlignment="1">
      <alignment horizontal="left" vertical="center" wrapText="1"/>
    </xf>
    <xf numFmtId="0" fontId="27" fillId="0" borderId="0" xfId="0" applyFont="1" applyBorder="1" applyAlignment="1">
      <alignment horizontal="left" vertical="center" wrapText="1"/>
    </xf>
    <xf numFmtId="0" fontId="2" fillId="0" borderId="0" xfId="0" applyFont="1" applyBorder="1" applyAlignment="1">
      <alignment horizontal="left" vertical="center" wrapText="1"/>
    </xf>
    <xf numFmtId="0" fontId="23" fillId="0" borderId="0" xfId="0" applyFont="1" applyBorder="1" applyAlignment="1">
      <alignment horizontal="center" vertical="center"/>
    </xf>
    <xf numFmtId="0" fontId="18" fillId="0" borderId="0" xfId="0" applyFont="1" applyBorder="1" applyAlignment="1">
      <alignment horizontal="center" vertical="center" wrapText="1"/>
    </xf>
    <xf numFmtId="0" fontId="21" fillId="0" borderId="0" xfId="0" applyFont="1" applyBorder="1" applyAlignment="1">
      <alignment horizontal="left" vertical="center" wrapText="1"/>
    </xf>
    <xf numFmtId="37" fontId="23" fillId="0" borderId="0" xfId="1" applyNumberFormat="1" applyFont="1" applyFill="1" applyBorder="1" applyAlignment="1">
      <alignment horizontal="center" vertical="center" wrapText="1"/>
    </xf>
    <xf numFmtId="0" fontId="6" fillId="0" borderId="0" xfId="3" applyFont="1" applyBorder="1" applyAlignment="1">
      <alignment horizontal="center" vertical="center"/>
    </xf>
    <xf numFmtId="0" fontId="41" fillId="14" borderId="17" xfId="3" applyFont="1" applyFill="1" applyBorder="1" applyAlignment="1">
      <alignment horizontal="center" vertical="center" wrapText="1"/>
    </xf>
    <xf numFmtId="0" fontId="41" fillId="14" borderId="0" xfId="3" applyFont="1" applyFill="1" applyBorder="1" applyAlignment="1">
      <alignment horizontal="center" vertical="center" wrapText="1"/>
    </xf>
    <xf numFmtId="0" fontId="41" fillId="14" borderId="18" xfId="3" applyFont="1" applyFill="1" applyBorder="1" applyAlignment="1">
      <alignment horizontal="center" vertical="center" wrapText="1"/>
    </xf>
    <xf numFmtId="0" fontId="39" fillId="0" borderId="7" xfId="3" applyFont="1" applyBorder="1" applyAlignment="1">
      <alignment horizontal="left" vertical="center" wrapText="1"/>
    </xf>
    <xf numFmtId="0" fontId="41" fillId="0" borderId="0" xfId="3" applyFont="1" applyBorder="1" applyAlignment="1">
      <alignment horizontal="left" vertical="center" wrapText="1"/>
    </xf>
    <xf numFmtId="0" fontId="5" fillId="0" borderId="0" xfId="3" applyFont="1" applyFill="1" applyBorder="1" applyAlignment="1">
      <alignment horizontal="center" vertical="center" wrapText="1"/>
    </xf>
    <xf numFmtId="0" fontId="47" fillId="13" borderId="19" xfId="3" applyFont="1" applyFill="1" applyBorder="1" applyAlignment="1">
      <alignment horizontal="left" vertical="center" wrapText="1"/>
    </xf>
    <xf numFmtId="0" fontId="47" fillId="13" borderId="15" xfId="3" applyFont="1" applyFill="1" applyBorder="1" applyAlignment="1">
      <alignment horizontal="left" vertical="center" wrapText="1"/>
    </xf>
    <xf numFmtId="0" fontId="41" fillId="14" borderId="7" xfId="3" applyFont="1" applyFill="1" applyBorder="1" applyAlignment="1">
      <alignment horizontal="center" vertical="center" wrapText="1"/>
    </xf>
    <xf numFmtId="0" fontId="45" fillId="0" borderId="22" xfId="3" applyFont="1" applyBorder="1" applyAlignment="1">
      <alignment horizontal="left" vertical="center" wrapText="1"/>
    </xf>
    <xf numFmtId="0" fontId="47" fillId="0" borderId="14" xfId="3" applyFont="1" applyBorder="1" applyAlignment="1">
      <alignment horizontal="center" vertical="center" wrapText="1"/>
    </xf>
    <xf numFmtId="0" fontId="47" fillId="0" borderId="4" xfId="3" applyFont="1" applyBorder="1" applyAlignment="1">
      <alignment horizontal="center" vertical="center" wrapText="1"/>
    </xf>
    <xf numFmtId="0" fontId="47" fillId="0" borderId="16" xfId="3" applyFont="1" applyBorder="1" applyAlignment="1">
      <alignment horizontal="center" vertical="center" wrapText="1"/>
    </xf>
    <xf numFmtId="0" fontId="47" fillId="13" borderId="20" xfId="3" applyFont="1" applyFill="1" applyBorder="1" applyAlignment="1">
      <alignment horizontal="left" vertical="center" wrapText="1"/>
    </xf>
    <xf numFmtId="0" fontId="47" fillId="13" borderId="21" xfId="3" applyFont="1" applyFill="1" applyBorder="1" applyAlignment="1">
      <alignment horizontal="left" vertical="center" wrapText="1"/>
    </xf>
    <xf numFmtId="0" fontId="41" fillId="0" borderId="0" xfId="3" applyFont="1" applyBorder="1" applyAlignment="1">
      <alignment horizontal="center" vertical="center"/>
    </xf>
    <xf numFmtId="0" fontId="5" fillId="0" borderId="0" xfId="3" applyFont="1" applyBorder="1" applyAlignment="1">
      <alignment horizontal="center" vertical="center"/>
    </xf>
    <xf numFmtId="0" fontId="46" fillId="0" borderId="0" xfId="3" applyFont="1" applyBorder="1" applyAlignment="1">
      <alignment horizontal="center" vertical="center"/>
    </xf>
    <xf numFmtId="0" fontId="39" fillId="0" borderId="0" xfId="3" applyFont="1" applyBorder="1" applyAlignment="1">
      <alignment horizontal="center" vertical="center"/>
    </xf>
    <xf numFmtId="0" fontId="41" fillId="13" borderId="19" xfId="3" applyFont="1" applyFill="1" applyBorder="1" applyAlignment="1">
      <alignment horizontal="left" vertical="center" wrapText="1"/>
    </xf>
    <xf numFmtId="0" fontId="41" fillId="13" borderId="15" xfId="3" applyFont="1" applyFill="1" applyBorder="1" applyAlignment="1">
      <alignment horizontal="left" vertical="center" wrapText="1"/>
    </xf>
    <xf numFmtId="0" fontId="48" fillId="0" borderId="0" xfId="3" applyFont="1" applyBorder="1" applyAlignment="1">
      <alignment horizontal="center" vertical="center"/>
    </xf>
    <xf numFmtId="0" fontId="3" fillId="0" borderId="0" xfId="0" applyFont="1" applyBorder="1" applyAlignment="1">
      <alignment horizontal="center" vertical="top" wrapText="1"/>
    </xf>
    <xf numFmtId="0" fontId="13" fillId="0" borderId="0" xfId="0" applyFont="1" applyAlignment="1">
      <alignment horizontal="center" wrapText="1"/>
    </xf>
    <xf numFmtId="0" fontId="12" fillId="0" borderId="0" xfId="0" applyFont="1" applyAlignment="1">
      <alignment horizontal="center" wrapText="1"/>
    </xf>
    <xf numFmtId="0" fontId="12" fillId="0" borderId="12" xfId="0" applyFont="1" applyFill="1" applyBorder="1" applyAlignment="1">
      <alignment horizontal="center"/>
    </xf>
    <xf numFmtId="0" fontId="20" fillId="0" borderId="0" xfId="0" applyFont="1" applyBorder="1" applyAlignment="1">
      <alignment horizontal="left" vertical="top" wrapText="1"/>
    </xf>
    <xf numFmtId="0" fontId="2" fillId="0" borderId="0" xfId="0" applyFont="1" applyAlignment="1">
      <alignment horizontal="center"/>
    </xf>
    <xf numFmtId="0" fontId="5" fillId="0" borderId="0" xfId="0" applyFont="1" applyBorder="1" applyAlignment="1">
      <alignment horizontal="center" vertical="center" wrapText="1"/>
    </xf>
    <xf numFmtId="168" fontId="53" fillId="0" borderId="7" xfId="0" applyNumberFormat="1" applyFont="1" applyFill="1" applyBorder="1" applyAlignment="1">
      <alignment vertical="center"/>
    </xf>
  </cellXfs>
  <cellStyles count="4">
    <cellStyle name="Comma" xfId="1" builtinId="3"/>
    <cellStyle name="Normal" xfId="0" builtinId="0"/>
    <cellStyle name="Normal 2" xfId="3"/>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ctrlProps/ctrlProp1.xml><?xml version="1.0" encoding="utf-8"?>
<formControlPr xmlns="http://schemas.microsoft.com/office/spreadsheetml/2009/9/main" objectType="Drop" dropStyle="combo" dx="16" fmlaRange="$G$12:$G$15" noThreeD="1" sel="3" val="0"/>
</file>

<file path=xl/ctrlProps/ctrlProp2.xml><?xml version="1.0" encoding="utf-8"?>
<formControlPr xmlns="http://schemas.microsoft.com/office/spreadsheetml/2009/9/main" objectType="Drop" dropLines="4" dropStyle="combo" dx="16" fmlaRange="$J$1:$J$4"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1</xdr:col>
      <xdr:colOff>790575</xdr:colOff>
      <xdr:row>2</xdr:row>
      <xdr:rowOff>104775</xdr:rowOff>
    </xdr:to>
    <xdr:pic>
      <xdr:nvPicPr>
        <xdr:cNvPr id="3119" name="Picture 31" descr="CMC Softwa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0"/>
          <a:ext cx="10572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203200</xdr:colOff>
          <xdr:row>11</xdr:row>
          <xdr:rowOff>19050</xdr:rowOff>
        </xdr:from>
        <xdr:to>
          <xdr:col>5</xdr:col>
          <xdr:colOff>1238250</xdr:colOff>
          <xdr:row>11</xdr:row>
          <xdr:rowOff>209550</xdr:rowOff>
        </xdr:to>
        <xdr:sp macro="" textlink="">
          <xdr:nvSpPr>
            <xdr:cNvPr id="3073" name="Drop Down 1" hidden="1">
              <a:extLst>
                <a:ext uri="{63B3BB69-23CF-44E3-9099-C40C66FF867C}">
                  <a14:compatExt spid="_x0000_s307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1</xdr:col>
      <xdr:colOff>361950</xdr:colOff>
      <xdr:row>1</xdr:row>
      <xdr:rowOff>43307</xdr:rowOff>
    </xdr:to>
    <xdr:pic>
      <xdr:nvPicPr>
        <xdr:cNvPr id="2" name="Picture 33" descr="CMC-Soft"/>
        <xdr:cNvPicPr>
          <a:picLocks noChangeAspect="1" noChangeArrowheads="1"/>
        </xdr:cNvPicPr>
      </xdr:nvPicPr>
      <xdr:blipFill>
        <a:blip xmlns:r="http://schemas.openxmlformats.org/officeDocument/2006/relationships" r:embed="rId1" cstate="print"/>
        <a:srcRect/>
        <a:stretch>
          <a:fillRect/>
        </a:stretch>
      </xdr:blipFill>
      <xdr:spPr bwMode="auto">
        <a:xfrm>
          <a:off x="0" y="1"/>
          <a:ext cx="657225" cy="271906"/>
        </a:xfrm>
        <a:prstGeom prst="rect">
          <a:avLst/>
        </a:prstGeom>
        <a:noFill/>
      </xdr:spPr>
    </xdr:pic>
    <xdr:clientData/>
  </xdr:twoCellAnchor>
  <mc:AlternateContent xmlns:mc="http://schemas.openxmlformats.org/markup-compatibility/2006">
    <mc:Choice xmlns:a14="http://schemas.microsoft.com/office/drawing/2010/main" Requires="a14">
      <xdr:twoCellAnchor editAs="absolute">
        <xdr:from>
          <xdr:col>5</xdr:col>
          <xdr:colOff>12700</xdr:colOff>
          <xdr:row>2</xdr:row>
          <xdr:rowOff>222250</xdr:rowOff>
        </xdr:from>
        <xdr:to>
          <xdr:col>7</xdr:col>
          <xdr:colOff>781050</xdr:colOff>
          <xdr:row>3</xdr:row>
          <xdr:rowOff>190500</xdr:rowOff>
        </xdr:to>
        <xdr:sp macro="" textlink="">
          <xdr:nvSpPr>
            <xdr:cNvPr id="7171" name="Drop Down 3" hidden="1">
              <a:extLst>
                <a:ext uri="{63B3BB69-23CF-44E3-9099-C40C66FF867C}">
                  <a14:compatExt spid="_x0000_s717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800100</xdr:colOff>
      <xdr:row>3</xdr:row>
      <xdr:rowOff>9525</xdr:rowOff>
    </xdr:to>
    <xdr:pic>
      <xdr:nvPicPr>
        <xdr:cNvPr id="2112" name="Picture 31" descr="CMC Softwar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21920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bdat\AppData\Local\Microsoft\Windows\INetCache\Content.Outlook\V8MADAD4\Bieu%20mau%20-%20HDNB%20kiem%20PASXNB%20v3%2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ĐNB&amp;PAXSNB"/>
      <sheetName val="DV-IDENTITY-0"/>
      <sheetName val="Phieu giao HD"/>
    </sheetNames>
    <sheetDataSet>
      <sheetData sheetId="0">
        <row r="2">
          <cell r="E2" t="str">
            <v>27-0813/HĐKT/CMCSOFT-VR/INS</v>
          </cell>
        </row>
        <row r="19">
          <cell r="C19">
            <v>813000000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2.xm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2"/>
  <sheetViews>
    <sheetView tabSelected="1" topLeftCell="A46" zoomScaleNormal="100" workbookViewId="0">
      <selection activeCell="E54" sqref="E54"/>
    </sheetView>
  </sheetViews>
  <sheetFormatPr defaultColWidth="9.1796875" defaultRowHeight="13" x14ac:dyDescent="0.35"/>
  <cols>
    <col min="1" max="1" width="4.26953125" style="64" customWidth="1"/>
    <col min="2" max="2" width="24.453125" style="40" customWidth="1"/>
    <col min="3" max="3" width="16.453125" style="51" customWidth="1"/>
    <col min="4" max="4" width="12" style="51" customWidth="1"/>
    <col min="5" max="5" width="19.7265625" style="52" customWidth="1"/>
    <col min="6" max="6" width="19" style="40" customWidth="1"/>
    <col min="7" max="7" width="15.453125" style="40" hidden="1" customWidth="1"/>
    <col min="8" max="8" width="17.26953125" style="40" customWidth="1"/>
    <col min="9" max="9" width="14.81640625" style="40" bestFit="1" customWidth="1"/>
    <col min="10" max="10" width="12.54296875" style="40" bestFit="1" customWidth="1"/>
    <col min="11" max="16384" width="9.1796875" style="40"/>
  </cols>
  <sheetData>
    <row r="1" spans="1:24" x14ac:dyDescent="0.35">
      <c r="B1" s="144"/>
      <c r="C1" s="282" t="s">
        <v>0</v>
      </c>
      <c r="D1" s="282"/>
      <c r="E1" s="282"/>
      <c r="F1" s="282"/>
      <c r="G1" s="39"/>
      <c r="H1" s="39"/>
      <c r="I1" s="39"/>
      <c r="J1" s="39"/>
      <c r="K1" s="39"/>
      <c r="L1" s="39"/>
      <c r="M1" s="39"/>
      <c r="N1" s="39"/>
      <c r="O1" s="39"/>
      <c r="P1" s="39"/>
      <c r="Q1" s="39"/>
      <c r="R1" s="39"/>
      <c r="S1" s="39"/>
      <c r="T1" s="39"/>
      <c r="U1" s="39"/>
      <c r="V1" s="39"/>
      <c r="W1" s="39"/>
      <c r="X1" s="39"/>
    </row>
    <row r="2" spans="1:24" x14ac:dyDescent="0.35">
      <c r="B2" s="41"/>
      <c r="C2" s="282" t="s">
        <v>1</v>
      </c>
      <c r="D2" s="282"/>
      <c r="E2" s="282"/>
      <c r="F2" s="282"/>
      <c r="G2" s="39"/>
      <c r="H2" s="39"/>
      <c r="I2" s="39"/>
      <c r="J2" s="39"/>
      <c r="K2" s="39"/>
      <c r="L2" s="39"/>
      <c r="M2" s="39"/>
      <c r="N2" s="39"/>
      <c r="O2" s="39"/>
      <c r="P2" s="39"/>
      <c r="Q2" s="39"/>
      <c r="R2" s="39"/>
      <c r="S2" s="39"/>
      <c r="T2" s="39"/>
      <c r="U2" s="39"/>
      <c r="V2" s="39"/>
      <c r="W2" s="39"/>
      <c r="X2" s="39"/>
    </row>
    <row r="3" spans="1:24" x14ac:dyDescent="0.35">
      <c r="B3" s="41"/>
      <c r="C3" s="144"/>
      <c r="D3" s="144"/>
      <c r="E3" s="42"/>
      <c r="F3" s="43" t="s">
        <v>2</v>
      </c>
      <c r="G3" s="39"/>
      <c r="H3" s="39"/>
      <c r="I3" s="39"/>
      <c r="J3" s="39"/>
      <c r="K3" s="39"/>
      <c r="L3" s="39"/>
      <c r="M3" s="39"/>
      <c r="N3" s="39"/>
      <c r="O3" s="39"/>
      <c r="P3" s="39"/>
      <c r="Q3" s="39"/>
      <c r="R3" s="39"/>
      <c r="S3" s="39"/>
      <c r="T3" s="39"/>
      <c r="U3" s="39"/>
      <c r="V3" s="39"/>
      <c r="W3" s="39"/>
      <c r="X3" s="39"/>
    </row>
    <row r="4" spans="1:24" ht="13.5" thickBot="1" x14ac:dyDescent="0.4">
      <c r="A4" s="44"/>
      <c r="B4" s="45"/>
      <c r="C4" s="283" t="s">
        <v>3</v>
      </c>
      <c r="D4" s="283"/>
      <c r="E4" s="283"/>
      <c r="F4" s="283"/>
      <c r="G4" s="39"/>
      <c r="H4" s="39"/>
      <c r="I4" s="39"/>
      <c r="J4" s="39"/>
      <c r="K4" s="39"/>
      <c r="L4" s="39"/>
      <c r="M4" s="39"/>
      <c r="N4" s="39"/>
      <c r="O4" s="39"/>
      <c r="P4" s="39"/>
      <c r="Q4" s="39"/>
      <c r="R4" s="39"/>
      <c r="S4" s="39"/>
      <c r="T4" s="39"/>
      <c r="U4" s="39"/>
      <c r="V4" s="39"/>
      <c r="W4" s="39"/>
      <c r="X4" s="39"/>
    </row>
    <row r="5" spans="1:24" x14ac:dyDescent="0.35">
      <c r="C5" s="46"/>
      <c r="D5" s="46"/>
      <c r="E5" s="47"/>
      <c r="G5" s="39"/>
      <c r="H5" s="39"/>
      <c r="I5" s="39"/>
      <c r="J5" s="39"/>
      <c r="K5" s="39"/>
      <c r="L5" s="39"/>
      <c r="M5" s="39"/>
      <c r="N5" s="39"/>
      <c r="O5" s="39"/>
      <c r="P5" s="39"/>
      <c r="Q5" s="39"/>
      <c r="R5" s="39"/>
      <c r="S5" s="39"/>
      <c r="T5" s="39"/>
      <c r="U5" s="39"/>
      <c r="V5" s="39"/>
      <c r="W5" s="39"/>
      <c r="X5" s="39"/>
    </row>
    <row r="6" spans="1:24" s="49" customFormat="1" ht="17.5" x14ac:dyDescent="0.35">
      <c r="A6" s="284" t="s">
        <v>4</v>
      </c>
      <c r="B6" s="284"/>
      <c r="C6" s="284"/>
      <c r="D6" s="284"/>
      <c r="E6" s="284"/>
      <c r="F6" s="284"/>
      <c r="G6" s="48"/>
      <c r="H6" s="48"/>
      <c r="I6" s="48"/>
      <c r="J6" s="48"/>
      <c r="K6" s="48"/>
      <c r="L6" s="48"/>
      <c r="M6" s="48"/>
      <c r="N6" s="48"/>
      <c r="O6" s="48"/>
      <c r="P6" s="48"/>
      <c r="Q6" s="48"/>
      <c r="R6" s="48"/>
      <c r="S6" s="48"/>
      <c r="T6" s="48"/>
      <c r="U6" s="48"/>
      <c r="V6" s="48"/>
      <c r="W6" s="48"/>
      <c r="X6" s="48"/>
    </row>
    <row r="7" spans="1:24" s="49" customFormat="1" ht="18" x14ac:dyDescent="0.35">
      <c r="A7" s="131"/>
      <c r="B7" s="50"/>
      <c r="C7" s="50"/>
      <c r="D7" s="50"/>
      <c r="E7" s="50"/>
      <c r="F7" s="50"/>
      <c r="G7" s="48"/>
      <c r="H7" s="48"/>
      <c r="I7" s="48"/>
      <c r="J7" s="48"/>
      <c r="K7" s="48"/>
      <c r="L7" s="48"/>
      <c r="M7" s="48"/>
      <c r="N7" s="48"/>
      <c r="O7" s="48"/>
      <c r="P7" s="48"/>
      <c r="Q7" s="48"/>
      <c r="R7" s="48"/>
      <c r="S7" s="48"/>
      <c r="T7" s="48"/>
      <c r="U7" s="48"/>
      <c r="V7" s="48"/>
      <c r="W7" s="48"/>
      <c r="X7" s="48"/>
    </row>
    <row r="8" spans="1:24" s="49" customFormat="1" ht="17.5" x14ac:dyDescent="0.35">
      <c r="A8" s="281" t="s">
        <v>5</v>
      </c>
      <c r="B8" s="281"/>
      <c r="C8" s="104"/>
      <c r="D8" s="104"/>
      <c r="E8" s="104"/>
      <c r="F8" s="118"/>
      <c r="G8" s="48"/>
      <c r="H8" s="48"/>
      <c r="I8" s="48"/>
      <c r="J8" s="48"/>
      <c r="K8" s="48"/>
      <c r="L8" s="48"/>
      <c r="M8" s="48"/>
      <c r="N8" s="48"/>
      <c r="O8" s="48"/>
      <c r="P8" s="48"/>
      <c r="Q8" s="48"/>
      <c r="R8" s="48"/>
      <c r="S8" s="48"/>
      <c r="T8" s="48"/>
      <c r="U8" s="48"/>
      <c r="V8" s="48"/>
      <c r="W8" s="48"/>
      <c r="X8" s="48"/>
    </row>
    <row r="9" spans="1:24" ht="12.5" x14ac:dyDescent="0.35">
      <c r="A9" s="87" t="s">
        <v>237</v>
      </c>
      <c r="B9" s="87"/>
      <c r="C9" s="280" t="s">
        <v>238</v>
      </c>
      <c r="D9" s="280"/>
      <c r="E9" s="280"/>
      <c r="F9" s="280"/>
      <c r="G9" s="39"/>
      <c r="H9" s="39"/>
      <c r="I9" s="39"/>
      <c r="J9" s="39"/>
      <c r="K9" s="39"/>
      <c r="L9" s="39"/>
      <c r="M9" s="39"/>
      <c r="N9" s="39"/>
      <c r="O9" s="39"/>
      <c r="P9" s="39"/>
      <c r="Q9" s="39"/>
      <c r="R9" s="39"/>
      <c r="S9" s="39"/>
      <c r="T9" s="39"/>
      <c r="U9" s="39"/>
      <c r="V9" s="39"/>
      <c r="W9" s="39"/>
      <c r="X9" s="39"/>
    </row>
    <row r="10" spans="1:24" ht="12.5" x14ac:dyDescent="0.35">
      <c r="A10" s="281" t="s">
        <v>236</v>
      </c>
      <c r="B10" s="281"/>
      <c r="C10" s="90" t="s">
        <v>239</v>
      </c>
      <c r="D10" s="90"/>
      <c r="E10" s="90"/>
      <c r="F10" s="264"/>
      <c r="G10" s="39"/>
      <c r="H10" s="39"/>
      <c r="I10" s="39"/>
      <c r="J10" s="39"/>
      <c r="K10" s="39"/>
      <c r="L10" s="39"/>
      <c r="M10" s="39"/>
      <c r="N10" s="39"/>
      <c r="O10" s="39"/>
      <c r="P10" s="39"/>
      <c r="Q10" s="39"/>
      <c r="R10" s="39"/>
      <c r="S10" s="39"/>
      <c r="T10" s="39"/>
      <c r="U10" s="39"/>
      <c r="V10" s="39"/>
      <c r="W10" s="39"/>
      <c r="X10" s="39"/>
    </row>
    <row r="11" spans="1:24" ht="12.5" x14ac:dyDescent="0.35">
      <c r="A11" s="281" t="s">
        <v>145</v>
      </c>
      <c r="B11" s="281"/>
      <c r="C11" s="280" t="s">
        <v>234</v>
      </c>
      <c r="D11" s="280"/>
      <c r="E11" s="280"/>
      <c r="F11" s="105"/>
      <c r="G11" s="39"/>
      <c r="H11" s="39"/>
      <c r="I11" s="39"/>
      <c r="J11" s="39"/>
      <c r="K11" s="39"/>
      <c r="L11" s="39"/>
      <c r="M11" s="39"/>
      <c r="N11" s="39"/>
      <c r="O11" s="39"/>
      <c r="P11" s="39"/>
      <c r="Q11" s="39"/>
      <c r="R11" s="39"/>
      <c r="S11" s="39"/>
      <c r="T11" s="39"/>
      <c r="U11" s="39"/>
      <c r="V11" s="39"/>
      <c r="W11" s="39"/>
      <c r="X11" s="39"/>
    </row>
    <row r="12" spans="1:24" ht="25" x14ac:dyDescent="0.35">
      <c r="A12" s="281" t="s">
        <v>226</v>
      </c>
      <c r="B12" s="281"/>
      <c r="C12" s="291" t="s">
        <v>6</v>
      </c>
      <c r="D12" s="291"/>
      <c r="E12" s="265"/>
      <c r="F12" s="265"/>
      <c r="G12" s="117" t="s">
        <v>7</v>
      </c>
      <c r="H12" s="39"/>
      <c r="I12" s="39"/>
      <c r="J12" s="39"/>
      <c r="K12" s="39"/>
      <c r="L12" s="39"/>
      <c r="M12" s="39"/>
      <c r="N12" s="39"/>
      <c r="O12" s="39"/>
      <c r="P12" s="39"/>
      <c r="Q12" s="39"/>
      <c r="R12" s="39"/>
      <c r="S12" s="39"/>
      <c r="T12" s="39"/>
      <c r="U12" s="39"/>
      <c r="V12" s="39"/>
      <c r="W12" s="39"/>
      <c r="X12" s="39"/>
    </row>
    <row r="13" spans="1:24" ht="27" customHeight="1" x14ac:dyDescent="0.35">
      <c r="A13" s="281" t="s">
        <v>107</v>
      </c>
      <c r="B13" s="281"/>
      <c r="C13" s="116"/>
      <c r="D13" s="106" t="s">
        <v>8</v>
      </c>
      <c r="E13" s="107" t="s">
        <v>227</v>
      </c>
      <c r="F13" s="108"/>
      <c r="G13" s="117" t="s">
        <v>9</v>
      </c>
      <c r="H13" s="39"/>
      <c r="I13" s="39"/>
      <c r="J13" s="39"/>
      <c r="K13" s="39"/>
      <c r="L13" s="39"/>
      <c r="M13" s="39"/>
      <c r="N13" s="39"/>
      <c r="O13" s="39"/>
      <c r="P13" s="39"/>
      <c r="Q13" s="39"/>
      <c r="R13" s="39"/>
      <c r="S13" s="39"/>
      <c r="T13" s="39"/>
      <c r="U13" s="39"/>
      <c r="V13" s="39"/>
      <c r="W13" s="39"/>
      <c r="X13" s="39"/>
    </row>
    <row r="14" spans="1:24" ht="25" x14ac:dyDescent="0.35">
      <c r="A14" s="142" t="s">
        <v>10</v>
      </c>
      <c r="B14" s="90"/>
      <c r="C14" s="116"/>
      <c r="D14" s="116"/>
      <c r="E14" s="89"/>
      <c r="F14" s="90"/>
      <c r="G14" s="117" t="s">
        <v>11</v>
      </c>
      <c r="H14" s="39"/>
      <c r="I14" s="39"/>
      <c r="J14" s="39"/>
      <c r="K14" s="39"/>
      <c r="L14" s="39"/>
      <c r="M14" s="39"/>
      <c r="N14" s="39"/>
      <c r="O14" s="39"/>
      <c r="P14" s="39"/>
      <c r="Q14" s="39"/>
      <c r="R14" s="39"/>
      <c r="S14" s="39"/>
      <c r="T14" s="39"/>
      <c r="U14" s="39"/>
      <c r="V14" s="39"/>
      <c r="W14" s="39"/>
      <c r="X14" s="39"/>
    </row>
    <row r="15" spans="1:24" s="54" customFormat="1" x14ac:dyDescent="0.35">
      <c r="A15" s="142" t="s">
        <v>12</v>
      </c>
      <c r="B15" s="87" t="s">
        <v>13</v>
      </c>
      <c r="C15" s="109"/>
      <c r="D15" s="110"/>
      <c r="E15" s="111"/>
      <c r="F15" s="109"/>
      <c r="G15" s="117" t="s">
        <v>14</v>
      </c>
      <c r="H15" s="55"/>
      <c r="I15" s="55"/>
      <c r="J15" s="55"/>
      <c r="K15" s="55"/>
      <c r="L15" s="55"/>
      <c r="M15" s="55"/>
      <c r="N15" s="55"/>
      <c r="O15" s="55"/>
      <c r="P15" s="55"/>
      <c r="Q15" s="55"/>
      <c r="R15" s="55"/>
      <c r="S15" s="55"/>
      <c r="T15" s="55"/>
      <c r="U15" s="55"/>
      <c r="V15" s="55"/>
      <c r="W15" s="55"/>
      <c r="X15" s="55"/>
    </row>
    <row r="16" spans="1:24" ht="12.5" x14ac:dyDescent="0.35">
      <c r="A16" s="143">
        <v>1</v>
      </c>
      <c r="B16" s="90" t="s">
        <v>15</v>
      </c>
      <c r="C16" s="153" t="s">
        <v>108</v>
      </c>
      <c r="D16" s="116"/>
      <c r="E16" s="89"/>
      <c r="F16" s="90"/>
      <c r="G16" s="39"/>
      <c r="H16" s="39"/>
      <c r="I16" s="39"/>
      <c r="J16" s="39"/>
      <c r="K16" s="39"/>
      <c r="L16" s="39"/>
      <c r="M16" s="39"/>
      <c r="N16" s="39"/>
      <c r="O16" s="39"/>
      <c r="P16" s="39"/>
      <c r="Q16" s="39"/>
      <c r="R16" s="39"/>
      <c r="S16" s="39"/>
      <c r="T16" s="39"/>
      <c r="U16" s="39"/>
      <c r="V16" s="39"/>
      <c r="W16" s="39"/>
      <c r="X16" s="39"/>
    </row>
    <row r="17" spans="1:24" ht="12.5" x14ac:dyDescent="0.35">
      <c r="A17" s="143">
        <v>2</v>
      </c>
      <c r="B17" s="143" t="s">
        <v>16</v>
      </c>
      <c r="C17" s="143"/>
      <c r="D17" s="280"/>
      <c r="E17" s="280"/>
      <c r="F17" s="90"/>
      <c r="G17" s="39"/>
      <c r="H17" s="39"/>
      <c r="I17" s="39"/>
      <c r="J17" s="39"/>
      <c r="K17" s="39"/>
      <c r="L17" s="39"/>
      <c r="M17" s="39"/>
      <c r="N17" s="39"/>
      <c r="O17" s="39"/>
      <c r="P17" s="39"/>
      <c r="Q17" s="39"/>
      <c r="R17" s="39"/>
      <c r="S17" s="39"/>
      <c r="T17" s="39"/>
      <c r="U17" s="39"/>
      <c r="V17" s="39"/>
      <c r="W17" s="39"/>
      <c r="X17" s="39"/>
    </row>
    <row r="18" spans="1:24" ht="12.5" x14ac:dyDescent="0.35">
      <c r="A18" s="143">
        <v>3</v>
      </c>
      <c r="B18" s="90" t="s">
        <v>17</v>
      </c>
      <c r="C18" s="143"/>
      <c r="D18" s="116"/>
      <c r="E18" s="89"/>
      <c r="F18" s="90"/>
      <c r="G18" s="39"/>
      <c r="H18" s="39"/>
      <c r="I18" s="39"/>
      <c r="J18" s="39"/>
      <c r="K18" s="39"/>
      <c r="L18" s="39"/>
      <c r="M18" s="39"/>
      <c r="N18" s="39"/>
      <c r="O18" s="39"/>
      <c r="P18" s="39"/>
      <c r="Q18" s="39"/>
      <c r="R18" s="39"/>
      <c r="S18" s="39"/>
      <c r="T18" s="39"/>
      <c r="U18" s="39"/>
      <c r="V18" s="39"/>
      <c r="W18" s="39"/>
      <c r="X18" s="39"/>
    </row>
    <row r="19" spans="1:24" ht="12.5" x14ac:dyDescent="0.35">
      <c r="A19" s="112">
        <v>4</v>
      </c>
      <c r="B19" s="90" t="s">
        <v>18</v>
      </c>
      <c r="C19" s="142" t="s">
        <v>109</v>
      </c>
      <c r="D19" s="116"/>
      <c r="E19" s="113"/>
      <c r="F19" s="90"/>
      <c r="G19" s="39"/>
      <c r="H19" s="39"/>
      <c r="I19" s="39"/>
      <c r="J19" s="39"/>
      <c r="K19" s="39"/>
      <c r="L19" s="39"/>
      <c r="M19" s="39"/>
      <c r="N19" s="39"/>
      <c r="O19" s="39"/>
      <c r="P19" s="39"/>
      <c r="Q19" s="39"/>
      <c r="R19" s="39"/>
      <c r="S19" s="39"/>
      <c r="T19" s="39"/>
      <c r="U19" s="39"/>
      <c r="V19" s="39"/>
      <c r="W19" s="39"/>
      <c r="X19" s="39"/>
    </row>
    <row r="20" spans="1:24" ht="12.5" x14ac:dyDescent="0.35">
      <c r="A20" s="112">
        <v>5</v>
      </c>
      <c r="B20" s="90" t="s">
        <v>19</v>
      </c>
      <c r="C20" s="143"/>
      <c r="D20" s="116"/>
      <c r="E20" s="89"/>
      <c r="F20" s="90"/>
      <c r="G20" s="39"/>
      <c r="H20" s="39"/>
      <c r="I20" s="39"/>
      <c r="J20" s="39"/>
      <c r="K20" s="39"/>
      <c r="L20" s="39"/>
      <c r="M20" s="39"/>
      <c r="N20" s="39"/>
      <c r="O20" s="39"/>
      <c r="P20" s="39"/>
      <c r="Q20" s="39"/>
      <c r="R20" s="39"/>
      <c r="S20" s="39"/>
      <c r="T20" s="39"/>
      <c r="U20" s="39"/>
      <c r="V20" s="39"/>
      <c r="W20" s="39"/>
      <c r="X20" s="39"/>
    </row>
    <row r="21" spans="1:24" ht="12.5" x14ac:dyDescent="0.35">
      <c r="A21" s="112"/>
      <c r="B21" s="289"/>
      <c r="C21" s="289"/>
      <c r="D21" s="289"/>
      <c r="E21" s="289"/>
      <c r="F21" s="289"/>
      <c r="G21" s="39"/>
      <c r="H21" s="39"/>
      <c r="I21" s="39"/>
      <c r="J21" s="39"/>
      <c r="K21" s="39"/>
      <c r="L21" s="39"/>
      <c r="M21" s="39"/>
      <c r="N21" s="39"/>
      <c r="O21" s="39"/>
      <c r="P21" s="39"/>
      <c r="Q21" s="39"/>
      <c r="R21" s="39"/>
      <c r="S21" s="39"/>
      <c r="T21" s="39"/>
      <c r="U21" s="39"/>
      <c r="V21" s="39"/>
      <c r="W21" s="39"/>
      <c r="X21" s="39"/>
    </row>
    <row r="22" spans="1:24" ht="12.5" x14ac:dyDescent="0.35">
      <c r="A22" s="142" t="s">
        <v>20</v>
      </c>
      <c r="B22" s="87" t="s">
        <v>21</v>
      </c>
      <c r="C22" s="114"/>
      <c r="D22" s="114"/>
      <c r="E22" s="89"/>
      <c r="F22" s="90"/>
      <c r="G22" s="39"/>
      <c r="H22" s="39"/>
      <c r="I22" s="39"/>
      <c r="J22" s="39"/>
      <c r="K22" s="39"/>
      <c r="L22" s="39"/>
      <c r="M22" s="39"/>
      <c r="N22" s="39"/>
      <c r="O22" s="39"/>
      <c r="P22" s="39"/>
      <c r="Q22" s="39"/>
      <c r="R22" s="39"/>
      <c r="S22" s="39"/>
      <c r="T22" s="39"/>
      <c r="U22" s="39"/>
      <c r="V22" s="39"/>
      <c r="W22" s="39"/>
      <c r="X22" s="39"/>
    </row>
    <row r="23" spans="1:24" s="57" customFormat="1" ht="15.5" x14ac:dyDescent="0.35">
      <c r="A23" s="211" t="s">
        <v>22</v>
      </c>
      <c r="B23" s="212" t="s">
        <v>23</v>
      </c>
      <c r="C23" s="213" t="s">
        <v>24</v>
      </c>
      <c r="D23" s="213" t="s">
        <v>25</v>
      </c>
      <c r="E23" s="214" t="s">
        <v>26</v>
      </c>
      <c r="F23" s="212" t="s">
        <v>27</v>
      </c>
      <c r="G23" s="56"/>
      <c r="H23" s="56"/>
      <c r="I23" s="56"/>
      <c r="J23" s="56"/>
      <c r="K23" s="56"/>
      <c r="L23" s="56"/>
      <c r="M23" s="56"/>
      <c r="N23" s="56"/>
      <c r="O23" s="56"/>
      <c r="P23" s="56"/>
      <c r="Q23" s="56"/>
      <c r="R23" s="56"/>
      <c r="S23" s="56"/>
      <c r="T23" s="56"/>
      <c r="U23" s="56"/>
      <c r="V23" s="56"/>
      <c r="W23" s="56"/>
      <c r="X23" s="56"/>
    </row>
    <row r="24" spans="1:24" s="53" customFormat="1" x14ac:dyDescent="0.35">
      <c r="A24" s="215">
        <v>1</v>
      </c>
      <c r="B24" s="69" t="s">
        <v>28</v>
      </c>
      <c r="C24" s="70" t="s">
        <v>29</v>
      </c>
      <c r="D24" s="70"/>
      <c r="E24" s="71">
        <f>SUM(E25:E27)</f>
        <v>1400000000</v>
      </c>
      <c r="F24" s="216" t="s">
        <v>30</v>
      </c>
      <c r="G24" s="55"/>
      <c r="H24" s="55"/>
      <c r="I24" s="55"/>
      <c r="J24" s="55"/>
      <c r="K24" s="55"/>
      <c r="L24" s="55"/>
      <c r="M24" s="55"/>
      <c r="N24" s="55"/>
      <c r="O24" s="55"/>
      <c r="P24" s="55"/>
      <c r="Q24" s="55"/>
      <c r="R24" s="55"/>
      <c r="S24" s="55"/>
      <c r="T24" s="55"/>
      <c r="U24" s="55"/>
      <c r="V24" s="55"/>
      <c r="W24" s="55"/>
      <c r="X24" s="55"/>
    </row>
    <row r="25" spans="1:24" ht="12.5" x14ac:dyDescent="0.35">
      <c r="A25" s="217" t="s">
        <v>31</v>
      </c>
      <c r="B25" s="133" t="s">
        <v>32</v>
      </c>
      <c r="C25" s="66"/>
      <c r="D25" s="67"/>
      <c r="E25" s="139">
        <v>200000000</v>
      </c>
      <c r="F25" s="65"/>
    </row>
    <row r="26" spans="1:24" ht="12.5" x14ac:dyDescent="0.35">
      <c r="A26" s="217" t="s">
        <v>33</v>
      </c>
      <c r="B26" s="133" t="s">
        <v>34</v>
      </c>
      <c r="C26" s="66"/>
      <c r="D26" s="67"/>
      <c r="E26" s="139">
        <v>200000000</v>
      </c>
      <c r="F26" s="65"/>
    </row>
    <row r="27" spans="1:24" ht="12.5" x14ac:dyDescent="0.35">
      <c r="A27" s="217" t="s">
        <v>35</v>
      </c>
      <c r="B27" s="133" t="s">
        <v>36</v>
      </c>
      <c r="C27" s="66"/>
      <c r="D27" s="67"/>
      <c r="E27" s="72">
        <v>1000000000</v>
      </c>
      <c r="F27" s="65"/>
    </row>
    <row r="28" spans="1:24" ht="23" x14ac:dyDescent="0.35">
      <c r="A28" s="218">
        <v>2</v>
      </c>
      <c r="B28" s="73" t="s">
        <v>37</v>
      </c>
      <c r="C28" s="74"/>
      <c r="D28" s="75"/>
      <c r="E28" s="140">
        <v>400000000</v>
      </c>
      <c r="F28" s="219"/>
      <c r="G28" s="39"/>
      <c r="H28" s="39"/>
      <c r="I28" s="39"/>
      <c r="J28" s="39"/>
      <c r="K28" s="39"/>
      <c r="L28" s="39"/>
      <c r="M28" s="39"/>
      <c r="N28" s="39"/>
      <c r="O28" s="39"/>
      <c r="P28" s="39"/>
      <c r="Q28" s="39"/>
      <c r="R28" s="39"/>
      <c r="S28" s="39"/>
      <c r="T28" s="39"/>
      <c r="U28" s="39"/>
      <c r="V28" s="39"/>
      <c r="W28" s="39"/>
      <c r="X28" s="39"/>
    </row>
    <row r="29" spans="1:24" ht="12.5" x14ac:dyDescent="0.35">
      <c r="A29" s="220">
        <v>3</v>
      </c>
      <c r="B29" s="76" t="s">
        <v>38</v>
      </c>
      <c r="C29" s="77" t="s">
        <v>39</v>
      </c>
      <c r="D29" s="78">
        <f>E29/DT</f>
        <v>0.05</v>
      </c>
      <c r="E29" s="79">
        <f>SUM(E30:E32)</f>
        <v>70000000</v>
      </c>
      <c r="F29" s="221"/>
      <c r="G29" s="39"/>
      <c r="H29" s="39"/>
      <c r="I29" s="58"/>
      <c r="J29" s="39"/>
      <c r="K29" s="39"/>
      <c r="L29" s="39"/>
      <c r="M29" s="39"/>
      <c r="N29" s="39"/>
      <c r="O29" s="39"/>
      <c r="P29" s="39"/>
      <c r="Q29" s="39"/>
      <c r="R29" s="39"/>
      <c r="S29" s="39"/>
      <c r="T29" s="39"/>
      <c r="U29" s="39"/>
      <c r="V29" s="39"/>
      <c r="W29" s="39"/>
      <c r="X29" s="39"/>
    </row>
    <row r="30" spans="1:24" ht="12.5" x14ac:dyDescent="0.35">
      <c r="A30" s="222" t="s">
        <v>40</v>
      </c>
      <c r="B30" s="134" t="s">
        <v>41</v>
      </c>
      <c r="C30" s="66"/>
      <c r="D30" s="67">
        <f>E30/E25</f>
        <v>0.05</v>
      </c>
      <c r="E30" s="68">
        <v>10000000</v>
      </c>
      <c r="F30" s="65"/>
      <c r="G30" s="39"/>
      <c r="H30" s="39"/>
      <c r="I30" s="39"/>
      <c r="J30" s="39"/>
      <c r="K30" s="39"/>
      <c r="L30" s="39"/>
      <c r="M30" s="39"/>
      <c r="N30" s="39"/>
      <c r="O30" s="39"/>
      <c r="P30" s="39"/>
      <c r="Q30" s="39"/>
      <c r="R30" s="39"/>
      <c r="S30" s="39"/>
      <c r="T30" s="39"/>
      <c r="U30" s="39"/>
      <c r="V30" s="39"/>
      <c r="W30" s="39"/>
      <c r="X30" s="39"/>
    </row>
    <row r="31" spans="1:24" ht="12.5" x14ac:dyDescent="0.35">
      <c r="A31" s="222" t="s">
        <v>42</v>
      </c>
      <c r="B31" s="134" t="s">
        <v>43</v>
      </c>
      <c r="C31" s="66"/>
      <c r="D31" s="67">
        <f>E31/E26</f>
        <v>0.05</v>
      </c>
      <c r="E31" s="72">
        <v>10000000</v>
      </c>
      <c r="F31" s="65"/>
      <c r="G31" s="39"/>
      <c r="H31" s="39"/>
      <c r="I31" s="39"/>
      <c r="J31" s="39"/>
      <c r="K31" s="39"/>
      <c r="L31" s="39"/>
      <c r="M31" s="39"/>
      <c r="N31" s="39"/>
      <c r="O31" s="39"/>
      <c r="P31" s="39"/>
      <c r="Q31" s="39"/>
      <c r="R31" s="39"/>
      <c r="S31" s="39"/>
      <c r="T31" s="39"/>
      <c r="U31" s="39"/>
      <c r="V31" s="39"/>
      <c r="W31" s="39"/>
      <c r="X31" s="39"/>
    </row>
    <row r="32" spans="1:24" ht="12.5" x14ac:dyDescent="0.35">
      <c r="A32" s="222" t="s">
        <v>44</v>
      </c>
      <c r="B32" s="134" t="s">
        <v>45</v>
      </c>
      <c r="C32" s="66"/>
      <c r="D32" s="67">
        <f>E32/E27</f>
        <v>0.05</v>
      </c>
      <c r="E32" s="72">
        <v>50000000</v>
      </c>
      <c r="F32" s="65"/>
      <c r="G32" s="39"/>
      <c r="H32" s="39"/>
      <c r="I32" s="59"/>
      <c r="J32" s="39"/>
      <c r="K32" s="39"/>
      <c r="L32" s="39"/>
      <c r="M32" s="39"/>
      <c r="N32" s="39"/>
      <c r="O32" s="39"/>
      <c r="P32" s="39"/>
      <c r="Q32" s="39"/>
      <c r="R32" s="39"/>
      <c r="S32" s="39"/>
      <c r="T32" s="39"/>
      <c r="U32" s="39"/>
      <c r="V32" s="39"/>
      <c r="W32" s="39"/>
      <c r="X32" s="39"/>
    </row>
    <row r="33" spans="1:24" ht="23" x14ac:dyDescent="0.35">
      <c r="A33" s="223">
        <v>4</v>
      </c>
      <c r="B33" s="80" t="s">
        <v>46</v>
      </c>
      <c r="C33" s="81" t="s">
        <v>47</v>
      </c>
      <c r="D33" s="82">
        <f>E33/DT</f>
        <v>0.12857142857142856</v>
      </c>
      <c r="E33" s="83">
        <f>SUM(E34:E37)</f>
        <v>180000000</v>
      </c>
      <c r="F33" s="224"/>
      <c r="G33" s="39"/>
      <c r="H33" s="39"/>
      <c r="I33" s="39"/>
      <c r="J33" s="39"/>
      <c r="K33" s="39"/>
      <c r="L33" s="39"/>
      <c r="M33" s="39"/>
      <c r="N33" s="39"/>
      <c r="O33" s="39"/>
      <c r="P33" s="39"/>
      <c r="Q33" s="39"/>
      <c r="R33" s="39"/>
      <c r="S33" s="39"/>
      <c r="T33" s="39"/>
      <c r="U33" s="39"/>
      <c r="V33" s="39"/>
      <c r="W33" s="39"/>
      <c r="X33" s="39"/>
    </row>
    <row r="34" spans="1:24" ht="12.5" x14ac:dyDescent="0.35">
      <c r="A34" s="225" t="s">
        <v>48</v>
      </c>
      <c r="B34" s="135" t="s">
        <v>49</v>
      </c>
      <c r="C34" s="84"/>
      <c r="D34" s="85">
        <f>E34/E25</f>
        <v>0.75</v>
      </c>
      <c r="E34" s="139">
        <v>150000000</v>
      </c>
      <c r="F34" s="226"/>
      <c r="G34" s="39"/>
      <c r="H34" s="39"/>
      <c r="I34" s="39"/>
      <c r="J34" s="39"/>
      <c r="K34" s="39"/>
      <c r="L34" s="39"/>
      <c r="M34" s="39"/>
      <c r="N34" s="39"/>
      <c r="O34" s="39"/>
      <c r="P34" s="39"/>
      <c r="Q34" s="39"/>
      <c r="R34" s="39"/>
      <c r="S34" s="39"/>
      <c r="T34" s="39"/>
      <c r="U34" s="39"/>
      <c r="V34" s="39"/>
      <c r="W34" s="39"/>
      <c r="X34" s="39"/>
    </row>
    <row r="35" spans="1:24" ht="24" x14ac:dyDescent="0.35">
      <c r="A35" s="225" t="s">
        <v>50</v>
      </c>
      <c r="B35" s="135" t="s">
        <v>51</v>
      </c>
      <c r="C35" s="84"/>
      <c r="D35" s="85">
        <f>E35/E25</f>
        <v>0.05</v>
      </c>
      <c r="E35" s="139">
        <v>10000000</v>
      </c>
      <c r="F35" s="226"/>
      <c r="G35" s="39"/>
      <c r="H35" s="39"/>
      <c r="I35" s="39"/>
      <c r="J35" s="150"/>
      <c r="K35" s="39"/>
      <c r="L35" s="39"/>
      <c r="M35" s="39"/>
      <c r="N35" s="39"/>
      <c r="O35" s="39"/>
      <c r="P35" s="39"/>
      <c r="Q35" s="39"/>
      <c r="R35" s="39"/>
      <c r="S35" s="39"/>
      <c r="T35" s="39"/>
      <c r="U35" s="39"/>
      <c r="V35" s="39"/>
      <c r="W35" s="39"/>
      <c r="X35" s="39"/>
    </row>
    <row r="36" spans="1:24" ht="12.5" x14ac:dyDescent="0.35">
      <c r="A36" s="225" t="s">
        <v>52</v>
      </c>
      <c r="B36" s="135" t="s">
        <v>53</v>
      </c>
      <c r="C36" s="84"/>
      <c r="D36" s="85">
        <f>E36/E27</f>
        <v>0</v>
      </c>
      <c r="E36" s="139">
        <v>0</v>
      </c>
      <c r="F36" s="226"/>
      <c r="G36" s="39"/>
      <c r="H36" s="39"/>
      <c r="I36" s="39"/>
      <c r="J36" s="39"/>
      <c r="K36" s="39"/>
      <c r="L36" s="39"/>
      <c r="M36" s="39"/>
      <c r="N36" s="39"/>
      <c r="O36" s="39"/>
      <c r="P36" s="39"/>
      <c r="Q36" s="39"/>
      <c r="R36" s="39"/>
      <c r="S36" s="39"/>
      <c r="T36" s="39"/>
      <c r="U36" s="39"/>
      <c r="V36" s="39"/>
      <c r="W36" s="39"/>
      <c r="X36" s="39"/>
    </row>
    <row r="37" spans="1:24" ht="48" x14ac:dyDescent="0.35">
      <c r="A37" s="225" t="s">
        <v>54</v>
      </c>
      <c r="B37" s="135" t="s">
        <v>55</v>
      </c>
      <c r="C37" s="84"/>
      <c r="D37" s="85">
        <f>E37/E27</f>
        <v>0.02</v>
      </c>
      <c r="E37" s="68">
        <v>20000000</v>
      </c>
      <c r="F37" s="227" t="s">
        <v>105</v>
      </c>
      <c r="G37" s="39"/>
      <c r="H37" s="39"/>
      <c r="I37" s="39"/>
      <c r="J37" s="39"/>
      <c r="K37" s="39"/>
      <c r="L37" s="39"/>
      <c r="M37" s="39"/>
      <c r="N37" s="39"/>
      <c r="O37" s="39"/>
      <c r="P37" s="39"/>
      <c r="Q37" s="39"/>
      <c r="R37" s="39"/>
      <c r="S37" s="39"/>
      <c r="T37" s="39"/>
      <c r="U37" s="39"/>
      <c r="V37" s="39"/>
      <c r="W37" s="39"/>
      <c r="X37" s="39"/>
    </row>
    <row r="38" spans="1:24" ht="12.5" x14ac:dyDescent="0.35">
      <c r="A38" s="228">
        <v>5</v>
      </c>
      <c r="B38" s="127" t="s">
        <v>106</v>
      </c>
      <c r="C38" s="128" t="s">
        <v>103</v>
      </c>
      <c r="D38" s="129">
        <f t="shared" ref="D38:D51" si="0">E38/DT</f>
        <v>3.5714285714285712E-2</v>
      </c>
      <c r="E38" s="130">
        <f>SUM(E39:E42)</f>
        <v>50000000</v>
      </c>
      <c r="F38" s="229"/>
      <c r="G38" s="39"/>
      <c r="H38" s="39"/>
      <c r="I38" s="39"/>
      <c r="J38" s="39"/>
      <c r="K38" s="39"/>
      <c r="L38" s="39"/>
      <c r="M38" s="39"/>
      <c r="N38" s="39"/>
      <c r="O38" s="39"/>
      <c r="P38" s="39"/>
      <c r="Q38" s="39"/>
      <c r="R38" s="39"/>
      <c r="S38" s="39"/>
      <c r="T38" s="39"/>
      <c r="U38" s="39"/>
      <c r="V38" s="39"/>
      <c r="W38" s="39"/>
      <c r="X38" s="39"/>
    </row>
    <row r="39" spans="1:24" ht="12.5" x14ac:dyDescent="0.35">
      <c r="A39" s="225" t="s">
        <v>97</v>
      </c>
      <c r="B39" s="135" t="s">
        <v>102</v>
      </c>
      <c r="C39" s="84"/>
      <c r="D39" s="149">
        <f t="shared" si="0"/>
        <v>3.5714285714285713E-3</v>
      </c>
      <c r="E39" s="68">
        <v>5000000</v>
      </c>
      <c r="F39" s="227"/>
      <c r="G39" s="39"/>
      <c r="H39" s="39"/>
      <c r="I39" s="39"/>
      <c r="J39" s="39"/>
      <c r="K39" s="39"/>
      <c r="L39" s="39"/>
      <c r="M39" s="39"/>
      <c r="N39" s="39"/>
      <c r="O39" s="39"/>
      <c r="P39" s="39"/>
      <c r="Q39" s="39"/>
      <c r="R39" s="39"/>
      <c r="S39" s="39"/>
      <c r="T39" s="39"/>
      <c r="U39" s="39"/>
      <c r="V39" s="39"/>
      <c r="W39" s="39"/>
      <c r="X39" s="39"/>
    </row>
    <row r="40" spans="1:24" ht="36" x14ac:dyDescent="0.35">
      <c r="A40" s="225" t="s">
        <v>99</v>
      </c>
      <c r="B40" s="135" t="s">
        <v>98</v>
      </c>
      <c r="C40" s="84"/>
      <c r="D40" s="149">
        <f t="shared" si="0"/>
        <v>7.8571428571428577E-3</v>
      </c>
      <c r="E40" s="68">
        <v>11000000</v>
      </c>
      <c r="F40" s="227" t="s">
        <v>111</v>
      </c>
      <c r="G40" s="39"/>
      <c r="H40" s="39"/>
      <c r="I40" s="39"/>
      <c r="J40" s="39"/>
      <c r="K40" s="39"/>
      <c r="L40" s="39"/>
      <c r="M40" s="39"/>
      <c r="N40" s="39"/>
      <c r="O40" s="39"/>
      <c r="P40" s="39"/>
      <c r="Q40" s="39"/>
      <c r="R40" s="39"/>
      <c r="S40" s="39"/>
      <c r="T40" s="39"/>
      <c r="U40" s="39"/>
      <c r="V40" s="39"/>
      <c r="W40" s="39"/>
      <c r="X40" s="39"/>
    </row>
    <row r="41" spans="1:24" ht="24" x14ac:dyDescent="0.35">
      <c r="A41" s="225" t="s">
        <v>101</v>
      </c>
      <c r="B41" s="135" t="s">
        <v>100</v>
      </c>
      <c r="C41" s="84"/>
      <c r="D41" s="149">
        <f t="shared" si="0"/>
        <v>1.4285714285714285E-2</v>
      </c>
      <c r="E41" s="68">
        <v>20000000</v>
      </c>
      <c r="F41" s="227" t="s">
        <v>124</v>
      </c>
      <c r="J41" s="158"/>
    </row>
    <row r="42" spans="1:24" ht="12.5" x14ac:dyDescent="0.35">
      <c r="A42" s="225" t="s">
        <v>110</v>
      </c>
      <c r="B42" s="134" t="s">
        <v>57</v>
      </c>
      <c r="C42" s="84"/>
      <c r="D42" s="149">
        <f t="shared" si="0"/>
        <v>0.01</v>
      </c>
      <c r="E42" s="68">
        <v>14000000</v>
      </c>
      <c r="F42" s="227"/>
      <c r="G42" s="39"/>
      <c r="H42" s="39"/>
      <c r="I42" s="39"/>
      <c r="J42" s="151"/>
      <c r="K42" s="39"/>
      <c r="L42" s="39"/>
      <c r="M42" s="39"/>
      <c r="N42" s="39"/>
      <c r="O42" s="39"/>
      <c r="P42" s="39"/>
      <c r="Q42" s="39"/>
      <c r="R42" s="39"/>
      <c r="S42" s="39"/>
      <c r="T42" s="39"/>
      <c r="U42" s="39"/>
      <c r="V42" s="39"/>
      <c r="W42" s="39"/>
      <c r="X42" s="39"/>
    </row>
    <row r="43" spans="1:24" s="60" customFormat="1" ht="12.5" x14ac:dyDescent="0.35">
      <c r="A43" s="230">
        <v>6</v>
      </c>
      <c r="B43" s="145" t="s">
        <v>56</v>
      </c>
      <c r="C43" s="146" t="s">
        <v>104</v>
      </c>
      <c r="D43" s="147">
        <f t="shared" si="0"/>
        <v>0.5</v>
      </c>
      <c r="E43" s="148">
        <f>E24-(E28+E29+E33+E38)</f>
        <v>700000000</v>
      </c>
      <c r="F43" s="231"/>
      <c r="G43" s="39"/>
      <c r="H43" s="59"/>
      <c r="I43" s="39"/>
      <c r="J43" s="39"/>
      <c r="K43" s="39"/>
      <c r="L43" s="39"/>
      <c r="M43" s="39"/>
      <c r="N43" s="39"/>
      <c r="O43" s="39"/>
      <c r="P43" s="39"/>
      <c r="Q43" s="39"/>
      <c r="R43" s="39"/>
      <c r="S43" s="39"/>
      <c r="T43" s="39"/>
      <c r="U43" s="39"/>
      <c r="V43" s="39"/>
      <c r="W43" s="39"/>
      <c r="X43" s="39"/>
    </row>
    <row r="44" spans="1:24" ht="48" x14ac:dyDescent="0.35">
      <c r="A44" s="250">
        <v>7</v>
      </c>
      <c r="B44" s="251" t="s">
        <v>134</v>
      </c>
      <c r="C44" s="252"/>
      <c r="D44" s="253">
        <f>E44/DT</f>
        <v>0.1</v>
      </c>
      <c r="E44" s="254">
        <f>E43*20%</f>
        <v>140000000</v>
      </c>
      <c r="F44" s="255" t="s">
        <v>228</v>
      </c>
      <c r="H44" s="167"/>
    </row>
    <row r="45" spans="1:24" ht="33.75" customHeight="1" x14ac:dyDescent="0.35">
      <c r="A45" s="233">
        <v>7.1</v>
      </c>
      <c r="B45" s="160" t="s">
        <v>139</v>
      </c>
      <c r="C45" s="168"/>
      <c r="D45" s="155">
        <f>E45/DT</f>
        <v>2.8571428571428571E-3</v>
      </c>
      <c r="E45" s="68">
        <f>20%*E37</f>
        <v>4000000</v>
      </c>
      <c r="F45" s="232" t="s">
        <v>137</v>
      </c>
      <c r="H45" s="167"/>
    </row>
    <row r="46" spans="1:24" ht="45" customHeight="1" x14ac:dyDescent="0.35">
      <c r="A46" s="233">
        <v>7.2</v>
      </c>
      <c r="B46" s="160" t="s">
        <v>229</v>
      </c>
      <c r="C46" s="168"/>
      <c r="D46" s="155">
        <f>E46/DT</f>
        <v>6.5000000000000002E-2</v>
      </c>
      <c r="E46" s="68">
        <f>13%*E43</f>
        <v>91000000</v>
      </c>
      <c r="F46" s="234" t="s">
        <v>230</v>
      </c>
      <c r="H46" s="167"/>
    </row>
    <row r="47" spans="1:24" ht="33.75" customHeight="1" x14ac:dyDescent="0.35">
      <c r="A47" s="233">
        <v>7.3</v>
      </c>
      <c r="B47" s="160" t="s">
        <v>114</v>
      </c>
      <c r="C47" s="168" t="s">
        <v>115</v>
      </c>
      <c r="D47" s="155">
        <f>E47/DT</f>
        <v>5.0000000000000001E-3</v>
      </c>
      <c r="E47" s="68">
        <f>E43*1%</f>
        <v>7000000</v>
      </c>
      <c r="F47" s="234" t="s">
        <v>116</v>
      </c>
      <c r="H47" s="167"/>
    </row>
    <row r="48" spans="1:24" s="156" customFormat="1" x14ac:dyDescent="0.35">
      <c r="A48" s="256">
        <v>8</v>
      </c>
      <c r="B48" s="257" t="s">
        <v>58</v>
      </c>
      <c r="C48" s="258"/>
      <c r="D48" s="259">
        <f t="shared" si="0"/>
        <v>0.4</v>
      </c>
      <c r="E48" s="260">
        <f>E43-E44</f>
        <v>560000000</v>
      </c>
      <c r="F48" s="261"/>
      <c r="H48" s="159"/>
    </row>
    <row r="49" spans="1:24" s="165" customFormat="1" ht="36" x14ac:dyDescent="0.35">
      <c r="A49" s="235">
        <v>8.1</v>
      </c>
      <c r="B49" s="236" t="s">
        <v>125</v>
      </c>
      <c r="C49" s="162"/>
      <c r="D49" s="85">
        <f t="shared" si="0"/>
        <v>0.16</v>
      </c>
      <c r="E49" s="68">
        <f>40%*E48</f>
        <v>224000000</v>
      </c>
      <c r="F49" s="232" t="s">
        <v>135</v>
      </c>
      <c r="H49" s="166"/>
    </row>
    <row r="50" spans="1:24" s="165" customFormat="1" ht="25" x14ac:dyDescent="0.35">
      <c r="A50" s="235">
        <v>8.1999999999999993</v>
      </c>
      <c r="B50" s="236" t="s">
        <v>127</v>
      </c>
      <c r="C50" s="162"/>
      <c r="D50" s="85">
        <f t="shared" si="0"/>
        <v>2.8000000000000004E-2</v>
      </c>
      <c r="E50" s="68">
        <f>7%*E48</f>
        <v>39200000.000000007</v>
      </c>
      <c r="F50" s="232" t="s">
        <v>112</v>
      </c>
      <c r="H50" s="166"/>
    </row>
    <row r="51" spans="1:24" s="165" customFormat="1" ht="25" x14ac:dyDescent="0.35">
      <c r="A51" s="235">
        <v>8.3000000000000007</v>
      </c>
      <c r="B51" s="160" t="s">
        <v>126</v>
      </c>
      <c r="C51" s="162"/>
      <c r="D51" s="85">
        <f t="shared" si="0"/>
        <v>9.0749999999999997E-2</v>
      </c>
      <c r="E51" s="68">
        <f>E53+E54</f>
        <v>127050000</v>
      </c>
      <c r="F51" s="237"/>
      <c r="H51" s="166"/>
    </row>
    <row r="52" spans="1:24" s="165" customFormat="1" x14ac:dyDescent="0.35">
      <c r="A52" s="235" t="s">
        <v>122</v>
      </c>
      <c r="B52" s="161" t="s">
        <v>128</v>
      </c>
      <c r="C52" s="162" t="s">
        <v>132</v>
      </c>
      <c r="D52" s="163"/>
      <c r="E52" s="164">
        <f>HĐNB!E15</f>
        <v>105</v>
      </c>
      <c r="F52" s="237" t="s">
        <v>133</v>
      </c>
      <c r="H52" s="166"/>
    </row>
    <row r="53" spans="1:24" s="165" customFormat="1" x14ac:dyDescent="0.35">
      <c r="A53" s="235" t="s">
        <v>121</v>
      </c>
      <c r="B53" s="161" t="s">
        <v>129</v>
      </c>
      <c r="C53" s="162"/>
      <c r="D53" s="163"/>
      <c r="E53" s="164">
        <f>E52*1100000</f>
        <v>115500000</v>
      </c>
      <c r="F53" s="237" t="s">
        <v>144</v>
      </c>
      <c r="H53" s="166"/>
    </row>
    <row r="54" spans="1:24" s="165" customFormat="1" x14ac:dyDescent="0.35">
      <c r="A54" s="235" t="s">
        <v>120</v>
      </c>
      <c r="B54" s="161" t="s">
        <v>130</v>
      </c>
      <c r="C54" s="162"/>
      <c r="D54" s="163"/>
      <c r="E54" s="164">
        <f>E53*10%</f>
        <v>11550000</v>
      </c>
      <c r="F54" s="322" t="s">
        <v>225</v>
      </c>
      <c r="H54" s="166"/>
    </row>
    <row r="55" spans="1:24" s="165" customFormat="1" ht="36" x14ac:dyDescent="0.35">
      <c r="A55" s="235">
        <v>8.4</v>
      </c>
      <c r="B55" s="160" t="s">
        <v>138</v>
      </c>
      <c r="C55" s="162"/>
      <c r="D55" s="85">
        <f t="shared" ref="D55" si="1">E55/DT</f>
        <v>1.6500000000000001E-2</v>
      </c>
      <c r="E55" s="164">
        <f>20%*E53</f>
        <v>23100000</v>
      </c>
      <c r="F55" s="232" t="s">
        <v>136</v>
      </c>
      <c r="H55" s="166"/>
    </row>
    <row r="56" spans="1:24" s="154" customFormat="1" ht="14" x14ac:dyDescent="0.35">
      <c r="A56" s="238" t="s">
        <v>119</v>
      </c>
      <c r="B56" s="239" t="s">
        <v>123</v>
      </c>
      <c r="C56" s="240" t="s">
        <v>113</v>
      </c>
      <c r="D56" s="241">
        <f>E56/DT</f>
        <v>0.13189285714285715</v>
      </c>
      <c r="E56" s="242">
        <f>E43-E49-E50-E51-E55-E45-E46-E47</f>
        <v>184650000</v>
      </c>
      <c r="F56" s="243"/>
      <c r="H56" s="157"/>
    </row>
    <row r="57" spans="1:24" s="1" customFormat="1" ht="14" x14ac:dyDescent="0.35">
      <c r="A57" s="244" t="s">
        <v>142</v>
      </c>
      <c r="B57" s="245" t="s">
        <v>140</v>
      </c>
      <c r="C57" s="246"/>
      <c r="D57" s="247"/>
      <c r="E57" s="248">
        <f>E44-E45-E46-E47</f>
        <v>38000000</v>
      </c>
      <c r="F57" s="249"/>
      <c r="H57" s="152"/>
    </row>
    <row r="58" spans="1:24" s="1" customFormat="1" ht="14" x14ac:dyDescent="0.35">
      <c r="A58" s="244" t="s">
        <v>143</v>
      </c>
      <c r="B58" s="245" t="s">
        <v>141</v>
      </c>
      <c r="C58" s="246"/>
      <c r="D58" s="247"/>
      <c r="E58" s="248">
        <f>E48-E49-E50-E51-E55</f>
        <v>146650000</v>
      </c>
      <c r="F58" s="249"/>
      <c r="H58" s="152"/>
    </row>
    <row r="59" spans="1:24" s="2" customFormat="1" ht="14" x14ac:dyDescent="0.35">
      <c r="A59" s="86" t="s">
        <v>59</v>
      </c>
      <c r="B59" s="290" t="s">
        <v>60</v>
      </c>
      <c r="C59" s="290"/>
      <c r="D59" s="290"/>
      <c r="E59" s="290"/>
      <c r="F59" s="290"/>
    </row>
    <row r="60" spans="1:24" ht="12.5" x14ac:dyDescent="0.35">
      <c r="A60" s="142"/>
      <c r="B60" s="87" t="s">
        <v>61</v>
      </c>
      <c r="C60" s="88"/>
      <c r="D60" s="88"/>
      <c r="E60" s="89"/>
      <c r="F60" s="90"/>
      <c r="G60" s="39"/>
      <c r="H60" s="39"/>
      <c r="I60" s="39"/>
      <c r="J60" s="39"/>
      <c r="K60" s="39"/>
      <c r="L60" s="39"/>
      <c r="M60" s="39"/>
      <c r="N60" s="39"/>
      <c r="O60" s="39"/>
      <c r="P60" s="39"/>
      <c r="Q60" s="39"/>
      <c r="R60" s="39"/>
      <c r="S60" s="39"/>
      <c r="T60" s="39"/>
      <c r="U60" s="39"/>
      <c r="V60" s="39"/>
      <c r="W60" s="39"/>
      <c r="X60" s="39"/>
    </row>
    <row r="61" spans="1:24" s="61" customFormat="1" ht="12.5" x14ac:dyDescent="0.35">
      <c r="A61" s="91"/>
      <c r="B61" s="285" t="s">
        <v>62</v>
      </c>
      <c r="C61" s="285"/>
      <c r="D61" s="285"/>
      <c r="E61" s="285"/>
      <c r="F61" s="285"/>
      <c r="G61" s="39"/>
      <c r="H61" s="39"/>
      <c r="I61" s="39"/>
      <c r="J61" s="39"/>
      <c r="K61" s="39"/>
      <c r="L61" s="39"/>
      <c r="M61" s="39"/>
      <c r="N61" s="39"/>
      <c r="O61" s="39"/>
      <c r="P61" s="39"/>
      <c r="Q61" s="39"/>
      <c r="R61" s="39"/>
      <c r="S61" s="39"/>
      <c r="T61" s="39"/>
      <c r="U61" s="39"/>
      <c r="V61" s="39"/>
      <c r="W61" s="39"/>
      <c r="X61" s="39"/>
    </row>
    <row r="62" spans="1:24" s="61" customFormat="1" ht="12.5" x14ac:dyDescent="0.35">
      <c r="A62" s="91"/>
      <c r="B62" s="285" t="s">
        <v>63</v>
      </c>
      <c r="C62" s="285"/>
      <c r="D62" s="285"/>
      <c r="E62" s="285"/>
      <c r="F62" s="285"/>
      <c r="G62" s="39"/>
      <c r="H62" s="39"/>
      <c r="I62" s="39"/>
      <c r="J62" s="39"/>
      <c r="K62" s="39"/>
      <c r="L62" s="39"/>
      <c r="M62" s="39"/>
      <c r="N62" s="39"/>
      <c r="O62" s="39"/>
      <c r="P62" s="39"/>
      <c r="Q62" s="39"/>
      <c r="R62" s="39"/>
      <c r="S62" s="39"/>
      <c r="T62" s="39"/>
      <c r="U62" s="39"/>
      <c r="V62" s="39"/>
      <c r="W62" s="39"/>
      <c r="X62" s="39"/>
    </row>
    <row r="63" spans="1:24" s="61" customFormat="1" ht="12.5" x14ac:dyDescent="0.35">
      <c r="A63" s="91"/>
      <c r="B63" s="285" t="s">
        <v>64</v>
      </c>
      <c r="C63" s="285"/>
      <c r="D63" s="285"/>
      <c r="E63" s="285"/>
      <c r="F63" s="285"/>
      <c r="G63" s="39"/>
      <c r="H63" s="39"/>
      <c r="I63" s="39"/>
      <c r="J63" s="39"/>
      <c r="K63" s="39"/>
      <c r="L63" s="39"/>
      <c r="M63" s="39"/>
      <c r="N63" s="39"/>
      <c r="O63" s="39"/>
      <c r="P63" s="39"/>
      <c r="Q63" s="39"/>
      <c r="R63" s="39"/>
      <c r="S63" s="39"/>
      <c r="T63" s="39"/>
      <c r="U63" s="39"/>
      <c r="V63" s="39"/>
      <c r="W63" s="39"/>
      <c r="X63" s="39"/>
    </row>
    <row r="64" spans="1:24" ht="12.5" x14ac:dyDescent="0.35">
      <c r="A64" s="142"/>
      <c r="B64" s="87" t="s">
        <v>65</v>
      </c>
      <c r="C64" s="88"/>
      <c r="D64" s="88"/>
      <c r="E64" s="89"/>
      <c r="F64" s="90"/>
      <c r="G64" s="39"/>
      <c r="H64" s="39"/>
      <c r="I64" s="39"/>
      <c r="J64" s="39"/>
      <c r="K64" s="39"/>
      <c r="L64" s="39"/>
      <c r="M64" s="39"/>
      <c r="N64" s="39"/>
      <c r="O64" s="39"/>
      <c r="P64" s="39"/>
      <c r="Q64" s="39"/>
      <c r="R64" s="39"/>
      <c r="S64" s="39"/>
      <c r="T64" s="39"/>
      <c r="U64" s="39"/>
      <c r="V64" s="39"/>
      <c r="W64" s="39"/>
      <c r="X64" s="39"/>
    </row>
    <row r="65" spans="1:24" s="61" customFormat="1" ht="12.5" x14ac:dyDescent="0.35">
      <c r="A65" s="92"/>
      <c r="B65" s="93" t="s">
        <v>66</v>
      </c>
      <c r="C65" s="93"/>
      <c r="D65" s="94"/>
      <c r="E65" s="94"/>
      <c r="F65" s="93"/>
      <c r="G65" s="39"/>
      <c r="H65" s="39"/>
      <c r="I65" s="39"/>
      <c r="J65" s="39"/>
      <c r="K65" s="39"/>
      <c r="L65" s="39"/>
      <c r="M65" s="39"/>
      <c r="N65" s="39"/>
      <c r="O65" s="39"/>
      <c r="P65" s="39"/>
      <c r="Q65" s="39"/>
      <c r="R65" s="39"/>
      <c r="S65" s="39"/>
      <c r="T65" s="39"/>
      <c r="U65" s="39"/>
      <c r="V65" s="39"/>
      <c r="W65" s="39"/>
      <c r="X65" s="39"/>
    </row>
    <row r="66" spans="1:24" s="61" customFormat="1" ht="12.5" x14ac:dyDescent="0.35">
      <c r="A66" s="92"/>
      <c r="B66" s="93" t="s">
        <v>67</v>
      </c>
      <c r="C66" s="94"/>
      <c r="D66" s="94"/>
      <c r="E66" s="94"/>
      <c r="F66" s="93"/>
      <c r="G66" s="39"/>
      <c r="H66" s="39"/>
      <c r="I66" s="39"/>
      <c r="J66" s="39"/>
      <c r="K66" s="39"/>
      <c r="L66" s="39"/>
      <c r="M66" s="39"/>
      <c r="N66" s="39"/>
      <c r="O66" s="39"/>
      <c r="P66" s="39"/>
      <c r="Q66" s="39"/>
      <c r="R66" s="39"/>
      <c r="S66" s="39"/>
      <c r="T66" s="39"/>
      <c r="U66" s="39"/>
      <c r="V66" s="39"/>
      <c r="W66" s="39"/>
      <c r="X66" s="39"/>
    </row>
    <row r="67" spans="1:24" s="61" customFormat="1" x14ac:dyDescent="0.35">
      <c r="A67" s="62"/>
      <c r="C67" s="63"/>
      <c r="D67" s="63"/>
      <c r="E67" s="63"/>
      <c r="G67" s="39"/>
      <c r="H67" s="39"/>
      <c r="I67" s="39"/>
      <c r="J67" s="39"/>
      <c r="K67" s="39"/>
      <c r="L67" s="39"/>
      <c r="M67" s="39"/>
      <c r="N67" s="39"/>
      <c r="O67" s="39"/>
      <c r="P67" s="39"/>
      <c r="Q67" s="39"/>
      <c r="R67" s="39"/>
      <c r="S67" s="39"/>
      <c r="T67" s="39"/>
      <c r="U67" s="39"/>
      <c r="V67" s="39"/>
      <c r="W67" s="39"/>
      <c r="X67" s="39"/>
    </row>
    <row r="68" spans="1:24" x14ac:dyDescent="0.35">
      <c r="B68" s="118" t="s">
        <v>68</v>
      </c>
      <c r="C68" s="288"/>
      <c r="D68" s="288"/>
      <c r="E68" s="118" t="s">
        <v>117</v>
      </c>
      <c r="F68" s="118"/>
      <c r="G68" s="102"/>
      <c r="H68" s="39"/>
      <c r="I68" s="39"/>
      <c r="J68" s="39"/>
      <c r="K68" s="39"/>
      <c r="L68" s="39"/>
      <c r="M68" s="39"/>
      <c r="N68" s="39"/>
      <c r="O68" s="39"/>
      <c r="P68" s="39"/>
      <c r="Q68" s="39"/>
      <c r="R68" s="39"/>
      <c r="S68" s="39"/>
      <c r="T68" s="39"/>
      <c r="U68" s="39"/>
      <c r="V68" s="39"/>
      <c r="W68" s="39"/>
      <c r="X68" s="39"/>
    </row>
    <row r="69" spans="1:24" x14ac:dyDescent="0.35">
      <c r="B69" s="116"/>
      <c r="C69" s="116"/>
      <c r="D69" s="90"/>
      <c r="E69" s="90"/>
      <c r="F69" s="90"/>
      <c r="G69" s="90"/>
    </row>
    <row r="70" spans="1:24" x14ac:dyDescent="0.35">
      <c r="B70" s="116"/>
      <c r="C70" s="116"/>
      <c r="D70" s="90"/>
      <c r="E70" s="90"/>
      <c r="F70" s="90"/>
      <c r="G70" s="90"/>
    </row>
    <row r="71" spans="1:24" s="53" customFormat="1" x14ac:dyDescent="0.35">
      <c r="A71" s="64"/>
      <c r="B71" s="116"/>
      <c r="C71" s="116"/>
      <c r="D71" s="90"/>
      <c r="E71" s="90"/>
      <c r="F71" s="90"/>
      <c r="G71" s="103"/>
      <c r="H71" s="55"/>
      <c r="I71" s="55"/>
      <c r="J71" s="55"/>
      <c r="K71" s="55"/>
      <c r="L71" s="55"/>
      <c r="M71" s="55"/>
      <c r="N71" s="55"/>
      <c r="O71" s="55"/>
      <c r="P71" s="55"/>
      <c r="Q71" s="55"/>
      <c r="R71" s="55"/>
      <c r="S71" s="55"/>
      <c r="T71" s="55"/>
      <c r="U71" s="55"/>
      <c r="V71" s="55"/>
      <c r="W71" s="55"/>
      <c r="X71" s="55"/>
    </row>
    <row r="72" spans="1:24" s="53" customFormat="1" x14ac:dyDescent="0.35">
      <c r="A72" s="64"/>
      <c r="B72" s="116"/>
      <c r="C72" s="116"/>
      <c r="D72" s="90"/>
      <c r="E72" s="90"/>
      <c r="F72" s="90"/>
      <c r="G72" s="103"/>
      <c r="H72" s="55"/>
      <c r="I72" s="55"/>
      <c r="J72" s="55"/>
      <c r="K72" s="55"/>
      <c r="L72" s="55"/>
      <c r="M72" s="55"/>
      <c r="N72" s="55"/>
      <c r="O72" s="55"/>
      <c r="P72" s="55"/>
      <c r="Q72" s="55"/>
      <c r="R72" s="55"/>
      <c r="S72" s="55"/>
      <c r="T72" s="55"/>
      <c r="U72" s="55"/>
      <c r="V72" s="55"/>
      <c r="W72" s="55"/>
      <c r="X72" s="55"/>
    </row>
    <row r="73" spans="1:24" x14ac:dyDescent="0.35">
      <c r="B73" s="116"/>
      <c r="C73" s="116"/>
      <c r="D73" s="90"/>
      <c r="E73" s="90"/>
      <c r="F73" s="90"/>
      <c r="G73" s="102"/>
      <c r="H73" s="39"/>
      <c r="I73" s="39"/>
      <c r="J73" s="39"/>
      <c r="K73" s="39"/>
      <c r="L73" s="39"/>
      <c r="M73" s="39"/>
      <c r="N73" s="39"/>
      <c r="O73" s="39"/>
      <c r="P73" s="39"/>
      <c r="Q73" s="39"/>
      <c r="R73" s="39"/>
      <c r="S73" s="39"/>
      <c r="T73" s="39"/>
      <c r="U73" s="39"/>
      <c r="V73" s="39"/>
      <c r="W73" s="39"/>
      <c r="X73" s="39"/>
    </row>
    <row r="74" spans="1:24" x14ac:dyDescent="0.35">
      <c r="B74" s="118"/>
      <c r="C74" s="288"/>
      <c r="D74" s="288"/>
      <c r="E74" s="118" t="s">
        <v>118</v>
      </c>
      <c r="F74" s="118"/>
      <c r="G74" s="102"/>
      <c r="H74" s="39"/>
      <c r="I74" s="39"/>
      <c r="J74" s="39"/>
      <c r="K74" s="39"/>
      <c r="L74" s="39"/>
      <c r="M74" s="39"/>
      <c r="N74" s="39"/>
      <c r="O74" s="39"/>
      <c r="P74" s="39"/>
      <c r="Q74" s="39"/>
      <c r="R74" s="39"/>
      <c r="S74" s="39"/>
      <c r="T74" s="39"/>
      <c r="U74" s="39"/>
      <c r="V74" s="39"/>
      <c r="W74" s="39"/>
      <c r="X74" s="39"/>
    </row>
    <row r="75" spans="1:24" x14ac:dyDescent="0.35">
      <c r="B75" s="141" t="s">
        <v>69</v>
      </c>
      <c r="C75" s="289"/>
      <c r="D75" s="289"/>
      <c r="E75" s="141" t="s">
        <v>70</v>
      </c>
      <c r="F75" s="289"/>
      <c r="G75" s="289"/>
    </row>
    <row r="76" spans="1:24" ht="15.5" x14ac:dyDescent="0.35">
      <c r="B76" s="286"/>
      <c r="C76" s="286"/>
      <c r="D76" s="286"/>
      <c r="E76" s="286"/>
      <c r="F76" s="286"/>
    </row>
    <row r="77" spans="1:24" x14ac:dyDescent="0.35">
      <c r="B77" s="287" t="s">
        <v>71</v>
      </c>
      <c r="C77" s="287"/>
      <c r="D77" s="287"/>
      <c r="E77" s="287"/>
      <c r="F77" s="287"/>
    </row>
    <row r="78" spans="1:24" ht="23" x14ac:dyDescent="0.35">
      <c r="A78" s="95" t="s">
        <v>72</v>
      </c>
      <c r="B78" s="96" t="s">
        <v>73</v>
      </c>
      <c r="C78" s="97" t="s">
        <v>74</v>
      </c>
      <c r="D78" s="96" t="s">
        <v>75</v>
      </c>
    </row>
    <row r="79" spans="1:24" ht="12.5" x14ac:dyDescent="0.35">
      <c r="A79" s="132">
        <v>1</v>
      </c>
      <c r="B79" s="65" t="s">
        <v>76</v>
      </c>
      <c r="C79" s="99"/>
      <c r="D79" s="98"/>
    </row>
    <row r="80" spans="1:24" ht="12.5" x14ac:dyDescent="0.35">
      <c r="A80" s="132">
        <v>2</v>
      </c>
      <c r="B80" s="65" t="s">
        <v>77</v>
      </c>
      <c r="C80" s="99"/>
      <c r="D80" s="98"/>
    </row>
    <row r="81" spans="1:4" ht="12.5" x14ac:dyDescent="0.35">
      <c r="A81" s="132">
        <v>3</v>
      </c>
      <c r="B81" s="65" t="s">
        <v>78</v>
      </c>
      <c r="C81" s="99"/>
      <c r="D81" s="98"/>
    </row>
    <row r="82" spans="1:4" ht="12.5" x14ac:dyDescent="0.35">
      <c r="A82" s="95"/>
      <c r="B82" s="115" t="s">
        <v>79</v>
      </c>
      <c r="C82" s="100">
        <f>SUM(C79:C81)</f>
        <v>0</v>
      </c>
      <c r="D82" s="101"/>
    </row>
  </sheetData>
  <mergeCells count="24">
    <mergeCell ref="B21:F21"/>
    <mergeCell ref="B59:F59"/>
    <mergeCell ref="C12:D12"/>
    <mergeCell ref="A10:B10"/>
    <mergeCell ref="A12:B12"/>
    <mergeCell ref="A13:B13"/>
    <mergeCell ref="B61:F61"/>
    <mergeCell ref="B62:F62"/>
    <mergeCell ref="B76:F76"/>
    <mergeCell ref="B77:F77"/>
    <mergeCell ref="C68:D68"/>
    <mergeCell ref="C74:D74"/>
    <mergeCell ref="C75:D75"/>
    <mergeCell ref="F75:G75"/>
    <mergeCell ref="B63:F63"/>
    <mergeCell ref="D17:E17"/>
    <mergeCell ref="C11:E11"/>
    <mergeCell ref="A11:B11"/>
    <mergeCell ref="C1:F1"/>
    <mergeCell ref="C2:F2"/>
    <mergeCell ref="C4:F4"/>
    <mergeCell ref="A6:F6"/>
    <mergeCell ref="A8:B8"/>
    <mergeCell ref="C9:F9"/>
  </mergeCells>
  <pageMargins left="0.26041666666666669" right="0.196850393700787" top="0.59055118110236204" bottom="0.59055118110236204" header="0.31496062992126" footer="0.31496062992126"/>
  <pageSetup paperSize="9" orientation="portrait" r:id="rId1"/>
  <headerFooter>
    <oddFooter>&amp;L&amp;"Arial,Regular"&amp;8 20/09QT/PM v3.1&amp;C&amp;"Arial,Regular"&amp;8Sử dụng nội bộ&amp;R&amp;"Arial,Regular"&amp;8Trang &amp;P/&amp;N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4</xdr:col>
                    <xdr:colOff>203200</xdr:colOff>
                    <xdr:row>11</xdr:row>
                    <xdr:rowOff>19050</xdr:rowOff>
                  </from>
                  <to>
                    <xdr:col>5</xdr:col>
                    <xdr:colOff>1238250</xdr:colOff>
                    <xdr:row>11</xdr:row>
                    <xdr:rowOff>209550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8"/>
  <sheetViews>
    <sheetView workbookViewId="0">
      <selection activeCell="G8" sqref="G8"/>
    </sheetView>
  </sheetViews>
  <sheetFormatPr defaultColWidth="9.1796875" defaultRowHeight="14" x14ac:dyDescent="0.35"/>
  <cols>
    <col min="1" max="1" width="4.1796875" style="195" customWidth="1"/>
    <col min="2" max="2" width="17" style="169" customWidth="1"/>
    <col min="3" max="3" width="18.453125" style="169" customWidth="1"/>
    <col min="4" max="4" width="11.81640625" style="169" customWidth="1"/>
    <col min="5" max="5" width="12.54296875" style="187" customWidth="1"/>
    <col min="6" max="6" width="12.7265625" style="169" customWidth="1"/>
    <col min="7" max="7" width="13.54296875" style="169" customWidth="1"/>
    <col min="8" max="8" width="11.81640625" style="169" customWidth="1"/>
    <col min="9" max="9" width="11.1796875" style="169" customWidth="1"/>
    <col min="10" max="10" width="51.26953125" style="169" hidden="1" customWidth="1"/>
    <col min="11" max="16384" width="9.1796875" style="169"/>
  </cols>
  <sheetData>
    <row r="1" spans="1:10" ht="18" x14ac:dyDescent="0.35">
      <c r="A1" s="292" t="s">
        <v>208</v>
      </c>
      <c r="B1" s="292"/>
      <c r="C1" s="292"/>
      <c r="D1" s="292"/>
      <c r="E1" s="292"/>
      <c r="F1" s="292"/>
      <c r="G1" s="292"/>
      <c r="J1" s="266" t="s">
        <v>241</v>
      </c>
    </row>
    <row r="2" spans="1:10" ht="18" x14ac:dyDescent="0.35">
      <c r="A2" s="170"/>
      <c r="B2" s="170"/>
      <c r="C2" s="170"/>
      <c r="D2" s="170"/>
      <c r="E2" s="170"/>
      <c r="F2" s="170"/>
      <c r="G2" s="170"/>
      <c r="J2" s="267" t="s">
        <v>242</v>
      </c>
    </row>
    <row r="3" spans="1:10" ht="18.75" customHeight="1" x14ac:dyDescent="0.35">
      <c r="A3" s="170"/>
      <c r="B3" s="269" t="s">
        <v>145</v>
      </c>
      <c r="C3" s="298" t="str">
        <f>'PAKD NB'!C11:E11</f>
        <v>27-0813/HĐKT/CMCSOFT-VR/INS</v>
      </c>
      <c r="D3" s="298"/>
      <c r="E3" s="268" t="s">
        <v>245</v>
      </c>
      <c r="F3" s="270" t="str">
        <f>'PAKD NB'!C10</f>
        <v>SMC160xxx</v>
      </c>
      <c r="G3" s="263"/>
      <c r="J3" s="267" t="s">
        <v>243</v>
      </c>
    </row>
    <row r="4" spans="1:10" s="172" customFormat="1" ht="17.25" customHeight="1" x14ac:dyDescent="0.35">
      <c r="A4" s="171"/>
      <c r="B4" s="269" t="s">
        <v>146</v>
      </c>
      <c r="C4" s="298"/>
      <c r="D4" s="298"/>
      <c r="E4" s="268" t="s">
        <v>240</v>
      </c>
      <c r="J4" s="267" t="s">
        <v>244</v>
      </c>
    </row>
    <row r="5" spans="1:10" s="175" customFormat="1" ht="17.25" customHeight="1" x14ac:dyDescent="0.35">
      <c r="A5" s="173"/>
      <c r="B5" s="297" t="s">
        <v>147</v>
      </c>
      <c r="C5" s="297"/>
      <c r="D5" s="271">
        <v>42012</v>
      </c>
      <c r="E5" s="173" t="s">
        <v>235</v>
      </c>
      <c r="F5" s="272">
        <f>D5+C7</f>
        <v>42072</v>
      </c>
    </row>
    <row r="6" spans="1:10" s="175" customFormat="1" ht="12.5" x14ac:dyDescent="0.35">
      <c r="A6" s="173"/>
      <c r="B6" s="174" t="s">
        <v>148</v>
      </c>
      <c r="C6" s="175" t="s">
        <v>211</v>
      </c>
    </row>
    <row r="7" spans="1:10" s="175" customFormat="1" ht="13" x14ac:dyDescent="0.35">
      <c r="A7" s="173"/>
      <c r="B7" s="174" t="s">
        <v>212</v>
      </c>
      <c r="C7" s="201">
        <v>60</v>
      </c>
      <c r="D7" s="200" t="s">
        <v>232</v>
      </c>
      <c r="E7" s="200"/>
    </row>
    <row r="8" spans="1:10" s="175" customFormat="1" x14ac:dyDescent="0.35">
      <c r="A8" s="176" t="s">
        <v>149</v>
      </c>
      <c r="B8" s="176"/>
      <c r="C8" s="176"/>
      <c r="D8" s="177"/>
      <c r="E8" s="178"/>
    </row>
    <row r="9" spans="1:10" s="180" customFormat="1" ht="26" x14ac:dyDescent="0.35">
      <c r="A9" s="179" t="s">
        <v>150</v>
      </c>
      <c r="B9" s="179" t="s">
        <v>151</v>
      </c>
      <c r="C9" s="179" t="s">
        <v>152</v>
      </c>
      <c r="D9" s="179" t="s">
        <v>153</v>
      </c>
      <c r="E9" s="179" t="s">
        <v>209</v>
      </c>
      <c r="F9" s="179" t="s">
        <v>154</v>
      </c>
    </row>
    <row r="10" spans="1:10" s="172" customFormat="1" ht="12.5" x14ac:dyDescent="0.35">
      <c r="A10" s="181">
        <v>1</v>
      </c>
      <c r="B10" s="181" t="s">
        <v>155</v>
      </c>
      <c r="C10" s="181" t="s">
        <v>156</v>
      </c>
      <c r="D10" s="181"/>
      <c r="E10" s="181">
        <f>$C$7*D10</f>
        <v>0</v>
      </c>
      <c r="F10" s="181"/>
    </row>
    <row r="11" spans="1:10" s="172" customFormat="1" ht="12.5" x14ac:dyDescent="0.35">
      <c r="A11" s="181">
        <v>2</v>
      </c>
      <c r="B11" s="181" t="s">
        <v>157</v>
      </c>
      <c r="C11" s="181" t="s">
        <v>158</v>
      </c>
      <c r="D11" s="182">
        <v>0.2</v>
      </c>
      <c r="E11" s="181">
        <f t="shared" ref="E11:E14" si="0">$C$7*D11</f>
        <v>12</v>
      </c>
      <c r="F11" s="181"/>
    </row>
    <row r="12" spans="1:10" s="172" customFormat="1" ht="12.5" x14ac:dyDescent="0.35">
      <c r="A12" s="181">
        <v>3</v>
      </c>
      <c r="B12" s="181" t="s">
        <v>159</v>
      </c>
      <c r="C12" s="181" t="s">
        <v>160</v>
      </c>
      <c r="D12" s="182">
        <v>0.35</v>
      </c>
      <c r="E12" s="181">
        <f t="shared" si="0"/>
        <v>21</v>
      </c>
      <c r="F12" s="181"/>
    </row>
    <row r="13" spans="1:10" s="172" customFormat="1" ht="12.5" x14ac:dyDescent="0.35">
      <c r="A13" s="181">
        <v>4</v>
      </c>
      <c r="B13" s="181" t="s">
        <v>161</v>
      </c>
      <c r="C13" s="181"/>
      <c r="D13" s="182">
        <v>0.2</v>
      </c>
      <c r="E13" s="181">
        <f t="shared" si="0"/>
        <v>12</v>
      </c>
      <c r="F13" s="181"/>
    </row>
    <row r="14" spans="1:10" s="183" customFormat="1" ht="12.5" x14ac:dyDescent="0.35">
      <c r="A14" s="181">
        <v>6</v>
      </c>
      <c r="B14" s="181" t="s">
        <v>162</v>
      </c>
      <c r="C14" s="181"/>
      <c r="D14" s="182">
        <v>1</v>
      </c>
      <c r="E14" s="181">
        <f t="shared" si="0"/>
        <v>60</v>
      </c>
      <c r="F14" s="181"/>
    </row>
    <row r="15" spans="1:10" s="183" customFormat="1" ht="13" x14ac:dyDescent="0.35">
      <c r="A15" s="199"/>
      <c r="B15" s="199" t="s">
        <v>210</v>
      </c>
      <c r="C15" s="199"/>
      <c r="D15" s="202"/>
      <c r="E15" s="199">
        <f>SUM(E10:E14)</f>
        <v>105</v>
      </c>
      <c r="F15" s="199"/>
    </row>
    <row r="16" spans="1:10" s="185" customFormat="1" ht="14.5" x14ac:dyDescent="0.35">
      <c r="A16" s="176" t="s">
        <v>163</v>
      </c>
      <c r="B16" s="184"/>
      <c r="C16" s="184"/>
      <c r="D16" s="184"/>
      <c r="E16" s="184"/>
    </row>
    <row r="17" spans="1:9" s="172" customFormat="1" ht="26" x14ac:dyDescent="0.35">
      <c r="A17" s="179" t="s">
        <v>150</v>
      </c>
      <c r="B17" s="293" t="s">
        <v>164</v>
      </c>
      <c r="C17" s="294"/>
      <c r="D17" s="295"/>
      <c r="E17" s="179" t="s">
        <v>165</v>
      </c>
      <c r="F17" s="179" t="s">
        <v>166</v>
      </c>
      <c r="G17" s="179" t="s">
        <v>158</v>
      </c>
      <c r="H17" s="179" t="s">
        <v>167</v>
      </c>
      <c r="I17" s="179" t="s">
        <v>168</v>
      </c>
    </row>
    <row r="18" spans="1:9" s="175" customFormat="1" ht="12.5" x14ac:dyDescent="0.35">
      <c r="A18" s="186">
        <v>1</v>
      </c>
      <c r="B18" s="296" t="s">
        <v>169</v>
      </c>
      <c r="C18" s="296"/>
      <c r="D18" s="296"/>
      <c r="E18" s="186" t="s">
        <v>170</v>
      </c>
      <c r="F18" s="186"/>
      <c r="G18" s="186" t="s">
        <v>171</v>
      </c>
      <c r="H18" s="186"/>
      <c r="I18" s="186"/>
    </row>
    <row r="19" spans="1:9" s="175" customFormat="1" ht="12.5" x14ac:dyDescent="0.35">
      <c r="A19" s="186">
        <v>2</v>
      </c>
      <c r="B19" s="296" t="s">
        <v>172</v>
      </c>
      <c r="C19" s="296"/>
      <c r="D19" s="296"/>
      <c r="E19" s="186" t="s">
        <v>170</v>
      </c>
      <c r="F19" s="186"/>
      <c r="G19" s="186" t="s">
        <v>171</v>
      </c>
      <c r="H19" s="186"/>
      <c r="I19" s="186"/>
    </row>
    <row r="20" spans="1:9" s="175" customFormat="1" ht="12.5" x14ac:dyDescent="0.35">
      <c r="A20" s="186">
        <v>3</v>
      </c>
      <c r="B20" s="296" t="s">
        <v>173</v>
      </c>
      <c r="C20" s="296"/>
      <c r="D20" s="296"/>
      <c r="E20" s="186"/>
      <c r="F20" s="186"/>
      <c r="G20" s="186" t="s">
        <v>170</v>
      </c>
      <c r="H20" s="186"/>
      <c r="I20" s="186" t="s">
        <v>171</v>
      </c>
    </row>
    <row r="21" spans="1:9" s="175" customFormat="1" ht="12.5" x14ac:dyDescent="0.35">
      <c r="A21" s="186">
        <v>4</v>
      </c>
      <c r="B21" s="296" t="s">
        <v>174</v>
      </c>
      <c r="C21" s="296"/>
      <c r="D21" s="296"/>
      <c r="E21" s="186"/>
      <c r="F21" s="186"/>
      <c r="G21" s="186" t="s">
        <v>171</v>
      </c>
      <c r="H21" s="186"/>
      <c r="I21" s="186"/>
    </row>
    <row r="22" spans="1:9" s="175" customFormat="1" ht="12.5" x14ac:dyDescent="0.35">
      <c r="A22" s="186">
        <v>5</v>
      </c>
      <c r="B22" s="296" t="s">
        <v>175</v>
      </c>
      <c r="C22" s="296"/>
      <c r="D22" s="296"/>
      <c r="E22" s="186"/>
      <c r="F22" s="186" t="s">
        <v>170</v>
      </c>
      <c r="G22" s="186"/>
      <c r="H22" s="186" t="s">
        <v>171</v>
      </c>
      <c r="I22" s="186"/>
    </row>
    <row r="23" spans="1:9" s="175" customFormat="1" ht="12.5" x14ac:dyDescent="0.35">
      <c r="A23" s="186">
        <v>6</v>
      </c>
      <c r="B23" s="296" t="s">
        <v>176</v>
      </c>
      <c r="C23" s="296"/>
      <c r="D23" s="296"/>
      <c r="E23" s="186"/>
      <c r="F23" s="186"/>
      <c r="G23" s="186" t="s">
        <v>171</v>
      </c>
      <c r="H23" s="186" t="s">
        <v>170</v>
      </c>
      <c r="I23" s="186"/>
    </row>
    <row r="24" spans="1:9" s="175" customFormat="1" ht="12.5" x14ac:dyDescent="0.35">
      <c r="A24" s="186">
        <v>7</v>
      </c>
      <c r="B24" s="296" t="s">
        <v>177</v>
      </c>
      <c r="C24" s="296"/>
      <c r="D24" s="296"/>
      <c r="E24" s="186"/>
      <c r="F24" s="186" t="s">
        <v>170</v>
      </c>
      <c r="G24" s="186" t="s">
        <v>171</v>
      </c>
      <c r="H24" s="186"/>
      <c r="I24" s="186"/>
    </row>
    <row r="25" spans="1:9" s="187" customFormat="1" x14ac:dyDescent="0.35">
      <c r="A25" s="186">
        <v>8</v>
      </c>
      <c r="B25" s="296" t="s">
        <v>178</v>
      </c>
      <c r="C25" s="296"/>
      <c r="D25" s="296"/>
      <c r="E25" s="186"/>
      <c r="F25" s="186" t="s">
        <v>171</v>
      </c>
      <c r="G25" s="186" t="s">
        <v>170</v>
      </c>
      <c r="H25" s="186"/>
      <c r="I25" s="186"/>
    </row>
    <row r="26" spans="1:9" s="187" customFormat="1" ht="25.5" customHeight="1" x14ac:dyDescent="0.35">
      <c r="A26" s="186">
        <v>9</v>
      </c>
      <c r="B26" s="296" t="s">
        <v>179</v>
      </c>
      <c r="C26" s="296"/>
      <c r="D26" s="296"/>
      <c r="E26" s="186" t="s">
        <v>170</v>
      </c>
      <c r="F26" s="186" t="s">
        <v>180</v>
      </c>
      <c r="G26" s="186" t="s">
        <v>181</v>
      </c>
      <c r="H26" s="186"/>
      <c r="I26" s="186" t="s">
        <v>131</v>
      </c>
    </row>
    <row r="27" spans="1:9" s="187" customFormat="1" x14ac:dyDescent="0.35">
      <c r="A27" s="186">
        <v>10</v>
      </c>
      <c r="B27" s="296" t="s">
        <v>182</v>
      </c>
      <c r="C27" s="296"/>
      <c r="D27" s="296"/>
      <c r="E27" s="186" t="s">
        <v>170</v>
      </c>
      <c r="F27" s="186"/>
      <c r="G27" s="186" t="s">
        <v>171</v>
      </c>
      <c r="H27" s="186"/>
      <c r="I27" s="186"/>
    </row>
    <row r="28" spans="1:9" x14ac:dyDescent="0.35">
      <c r="A28" s="188"/>
      <c r="B28" s="188"/>
      <c r="C28" s="188"/>
      <c r="D28" s="188"/>
      <c r="E28" s="188"/>
    </row>
    <row r="29" spans="1:9" x14ac:dyDescent="0.35">
      <c r="A29" s="188"/>
      <c r="B29" s="172" t="s">
        <v>183</v>
      </c>
      <c r="C29" s="188"/>
      <c r="D29" s="188"/>
      <c r="E29" s="188"/>
    </row>
    <row r="30" spans="1:9" x14ac:dyDescent="0.35">
      <c r="A30" s="188"/>
      <c r="B30" s="172" t="s">
        <v>184</v>
      </c>
      <c r="C30" s="188"/>
      <c r="D30" s="188"/>
      <c r="E30" s="188"/>
    </row>
    <row r="31" spans="1:9" x14ac:dyDescent="0.35">
      <c r="A31" s="188"/>
      <c r="B31" s="172" t="s">
        <v>185</v>
      </c>
      <c r="C31" s="188"/>
      <c r="D31" s="188"/>
      <c r="E31" s="188"/>
    </row>
    <row r="32" spans="1:9" x14ac:dyDescent="0.35">
      <c r="A32" s="188"/>
      <c r="B32" s="188"/>
      <c r="C32" s="188"/>
      <c r="D32" s="188"/>
      <c r="E32" s="188"/>
    </row>
    <row r="33" spans="1:9" x14ac:dyDescent="0.35">
      <c r="A33" s="189" t="s">
        <v>213</v>
      </c>
      <c r="B33" s="173"/>
      <c r="C33" s="190"/>
      <c r="D33" s="190"/>
      <c r="E33" s="190"/>
    </row>
    <row r="34" spans="1:9" ht="20.25" customHeight="1" x14ac:dyDescent="0.35">
      <c r="A34" s="188"/>
      <c r="B34" s="302" t="s">
        <v>246</v>
      </c>
      <c r="C34" s="302"/>
      <c r="D34" s="302"/>
      <c r="E34" s="302"/>
      <c r="F34" s="302"/>
      <c r="G34" s="302"/>
      <c r="H34" s="302"/>
      <c r="I34" s="302"/>
    </row>
    <row r="35" spans="1:9" ht="39" x14ac:dyDescent="0.35">
      <c r="A35" s="179" t="s">
        <v>150</v>
      </c>
      <c r="B35" s="179" t="s">
        <v>186</v>
      </c>
      <c r="C35" s="179" t="s">
        <v>214</v>
      </c>
      <c r="D35" s="179" t="s">
        <v>187</v>
      </c>
      <c r="E35" s="179" t="s">
        <v>188</v>
      </c>
      <c r="F35" s="301" t="s">
        <v>189</v>
      </c>
      <c r="G35" s="301"/>
      <c r="H35" s="179" t="s">
        <v>190</v>
      </c>
      <c r="I35" s="191" t="s">
        <v>191</v>
      </c>
    </row>
    <row r="36" spans="1:9" x14ac:dyDescent="0.35">
      <c r="A36" s="192">
        <v>1</v>
      </c>
      <c r="B36" s="194" t="s">
        <v>192</v>
      </c>
      <c r="C36" s="273" t="s">
        <v>109</v>
      </c>
      <c r="D36" s="194"/>
      <c r="E36" s="303" t="s">
        <v>193</v>
      </c>
      <c r="F36" s="299" t="s">
        <v>194</v>
      </c>
      <c r="G36" s="300"/>
      <c r="H36" s="274">
        <v>0.1</v>
      </c>
      <c r="I36" s="194">
        <f>H36*$I$49</f>
        <v>10.5</v>
      </c>
    </row>
    <row r="37" spans="1:9" ht="25.5" customHeight="1" x14ac:dyDescent="0.35">
      <c r="A37" s="192"/>
      <c r="B37" s="194"/>
      <c r="C37" s="273" t="s">
        <v>109</v>
      </c>
      <c r="D37" s="194"/>
      <c r="E37" s="305"/>
      <c r="F37" s="299" t="s">
        <v>195</v>
      </c>
      <c r="G37" s="300"/>
      <c r="H37" s="194"/>
      <c r="I37" s="194">
        <f t="shared" ref="I37:I46" si="1">H37*$I$49</f>
        <v>0</v>
      </c>
    </row>
    <row r="38" spans="1:9" x14ac:dyDescent="0.35">
      <c r="A38" s="192">
        <v>2</v>
      </c>
      <c r="B38" s="194" t="s">
        <v>215</v>
      </c>
      <c r="C38" s="273" t="s">
        <v>220</v>
      </c>
      <c r="D38" s="194"/>
      <c r="E38" s="304"/>
      <c r="F38" s="275"/>
      <c r="G38" s="276"/>
      <c r="H38" s="274">
        <v>0.1</v>
      </c>
      <c r="I38" s="194"/>
    </row>
    <row r="39" spans="1:9" ht="26" x14ac:dyDescent="0.35">
      <c r="A39" s="192">
        <v>3</v>
      </c>
      <c r="B39" s="194" t="s">
        <v>219</v>
      </c>
      <c r="C39" s="194" t="s">
        <v>221</v>
      </c>
      <c r="D39" s="194"/>
      <c r="E39" s="303" t="s">
        <v>198</v>
      </c>
      <c r="F39" s="299"/>
      <c r="G39" s="300"/>
      <c r="H39" s="274">
        <v>0.4</v>
      </c>
      <c r="I39" s="194">
        <f t="shared" si="1"/>
        <v>42</v>
      </c>
    </row>
    <row r="40" spans="1:9" x14ac:dyDescent="0.35">
      <c r="A40" s="192"/>
      <c r="B40" s="194"/>
      <c r="C40" s="194" t="s">
        <v>221</v>
      </c>
      <c r="D40" s="194"/>
      <c r="E40" s="305"/>
      <c r="F40" s="299" t="s">
        <v>196</v>
      </c>
      <c r="G40" s="300"/>
      <c r="H40" s="194"/>
      <c r="I40" s="194">
        <f t="shared" si="1"/>
        <v>0</v>
      </c>
    </row>
    <row r="41" spans="1:9" x14ac:dyDescent="0.35">
      <c r="A41" s="192">
        <v>4</v>
      </c>
      <c r="B41" s="194" t="s">
        <v>216</v>
      </c>
      <c r="C41" s="273" t="s">
        <v>109</v>
      </c>
      <c r="D41" s="194"/>
      <c r="E41" s="305"/>
      <c r="F41" s="277"/>
      <c r="G41" s="278"/>
      <c r="H41" s="274">
        <v>0.1</v>
      </c>
      <c r="I41" s="194"/>
    </row>
    <row r="42" spans="1:9" x14ac:dyDescent="0.35">
      <c r="A42" s="192">
        <v>5</v>
      </c>
      <c r="B42" s="194" t="s">
        <v>197</v>
      </c>
      <c r="C42" s="273" t="s">
        <v>109</v>
      </c>
      <c r="D42" s="194"/>
      <c r="E42" s="305"/>
      <c r="F42" s="306" t="s">
        <v>199</v>
      </c>
      <c r="G42" s="307"/>
      <c r="H42" s="274">
        <v>0.1</v>
      </c>
      <c r="I42" s="194">
        <f t="shared" si="1"/>
        <v>10.5</v>
      </c>
    </row>
    <row r="43" spans="1:9" x14ac:dyDescent="0.35">
      <c r="A43" s="192"/>
      <c r="B43" s="194"/>
      <c r="C43" s="273" t="s">
        <v>109</v>
      </c>
      <c r="D43" s="194"/>
      <c r="E43" s="304"/>
      <c r="F43" s="306" t="s">
        <v>200</v>
      </c>
      <c r="G43" s="307"/>
      <c r="H43" s="194"/>
      <c r="I43" s="194">
        <f t="shared" si="1"/>
        <v>0</v>
      </c>
    </row>
    <row r="44" spans="1:9" x14ac:dyDescent="0.35">
      <c r="A44" s="192">
        <v>6</v>
      </c>
      <c r="B44" s="194" t="s">
        <v>217</v>
      </c>
      <c r="C44" s="194" t="s">
        <v>222</v>
      </c>
      <c r="D44" s="194"/>
      <c r="E44" s="303" t="s">
        <v>224</v>
      </c>
      <c r="F44" s="299" t="s">
        <v>201</v>
      </c>
      <c r="G44" s="300"/>
      <c r="H44" s="274">
        <v>0.02</v>
      </c>
      <c r="I44" s="194">
        <f t="shared" si="1"/>
        <v>2.1</v>
      </c>
    </row>
    <row r="45" spans="1:9" x14ac:dyDescent="0.35">
      <c r="A45" s="192">
        <v>7</v>
      </c>
      <c r="B45" s="194" t="s">
        <v>218</v>
      </c>
      <c r="C45" s="194" t="s">
        <v>109</v>
      </c>
      <c r="D45" s="194"/>
      <c r="E45" s="304"/>
      <c r="F45" s="275"/>
      <c r="G45" s="276"/>
      <c r="H45" s="274">
        <v>0.08</v>
      </c>
      <c r="I45" s="194">
        <f t="shared" si="1"/>
        <v>8.4</v>
      </c>
    </row>
    <row r="46" spans="1:9" x14ac:dyDescent="0.35">
      <c r="A46" s="192">
        <v>8</v>
      </c>
      <c r="B46" s="194" t="s">
        <v>158</v>
      </c>
      <c r="C46" s="194" t="s">
        <v>223</v>
      </c>
      <c r="D46" s="194"/>
      <c r="E46" s="279"/>
      <c r="F46" s="275"/>
      <c r="G46" s="276"/>
      <c r="H46" s="274">
        <v>0.1</v>
      </c>
      <c r="I46" s="194">
        <f t="shared" si="1"/>
        <v>10.5</v>
      </c>
    </row>
    <row r="47" spans="1:9" x14ac:dyDescent="0.35">
      <c r="A47" s="192"/>
      <c r="B47" s="193"/>
      <c r="C47" s="194"/>
      <c r="D47" s="193"/>
      <c r="E47" s="186"/>
      <c r="F47" s="204"/>
      <c r="G47" s="205"/>
      <c r="H47" s="193"/>
      <c r="I47" s="193"/>
    </row>
    <row r="48" spans="1:9" x14ac:dyDescent="0.35">
      <c r="A48" s="192"/>
      <c r="B48" s="193"/>
      <c r="C48" s="194"/>
      <c r="D48" s="193"/>
      <c r="E48" s="186"/>
      <c r="F48" s="204"/>
      <c r="G48" s="205"/>
      <c r="H48" s="193"/>
      <c r="I48" s="193"/>
    </row>
    <row r="49" spans="1:9" s="203" customFormat="1" x14ac:dyDescent="0.35">
      <c r="A49" s="206"/>
      <c r="B49" s="207" t="s">
        <v>79</v>
      </c>
      <c r="C49" s="208"/>
      <c r="D49" s="207"/>
      <c r="E49" s="209"/>
      <c r="F49" s="312"/>
      <c r="G49" s="313"/>
      <c r="H49" s="210">
        <f>SUM(H36:H47)</f>
        <v>1</v>
      </c>
      <c r="I49" s="207">
        <f>E15</f>
        <v>105</v>
      </c>
    </row>
    <row r="50" spans="1:9" x14ac:dyDescent="0.35">
      <c r="B50" s="196" t="s">
        <v>202</v>
      </c>
      <c r="C50" s="314" t="s">
        <v>203</v>
      </c>
      <c r="D50" s="314"/>
      <c r="E50" s="314"/>
      <c r="F50" s="314" t="s">
        <v>204</v>
      </c>
      <c r="G50" s="314"/>
    </row>
    <row r="51" spans="1:9" s="195" customFormat="1" x14ac:dyDescent="0.35">
      <c r="B51" s="188" t="s">
        <v>231</v>
      </c>
      <c r="C51" s="308" t="s">
        <v>167</v>
      </c>
      <c r="D51" s="308"/>
      <c r="E51" s="308"/>
      <c r="G51" s="188"/>
    </row>
    <row r="52" spans="1:9" x14ac:dyDescent="0.35">
      <c r="B52" s="188"/>
      <c r="C52" s="188"/>
      <c r="E52" s="188"/>
      <c r="G52" s="188"/>
    </row>
    <row r="53" spans="1:9" x14ac:dyDescent="0.35">
      <c r="B53" s="188"/>
      <c r="C53" s="188"/>
      <c r="E53" s="188"/>
      <c r="G53" s="188"/>
    </row>
    <row r="54" spans="1:9" x14ac:dyDescent="0.35">
      <c r="B54" s="197"/>
      <c r="C54" s="190"/>
      <c r="E54" s="190"/>
      <c r="G54" s="190"/>
    </row>
    <row r="55" spans="1:9" x14ac:dyDescent="0.35">
      <c r="B55" s="197"/>
      <c r="C55" s="190"/>
      <c r="E55" s="190"/>
      <c r="G55" s="190"/>
    </row>
    <row r="56" spans="1:9" x14ac:dyDescent="0.35">
      <c r="B56" s="197"/>
      <c r="C56" s="309" t="s">
        <v>205</v>
      </c>
      <c r="D56" s="309"/>
      <c r="E56" s="309"/>
      <c r="F56" s="310" t="s">
        <v>118</v>
      </c>
      <c r="G56" s="310"/>
    </row>
    <row r="57" spans="1:9" x14ac:dyDescent="0.35">
      <c r="B57" s="190" t="s">
        <v>206</v>
      </c>
      <c r="C57" s="311" t="s">
        <v>206</v>
      </c>
      <c r="D57" s="311"/>
      <c r="E57" s="311"/>
      <c r="F57" s="172" t="s">
        <v>207</v>
      </c>
      <c r="G57" s="188"/>
    </row>
    <row r="58" spans="1:9" x14ac:dyDescent="0.35">
      <c r="B58" s="198"/>
      <c r="C58" s="190"/>
      <c r="D58" s="190"/>
    </row>
  </sheetData>
  <mergeCells count="34">
    <mergeCell ref="C51:E51"/>
    <mergeCell ref="C56:E56"/>
    <mergeCell ref="F56:G56"/>
    <mergeCell ref="C57:E57"/>
    <mergeCell ref="F49:G49"/>
    <mergeCell ref="C50:E50"/>
    <mergeCell ref="F50:G50"/>
    <mergeCell ref="E44:E45"/>
    <mergeCell ref="E36:E38"/>
    <mergeCell ref="E39:E43"/>
    <mergeCell ref="F42:G42"/>
    <mergeCell ref="F43:G43"/>
    <mergeCell ref="F44:G44"/>
    <mergeCell ref="B25:D25"/>
    <mergeCell ref="B26:D26"/>
    <mergeCell ref="F40:G40"/>
    <mergeCell ref="B19:D19"/>
    <mergeCell ref="B20:D20"/>
    <mergeCell ref="B21:D21"/>
    <mergeCell ref="B22:D22"/>
    <mergeCell ref="B23:D23"/>
    <mergeCell ref="B24:D24"/>
    <mergeCell ref="B27:D27"/>
    <mergeCell ref="F35:G35"/>
    <mergeCell ref="F36:G36"/>
    <mergeCell ref="F37:G37"/>
    <mergeCell ref="F39:G39"/>
    <mergeCell ref="B34:I34"/>
    <mergeCell ref="A1:G1"/>
    <mergeCell ref="B17:D17"/>
    <mergeCell ref="B18:D18"/>
    <mergeCell ref="B5:C5"/>
    <mergeCell ref="C4:D4"/>
    <mergeCell ref="C3:D3"/>
  </mergeCells>
  <pageMargins left="0.7" right="0.7" top="0.104166666666667" bottom="0.55208333333333304" header="0.3" footer="0.3"/>
  <pageSetup orientation="landscape" horizontalDpi="72" verticalDpi="72" r:id="rId1"/>
  <headerFooter>
    <oddFooter>&amp;L&amp;"Arial,Regular"&amp;8 20/09QT/PM v3.1&amp;C&amp;"Arial,Regular"&amp;8Sử dụng nội bộ&amp;R&amp;"Arial,Regular"&amp;8Trang &amp;P/&amp;N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71" r:id="rId4" name="Drop Down 3">
              <controlPr locked="0" defaultSize="0" autoLine="0" autoPict="0">
                <anchor>
                  <from>
                    <xdr:col>5</xdr:col>
                    <xdr:colOff>12700</xdr:colOff>
                    <xdr:row>2</xdr:row>
                    <xdr:rowOff>222250</xdr:rowOff>
                  </from>
                  <to>
                    <xdr:col>7</xdr:col>
                    <xdr:colOff>781050</xdr:colOff>
                    <xdr:row>3</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view="pageLayout" workbookViewId="0">
      <selection activeCell="B38" sqref="B38"/>
    </sheetView>
  </sheetViews>
  <sheetFormatPr defaultRowHeight="14.5" x14ac:dyDescent="0.35"/>
  <cols>
    <col min="1" max="1" width="6.26953125" style="16" customWidth="1"/>
    <col min="2" max="2" width="23" customWidth="1"/>
    <col min="3" max="3" width="18" customWidth="1"/>
    <col min="4" max="4" width="18" style="17" customWidth="1"/>
    <col min="5" max="5" width="23.453125" customWidth="1"/>
    <col min="6" max="6" width="6.26953125" customWidth="1"/>
    <col min="8" max="8" width="15.26953125" customWidth="1"/>
  </cols>
  <sheetData>
    <row r="1" spans="1:8" ht="15" customHeight="1" x14ac:dyDescent="0.35">
      <c r="D1" s="315" t="s">
        <v>80</v>
      </c>
      <c r="E1" s="315"/>
      <c r="F1" s="138"/>
    </row>
    <row r="2" spans="1:8" ht="14.5" customHeight="1" x14ac:dyDescent="0.35">
      <c r="C2" s="315" t="s">
        <v>81</v>
      </c>
      <c r="D2" s="315"/>
      <c r="E2" s="315"/>
      <c r="F2" s="138"/>
    </row>
    <row r="3" spans="1:8" x14ac:dyDescent="0.35">
      <c r="D3" s="34"/>
      <c r="E3" s="35" t="s">
        <v>2</v>
      </c>
    </row>
    <row r="4" spans="1:8" ht="15" thickBot="1" x14ac:dyDescent="0.4">
      <c r="A4" s="18"/>
      <c r="B4" s="19"/>
      <c r="C4" s="19"/>
      <c r="D4" s="36"/>
      <c r="E4" s="37" t="s">
        <v>82</v>
      </c>
      <c r="F4" s="20"/>
      <c r="G4" s="20"/>
    </row>
    <row r="5" spans="1:8" x14ac:dyDescent="0.35">
      <c r="A5" s="21"/>
      <c r="B5" s="20"/>
      <c r="C5" s="20"/>
      <c r="D5" s="22"/>
      <c r="E5" s="23"/>
      <c r="F5" s="20"/>
      <c r="G5" s="20"/>
    </row>
    <row r="6" spans="1:8" ht="23.25" customHeight="1" x14ac:dyDescent="0.35">
      <c r="A6" s="316" t="s">
        <v>83</v>
      </c>
      <c r="B6" s="316"/>
      <c r="C6" s="316"/>
      <c r="D6" s="316"/>
      <c r="E6" s="316"/>
      <c r="F6" s="24"/>
      <c r="G6" s="24"/>
      <c r="H6" s="24"/>
    </row>
    <row r="7" spans="1:8" ht="19.5" customHeight="1" x14ac:dyDescent="0.35">
      <c r="A7" s="317" t="s">
        <v>84</v>
      </c>
      <c r="B7" s="317"/>
      <c r="C7" s="317"/>
      <c r="D7" s="317"/>
      <c r="E7" s="317"/>
      <c r="F7" s="25"/>
      <c r="G7" s="25"/>
      <c r="H7" s="25"/>
    </row>
    <row r="8" spans="1:8" ht="14.25" customHeight="1" x14ac:dyDescent="0.35"/>
    <row r="9" spans="1:8" ht="14.25" customHeight="1" x14ac:dyDescent="0.35">
      <c r="A9" s="26" t="s">
        <v>85</v>
      </c>
      <c r="B9" s="137"/>
      <c r="D9" s="136" t="s">
        <v>86</v>
      </c>
    </row>
    <row r="10" spans="1:8" ht="19.5" customHeight="1" x14ac:dyDescent="0.35">
      <c r="A10" s="26" t="s">
        <v>87</v>
      </c>
      <c r="D10" s="27" t="s">
        <v>88</v>
      </c>
      <c r="E10" s="27"/>
    </row>
    <row r="11" spans="1:8" ht="19.5" customHeight="1" x14ac:dyDescent="0.35">
      <c r="A11" s="26" t="s">
        <v>89</v>
      </c>
      <c r="C11" s="126" t="s">
        <v>90</v>
      </c>
      <c r="D11" s="27" t="s">
        <v>91</v>
      </c>
      <c r="E11" s="27"/>
    </row>
    <row r="12" spans="1:8" ht="19.5" customHeight="1" x14ac:dyDescent="0.35">
      <c r="A12" s="26"/>
      <c r="E12" s="28"/>
    </row>
    <row r="13" spans="1:8" s="29" customFormat="1" ht="19.5" customHeight="1" thickBot="1" x14ac:dyDescent="0.35">
      <c r="A13" s="3" t="s">
        <v>92</v>
      </c>
      <c r="B13" s="4" t="s">
        <v>93</v>
      </c>
      <c r="C13" s="4" t="s">
        <v>94</v>
      </c>
      <c r="D13" s="5" t="s">
        <v>26</v>
      </c>
      <c r="E13" s="6" t="s">
        <v>27</v>
      </c>
    </row>
    <row r="14" spans="1:8" s="30" customFormat="1" ht="19.5" customHeight="1" x14ac:dyDescent="0.3">
      <c r="A14" s="38">
        <v>1</v>
      </c>
      <c r="B14" s="7"/>
      <c r="C14" s="7"/>
      <c r="D14" s="8"/>
      <c r="E14" s="9"/>
    </row>
    <row r="15" spans="1:8" s="32" customFormat="1" ht="19.5" customHeight="1" x14ac:dyDescent="0.3">
      <c r="A15" s="10">
        <v>2</v>
      </c>
      <c r="B15" s="11"/>
      <c r="C15" s="11"/>
      <c r="D15" s="8"/>
      <c r="E15" s="12"/>
      <c r="F15" s="31"/>
      <c r="G15" s="31"/>
      <c r="H15" s="31"/>
    </row>
    <row r="16" spans="1:8" ht="19.5" customHeight="1" x14ac:dyDescent="0.35">
      <c r="A16" s="10">
        <v>3</v>
      </c>
      <c r="B16" s="11"/>
      <c r="C16" s="11"/>
      <c r="D16" s="8"/>
      <c r="E16" s="12"/>
      <c r="F16" s="31"/>
      <c r="G16" s="31"/>
      <c r="H16" s="31"/>
    </row>
    <row r="17" spans="1:8" ht="19.5" customHeight="1" x14ac:dyDescent="0.35">
      <c r="A17" s="10">
        <v>4</v>
      </c>
      <c r="B17" s="11"/>
      <c r="C17" s="11"/>
      <c r="D17" s="8"/>
      <c r="E17" s="12"/>
      <c r="F17" s="31"/>
      <c r="G17" s="31"/>
      <c r="H17" s="31"/>
    </row>
    <row r="18" spans="1:8" ht="19.5" customHeight="1" x14ac:dyDescent="0.35">
      <c r="A18" s="10">
        <v>5</v>
      </c>
      <c r="B18" s="11"/>
      <c r="C18" s="11"/>
      <c r="D18" s="8"/>
      <c r="E18" s="12"/>
      <c r="F18" s="31"/>
      <c r="G18" s="31"/>
      <c r="H18" s="31"/>
    </row>
    <row r="19" spans="1:8" ht="19.5" customHeight="1" x14ac:dyDescent="0.35">
      <c r="A19" s="10">
        <v>6</v>
      </c>
      <c r="B19" s="11"/>
      <c r="C19" s="11"/>
      <c r="D19" s="13"/>
      <c r="E19" s="14"/>
      <c r="F19" s="31"/>
      <c r="G19" s="31"/>
      <c r="H19" s="31"/>
    </row>
    <row r="20" spans="1:8" ht="19.5" customHeight="1" thickBot="1" x14ac:dyDescent="0.4">
      <c r="A20" s="15">
        <v>11</v>
      </c>
      <c r="B20" s="318" t="s">
        <v>95</v>
      </c>
      <c r="C20" s="318"/>
      <c r="D20" s="124">
        <f>SUM(D14:D19)</f>
        <v>0</v>
      </c>
      <c r="E20" s="125">
        <f>SUM(E14:E19)</f>
        <v>0</v>
      </c>
      <c r="F20" s="31"/>
      <c r="G20" s="31"/>
      <c r="H20" s="31"/>
    </row>
    <row r="23" spans="1:8" s="28" customFormat="1" ht="13" x14ac:dyDescent="0.3">
      <c r="B23" s="119" t="s">
        <v>68</v>
      </c>
      <c r="C23" s="320"/>
      <c r="D23" s="320"/>
      <c r="E23" s="120" t="s">
        <v>117</v>
      </c>
    </row>
    <row r="24" spans="1:8" x14ac:dyDescent="0.35">
      <c r="D24" s="122"/>
      <c r="E24" s="123"/>
    </row>
    <row r="25" spans="1:8" x14ac:dyDescent="0.35">
      <c r="D25" s="122"/>
      <c r="E25" s="123"/>
    </row>
    <row r="26" spans="1:8" x14ac:dyDescent="0.35">
      <c r="D26" s="122"/>
      <c r="E26" s="123"/>
    </row>
    <row r="27" spans="1:8" x14ac:dyDescent="0.35">
      <c r="B27" s="16"/>
      <c r="D27" s="122"/>
      <c r="E27" s="123"/>
    </row>
    <row r="28" spans="1:8" x14ac:dyDescent="0.35">
      <c r="D28" s="122"/>
      <c r="E28" s="123"/>
    </row>
    <row r="29" spans="1:8" x14ac:dyDescent="0.35">
      <c r="B29" s="118"/>
      <c r="C29" s="288"/>
      <c r="D29" s="288"/>
      <c r="E29" s="120" t="s">
        <v>118</v>
      </c>
    </row>
    <row r="30" spans="1:8" ht="25" x14ac:dyDescent="0.35">
      <c r="B30" s="262" t="s">
        <v>233</v>
      </c>
      <c r="C30" s="321"/>
      <c r="D30" s="321"/>
      <c r="E30" s="46" t="s">
        <v>70</v>
      </c>
      <c r="F30" s="121"/>
    </row>
    <row r="32" spans="1:8" ht="13.5" customHeight="1" x14ac:dyDescent="0.35">
      <c r="A32" s="319" t="s">
        <v>96</v>
      </c>
      <c r="B32" s="319"/>
      <c r="C32" s="319"/>
      <c r="D32" s="319"/>
      <c r="E32" s="319"/>
      <c r="F32" s="33"/>
      <c r="G32" s="33"/>
      <c r="H32" s="33"/>
    </row>
    <row r="33" spans="1:8" x14ac:dyDescent="0.35">
      <c r="A33" s="319"/>
      <c r="B33" s="319"/>
      <c r="C33" s="319"/>
      <c r="D33" s="319"/>
      <c r="E33" s="319"/>
      <c r="F33" s="33"/>
      <c r="G33" s="33"/>
      <c r="H33" s="33"/>
    </row>
    <row r="34" spans="1:8" x14ac:dyDescent="0.35">
      <c r="A34" s="319"/>
      <c r="B34" s="319"/>
      <c r="C34" s="319"/>
      <c r="D34" s="319"/>
      <c r="E34" s="319"/>
      <c r="F34" s="33"/>
      <c r="G34" s="33"/>
      <c r="H34" s="33"/>
    </row>
    <row r="35" spans="1:8" x14ac:dyDescent="0.35">
      <c r="A35" s="319"/>
      <c r="B35" s="319"/>
      <c r="C35" s="319"/>
      <c r="D35" s="319"/>
      <c r="E35" s="319"/>
      <c r="F35" s="33"/>
      <c r="G35" s="33"/>
      <c r="H35" s="33"/>
    </row>
    <row r="36" spans="1:8" x14ac:dyDescent="0.35">
      <c r="B36" s="33"/>
      <c r="C36" s="33"/>
      <c r="D36" s="33"/>
      <c r="E36" s="33"/>
      <c r="F36" s="33"/>
      <c r="G36" s="33"/>
      <c r="H36" s="33"/>
    </row>
  </sheetData>
  <mergeCells count="9">
    <mergeCell ref="D1:E1"/>
    <mergeCell ref="A6:E6"/>
    <mergeCell ref="A7:E7"/>
    <mergeCell ref="B20:C20"/>
    <mergeCell ref="A32:E35"/>
    <mergeCell ref="C2:E2"/>
    <mergeCell ref="C23:D23"/>
    <mergeCell ref="C29:D29"/>
    <mergeCell ref="C30:D30"/>
  </mergeCells>
  <pageMargins left="0.25" right="0.25" top="0.75" bottom="0.75" header="0.3" footer="0.3"/>
  <pageSetup orientation="portrait" r:id="rId1"/>
  <headerFooter>
    <oddFooter>&amp;L&amp;"Arial,Regular"&amp;8 20/09QT/PM v3.1&amp;C&amp;"Arial,Regular"&amp;8Sử dụng nội bộ&amp;R&amp;"Arial,Regular"&amp;8Trang &amp;P/&amp;N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2A310930C1B04EBDEA06A0F58763A8" ma:contentTypeVersion="5" ma:contentTypeDescription="Create a new document." ma:contentTypeScope="" ma:versionID="98310088d9a9e0cbf22ee7f57e175389">
  <xsd:schema xmlns:xsd="http://www.w3.org/2001/XMLSchema" xmlns:xs="http://www.w3.org/2001/XMLSchema" xmlns:p="http://schemas.microsoft.com/office/2006/metadata/properties" xmlns:ns1="http://schemas.microsoft.com/sharepoint/v3" xmlns:ns2="http://schemas.microsoft.com/sharepoint/v3/fields" targetNamespace="http://schemas.microsoft.com/office/2006/metadata/properties" ma:root="true" ma:fieldsID="e0ad1f48612c77145a7611cb6f7fcae0" ns1:_="" ns2:_="">
    <xsd:import namespace="http://schemas.microsoft.com/sharepoint/v3"/>
    <xsd:import namespace="http://schemas.microsoft.com/sharepoint/v3/fields"/>
    <xsd:element name="properties">
      <xsd:complexType>
        <xsd:sequence>
          <xsd:element name="documentManagement">
            <xsd:complexType>
              <xsd:all>
                <xsd:element ref="ns2:_Contributor" minOccurs="0"/>
                <xsd:element ref="ns2:wic_System_Copyright" minOccurs="0"/>
                <xsd:element ref="ns2:_LastPrinted" minOccurs="0"/>
                <xsd:element ref="ns2:_Publisher" minOccurs="0"/>
                <xsd:element ref="ns2:_Revision" minOccurs="0"/>
                <xsd:element ref="ns2:_Status" minOccurs="0"/>
                <xsd:element ref="ns2:_Version"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20" nillable="true" ma:displayName="Rating (0-5)" ma:decimals="2" ma:description="Average value of all the ratings that have been submitted" ma:internalName="AverageRating" ma:readOnly="true">
      <xsd:simpleType>
        <xsd:restriction base="dms:Number"/>
      </xsd:simpleType>
    </xsd:element>
    <xsd:element name="RatingCount" ma:index="21"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11" nillable="true" ma:displayName="Contributor" ma:description="One or more people or organizations that contributed to this resource" ma:internalName="Contributor">
      <xsd:simpleType>
        <xsd:restriction base="dms:Note">
          <xsd:maxLength value="255"/>
        </xsd:restriction>
      </xsd:simpleType>
    </xsd:element>
    <xsd:element name="wic_System_Copyright" ma:index="12" nillable="true" ma:displayName="Copyright" ma:internalName="Copyright">
      <xsd:simpleType>
        <xsd:restriction base="dms:Text"/>
      </xsd:simpleType>
    </xsd:element>
    <xsd:element name="_LastPrinted" ma:index="14" nillable="true" ma:displayName="Last Printed" ma:format="DateTime" ma:internalName="Last_x0020_Printed">
      <xsd:simpleType>
        <xsd:restriction base="dms:DateTime"/>
      </xsd:simpleType>
    </xsd:element>
    <xsd:element name="_Publisher" ma:index="15" nillable="true" ma:displayName="Publisher" ma:description="The person, organization or service that published this resource" ma:internalName="Publisher">
      <xsd:simpleType>
        <xsd:restriction base="dms:Text"/>
      </xsd:simpleType>
    </xsd:element>
    <xsd:element name="_Revision" ma:index="16" nillable="true" ma:displayName="Revision" ma:internalName="Revision">
      <xsd:simpleType>
        <xsd:restriction base="dms:Text"/>
      </xsd:simpleType>
    </xsd:element>
    <xsd:element name="_Status" ma:index="17" nillable="true" ma:displayName="Status" ma:default="Not Started" ma:internalName="Status">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element name="_Version" ma:index="19" nillable="true" ma:displayName="Version" ma:internalName="Version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8" ma:displayName="Subject"/>
        <xsd:element ref="dc:description" minOccurs="0" maxOccurs="1" ma:index="10" ma:displayName="Comments"/>
        <xsd:element name="keywords" minOccurs="0" maxOccurs="1" type="xsd:string" ma:index="13" ma:displayName="Keywords"/>
        <xsd:element ref="dc:language" minOccurs="0" maxOccurs="1"/>
        <xsd:element name="category" minOccurs="0" maxOccurs="1" type="xsd:string" ma:index="9" ma:displayName="Category"/>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LastPrinted xmlns="http://schemas.microsoft.com/sharepoint/v3/fields" xsi:nil="true"/>
    <_Publisher xmlns="http://schemas.microsoft.com/sharepoint/v3/fields" xsi:nil="true"/>
    <_Status xmlns="http://schemas.microsoft.com/sharepoint/v3/fields">Not Started</_Status>
    <_Revision xmlns="http://schemas.microsoft.com/sharepoint/v3/fields" xsi:nil="true"/>
    <_Contributor xmlns="http://schemas.microsoft.com/sharepoint/v3/fields" xsi:nil="true"/>
    <wic_System_Copyright xmlns="http://schemas.microsoft.com/sharepoint/v3/fields" xsi:nil="true"/>
  </documentManagement>
</p:properties>
</file>

<file path=customXml/itemProps1.xml><?xml version="1.0" encoding="utf-8"?>
<ds:datastoreItem xmlns:ds="http://schemas.openxmlformats.org/officeDocument/2006/customXml" ds:itemID="{93B66F25-5976-4AD5-9901-2FFBB8917B1E}">
  <ds:schemaRefs>
    <ds:schemaRef ds:uri="http://schemas.microsoft.com/sharepoint/v3/contenttype/forms"/>
  </ds:schemaRefs>
</ds:datastoreItem>
</file>

<file path=customXml/itemProps2.xml><?xml version="1.0" encoding="utf-8"?>
<ds:datastoreItem xmlns:ds="http://schemas.openxmlformats.org/officeDocument/2006/customXml" ds:itemID="{0DC96305-3C9B-48F1-96A3-E9C0D971C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CBB06A-F262-4570-B3A4-6A2D3A636251}">
  <ds:schemaRefs>
    <ds:schemaRef ds:uri="http://schemas.microsoft.com/office/2006/metadata/properties"/>
    <ds:schemaRef ds:uri="http://purl.org/dc/dcmitype/"/>
    <ds:schemaRef ds:uri="http://www.w3.org/XML/1998/namespace"/>
    <ds:schemaRef ds:uri="http://schemas.openxmlformats.org/package/2006/metadata/core-properties"/>
    <ds:schemaRef ds:uri="http://purl.org/dc/terms/"/>
    <ds:schemaRef ds:uri="http://schemas.microsoft.com/sharepoint/v3/fields"/>
    <ds:schemaRef ds:uri="http://schemas.microsoft.com/sharepoint/v3"/>
    <ds:schemaRef ds:uri="http://schemas.microsoft.com/office/2006/documentManagement/types"/>
    <ds:schemaRef ds:uri="http://purl.org/dc/elements/1.1/"/>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PAKD NB</vt:lpstr>
      <vt:lpstr>HĐNB</vt:lpstr>
      <vt:lpstr>Chi phí khách hàng</vt:lpstr>
      <vt:lpstr>'PAKD NB'!DT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nttha</dc:creator>
  <cp:lastModifiedBy>Hoang Thi Ha Dieu</cp:lastModifiedBy>
  <cp:lastPrinted>2016-04-08T06:49:39Z</cp:lastPrinted>
  <dcterms:created xsi:type="dcterms:W3CDTF">2012-02-03T08:28:50Z</dcterms:created>
  <dcterms:modified xsi:type="dcterms:W3CDTF">2020-12-18T03:51:13Z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0x010100602A310930C1B04EBDEA06A0F58763A8</vt:lpwstr>
  </property>
</Properties>
</file>