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es\MangXaHoi\Final_project\"/>
    </mc:Choice>
  </mc:AlternateContent>
  <xr:revisionPtr revIDLastSave="0" documentId="13_ncr:1_{F42C0E80-2938-460A-BB6E-43B2ECF9C90F}" xr6:coauthVersionLast="47" xr6:coauthVersionMax="47" xr10:uidLastSave="{00000000-0000-0000-0000-000000000000}"/>
  <bookViews>
    <workbookView xWindow="5868" yWindow="48" windowWidth="17280" windowHeight="8880" xr2:uid="{CF1B01C4-95CF-4447-A9C4-440246B253D1}"/>
  </bookViews>
  <sheets>
    <sheet name="Đồ thị con" sheetId="1" r:id="rId1"/>
    <sheet name="Closeness Centrality" sheetId="3" r:id="rId2"/>
    <sheet name="Eigenvector Centrality" sheetId="6" r:id="rId3"/>
    <sheet name="K-mea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6" i="6" l="1"/>
  <c r="O46" i="6" a="1"/>
  <c r="O46" i="6" s="1"/>
  <c r="S46" i="6" s="1"/>
  <c r="S55" i="6"/>
  <c r="S54" i="6"/>
  <c r="S53" i="6"/>
  <c r="S52" i="6"/>
  <c r="S51" i="6"/>
  <c r="S50" i="6"/>
  <c r="S49" i="6"/>
  <c r="S48" i="6"/>
  <c r="S47" i="6"/>
  <c r="Q55" i="6"/>
  <c r="Q54" i="6"/>
  <c r="Q53" i="6"/>
  <c r="Q52" i="6"/>
  <c r="Q51" i="6"/>
  <c r="Q50" i="6"/>
  <c r="Q49" i="6"/>
  <c r="Q48" i="6"/>
  <c r="Q47" i="6"/>
  <c r="O55" i="6" l="1" a="1"/>
  <c r="O55" i="6" s="1"/>
  <c r="O54" i="6" a="1"/>
  <c r="O54" i="6" s="1"/>
  <c r="O53" i="6" a="1"/>
  <c r="O53" i="6" s="1"/>
  <c r="O52" i="6" a="1"/>
  <c r="O52" i="6" s="1"/>
  <c r="O51" i="6" a="1"/>
  <c r="O51" i="6" s="1"/>
  <c r="O50" i="6" a="1"/>
  <c r="O50" i="6" s="1"/>
  <c r="O49" i="6" a="1"/>
  <c r="O49" i="6"/>
  <c r="O48" i="6" a="1"/>
  <c r="O48" i="6"/>
  <c r="O47" i="6" a="1"/>
  <c r="O47" i="6" s="1"/>
  <c r="S41" i="6"/>
  <c r="S40" i="6"/>
  <c r="S39" i="6"/>
  <c r="S38" i="6"/>
  <c r="S37" i="6"/>
  <c r="S36" i="6"/>
  <c r="S35" i="6"/>
  <c r="S34" i="6"/>
  <c r="S33" i="6"/>
  <c r="S32" i="6"/>
  <c r="Q41" i="6"/>
  <c r="Q40" i="6"/>
  <c r="Q39" i="6"/>
  <c r="Q38" i="6"/>
  <c r="Q37" i="6"/>
  <c r="Q36" i="6"/>
  <c r="Q35" i="6"/>
  <c r="Q34" i="6"/>
  <c r="Q33" i="6"/>
  <c r="Q32" i="6"/>
  <c r="O41" i="6" a="1"/>
  <c r="O41" i="6"/>
  <c r="O40" i="6" a="1"/>
  <c r="O40" i="6" s="1"/>
  <c r="O39" i="6" a="1"/>
  <c r="O39" i="6" s="1"/>
  <c r="O38" i="6" a="1"/>
  <c r="O38" i="6"/>
  <c r="O37" i="6" a="1"/>
  <c r="O37" i="6" s="1"/>
  <c r="O36" i="6" a="1"/>
  <c r="O36" i="6" s="1"/>
  <c r="O35" i="6" a="1"/>
  <c r="O35" i="6" s="1"/>
  <c r="O34" i="6" a="1"/>
  <c r="O34" i="6" s="1"/>
  <c r="O33" i="6" a="1"/>
  <c r="O33" i="6" s="1"/>
  <c r="O32" i="6" a="1"/>
  <c r="O32" i="6" s="1"/>
  <c r="Q18" i="6"/>
  <c r="S18" i="6" s="1"/>
  <c r="Q19" i="6"/>
  <c r="S19" i="6" s="1"/>
  <c r="Q20" i="6"/>
  <c r="S20" i="6" s="1"/>
  <c r="Q21" i="6"/>
  <c r="Q22" i="6"/>
  <c r="S22" i="6" s="1"/>
  <c r="Q23" i="6"/>
  <c r="S23" i="6" s="1"/>
  <c r="Q17" i="6"/>
  <c r="S26" i="6"/>
  <c r="S25" i="6"/>
  <c r="S24" i="6"/>
  <c r="S21" i="6"/>
  <c r="S17" i="6"/>
  <c r="S12" i="6"/>
  <c r="S11" i="6"/>
  <c r="S10" i="6"/>
  <c r="S9" i="6"/>
  <c r="S8" i="6"/>
  <c r="S7" i="6"/>
  <c r="S6" i="6"/>
  <c r="S5" i="6"/>
  <c r="S4" i="6"/>
  <c r="S3" i="6"/>
  <c r="O17" i="6" a="1"/>
  <c r="O17" i="6" s="1"/>
  <c r="Q3" i="6"/>
  <c r="M19" i="6"/>
  <c r="M18" i="6"/>
  <c r="M17" i="6"/>
  <c r="Q4" i="6"/>
  <c r="O12" i="6" a="1"/>
  <c r="O12" i="6" s="1"/>
  <c r="O11" i="6" a="1"/>
  <c r="O11" i="6" s="1"/>
  <c r="O10" i="6" a="1"/>
  <c r="O10" i="6" s="1"/>
  <c r="O9" i="6" a="1"/>
  <c r="O9" i="6" s="1"/>
  <c r="O8" i="6" a="1"/>
  <c r="O8" i="6" s="1"/>
  <c r="O7" i="6" a="1"/>
  <c r="O7" i="6" s="1"/>
  <c r="O6" i="6" a="1"/>
  <c r="O6" i="6" s="1"/>
  <c r="O5" i="6" a="1"/>
  <c r="O5" i="6" s="1"/>
  <c r="O4" i="6" a="1"/>
  <c r="O4" i="6" s="1"/>
  <c r="O3" i="6" a="1"/>
  <c r="O3" i="6" s="1"/>
  <c r="M26" i="6" l="1"/>
  <c r="M25" i="6"/>
  <c r="M24" i="6"/>
  <c r="M23" i="6"/>
  <c r="M22" i="6"/>
  <c r="M21" i="6"/>
  <c r="M20" i="6"/>
  <c r="Q11" i="6"/>
  <c r="Q12" i="6"/>
  <c r="Q10" i="6"/>
  <c r="Q9" i="6"/>
  <c r="Q8" i="6"/>
  <c r="Q7" i="6"/>
  <c r="Q6" i="6"/>
  <c r="Q5" i="6"/>
  <c r="O18" i="6" l="1" a="1"/>
  <c r="O18" i="6" s="1"/>
  <c r="O20" i="6" a="1"/>
  <c r="O20" i="6" s="1"/>
  <c r="O25" i="6" a="1"/>
  <c r="O25" i="6" s="1"/>
  <c r="Q25" i="6" s="1"/>
  <c r="O19" i="6" a="1"/>
  <c r="O19" i="6" s="1"/>
  <c r="O22" i="6" a="1"/>
  <c r="O22" i="6" s="1"/>
  <c r="O21" i="6" a="1"/>
  <c r="O21" i="6" s="1"/>
  <c r="O26" i="6" a="1"/>
  <c r="O26" i="6" s="1"/>
  <c r="Q26" i="6" s="1"/>
  <c r="O24" i="6" a="1"/>
  <c r="O24" i="6" s="1"/>
  <c r="Q24" i="6" s="1"/>
  <c r="O23" i="6" a="1"/>
  <c r="O23" i="6" s="1"/>
  <c r="B23" i="3"/>
  <c r="B22" i="3"/>
  <c r="B21" i="3"/>
  <c r="B20" i="3"/>
  <c r="B19" i="3"/>
  <c r="B18" i="3"/>
  <c r="B17" i="3"/>
  <c r="B16" i="3"/>
  <c r="B15" i="3"/>
  <c r="B14" i="3"/>
  <c r="B2" i="3"/>
  <c r="B11" i="3"/>
  <c r="B10" i="3"/>
  <c r="B9" i="3"/>
  <c r="B8" i="3"/>
  <c r="B7" i="3"/>
  <c r="B6" i="3"/>
  <c r="B5" i="3"/>
  <c r="B4" i="3"/>
  <c r="B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<sst xmlns="http://schemas.openxmlformats.org/spreadsheetml/2006/main" count="199" uniqueCount="38">
  <si>
    <t>Nodes</t>
  </si>
  <si>
    <t>Cathy Garcia-Molina</t>
  </si>
  <si>
    <t>Mae Czarina Cruz</t>
  </si>
  <si>
    <t>Zoya Akhtar</t>
  </si>
  <si>
    <t>Ruel S. Bayani</t>
  </si>
  <si>
    <t>Ram Gopal Varma</t>
  </si>
  <si>
    <t>Joyce Bernal</t>
  </si>
  <si>
    <t>Tigmanshu Dhulia</t>
  </si>
  <si>
    <t>Karthik Subbaraj</t>
  </si>
  <si>
    <t>Johnnie To</t>
  </si>
  <si>
    <t>Zhang Chong</t>
  </si>
  <si>
    <t>A</t>
  </si>
  <si>
    <t>I</t>
  </si>
  <si>
    <t>H</t>
  </si>
  <si>
    <t>B</t>
  </si>
  <si>
    <t>C</t>
  </si>
  <si>
    <t>D</t>
  </si>
  <si>
    <t>E</t>
  </si>
  <si>
    <t>F</t>
  </si>
  <si>
    <t>G</t>
  </si>
  <si>
    <t>J</t>
  </si>
  <si>
    <t>Không tính trọng số</t>
  </si>
  <si>
    <t>Tính trọng số</t>
  </si>
  <si>
    <t>director</t>
  </si>
  <si>
    <t>TV-MA</t>
  </si>
  <si>
    <t>TV-14</t>
  </si>
  <si>
    <t>PG-13</t>
  </si>
  <si>
    <t>PG</t>
  </si>
  <si>
    <t>R</t>
  </si>
  <si>
    <t>TV-PG</t>
  </si>
  <si>
    <t>TV-Y</t>
  </si>
  <si>
    <t>TV-Y7</t>
  </si>
  <si>
    <t>TV-G</t>
  </si>
  <si>
    <t>X</t>
  </si>
  <si>
    <t>=</t>
  </si>
  <si>
    <t>Ma trận có trọng số</t>
  </si>
  <si>
    <t>Ma trận không có trọng số</t>
  </si>
  <si>
    <t>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</si>
</sst>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580931</xdr:colOff>
      <xdr:row>12</xdr:row>
      <xdr:rowOff>37721</xdr:rowOff>
    </xdr:from>
    <xdr:to>
      <xdr:col>21</xdr:col>
      <xdr:colOff>150891</xdr:colOff>
      <xdr:row>31</xdr:row>
      <xdr:rowOff>123390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AAF99F-74D6-42C9-02AB-87D3D3CB7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198" y="2210553"/>
          <a:ext cx="4458832" cy="35259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106680</xdr:colOff>
      <xdr:row>2</xdr:row>
      <xdr:rowOff>106680</xdr:rowOff>
    </xdr:from>
    <xdr:to>
      <xdr:col>18</xdr:col>
      <xdr:colOff>298312</xdr:colOff>
      <xdr:row>21</xdr:row>
      <xdr:rowOff>157946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584A89-E1E9-4E97-B010-FBECBD25E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2280" y="472440"/>
          <a:ext cx="4458832" cy="3525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FA35-4924-4E60-A9C5-EBA7A9BFAF11}">
  <dimension ref="A1:L37"/>
  <sheetViews>
    <sheetView tabSelected="1" zoomScale="101" workbookViewId="0">
      <selection activeCell="E7" sqref="E7"/>
    </sheetView>
  </sheetViews>
  <sheetFormatPr defaultRowHeight="14.4" x14ac:dyDescent="0.3"/>
  <cols>
    <col min="1" max="1" width="24.88671875" customWidth="1"/>
    <col min="2" max="3" width="4.88671875" customWidth="1"/>
    <col min="4" max="4" width="5.44140625" customWidth="1"/>
    <col min="5" max="5" width="4.6640625" customWidth="1"/>
    <col min="6" max="6" width="5.33203125" customWidth="1"/>
    <col min="7" max="7" width="5.109375" customWidth="1"/>
    <col min="8" max="8" width="5" customWidth="1"/>
    <col min="9" max="10" width="5.21875" customWidth="1"/>
    <col min="11" max="11" width="5.33203125" customWidth="1"/>
    <col min="12" max="12" width="5.21875" customWidth="1"/>
  </cols>
  <sheetData>
    <row r="1" spans="1:12" x14ac:dyDescent="0.3">
      <c r="A1" t="s">
        <v>0</v>
      </c>
      <c r="B1" t="s">
        <v>37</v>
      </c>
    </row>
    <row r="2" spans="1:12" x14ac:dyDescent="0.3">
      <c r="A2" t="s">
        <v>1</v>
      </c>
      <c r="B2" t="s">
        <v>11</v>
      </c>
    </row>
    <row r="3" spans="1:12" x14ac:dyDescent="0.3">
      <c r="A3" t="s">
        <v>2</v>
      </c>
      <c r="B3" t="s">
        <v>14</v>
      </c>
    </row>
    <row r="4" spans="1:12" x14ac:dyDescent="0.3">
      <c r="A4" t="s">
        <v>3</v>
      </c>
      <c r="B4" t="s">
        <v>15</v>
      </c>
    </row>
    <row r="5" spans="1:12" x14ac:dyDescent="0.3">
      <c r="A5" t="s">
        <v>4</v>
      </c>
      <c r="B5" t="s">
        <v>16</v>
      </c>
    </row>
    <row r="6" spans="1:12" x14ac:dyDescent="0.3">
      <c r="A6" t="s">
        <v>5</v>
      </c>
      <c r="B6" t="s">
        <v>17</v>
      </c>
    </row>
    <row r="7" spans="1:12" x14ac:dyDescent="0.3">
      <c r="A7" t="s">
        <v>6</v>
      </c>
      <c r="B7" t="s">
        <v>18</v>
      </c>
    </row>
    <row r="8" spans="1:12" x14ac:dyDescent="0.3">
      <c r="A8" t="s">
        <v>7</v>
      </c>
      <c r="B8" t="s">
        <v>19</v>
      </c>
    </row>
    <row r="9" spans="1:12" x14ac:dyDescent="0.3">
      <c r="A9" t="s">
        <v>8</v>
      </c>
      <c r="B9" t="s">
        <v>13</v>
      </c>
    </row>
    <row r="10" spans="1:12" x14ac:dyDescent="0.3">
      <c r="A10" t="s">
        <v>9</v>
      </c>
      <c r="B10" t="s">
        <v>12</v>
      </c>
    </row>
    <row r="11" spans="1:12" x14ac:dyDescent="0.3">
      <c r="A11" t="s">
        <v>10</v>
      </c>
      <c r="B11" t="s">
        <v>20</v>
      </c>
    </row>
    <row r="14" spans="1:12" x14ac:dyDescent="0.3">
      <c r="A14" t="s">
        <v>35</v>
      </c>
      <c r="B14" s="1"/>
      <c r="C14" s="1" t="s">
        <v>11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13</v>
      </c>
      <c r="K14" s="1" t="s">
        <v>12</v>
      </c>
      <c r="L14" s="1" t="s">
        <v>20</v>
      </c>
    </row>
    <row r="15" spans="1:12" x14ac:dyDescent="0.3">
      <c r="B15" s="1" t="s">
        <v>11</v>
      </c>
      <c r="C15" s="1">
        <v>0</v>
      </c>
      <c r="D15" s="1">
        <v>3</v>
      </c>
      <c r="E15" s="1">
        <v>2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B16" s="1" t="s">
        <v>14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</row>
    <row r="17" spans="1:12" x14ac:dyDescent="0.3">
      <c r="B17" s="1" t="s">
        <v>15</v>
      </c>
      <c r="C17" s="1">
        <v>2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2</v>
      </c>
      <c r="L17" s="1">
        <v>0</v>
      </c>
    </row>
    <row r="18" spans="1:12" x14ac:dyDescent="0.3">
      <c r="B18" s="1" t="s">
        <v>16</v>
      </c>
      <c r="C18" s="1">
        <v>2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B19" s="1" t="s">
        <v>17</v>
      </c>
      <c r="C19" s="1">
        <v>0</v>
      </c>
      <c r="D19" s="1">
        <v>0</v>
      </c>
      <c r="E19" s="1">
        <v>2</v>
      </c>
      <c r="F19" s="1">
        <v>2</v>
      </c>
      <c r="G19" s="1">
        <v>0</v>
      </c>
      <c r="H19" s="1">
        <v>2</v>
      </c>
      <c r="I19" s="1">
        <v>2</v>
      </c>
      <c r="J19" s="1">
        <v>0</v>
      </c>
      <c r="K19" s="1">
        <v>0</v>
      </c>
      <c r="L19" s="1">
        <v>1</v>
      </c>
    </row>
    <row r="20" spans="1:12" x14ac:dyDescent="0.3">
      <c r="B20" s="1" t="s">
        <v>18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2</v>
      </c>
      <c r="J20" s="1">
        <v>2</v>
      </c>
      <c r="K20" s="1">
        <v>0</v>
      </c>
      <c r="L20" s="1">
        <v>0</v>
      </c>
    </row>
    <row r="21" spans="1:12" x14ac:dyDescent="0.3">
      <c r="B21" s="1" t="s">
        <v>19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0</v>
      </c>
      <c r="J21" s="1">
        <v>2</v>
      </c>
      <c r="K21" s="1">
        <v>0</v>
      </c>
      <c r="L21" s="1">
        <v>1</v>
      </c>
    </row>
    <row r="22" spans="1:12" x14ac:dyDescent="0.3">
      <c r="B22" s="1" t="s">
        <v>13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</v>
      </c>
      <c r="I22" s="1">
        <v>2</v>
      </c>
      <c r="J22" s="1">
        <v>0</v>
      </c>
      <c r="K22" s="1">
        <v>0</v>
      </c>
      <c r="L22" s="1">
        <v>1</v>
      </c>
    </row>
    <row r="23" spans="1:12" x14ac:dyDescent="0.3">
      <c r="B23" s="1" t="s">
        <v>12</v>
      </c>
      <c r="C23" s="1">
        <v>0</v>
      </c>
      <c r="D23" s="1">
        <v>3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</row>
    <row r="27" spans="1:12" x14ac:dyDescent="0.3">
      <c r="A27" t="s">
        <v>36</v>
      </c>
      <c r="B27" s="1"/>
      <c r="C27" s="1" t="s">
        <v>11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13</v>
      </c>
      <c r="K27" s="1" t="s">
        <v>12</v>
      </c>
      <c r="L27" s="1" t="s">
        <v>20</v>
      </c>
    </row>
    <row r="28" spans="1:12" x14ac:dyDescent="0.3">
      <c r="B28" s="1" t="s">
        <v>11</v>
      </c>
      <c r="C28" s="1">
        <v>0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">
      <c r="B29" s="1" t="s">
        <v>14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</row>
    <row r="30" spans="1:12" x14ac:dyDescent="0.3">
      <c r="B30" s="1" t="s">
        <v>15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</row>
    <row r="31" spans="1:12" x14ac:dyDescent="0.3">
      <c r="B31" s="1" t="s">
        <v>16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">
      <c r="B32" s="1" t="s">
        <v>17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</row>
    <row r="33" spans="2:12" x14ac:dyDescent="0.3">
      <c r="B33" s="1" t="s">
        <v>18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</row>
    <row r="34" spans="2:12" x14ac:dyDescent="0.3">
      <c r="B34" s="1" t="s">
        <v>19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</row>
    <row r="35" spans="2:12" x14ac:dyDescent="0.3">
      <c r="B35" s="1" t="s">
        <v>13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</row>
    <row r="36" spans="2:12" x14ac:dyDescent="0.3">
      <c r="B36" s="1" t="s">
        <v>12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2:12" x14ac:dyDescent="0.3">
      <c r="B37" s="1" t="s">
        <v>20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CC04-A763-4188-8514-C4325AAB88C7}">
  <dimension ref="A1:B23"/>
  <sheetViews>
    <sheetView zoomScale="102" workbookViewId="0">
      <selection activeCell="E19" sqref="E19"/>
    </sheetView>
  </sheetViews>
  <sheetFormatPr defaultRowHeight="14.4" x14ac:dyDescent="0.3"/>
  <cols>
    <col min="2" max="2" width="13.109375" customWidth="1"/>
  </cols>
  <sheetData>
    <row r="1" spans="1:2" x14ac:dyDescent="0.3">
      <c r="A1" s="2" t="s">
        <v>21</v>
      </c>
      <c r="B1" s="2"/>
    </row>
    <row r="2" spans="1:2" x14ac:dyDescent="0.3">
      <c r="A2" t="s">
        <v>11</v>
      </c>
      <c r="B2">
        <f>1/SUM(1,1,1,2,2,3,3,3,4)</f>
        <v>0.05</v>
      </c>
    </row>
    <row r="3" spans="1:2" x14ac:dyDescent="0.3">
      <c r="A3" t="s">
        <v>14</v>
      </c>
      <c r="B3">
        <f>1/SUM(1,1,2,2,3,4,4,4,5)</f>
        <v>3.8461538461538464E-2</v>
      </c>
    </row>
    <row r="4" spans="1:2" x14ac:dyDescent="0.3">
      <c r="A4" t="s">
        <v>15</v>
      </c>
      <c r="B4">
        <f>1/SUM(1,1,1,2,2,2,2,2,3)</f>
        <v>6.25E-2</v>
      </c>
    </row>
    <row r="5" spans="1:2" x14ac:dyDescent="0.3">
      <c r="A5" t="s">
        <v>16</v>
      </c>
      <c r="B5">
        <f>1/SUM(1,1,2,2,3,2,2,2,3)</f>
        <v>5.5555555555555552E-2</v>
      </c>
    </row>
    <row r="6" spans="1:2" x14ac:dyDescent="0.3">
      <c r="A6" t="s">
        <v>17</v>
      </c>
      <c r="B6">
        <f>1/SUM(1,1,1,1,1,2,2,2,3)</f>
        <v>7.1428571428571425E-2</v>
      </c>
    </row>
    <row r="7" spans="1:2" x14ac:dyDescent="0.3">
      <c r="A7" t="s">
        <v>18</v>
      </c>
      <c r="B7">
        <f>1/SUM(1,1,1,2,2,2,3,3,4)</f>
        <v>5.2631578947368418E-2</v>
      </c>
    </row>
    <row r="8" spans="1:2" x14ac:dyDescent="0.3">
      <c r="A8" t="s">
        <v>19</v>
      </c>
      <c r="B8">
        <f>1/SUM(1,1,1,1,2,2,3,3,4)</f>
        <v>5.5555555555555552E-2</v>
      </c>
    </row>
    <row r="9" spans="1:2" x14ac:dyDescent="0.3">
      <c r="A9" t="s">
        <v>13</v>
      </c>
      <c r="B9">
        <f>1/SUM(1,1,1,2,3,3,4,4,5)</f>
        <v>4.1666666666666664E-2</v>
      </c>
    </row>
    <row r="10" spans="1:2" x14ac:dyDescent="0.3">
      <c r="A10" t="s">
        <v>12</v>
      </c>
      <c r="B10">
        <f>1/SUM(1,1,2,3,2,3,3,3,4)</f>
        <v>4.5454545454545456E-2</v>
      </c>
    </row>
    <row r="11" spans="1:2" x14ac:dyDescent="0.3">
      <c r="A11" t="s">
        <v>20</v>
      </c>
      <c r="B11">
        <f>1/SUM(1,1,1,2,2,2,3,3,4)</f>
        <v>5.2631578947368418E-2</v>
      </c>
    </row>
    <row r="13" spans="1:2" x14ac:dyDescent="0.3">
      <c r="A13" s="2" t="s">
        <v>22</v>
      </c>
      <c r="B13" s="2"/>
    </row>
    <row r="14" spans="1:2" x14ac:dyDescent="0.3">
      <c r="A14" t="s">
        <v>11</v>
      </c>
      <c r="B14">
        <f>1/SUM(3,2,2,4,4,6,6,5,6)</f>
        <v>2.6315789473684209E-2</v>
      </c>
    </row>
    <row r="15" spans="1:2" x14ac:dyDescent="0.3">
      <c r="A15" t="s">
        <v>14</v>
      </c>
      <c r="B15">
        <f>1/SUM(3,3,5,5,7,9,9,8,9)</f>
        <v>1.7241379310344827E-2</v>
      </c>
    </row>
    <row r="16" spans="1:2" x14ac:dyDescent="0.3">
      <c r="A16" t="s">
        <v>15</v>
      </c>
      <c r="B16">
        <f>1/SUM(2,2,2,5,4,4,4,3,4)</f>
        <v>3.3333333333333333E-2</v>
      </c>
    </row>
    <row r="17" spans="1:2" x14ac:dyDescent="0.3">
      <c r="A17" t="s">
        <v>16</v>
      </c>
      <c r="B17">
        <f>1/SUM(2,2,4,5,6,4,4,3,4)</f>
        <v>2.9411764705882353E-2</v>
      </c>
    </row>
    <row r="18" spans="1:2" x14ac:dyDescent="0.3">
      <c r="A18" t="s">
        <v>17</v>
      </c>
      <c r="B18">
        <f>1/SUM(1,2,2,2,2,2,4,4,7)</f>
        <v>3.8461538461538464E-2</v>
      </c>
    </row>
    <row r="19" spans="1:2" x14ac:dyDescent="0.3">
      <c r="A19" t="s">
        <v>18</v>
      </c>
      <c r="B19">
        <f>1/SUM(2,2,2,3,4,4,6,6,9)</f>
        <v>2.6315789473684209E-2</v>
      </c>
    </row>
    <row r="20" spans="1:2" x14ac:dyDescent="0.3">
      <c r="A20" t="s">
        <v>19</v>
      </c>
      <c r="B20">
        <f>1/SUM(2,2,2,1,4,4,6,6,9)</f>
        <v>2.7777777777777776E-2</v>
      </c>
    </row>
    <row r="21" spans="1:2" x14ac:dyDescent="0.3">
      <c r="A21" t="s">
        <v>13</v>
      </c>
      <c r="B21">
        <f>1/SUM(2,2,2,1,4,4,9,6,6)</f>
        <v>2.7777777777777776E-2</v>
      </c>
    </row>
    <row r="22" spans="1:2" x14ac:dyDescent="0.3">
      <c r="A22" t="s">
        <v>12</v>
      </c>
      <c r="B22">
        <f>1/SUM(2,3,4,4,6,6,6,5,6)</f>
        <v>2.3809523809523808E-2</v>
      </c>
    </row>
    <row r="23" spans="1:2" x14ac:dyDescent="0.3">
      <c r="A23" t="s">
        <v>20</v>
      </c>
      <c r="B23">
        <f>1/SUM(1,1,1,3,3,3,5,5,8)</f>
        <v>3.3333333333333333E-2</v>
      </c>
    </row>
  </sheetData>
  <mergeCells count="2">
    <mergeCell ref="A1:B1"/>
    <mergeCell ref="A13:B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5ED-8CB3-40AA-847F-488D56D03E64}">
  <dimension ref="A2:T57"/>
  <sheetViews>
    <sheetView topLeftCell="C16" workbookViewId="0">
      <selection activeCell="Q60" sqref="Q60"/>
    </sheetView>
  </sheetViews>
  <sheetFormatPr defaultRowHeight="14.4" x14ac:dyDescent="0.3"/>
  <cols>
    <col min="1" max="12" width="8.88671875" style="1"/>
    <col min="13" max="13" width="15.77734375" style="1" customWidth="1"/>
    <col min="14" max="14" width="8.88671875" style="1"/>
    <col min="15" max="15" width="17.21875" style="1" customWidth="1"/>
    <col min="16" max="16" width="8.88671875" style="1"/>
    <col min="17" max="17" width="14.21875" style="1" customWidth="1"/>
    <col min="18" max="18" width="19.109375" style="1" customWidth="1"/>
    <col min="19" max="19" width="16.109375" style="1" customWidth="1"/>
    <col min="20" max="20" width="20.21875" style="1" customWidth="1"/>
    <col min="21" max="16384" width="8.88671875" style="1"/>
  </cols>
  <sheetData>
    <row r="2" spans="1:20" x14ac:dyDescent="0.3">
      <c r="B2" s="1" t="s">
        <v>11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12</v>
      </c>
      <c r="K2" s="1" t="s">
        <v>20</v>
      </c>
    </row>
    <row r="3" spans="1:20" x14ac:dyDescent="0.3">
      <c r="A3" s="1" t="s">
        <v>11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M3" s="1">
        <v>1</v>
      </c>
      <c r="O3" s="1" cm="1">
        <f t="array" ref="O3">MMULT(B3:K3,M3:M12)</f>
        <v>3</v>
      </c>
      <c r="Q3" s="1">
        <f>O3/O14</f>
        <v>0.30304576336566341</v>
      </c>
      <c r="S3" s="1">
        <f t="shared" ref="S3:S12" si="0">ABS(M3-Q3)</f>
        <v>0.69695423663433664</v>
      </c>
    </row>
    <row r="4" spans="1:20" x14ac:dyDescent="0.3">
      <c r="A4" s="1" t="s">
        <v>14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M4" s="1">
        <v>1</v>
      </c>
      <c r="O4" s="1" cm="1">
        <f t="array" ref="O4">MMULT(B4:K4,M3:M12)</f>
        <v>2</v>
      </c>
      <c r="Q4" s="1">
        <f>O4/O14</f>
        <v>0.20203050891044225</v>
      </c>
      <c r="S4" s="1">
        <f t="shared" si="0"/>
        <v>0.79796949108955773</v>
      </c>
    </row>
    <row r="5" spans="1:20" x14ac:dyDescent="0.3">
      <c r="A5" s="1" t="s">
        <v>15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M5" s="1">
        <v>1</v>
      </c>
      <c r="O5" s="1" cm="1">
        <f t="array" ref="O5">MMULT(B5:K5,M3:M12)</f>
        <v>3</v>
      </c>
      <c r="Q5" s="1">
        <f>O5/O14</f>
        <v>0.30304576336566341</v>
      </c>
      <c r="S5" s="1">
        <f t="shared" si="0"/>
        <v>0.69695423663433664</v>
      </c>
    </row>
    <row r="6" spans="1:20" x14ac:dyDescent="0.3">
      <c r="A6" s="1" t="s">
        <v>16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M6" s="1">
        <v>1</v>
      </c>
      <c r="O6" s="1" cm="1">
        <f t="array" ref="O6">MMULT(B6:K6,M3:M12)</f>
        <v>2</v>
      </c>
      <c r="Q6" s="1">
        <f>O6/O14</f>
        <v>0.20203050891044225</v>
      </c>
      <c r="S6" s="1">
        <f t="shared" si="0"/>
        <v>0.79796949108955773</v>
      </c>
    </row>
    <row r="7" spans="1:20" x14ac:dyDescent="0.3">
      <c r="A7" s="1" t="s">
        <v>17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 t="s">
        <v>33</v>
      </c>
      <c r="M7" s="1">
        <v>1</v>
      </c>
      <c r="N7" s="1" t="s">
        <v>34</v>
      </c>
      <c r="O7" s="1" cm="1">
        <f t="array" ref="O7">MMULT(B7:K7,M3:M12)</f>
        <v>5</v>
      </c>
      <c r="P7" s="1" t="s">
        <v>34</v>
      </c>
      <c r="Q7" s="1">
        <f>O7/O14</f>
        <v>0.50507627227610563</v>
      </c>
      <c r="S7" s="1">
        <f t="shared" si="0"/>
        <v>0.49492372772389437</v>
      </c>
      <c r="T7" s="1">
        <v>2.2224051689253801</v>
      </c>
    </row>
    <row r="8" spans="1:20" x14ac:dyDescent="0.3">
      <c r="A8" s="1" t="s">
        <v>18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M8" s="1">
        <v>1</v>
      </c>
      <c r="O8" s="1" cm="1">
        <f t="array" ref="O8">MMULT(B8:K8,M3:M12)</f>
        <v>3</v>
      </c>
      <c r="Q8" s="1">
        <f>O8/O14</f>
        <v>0.30304576336566341</v>
      </c>
      <c r="S8" s="1">
        <f t="shared" si="0"/>
        <v>0.69695423663433664</v>
      </c>
    </row>
    <row r="9" spans="1:20" x14ac:dyDescent="0.3">
      <c r="A9" s="1" t="s">
        <v>19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">
        <v>1</v>
      </c>
      <c r="M9" s="1">
        <v>1</v>
      </c>
      <c r="O9" s="1" cm="1">
        <f t="array" ref="O9">MMULT(B9:K9,M3:M12)</f>
        <v>4</v>
      </c>
      <c r="Q9" s="1">
        <f>O9/O14</f>
        <v>0.40406101782088449</v>
      </c>
      <c r="S9" s="1">
        <f t="shared" si="0"/>
        <v>0.59593898217911545</v>
      </c>
    </row>
    <row r="10" spans="1:20" x14ac:dyDescent="0.3">
      <c r="A10" s="1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M10" s="1">
        <v>1</v>
      </c>
      <c r="O10" s="1" cm="1">
        <f t="array" ref="O10">MMULT(B10:K10,M3:M12)</f>
        <v>3</v>
      </c>
      <c r="Q10" s="1">
        <f>O10/O14</f>
        <v>0.30304576336566341</v>
      </c>
      <c r="S10" s="1">
        <f t="shared" si="0"/>
        <v>0.69695423663433664</v>
      </c>
    </row>
    <row r="11" spans="1:20" x14ac:dyDescent="0.3">
      <c r="A11" s="1" t="s">
        <v>12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M11" s="1">
        <v>1</v>
      </c>
      <c r="O11" s="1" cm="1">
        <f t="array" ref="O11">MMULT(B11:K11,M3:M12)</f>
        <v>2</v>
      </c>
      <c r="Q11" s="1">
        <f>O11/O14</f>
        <v>0.20203050891044225</v>
      </c>
      <c r="S11" s="1">
        <f t="shared" si="0"/>
        <v>0.79796949108955773</v>
      </c>
    </row>
    <row r="12" spans="1:20" x14ac:dyDescent="0.3">
      <c r="A12" s="1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M12" s="1">
        <v>1</v>
      </c>
      <c r="O12" s="1" cm="1">
        <f t="array" ref="O12">MMULT(B12:K12,M3:M12)</f>
        <v>3</v>
      </c>
      <c r="Q12" s="1">
        <f>O12/O14</f>
        <v>0.30304576336566341</v>
      </c>
      <c r="S12" s="1">
        <f t="shared" si="0"/>
        <v>0.69695423663433664</v>
      </c>
    </row>
    <row r="14" spans="1:20" x14ac:dyDescent="0.3">
      <c r="O14" s="1">
        <v>9.89949493661166</v>
      </c>
    </row>
    <row r="16" spans="1:20" x14ac:dyDescent="0.3">
      <c r="B16" s="1" t="s">
        <v>11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13</v>
      </c>
      <c r="J16" s="1" t="s">
        <v>12</v>
      </c>
      <c r="K16" s="1" t="s">
        <v>20</v>
      </c>
    </row>
    <row r="17" spans="1:20" x14ac:dyDescent="0.3">
      <c r="A17" s="1" t="s">
        <v>11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f>O3/O14</f>
        <v>0.30304576336566341</v>
      </c>
      <c r="O17" s="1" cm="1">
        <f t="array" ref="O17">MMULT(B17:K17,M17:M26)</f>
        <v>0.70710678118654791</v>
      </c>
      <c r="Q17" s="1">
        <f>O17/O28</f>
        <v>0.21379652763537471</v>
      </c>
      <c r="S17" s="1">
        <f t="shared" ref="S17:S26" si="1">ABS(M17-Q17)</f>
        <v>8.9249235730288701E-2</v>
      </c>
    </row>
    <row r="18" spans="1:20" x14ac:dyDescent="0.3">
      <c r="A18" s="1" t="s">
        <v>14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M18" s="1">
        <f>O4/O14</f>
        <v>0.20203050891044225</v>
      </c>
      <c r="O18" s="1" cm="1">
        <f t="array" ref="O18">MMULT(B18:K18,M17:M26)</f>
        <v>0.50507627227610563</v>
      </c>
      <c r="Q18" s="1">
        <f>O18/O28</f>
        <v>0.15271180545383906</v>
      </c>
      <c r="S18" s="1">
        <f t="shared" si="1"/>
        <v>4.9318703456603191E-2</v>
      </c>
    </row>
    <row r="19" spans="1:20" x14ac:dyDescent="0.3">
      <c r="A19" s="1" t="s">
        <v>15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M19" s="1">
        <f>O5/O14</f>
        <v>0.30304576336566341</v>
      </c>
      <c r="O19" s="1" cm="1">
        <f t="array" ref="O19">MMULT(B19:K19,M17:M26)</f>
        <v>1.0101525445522113</v>
      </c>
      <c r="Q19" s="1">
        <f>O19/O28</f>
        <v>0.30542361090767811</v>
      </c>
      <c r="S19" s="1">
        <f t="shared" si="1"/>
        <v>2.3778475420146994E-3</v>
      </c>
    </row>
    <row r="20" spans="1:20" x14ac:dyDescent="0.3">
      <c r="A20" s="1" t="s">
        <v>16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1">
        <f>O6/O14</f>
        <v>0.20203050891044225</v>
      </c>
      <c r="O20" s="1" cm="1">
        <f t="array" ref="O20">MMULT(B20:K20,M17:M26)</f>
        <v>0.8081220356417691</v>
      </c>
      <c r="Q20" s="1">
        <f>O20/O28</f>
        <v>0.24433888872614254</v>
      </c>
      <c r="S20" s="1">
        <f t="shared" si="1"/>
        <v>4.2308379815700292E-2</v>
      </c>
    </row>
    <row r="21" spans="1:20" x14ac:dyDescent="0.3">
      <c r="A21" s="1" t="s">
        <v>17</v>
      </c>
      <c r="B21" s="1">
        <v>0</v>
      </c>
      <c r="C21" s="1">
        <v>0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  <c r="L21" s="1" t="s">
        <v>33</v>
      </c>
      <c r="M21" s="1">
        <f>O7/O14</f>
        <v>0.50507627227610563</v>
      </c>
      <c r="N21" s="1" t="s">
        <v>34</v>
      </c>
      <c r="O21" s="1" cm="1">
        <f t="array" ref="O21">MMULT(B21:K21,M17:M26)</f>
        <v>1.515228816828317</v>
      </c>
      <c r="P21" s="1" t="s">
        <v>34</v>
      </c>
      <c r="Q21" s="1">
        <f>O21/O28</f>
        <v>0.45813541636151722</v>
      </c>
      <c r="S21" s="1">
        <f t="shared" si="1"/>
        <v>4.6940855914588409E-2</v>
      </c>
      <c r="T21" s="1">
        <v>0.159510497170645</v>
      </c>
    </row>
    <row r="22" spans="1:20" x14ac:dyDescent="0.3">
      <c r="A22" s="1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M22" s="1">
        <f>O8/O14</f>
        <v>0.30304576336566341</v>
      </c>
      <c r="O22" s="1" cm="1">
        <f t="array" ref="O22">MMULT(B22:K22,M17:M26)</f>
        <v>1.2121830534626534</v>
      </c>
      <c r="Q22" s="1">
        <f>O22/O28</f>
        <v>0.36650833308921371</v>
      </c>
      <c r="S22" s="1">
        <f t="shared" si="1"/>
        <v>6.3462569723550299E-2</v>
      </c>
    </row>
    <row r="23" spans="1:20" x14ac:dyDescent="0.3">
      <c r="A23" s="1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1</v>
      </c>
      <c r="M23" s="1">
        <f>O9/O14</f>
        <v>0.40406101782088449</v>
      </c>
      <c r="O23" s="1" cm="1">
        <f t="array" ref="O23">MMULT(B23:K23,M17:M26)</f>
        <v>1.4142135623730958</v>
      </c>
      <c r="Q23" s="1">
        <f>O23/O28</f>
        <v>0.42759305527074942</v>
      </c>
      <c r="S23" s="1">
        <f t="shared" si="1"/>
        <v>2.3532037449864929E-2</v>
      </c>
    </row>
    <row r="24" spans="1:20" x14ac:dyDescent="0.3">
      <c r="A24" s="1" t="s">
        <v>13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M24" s="1">
        <f>O10/O14</f>
        <v>0.30304576336566341</v>
      </c>
      <c r="O24" s="1" cm="1">
        <f t="array" ref="O24">MMULT(B24:K24,M17:M26)</f>
        <v>1.0101525445522113</v>
      </c>
      <c r="Q24" s="1">
        <f>O24/O28</f>
        <v>0.30542361090767811</v>
      </c>
      <c r="S24" s="1">
        <f t="shared" si="1"/>
        <v>2.3778475420146994E-3</v>
      </c>
    </row>
    <row r="25" spans="1:20" x14ac:dyDescent="0.3">
      <c r="A25" s="1" t="s">
        <v>12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1">
        <f>O11/O14</f>
        <v>0.20203050891044225</v>
      </c>
      <c r="O25" s="1" cm="1">
        <f t="array" ref="O25">MMULT(B25:K25,M17:M26)</f>
        <v>0.50507627227610563</v>
      </c>
      <c r="Q25" s="1">
        <f>O25/O28</f>
        <v>0.15271180545383906</v>
      </c>
      <c r="S25" s="1">
        <f t="shared" si="1"/>
        <v>4.9318703456603191E-2</v>
      </c>
    </row>
    <row r="26" spans="1:20" x14ac:dyDescent="0.3">
      <c r="A26" s="1" t="s">
        <v>20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M26" s="1">
        <f>O12/O14</f>
        <v>0.30304576336566341</v>
      </c>
      <c r="O26" s="1" cm="1">
        <f t="array" ref="O26">MMULT(B26:K26,M17:M26)</f>
        <v>1.2121830534626534</v>
      </c>
      <c r="Q26" s="1">
        <f>O26/O28</f>
        <v>0.36650833308921371</v>
      </c>
      <c r="S26" s="1">
        <f t="shared" si="1"/>
        <v>6.3462569723550299E-2</v>
      </c>
    </row>
    <row r="28" spans="1:20" x14ac:dyDescent="0.3">
      <c r="O28" s="1">
        <v>3.3073819720426099</v>
      </c>
    </row>
    <row r="31" spans="1:20" x14ac:dyDescent="0.3">
      <c r="B31" s="1" t="s">
        <v>11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13</v>
      </c>
      <c r="J31" s="1" t="s">
        <v>12</v>
      </c>
      <c r="K31" s="1" t="s">
        <v>20</v>
      </c>
    </row>
    <row r="32" spans="1:20" x14ac:dyDescent="0.3">
      <c r="A32" s="1" t="s">
        <v>11</v>
      </c>
      <c r="B32" s="1">
        <v>0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>
        <v>0.21379652800000001</v>
      </c>
      <c r="O32" s="1" cm="1">
        <f t="array" ref="O32">MMULT(B32:K32,M32:M41)</f>
        <v>0.70247430499999997</v>
      </c>
      <c r="Q32" s="1">
        <f>O32/O43</f>
        <v>0.2087977626811359</v>
      </c>
      <c r="S32" s="1">
        <f t="shared" ref="S32:S41" si="2">ABS(M32-Q32)</f>
        <v>4.9987653188641179E-3</v>
      </c>
    </row>
    <row r="33" spans="1:20" x14ac:dyDescent="0.3">
      <c r="A33" s="1" t="s">
        <v>14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M33" s="1">
        <v>0.15271180500000001</v>
      </c>
      <c r="O33" s="1" cm="1">
        <f t="array" ref="O33">MMULT(B33:K33,M32:M41)</f>
        <v>0.36650833300000002</v>
      </c>
      <c r="Q33" s="1">
        <f>O33/O43</f>
        <v>0.10893796312506082</v>
      </c>
      <c r="S33" s="1">
        <f t="shared" si="2"/>
        <v>4.3773841874939184E-2</v>
      </c>
    </row>
    <row r="34" spans="1:20" x14ac:dyDescent="0.3">
      <c r="A34" s="1" t="s">
        <v>15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M34" s="1">
        <v>0.30542361099999998</v>
      </c>
      <c r="O34" s="1" cm="1">
        <f t="array" ref="O34">MMULT(B34:K34,M32:M41)</f>
        <v>0.82464374900000004</v>
      </c>
      <c r="Q34" s="1">
        <f>O34/O43</f>
        <v>0.24511041695707889</v>
      </c>
      <c r="S34" s="1">
        <f t="shared" si="2"/>
        <v>6.0313194042921098E-2</v>
      </c>
    </row>
    <row r="35" spans="1:20" x14ac:dyDescent="0.3">
      <c r="A35" s="1" t="s">
        <v>16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>
        <v>0.244338889</v>
      </c>
      <c r="O35" s="1" cm="1">
        <f t="array" ref="O35">MMULT(B35:K35,M32:M41)</f>
        <v>0.671931944</v>
      </c>
      <c r="Q35" s="1">
        <f>O35/O43</f>
        <v>0.19971959911215015</v>
      </c>
      <c r="S35" s="1">
        <f t="shared" si="2"/>
        <v>4.4619289887849856E-2</v>
      </c>
    </row>
    <row r="36" spans="1:20" x14ac:dyDescent="0.3">
      <c r="A36" s="1" t="s">
        <v>17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1</v>
      </c>
      <c r="L36" s="1" t="s">
        <v>33</v>
      </c>
      <c r="M36" s="1">
        <v>0.45813541600000002</v>
      </c>
      <c r="N36" s="1" t="s">
        <v>34</v>
      </c>
      <c r="O36" s="1" cm="1">
        <f t="array" ref="O36">MMULT(B36:K36,M32:M41)</f>
        <v>1.7103722210000001</v>
      </c>
      <c r="P36" s="1" t="s">
        <v>34</v>
      </c>
      <c r="Q36" s="1">
        <f>O36/O43</f>
        <v>0.50837716134936117</v>
      </c>
      <c r="S36" s="1">
        <f t="shared" si="2"/>
        <v>5.0241745349361155E-2</v>
      </c>
      <c r="T36" s="1">
        <v>0.13285607438953401</v>
      </c>
    </row>
    <row r="37" spans="1:20" x14ac:dyDescent="0.3">
      <c r="A37" s="1" t="s">
        <v>18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M37" s="1">
        <v>0.36650833300000002</v>
      </c>
      <c r="O37" s="1" cm="1">
        <f t="array" ref="O37">MMULT(B37:K37,M32:M41)</f>
        <v>1.1911520819999999</v>
      </c>
      <c r="Q37" s="1">
        <f>O37/O43</f>
        <v>0.35404838008213968</v>
      </c>
      <c r="S37" s="1">
        <f t="shared" si="2"/>
        <v>1.245995291786034E-2</v>
      </c>
    </row>
    <row r="38" spans="1:20" x14ac:dyDescent="0.3">
      <c r="A38" s="1" t="s">
        <v>19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1</v>
      </c>
      <c r="M38" s="1">
        <v>0.427593055</v>
      </c>
      <c r="O38" s="1" cm="1">
        <f t="array" ref="O38">MMULT(B38:K38,M32:M41)</f>
        <v>1.496575693</v>
      </c>
      <c r="Q38" s="1">
        <f>O37/O43</f>
        <v>0.35404838008213968</v>
      </c>
      <c r="S38" s="1">
        <f t="shared" si="2"/>
        <v>7.354467491786032E-2</v>
      </c>
    </row>
    <row r="39" spans="1:20" x14ac:dyDescent="0.3">
      <c r="A39" s="1" t="s">
        <v>13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1</v>
      </c>
      <c r="M39" s="1">
        <v>0.30542361099999998</v>
      </c>
      <c r="O39" s="1" cm="1">
        <f t="array" ref="O39">MMULT(B39:K39,M32:M41)</f>
        <v>1.1606097210000001</v>
      </c>
      <c r="Q39" s="1">
        <f>O39/O43</f>
        <v>0.34497021651315402</v>
      </c>
      <c r="S39" s="1">
        <f t="shared" si="2"/>
        <v>3.9546605513154032E-2</v>
      </c>
    </row>
    <row r="40" spans="1:20" x14ac:dyDescent="0.3">
      <c r="A40" s="1" t="s">
        <v>12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M40" s="1">
        <v>0.15271180500000001</v>
      </c>
      <c r="O40" s="1" cm="1">
        <f t="array" ref="O40">MMULT(B40:K40,M32:M41)</f>
        <v>0.45813541599999996</v>
      </c>
      <c r="Q40" s="1">
        <f>O40/O43</f>
        <v>0.13617245383201804</v>
      </c>
      <c r="S40" s="1">
        <f t="shared" si="2"/>
        <v>1.6539351167981969E-2</v>
      </c>
    </row>
    <row r="41" spans="1:20" x14ac:dyDescent="0.3">
      <c r="A41" s="1" t="s">
        <v>20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M41" s="1">
        <v>0.36650833300000002</v>
      </c>
      <c r="O41" s="1" cm="1">
        <f t="array" ref="O41">MMULT(B41:K41,M32:M41)</f>
        <v>1.1911520819999999</v>
      </c>
      <c r="Q41" s="1">
        <f>O41/O43</f>
        <v>0.35404838008213968</v>
      </c>
      <c r="S41" s="1">
        <f t="shared" si="2"/>
        <v>1.245995291786034E-2</v>
      </c>
    </row>
    <row r="43" spans="1:20" x14ac:dyDescent="0.3">
      <c r="O43" s="1">
        <v>3.3643765909157701</v>
      </c>
    </row>
    <row r="45" spans="1:20" x14ac:dyDescent="0.3">
      <c r="B45" s="1" t="s">
        <v>11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13</v>
      </c>
      <c r="J45" s="1" t="s">
        <v>12</v>
      </c>
      <c r="K45" s="1" t="s">
        <v>20</v>
      </c>
    </row>
    <row r="46" spans="1:20" x14ac:dyDescent="0.3">
      <c r="A46" s="1" t="s">
        <v>11</v>
      </c>
      <c r="B46" s="1">
        <v>0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>
        <v>0.208797763</v>
      </c>
      <c r="O46" s="1" cm="1">
        <f t="array" ref="O46">MMULT(B46:K46,M46:M55)</f>
        <v>0.55376797899999997</v>
      </c>
      <c r="Q46" s="1">
        <f>O46/O57</f>
        <v>0.17052016724054037</v>
      </c>
      <c r="S46" s="1">
        <f t="shared" ref="S46:S55" si="3">ABS(M46-Q46)</f>
        <v>3.8277595759459632E-2</v>
      </c>
    </row>
    <row r="47" spans="1:20" x14ac:dyDescent="0.3">
      <c r="A47" s="1" t="s">
        <v>14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M47" s="1">
        <v>0.108937963</v>
      </c>
      <c r="O47" s="1" cm="1">
        <f t="array" ref="O47">MMULT(B47:K47,M46:M55)</f>
        <v>0.34497021699999997</v>
      </c>
      <c r="Q47" s="1">
        <f>O47/O57</f>
        <v>0.10622567812980298</v>
      </c>
      <c r="S47" s="1">
        <f t="shared" si="3"/>
        <v>2.7122848701970209E-3</v>
      </c>
    </row>
    <row r="48" spans="1:20" x14ac:dyDescent="0.3">
      <c r="A48" s="1" t="s">
        <v>15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M48" s="1">
        <v>0.245110417</v>
      </c>
      <c r="O48" s="1" cm="1">
        <f t="array" ref="O48">MMULT(B48:K48,M46:M55)</f>
        <v>0.85334737799999993</v>
      </c>
      <c r="Q48" s="1">
        <f>O48/O57</f>
        <v>0.26276878246663049</v>
      </c>
      <c r="S48" s="1">
        <f t="shared" si="3"/>
        <v>1.7658365466630493E-2</v>
      </c>
    </row>
    <row r="49" spans="1:20" x14ac:dyDescent="0.3">
      <c r="A49" s="1" t="s">
        <v>16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>
        <v>0.199719599</v>
      </c>
      <c r="O49" s="1" cm="1">
        <f t="array" ref="O49">MMULT(B49:K49,M46:M55)</f>
        <v>0.71717492399999994</v>
      </c>
      <c r="Q49" s="1">
        <f>O49/O57</f>
        <v>0.220837593755492</v>
      </c>
      <c r="S49" s="1">
        <f t="shared" si="3"/>
        <v>2.1117994755492003E-2</v>
      </c>
    </row>
    <row r="50" spans="1:20" x14ac:dyDescent="0.3">
      <c r="A50" s="1" t="s">
        <v>17</v>
      </c>
      <c r="B50" s="1">
        <v>0</v>
      </c>
      <c r="C50" s="1">
        <v>0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1" t="s">
        <v>33</v>
      </c>
      <c r="M50" s="1">
        <v>0.50837716099999997</v>
      </c>
      <c r="N50" s="1" t="s">
        <v>34</v>
      </c>
      <c r="O50" s="1" cm="1">
        <f t="array" ref="O50">MMULT(B50:K50,M46:M55)</f>
        <v>1.506975156</v>
      </c>
      <c r="P50" s="1" t="s">
        <v>34</v>
      </c>
      <c r="Q50" s="1">
        <f>O50/O57</f>
        <v>0.46403848791058289</v>
      </c>
      <c r="S50" s="1">
        <f t="shared" si="3"/>
        <v>4.433867308941708E-2</v>
      </c>
      <c r="T50" s="1">
        <v>0.148163306450148</v>
      </c>
    </row>
    <row r="51" spans="1:20" x14ac:dyDescent="0.3">
      <c r="A51" s="1" t="s">
        <v>18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M51" s="1">
        <v>0.35404838</v>
      </c>
      <c r="O51" s="1" cm="1">
        <f t="array" ref="O51">MMULT(B51:K51,M46:M55)</f>
        <v>1.2073957579999999</v>
      </c>
      <c r="Q51" s="1">
        <f>O51/O57</f>
        <v>0.37178987299241978</v>
      </c>
      <c r="S51" s="1">
        <f t="shared" si="3"/>
        <v>1.7741492992419783E-2</v>
      </c>
    </row>
    <row r="52" spans="1:20" x14ac:dyDescent="0.3">
      <c r="A52" s="1" t="s">
        <v>19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  <c r="J52" s="1">
        <v>0</v>
      </c>
      <c r="K52" s="1">
        <v>1</v>
      </c>
      <c r="M52" s="1">
        <v>0.35404838</v>
      </c>
      <c r="O52" s="1" cm="1">
        <f t="array" ref="O52">MMULT(B52:K52,M46:M55)</f>
        <v>1.5614441379999999</v>
      </c>
      <c r="Q52" s="1">
        <f>O52/O57</f>
        <v>0.48081096351820912</v>
      </c>
      <c r="S52" s="1">
        <f t="shared" si="3"/>
        <v>0.12676258351820913</v>
      </c>
    </row>
    <row r="53" spans="1:20" x14ac:dyDescent="0.3">
      <c r="A53" s="1" t="s">
        <v>13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1</v>
      </c>
      <c r="M53" s="1">
        <v>0.34497021700000002</v>
      </c>
      <c r="O53" s="1" cm="1">
        <f t="array" ref="O53">MMULT(B53:K53,M46:M55)</f>
        <v>1.0621451399999999</v>
      </c>
      <c r="Q53" s="1">
        <f>O53/O57</f>
        <v>0.32706327157736786</v>
      </c>
      <c r="S53" s="1">
        <f t="shared" si="3"/>
        <v>1.7906945422632159E-2</v>
      </c>
    </row>
    <row r="54" spans="1:20" x14ac:dyDescent="0.3">
      <c r="A54" s="1" t="s">
        <v>12</v>
      </c>
      <c r="B54" s="1">
        <v>0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M54" s="1">
        <v>0.136172454</v>
      </c>
      <c r="O54" s="1" cm="1">
        <f t="array" ref="O54">MMULT(B54:K54,M46:M55)</f>
        <v>0.35404838</v>
      </c>
      <c r="Q54" s="1">
        <f>O54/O57</f>
        <v>0.1090210905257893</v>
      </c>
      <c r="S54" s="1">
        <f t="shared" si="3"/>
        <v>2.7151363474210696E-2</v>
      </c>
    </row>
    <row r="55" spans="1:20" x14ac:dyDescent="0.3">
      <c r="A55" s="1" t="s">
        <v>20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M55" s="1">
        <v>0.35404838</v>
      </c>
      <c r="O55" s="1" cm="1">
        <f t="array" ref="O55">MMULT(B55:K55,M46:M55)</f>
        <v>1.2073957579999999</v>
      </c>
      <c r="Q55" s="1">
        <f>O55/O57</f>
        <v>0.37178987299241978</v>
      </c>
      <c r="S55" s="1">
        <f t="shared" si="3"/>
        <v>1.7741492992419783E-2</v>
      </c>
    </row>
    <row r="57" spans="1:20" x14ac:dyDescent="0.3">
      <c r="O57" s="1">
        <v>3.2475219087654299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D7E7-092C-487D-82FB-3F7F3A7C9BA1}">
  <dimension ref="A1:K11"/>
  <sheetViews>
    <sheetView workbookViewId="0">
      <selection activeCell="L9" sqref="L9"/>
    </sheetView>
  </sheetViews>
  <sheetFormatPr defaultRowHeight="14.4" x14ac:dyDescent="0.3"/>
  <cols>
    <col min="1" max="1" width="19.5546875" customWidth="1"/>
  </cols>
  <sheetData>
    <row r="1" spans="1:1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19</v>
      </c>
      <c r="I1" t="s">
        <v>30</v>
      </c>
      <c r="J1" t="s">
        <v>31</v>
      </c>
      <c r="K1" t="s">
        <v>32</v>
      </c>
    </row>
    <row r="2" spans="1:11" x14ac:dyDescent="0.3">
      <c r="A2" t="s">
        <v>8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5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2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3">
      <c r="A7" t="s">
        <v>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6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Đồ thị con</vt:lpstr>
      <vt:lpstr>Closeness Centrality</vt:lpstr>
      <vt:lpstr>Eigenvector Centrality</vt:lpstr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Hung Tran</dc:creator>
  <cp:lastModifiedBy>Thanh Hung Tran</cp:lastModifiedBy>
  <dcterms:created xsi:type="dcterms:W3CDTF">2022-11-26T09:22:01Z</dcterms:created>
  <dcterms:modified xsi:type="dcterms:W3CDTF">2022-11-27T16:01:03Z</dcterms:modified>
</cp:coreProperties>
</file>