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60" windowWidth="19815" windowHeight="7650" activeTab="1"/>
  </bookViews>
  <sheets>
    <sheet name="BCKQ kinh doanh" sheetId="1" r:id="rId1"/>
    <sheet name="Cân đối thuế đầu vào đầu ra " sheetId="2" r:id="rId2"/>
    <sheet name="Sheet3" sheetId="3" r:id="rId3"/>
  </sheets>
  <calcPr calcId="124519"/>
</workbook>
</file>

<file path=xl/calcChain.xml><?xml version="1.0" encoding="utf-8"?>
<calcChain xmlns="http://schemas.openxmlformats.org/spreadsheetml/2006/main">
  <c r="D38" i="2"/>
  <c r="D25"/>
  <c r="D44"/>
  <c r="D43"/>
  <c r="D42"/>
  <c r="D41"/>
  <c r="D40"/>
  <c r="D39"/>
  <c r="D36"/>
  <c r="D35"/>
  <c r="D34"/>
  <c r="D33"/>
  <c r="D32"/>
  <c r="D18"/>
  <c r="D17"/>
  <c r="D16"/>
  <c r="D15"/>
  <c r="D14"/>
  <c r="D55" i="1"/>
  <c r="D26"/>
  <c r="D15"/>
  <c r="D16"/>
  <c r="D17"/>
  <c r="D12" s="1"/>
  <c r="D18"/>
  <c r="D14"/>
  <c r="D43"/>
  <c r="D35"/>
  <c r="E45" i="2"/>
  <c r="F45"/>
  <c r="C42"/>
  <c r="C43"/>
  <c r="C44"/>
  <c r="C33"/>
  <c r="C34"/>
  <c r="C35"/>
  <c r="C36"/>
  <c r="F12"/>
  <c r="C43" i="1"/>
  <c r="C35"/>
  <c r="C12"/>
  <c r="F35"/>
  <c r="F24"/>
  <c r="F12"/>
  <c r="D12" i="2" l="1"/>
  <c r="D29"/>
  <c r="D24" s="1"/>
  <c r="D45" s="1"/>
  <c r="D37"/>
  <c r="C55" i="1"/>
  <c r="C56" s="1"/>
  <c r="D28"/>
  <c r="D27"/>
  <c r="C12" i="2"/>
  <c r="C37"/>
  <c r="C29"/>
  <c r="C24" i="1"/>
  <c r="F49"/>
  <c r="F50" s="1"/>
  <c r="D25" l="1"/>
  <c r="D24" s="1"/>
  <c r="D56" s="1"/>
  <c r="C25" i="2"/>
  <c r="C24" l="1"/>
  <c r="C45" s="1"/>
  <c r="C47" s="1"/>
  <c r="D46" s="1"/>
  <c r="D47" s="1"/>
  <c r="E46" s="1"/>
  <c r="E47" s="1"/>
  <c r="F46" s="1"/>
  <c r="F47" s="1"/>
</calcChain>
</file>

<file path=xl/comments1.xml><?xml version="1.0" encoding="utf-8"?>
<comments xmlns="http://schemas.openxmlformats.org/spreadsheetml/2006/main">
  <authors>
    <author>AnBinh</author>
  </authors>
  <commentList>
    <comment ref="B12" authorId="0">
      <text>
        <r>
          <rPr>
            <b/>
            <sz val="9"/>
            <color indexed="81"/>
            <rFont val="Tahoma"/>
            <family val="2"/>
          </rPr>
          <t>AnBinh:</t>
        </r>
        <r>
          <rPr>
            <sz val="9"/>
            <color indexed="81"/>
            <rFont val="Tahoma"/>
            <family val="2"/>
          </rPr>
          <t xml:space="preserve">
1. Cập nhật doanh thu của thực tế quý trước và làm kế hoạch quý này 
2. Tùy từng doanh nghiệp để chia kế hoạch doanh thu theo khách hàng, theo nhóm hàng hàng, theo hợp đồng, theo cửa hàng 
3.Doanh thu kế hoạch được xác định dựa trên doanh thu của tháng trước, của sếp, không để tăng giảm đột biến </t>
        </r>
      </text>
    </comment>
    <comment ref="B24" authorId="0">
      <text>
        <r>
          <rPr>
            <b/>
            <sz val="9"/>
            <color indexed="81"/>
            <rFont val="Tahoma"/>
            <family val="2"/>
          </rPr>
          <t>AnBinh:</t>
        </r>
        <r>
          <rPr>
            <sz val="9"/>
            <color indexed="81"/>
            <rFont val="Tahoma"/>
            <family val="2"/>
          </rPr>
          <t xml:space="preserve">
Giá vốn  luôn có một mức tỷ lệ nhất định so với doanh thu, căn cứ vào đó để tính ra giá vốn </t>
        </r>
      </text>
    </comment>
  </commentList>
</comments>
</file>

<file path=xl/comments2.xml><?xml version="1.0" encoding="utf-8"?>
<comments xmlns="http://schemas.openxmlformats.org/spreadsheetml/2006/main">
  <authors>
    <author>AnBinh</author>
  </authors>
  <commentList>
    <comment ref="B12" authorId="0">
      <text>
        <r>
          <rPr>
            <b/>
            <sz val="9"/>
            <color indexed="81"/>
            <rFont val="Tahoma"/>
            <family val="2"/>
          </rPr>
          <t>AnBinh:</t>
        </r>
        <r>
          <rPr>
            <sz val="9"/>
            <color indexed="81"/>
            <rFont val="Tahoma"/>
            <family val="2"/>
          </rPr>
          <t xml:space="preserve">
Tùy thuộc vào kế hoạch doanh thu và thuế suất đầu ra của DN mình để tính ra thuế suất đầu ra 
</t>
        </r>
      </text>
    </comment>
    <comment ref="B25" authorId="0">
      <text>
        <r>
          <rPr>
            <b/>
            <sz val="9"/>
            <color indexed="81"/>
            <rFont val="Tahoma"/>
            <family val="2"/>
          </rPr>
          <t>AnBinh:</t>
        </r>
        <r>
          <rPr>
            <sz val="9"/>
            <color indexed="81"/>
            <rFont val="Tahoma"/>
            <family val="2"/>
          </rPr>
          <t xml:space="preserve">
Cân đối để lấy hóa đơn đầu vào, phụ thuốc vào hàng trong kho còn nhiều hay ít, phụ thuộc vào số thuế GTGT còn được khấu trừ hay phải nộp để lên kế hoạch chỗ này 
</t>
        </r>
      </text>
    </comment>
    <comment ref="B32" authorId="0">
      <text>
        <r>
          <rPr>
            <b/>
            <sz val="9"/>
            <color indexed="81"/>
            <rFont val="Tahoma"/>
            <family val="2"/>
          </rPr>
          <t>AnBinh:</t>
        </r>
        <r>
          <rPr>
            <sz val="9"/>
            <color indexed="81"/>
            <rFont val="Tahoma"/>
            <family val="2"/>
          </rPr>
          <t xml:space="preserve">
Giả sử hóa đơn đầu vào đều có thuế xuất 10%</t>
        </r>
      </text>
    </comment>
  </commentList>
</comments>
</file>

<file path=xl/sharedStrings.xml><?xml version="1.0" encoding="utf-8"?>
<sst xmlns="http://schemas.openxmlformats.org/spreadsheetml/2006/main" count="85" uniqueCount="54">
  <si>
    <t>BÁO CÁO KẾT QUẢ KINH DOANH SƠ BỘ NĂM 2016</t>
  </si>
  <si>
    <t>DOANH THU</t>
  </si>
  <si>
    <t>Kết quả HĐ KD</t>
  </si>
  <si>
    <t>Số thuế TNDN phải nộp</t>
  </si>
  <si>
    <t>Báo cáo này được lập theo quý, chi tiết mọi người có thể lập theo tháng</t>
  </si>
  <si>
    <t xml:space="preserve">Khi làm kế hoạch của quý này thì cập nhật thực tế của quý trước để luôn có sự theo dõi thực tế thực hiện </t>
  </si>
  <si>
    <t>Cuối mỗi quý/tháng thì so sánh kết quả giữa làm kế hoạch và kết quả thực tế , tính chênh lệch để điều chỉnh và làm kế hoạch tháng sau</t>
  </si>
  <si>
    <t xml:space="preserve">Burger King Hàng Buồm </t>
  </si>
  <si>
    <t xml:space="preserve">BK Nguyễn Khánh Toàn </t>
  </si>
  <si>
    <t>Bk Trung Hòa</t>
  </si>
  <si>
    <t>BK Bốn Mùa</t>
  </si>
  <si>
    <t>BK AEON MALL</t>
  </si>
  <si>
    <t>Tháng 1</t>
  </si>
  <si>
    <t>Tháng 2</t>
  </si>
  <si>
    <t>Tháng 3</t>
  </si>
  <si>
    <t>Tháng 4</t>
  </si>
  <si>
    <t>….</t>
  </si>
  <si>
    <t xml:space="preserve"> Nguyên vật liệu chính ( Có thể chi tiết ) </t>
  </si>
  <si>
    <t xml:space="preserve">Nguyên vật liệu phụ </t>
  </si>
  <si>
    <t xml:space="preserve">Hàng hóa </t>
  </si>
  <si>
    <t xml:space="preserve">1. Chi phí giá vốn ( NVL, Hàng hóa )  </t>
  </si>
  <si>
    <t xml:space="preserve">2. Chi phí nhân công trực tiếp </t>
  </si>
  <si>
    <t>3. Chi phí sản xuất chung</t>
  </si>
  <si>
    <t xml:space="preserve"> lương nhân viên trực tiếp làm full time</t>
  </si>
  <si>
    <t xml:space="preserve"> lương nhân viên trực tiếp làm parttime</t>
  </si>
  <si>
    <t xml:space="preserve">GIÁ VỐN </t>
  </si>
  <si>
    <t xml:space="preserve">CHI PHÍ QuẢN LÝ </t>
  </si>
  <si>
    <t>CP NV bán hàng</t>
  </si>
  <si>
    <t>CP ăn ca</t>
  </si>
  <si>
    <t>CP vận chuyển hàng</t>
  </si>
  <si>
    <t>CP xăng</t>
  </si>
  <si>
    <t>CP công tác phí</t>
  </si>
  <si>
    <t>CP tiếp khách</t>
  </si>
  <si>
    <t xml:space="preserve">CHI PHÍ BÁN HÀNG </t>
  </si>
  <si>
    <t xml:space="preserve">CP lương NV </t>
  </si>
  <si>
    <t>CP BHXH, BHYT, KPCD</t>
  </si>
  <si>
    <t>CP khấu hao TSCĐ, CCDC</t>
  </si>
  <si>
    <t xml:space="preserve">CP Quảng cáo </t>
  </si>
  <si>
    <t xml:space="preserve">Điện </t>
  </si>
  <si>
    <t>Nước</t>
  </si>
  <si>
    <t>Gas</t>
  </si>
  <si>
    <t>Thuê văn phòng</t>
  </si>
  <si>
    <t xml:space="preserve">Chi phí văn phòng phẩm </t>
  </si>
  <si>
    <t>Chi phí tiếp khách</t>
  </si>
  <si>
    <t xml:space="preserve">Chi phi khác </t>
  </si>
  <si>
    <t>THUẾ ĐẦU RA</t>
  </si>
  <si>
    <t xml:space="preserve">VAT đầu vào </t>
  </si>
  <si>
    <t xml:space="preserve">1. VAT đầu vào ở giá vốn ( NVL, Hàng hóa )  </t>
  </si>
  <si>
    <t>2. VAT đầu vào ở CHI PHÍ BÁN HÀNG ( các chi phí lấy được hóa đơn thì có VAT đầu vào )</t>
  </si>
  <si>
    <t xml:space="preserve">3. VAT đầu vào ở CHI PHÍ QuẢN LÝ </t>
  </si>
  <si>
    <t>Số thuế còn được khấu trừ kỳ trước</t>
  </si>
  <si>
    <t xml:space="preserve">Đầu vào - Đầu ra </t>
  </si>
  <si>
    <t xml:space="preserve">Số thuế còn được khấu trừ kỳ này </t>
  </si>
  <si>
    <t>CÂN ĐỐI ĐẦU VÀO ĐẦU RA</t>
  </si>
</sst>
</file>

<file path=xl/styles.xml><?xml version="1.0" encoding="utf-8"?>
<styleSheet xmlns="http://schemas.openxmlformats.org/spreadsheetml/2006/main">
  <numFmts count="2">
    <numFmt numFmtId="43" formatCode="_(* #,##0.00_);_(* \(#,##0.00\);_(* &quot;-&quot;??_);_(@_)"/>
    <numFmt numFmtId="164" formatCode="_(* #,##0_);_(* \(#,##0\);_(* &quot;-&quot;??_);_(@_)"/>
  </numFmts>
  <fonts count="6">
    <font>
      <sz val="11"/>
      <color theme="1"/>
      <name val="Calibri"/>
      <family val="2"/>
      <scheme val="minor"/>
    </font>
    <font>
      <sz val="11"/>
      <color theme="1"/>
      <name val="Calibri"/>
      <family val="2"/>
      <scheme val="minor"/>
    </font>
    <font>
      <b/>
      <sz val="11"/>
      <color theme="1"/>
      <name val="Times New Roman"/>
      <family val="1"/>
    </font>
    <font>
      <sz val="11"/>
      <color theme="1"/>
      <name val="Times New Roman"/>
      <family val="1"/>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3" fillId="0" borderId="1" xfId="0" applyFont="1" applyBorder="1"/>
    <xf numFmtId="0" fontId="2" fillId="0" borderId="1" xfId="0" applyFont="1" applyBorder="1" applyAlignment="1">
      <alignment horizontal="center"/>
    </xf>
    <xf numFmtId="0" fontId="2" fillId="0" borderId="1" xfId="0" applyFont="1" applyBorder="1"/>
    <xf numFmtId="164" fontId="2" fillId="0" borderId="1" xfId="1" applyNumberFormat="1" applyFont="1" applyBorder="1"/>
    <xf numFmtId="164" fontId="3" fillId="0" borderId="1" xfId="1" applyNumberFormat="1" applyFont="1" applyBorder="1"/>
    <xf numFmtId="164" fontId="2" fillId="0" borderId="1" xfId="0" applyNumberFormat="1" applyFont="1" applyBorder="1"/>
    <xf numFmtId="0" fontId="3" fillId="0" borderId="1" xfId="0" quotePrefix="1" applyFont="1" applyBorder="1"/>
    <xf numFmtId="0" fontId="2" fillId="0" borderId="1" xfId="0" applyFont="1" applyFill="1" applyBorder="1"/>
    <xf numFmtId="0" fontId="2" fillId="0" borderId="0" xfId="0" applyFont="1" applyAlignment="1">
      <alignment horizontal="center"/>
    </xf>
    <xf numFmtId="0" fontId="2" fillId="0" borderId="0" xfId="0" applyFont="1" applyAlignment="1">
      <alignment horizontal="left"/>
    </xf>
    <xf numFmtId="0" fontId="3" fillId="0" borderId="1" xfId="0" applyFont="1" applyBorder="1" applyAlignment="1">
      <alignment wrapText="1"/>
    </xf>
    <xf numFmtId="0" fontId="3" fillId="0" borderId="0" xfId="0" applyFont="1"/>
    <xf numFmtId="0" fontId="2" fillId="0" borderId="0" xfId="0" applyFont="1"/>
    <xf numFmtId="0" fontId="2" fillId="2" borderId="1" xfId="0" applyFont="1" applyFill="1" applyBorder="1" applyAlignment="1">
      <alignment wrapText="1"/>
    </xf>
    <xf numFmtId="164" fontId="2" fillId="2" borderId="1" xfId="1" applyNumberFormat="1" applyFont="1" applyFill="1" applyBorder="1"/>
    <xf numFmtId="0" fontId="2" fillId="2" borderId="1" xfId="0" applyFont="1" applyFill="1" applyBorder="1"/>
    <xf numFmtId="0" fontId="2" fillId="2" borderId="0" xfId="0" applyFont="1" applyFill="1"/>
    <xf numFmtId="164" fontId="3" fillId="2" borderId="1" xfId="0" applyNumberFormat="1" applyFont="1" applyFill="1" applyBorder="1"/>
    <xf numFmtId="0" fontId="3" fillId="2" borderId="0" xfId="0" applyFont="1" applyFill="1"/>
    <xf numFmtId="164" fontId="3" fillId="2" borderId="1" xfId="1" applyNumberFormat="1" applyFont="1" applyFill="1" applyBorder="1"/>
    <xf numFmtId="164" fontId="2" fillId="0" borderId="1" xfId="1" applyNumberFormat="1" applyFont="1" applyFill="1" applyBorder="1"/>
    <xf numFmtId="0" fontId="3" fillId="0" borderId="0" xfId="0" applyFont="1" applyFill="1"/>
    <xf numFmtId="0" fontId="3" fillId="0" borderId="1" xfId="0" applyFont="1" applyFill="1" applyBorder="1" applyAlignment="1">
      <alignment wrapText="1"/>
    </xf>
    <xf numFmtId="164" fontId="3" fillId="0" borderId="1" xfId="1" applyNumberFormat="1" applyFont="1" applyFill="1" applyBorder="1"/>
    <xf numFmtId="0" fontId="2"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B5:F56"/>
  <sheetViews>
    <sheetView topLeftCell="A10" workbookViewId="0">
      <selection activeCell="B34" sqref="B34"/>
    </sheetView>
  </sheetViews>
  <sheetFormatPr defaultRowHeight="15"/>
  <cols>
    <col min="1" max="1" width="9.140625" style="12"/>
    <col min="2" max="2" width="57.42578125" style="12" bestFit="1" customWidth="1"/>
    <col min="3" max="6" width="18" style="12" customWidth="1"/>
    <col min="7" max="16384" width="9.140625" style="12"/>
  </cols>
  <sheetData>
    <row r="5" spans="2:6">
      <c r="B5" s="25" t="s">
        <v>0</v>
      </c>
      <c r="C5" s="25"/>
      <c r="D5" s="25"/>
      <c r="E5" s="25"/>
      <c r="F5" s="25"/>
    </row>
    <row r="6" spans="2:6">
      <c r="B6" s="9"/>
      <c r="C6" s="9"/>
      <c r="D6" s="9"/>
      <c r="E6" s="9"/>
      <c r="F6" s="9"/>
    </row>
    <row r="7" spans="2:6">
      <c r="B7" s="10" t="s">
        <v>4</v>
      </c>
      <c r="C7" s="9"/>
      <c r="D7" s="9"/>
      <c r="E7" s="9"/>
      <c r="F7" s="9"/>
    </row>
    <row r="8" spans="2:6">
      <c r="B8" s="10" t="s">
        <v>6</v>
      </c>
      <c r="C8" s="9"/>
      <c r="D8" s="9"/>
      <c r="E8" s="9"/>
      <c r="F8" s="9"/>
    </row>
    <row r="9" spans="2:6">
      <c r="B9" s="10" t="s">
        <v>5</v>
      </c>
      <c r="C9" s="9"/>
      <c r="D9" s="9"/>
      <c r="E9" s="9"/>
      <c r="F9" s="9"/>
    </row>
    <row r="11" spans="2:6">
      <c r="B11" s="1"/>
      <c r="C11" s="2" t="s">
        <v>12</v>
      </c>
      <c r="D11" s="2" t="s">
        <v>13</v>
      </c>
      <c r="E11" s="2" t="s">
        <v>14</v>
      </c>
      <c r="F11" s="2" t="s">
        <v>15</v>
      </c>
    </row>
    <row r="12" spans="2:6">
      <c r="B12" s="3" t="s">
        <v>1</v>
      </c>
      <c r="C12" s="4">
        <f>SUM(C14:C23)</f>
        <v>2730500000</v>
      </c>
      <c r="D12" s="4">
        <f>SUM(D14:D23)</f>
        <v>3140075000</v>
      </c>
      <c r="E12" s="4"/>
      <c r="F12" s="4">
        <f>SUM(F13:F19)</f>
        <v>0</v>
      </c>
    </row>
    <row r="13" spans="2:6">
      <c r="B13" s="1"/>
      <c r="C13" s="5"/>
      <c r="D13" s="5"/>
      <c r="E13" s="5"/>
      <c r="F13" s="5"/>
    </row>
    <row r="14" spans="2:6">
      <c r="B14" s="1" t="s">
        <v>7</v>
      </c>
      <c r="C14" s="5">
        <v>658000000</v>
      </c>
      <c r="D14" s="5">
        <f>C14*1.15</f>
        <v>756700000</v>
      </c>
      <c r="E14" s="5"/>
      <c r="F14" s="5"/>
    </row>
    <row r="15" spans="2:6">
      <c r="B15" s="1" t="s">
        <v>8</v>
      </c>
      <c r="C15" s="5">
        <v>640800000</v>
      </c>
      <c r="D15" s="5">
        <f t="shared" ref="D15:D18" si="0">C15*1.15</f>
        <v>736920000</v>
      </c>
      <c r="E15" s="5"/>
      <c r="F15" s="5"/>
    </row>
    <row r="16" spans="2:6">
      <c r="B16" s="1" t="s">
        <v>9</v>
      </c>
      <c r="C16" s="5">
        <v>346900000</v>
      </c>
      <c r="D16" s="5">
        <f t="shared" si="0"/>
        <v>398934999.99999994</v>
      </c>
      <c r="E16" s="5"/>
      <c r="F16" s="5"/>
    </row>
    <row r="17" spans="2:6">
      <c r="B17" s="1" t="s">
        <v>10</v>
      </c>
      <c r="C17" s="5">
        <v>439800000</v>
      </c>
      <c r="D17" s="5">
        <f t="shared" si="0"/>
        <v>505769999.99999994</v>
      </c>
      <c r="E17" s="5"/>
      <c r="F17" s="5"/>
    </row>
    <row r="18" spans="2:6">
      <c r="B18" s="1" t="s">
        <v>11</v>
      </c>
      <c r="C18" s="5">
        <v>645000000</v>
      </c>
      <c r="D18" s="5">
        <f t="shared" si="0"/>
        <v>741750000</v>
      </c>
      <c r="E18" s="5"/>
      <c r="F18" s="5"/>
    </row>
    <row r="19" spans="2:6">
      <c r="B19" s="1" t="s">
        <v>16</v>
      </c>
      <c r="C19" s="5"/>
      <c r="D19" s="5"/>
      <c r="E19" s="5"/>
      <c r="F19" s="5"/>
    </row>
    <row r="20" spans="2:6">
      <c r="B20" s="1"/>
      <c r="C20" s="5"/>
      <c r="D20" s="5"/>
      <c r="E20" s="5"/>
      <c r="F20" s="5"/>
    </row>
    <row r="21" spans="2:6">
      <c r="B21" s="1"/>
      <c r="C21" s="5"/>
      <c r="D21" s="5"/>
      <c r="E21" s="5"/>
      <c r="F21" s="5"/>
    </row>
    <row r="22" spans="2:6">
      <c r="B22" s="1"/>
      <c r="C22" s="5"/>
      <c r="D22" s="5"/>
      <c r="E22" s="5"/>
      <c r="F22" s="5"/>
    </row>
    <row r="23" spans="2:6">
      <c r="B23" s="1"/>
      <c r="C23" s="5"/>
      <c r="D23" s="5"/>
      <c r="E23" s="5"/>
      <c r="F23" s="5"/>
    </row>
    <row r="24" spans="2:6">
      <c r="B24" s="3" t="s">
        <v>25</v>
      </c>
      <c r="C24" s="4">
        <f>C25+C29+C33</f>
        <v>1105852500</v>
      </c>
      <c r="D24" s="4">
        <f>D25+D29+D33</f>
        <v>1271730375</v>
      </c>
      <c r="E24" s="4"/>
      <c r="F24" s="4">
        <f>SUM(F34:F34)</f>
        <v>0</v>
      </c>
    </row>
    <row r="25" spans="2:6">
      <c r="B25" s="3" t="s">
        <v>20</v>
      </c>
      <c r="C25" s="4">
        <v>1105852500</v>
      </c>
      <c r="D25" s="4">
        <f>SUM(D26:D28)</f>
        <v>1271730375</v>
      </c>
      <c r="E25" s="4"/>
      <c r="F25" s="4"/>
    </row>
    <row r="26" spans="2:6">
      <c r="B26" s="7" t="s">
        <v>17</v>
      </c>
      <c r="C26" s="4">
        <v>819150000</v>
      </c>
      <c r="D26" s="4">
        <f>D12*0.3</f>
        <v>942022500</v>
      </c>
      <c r="E26" s="4"/>
      <c r="F26" s="4"/>
    </row>
    <row r="27" spans="2:6">
      <c r="B27" s="1" t="s">
        <v>18</v>
      </c>
      <c r="C27" s="4">
        <v>13652500</v>
      </c>
      <c r="D27" s="4">
        <f>D12*0.005</f>
        <v>15700375</v>
      </c>
      <c r="E27" s="4"/>
      <c r="F27" s="4"/>
    </row>
    <row r="28" spans="2:6">
      <c r="B28" s="1" t="s">
        <v>19</v>
      </c>
      <c r="C28" s="4">
        <v>273050000</v>
      </c>
      <c r="D28" s="4">
        <f>D12*0.1</f>
        <v>314007500</v>
      </c>
      <c r="E28" s="4"/>
      <c r="F28" s="4"/>
    </row>
    <row r="29" spans="2:6">
      <c r="B29" s="3" t="s">
        <v>21</v>
      </c>
      <c r="C29" s="4"/>
      <c r="D29" s="4"/>
      <c r="E29" s="4"/>
      <c r="F29" s="4"/>
    </row>
    <row r="30" spans="2:6">
      <c r="B30" s="7" t="s">
        <v>23</v>
      </c>
      <c r="C30" s="4"/>
      <c r="D30" s="4"/>
      <c r="E30" s="4"/>
      <c r="F30" s="4"/>
    </row>
    <row r="31" spans="2:6">
      <c r="B31" s="7" t="s">
        <v>24</v>
      </c>
      <c r="C31" s="4"/>
      <c r="D31" s="4"/>
      <c r="E31" s="4"/>
      <c r="F31" s="4"/>
    </row>
    <row r="32" spans="2:6">
      <c r="B32" s="3"/>
      <c r="C32" s="4"/>
      <c r="D32" s="4"/>
      <c r="E32" s="4"/>
      <c r="F32" s="4"/>
    </row>
    <row r="33" spans="2:6">
      <c r="B33" s="3" t="s">
        <v>22</v>
      </c>
      <c r="C33" s="4"/>
      <c r="D33" s="4"/>
      <c r="E33" s="4"/>
      <c r="F33" s="4"/>
    </row>
    <row r="34" spans="2:6">
      <c r="B34" s="7"/>
      <c r="C34" s="5"/>
      <c r="D34" s="5"/>
      <c r="E34" s="5"/>
      <c r="F34" s="5"/>
    </row>
    <row r="35" spans="2:6">
      <c r="B35" s="3" t="s">
        <v>33</v>
      </c>
      <c r="C35" s="4">
        <f>SUM(C36:C42)</f>
        <v>653000000</v>
      </c>
      <c r="D35" s="4">
        <f>SUM(D36:D42)</f>
        <v>673000000</v>
      </c>
      <c r="E35" s="4"/>
      <c r="F35" s="4">
        <f>SUM(F39:F42)</f>
        <v>0</v>
      </c>
    </row>
    <row r="36" spans="2:6">
      <c r="B36" s="11" t="s">
        <v>27</v>
      </c>
      <c r="C36" s="5">
        <v>600000000</v>
      </c>
      <c r="D36" s="5">
        <v>620000000</v>
      </c>
      <c r="E36" s="4"/>
      <c r="F36" s="4"/>
    </row>
    <row r="37" spans="2:6">
      <c r="B37" s="11" t="s">
        <v>28</v>
      </c>
      <c r="C37" s="5">
        <v>10000000</v>
      </c>
      <c r="D37" s="5">
        <v>10000000</v>
      </c>
      <c r="E37" s="4"/>
      <c r="F37" s="4"/>
    </row>
    <row r="38" spans="2:6">
      <c r="B38" s="11" t="s">
        <v>29</v>
      </c>
      <c r="C38" s="5">
        <v>43000000</v>
      </c>
      <c r="D38" s="5">
        <v>43000000</v>
      </c>
      <c r="E38" s="4"/>
      <c r="F38" s="4"/>
    </row>
    <row r="39" spans="2:6">
      <c r="B39" s="11" t="s">
        <v>30</v>
      </c>
      <c r="C39" s="5"/>
      <c r="D39" s="5"/>
      <c r="E39" s="5"/>
      <c r="F39" s="5"/>
    </row>
    <row r="40" spans="2:6">
      <c r="B40" s="11" t="s">
        <v>31</v>
      </c>
      <c r="C40" s="5"/>
      <c r="D40" s="5"/>
      <c r="E40" s="5"/>
      <c r="F40" s="5"/>
    </row>
    <row r="41" spans="2:6">
      <c r="B41" s="11" t="s">
        <v>37</v>
      </c>
      <c r="C41" s="5"/>
      <c r="D41" s="5"/>
      <c r="E41" s="5"/>
      <c r="F41" s="5"/>
    </row>
    <row r="42" spans="2:6">
      <c r="B42" s="11" t="s">
        <v>32</v>
      </c>
      <c r="C42" s="5"/>
      <c r="D42" s="5"/>
      <c r="E42" s="5"/>
      <c r="F42" s="5"/>
    </row>
    <row r="43" spans="2:6">
      <c r="B43" s="3" t="s">
        <v>26</v>
      </c>
      <c r="C43" s="4">
        <f>SUM(C44:C51)</f>
        <v>748000000</v>
      </c>
      <c r="D43" s="4">
        <f>SUM(D44:D51)</f>
        <v>1218000000</v>
      </c>
      <c r="E43" s="5"/>
      <c r="F43" s="5"/>
    </row>
    <row r="44" spans="2:6">
      <c r="B44" s="11" t="s">
        <v>34</v>
      </c>
      <c r="C44" s="5">
        <v>400000000</v>
      </c>
      <c r="D44" s="5">
        <v>450000000</v>
      </c>
      <c r="E44" s="5"/>
      <c r="F44" s="5"/>
    </row>
    <row r="45" spans="2:6">
      <c r="B45" s="11" t="s">
        <v>28</v>
      </c>
      <c r="C45" s="5">
        <v>34000000</v>
      </c>
      <c r="D45" s="5">
        <v>424000000</v>
      </c>
      <c r="E45" s="5"/>
      <c r="F45" s="5"/>
    </row>
    <row r="46" spans="2:6">
      <c r="B46" s="11" t="s">
        <v>35</v>
      </c>
      <c r="C46" s="5">
        <v>14000000</v>
      </c>
      <c r="D46" s="5">
        <v>18000000</v>
      </c>
      <c r="E46" s="5"/>
      <c r="F46" s="5"/>
    </row>
    <row r="47" spans="2:6">
      <c r="B47" s="11" t="s">
        <v>36</v>
      </c>
      <c r="C47" s="5">
        <v>0</v>
      </c>
      <c r="D47" s="5">
        <v>0</v>
      </c>
      <c r="E47" s="5"/>
      <c r="F47" s="5"/>
    </row>
    <row r="48" spans="2:6">
      <c r="B48" s="11" t="s">
        <v>38</v>
      </c>
      <c r="C48" s="5">
        <v>200000000</v>
      </c>
      <c r="D48" s="5">
        <v>220000000</v>
      </c>
      <c r="E48" s="5"/>
      <c r="F48" s="5"/>
    </row>
    <row r="49" spans="2:6">
      <c r="B49" s="11" t="s">
        <v>39</v>
      </c>
      <c r="C49" s="4">
        <v>10000000</v>
      </c>
      <c r="D49" s="4">
        <v>11000000</v>
      </c>
      <c r="E49" s="4"/>
      <c r="F49" s="4">
        <f>F12-F24-F39</f>
        <v>0</v>
      </c>
    </row>
    <row r="50" spans="2:6">
      <c r="B50" s="11" t="s">
        <v>40</v>
      </c>
      <c r="C50" s="4">
        <v>60000000</v>
      </c>
      <c r="D50" s="4">
        <v>65000000</v>
      </c>
      <c r="E50" s="4"/>
      <c r="F50" s="4">
        <f>F49*0.22</f>
        <v>0</v>
      </c>
    </row>
    <row r="51" spans="2:6">
      <c r="B51" s="11" t="s">
        <v>41</v>
      </c>
      <c r="C51" s="5">
        <v>30000000</v>
      </c>
      <c r="D51" s="5">
        <v>30000000</v>
      </c>
      <c r="E51" s="1"/>
      <c r="F51" s="1"/>
    </row>
    <row r="52" spans="2:6">
      <c r="B52" s="11" t="s">
        <v>42</v>
      </c>
      <c r="C52" s="1"/>
      <c r="D52" s="1"/>
      <c r="E52" s="1"/>
      <c r="F52" s="1"/>
    </row>
    <row r="53" spans="2:6">
      <c r="B53" s="11" t="s">
        <v>43</v>
      </c>
      <c r="C53" s="1"/>
      <c r="D53" s="1"/>
      <c r="E53" s="1"/>
      <c r="F53" s="1"/>
    </row>
    <row r="54" spans="2:6">
      <c r="B54" s="11" t="s">
        <v>44</v>
      </c>
      <c r="C54" s="1"/>
      <c r="D54" s="1"/>
      <c r="E54" s="1"/>
      <c r="F54" s="1"/>
    </row>
    <row r="55" spans="2:6" s="13" customFormat="1" ht="14.25">
      <c r="B55" s="8" t="s">
        <v>2</v>
      </c>
      <c r="C55" s="6">
        <f>C12-C24-C35-C43</f>
        <v>223647500</v>
      </c>
      <c r="D55" s="6">
        <f>D12-D24-D35-D43</f>
        <v>-22655375</v>
      </c>
      <c r="E55" s="3"/>
      <c r="F55" s="3"/>
    </row>
    <row r="56" spans="2:6" s="13" customFormat="1" ht="14.25">
      <c r="B56" s="3" t="s">
        <v>3</v>
      </c>
      <c r="C56" s="4">
        <f>IF(C55&gt;0, C55*0.2,0)</f>
        <v>44729500</v>
      </c>
      <c r="D56" s="4">
        <f>IF(D55&gt;0, D55*0.2,0)</f>
        <v>0</v>
      </c>
      <c r="E56" s="3"/>
      <c r="F56" s="3"/>
    </row>
  </sheetData>
  <mergeCells count="1">
    <mergeCell ref="B5:F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B5:F47"/>
  <sheetViews>
    <sheetView tabSelected="1" topLeftCell="A4" workbookViewId="0">
      <selection activeCell="B6" sqref="B6"/>
    </sheetView>
  </sheetViews>
  <sheetFormatPr defaultRowHeight="15"/>
  <cols>
    <col min="1" max="1" width="9.140625" style="12"/>
    <col min="2" max="2" width="57.42578125" style="12" bestFit="1" customWidth="1"/>
    <col min="3" max="6" width="18" style="12" customWidth="1"/>
    <col min="7" max="16384" width="9.140625" style="12"/>
  </cols>
  <sheetData>
    <row r="5" spans="2:6">
      <c r="B5" s="25" t="s">
        <v>53</v>
      </c>
      <c r="C5" s="25"/>
      <c r="D5" s="25"/>
      <c r="E5" s="25"/>
      <c r="F5" s="25"/>
    </row>
    <row r="6" spans="2:6">
      <c r="B6" s="9"/>
      <c r="C6" s="9"/>
      <c r="D6" s="9"/>
      <c r="E6" s="9"/>
      <c r="F6" s="9"/>
    </row>
    <row r="7" spans="2:6">
      <c r="B7" s="10" t="s">
        <v>4</v>
      </c>
      <c r="C7" s="9"/>
      <c r="D7" s="9"/>
      <c r="E7" s="9"/>
      <c r="F7" s="9"/>
    </row>
    <row r="8" spans="2:6">
      <c r="B8" s="10" t="s">
        <v>6</v>
      </c>
      <c r="C8" s="9"/>
      <c r="D8" s="9"/>
      <c r="E8" s="9"/>
      <c r="F8" s="9"/>
    </row>
    <row r="9" spans="2:6">
      <c r="B9" s="10" t="s">
        <v>5</v>
      </c>
      <c r="C9" s="9"/>
      <c r="D9" s="9"/>
      <c r="E9" s="9"/>
      <c r="F9" s="9"/>
    </row>
    <row r="11" spans="2:6">
      <c r="B11" s="1"/>
      <c r="C11" s="2" t="s">
        <v>12</v>
      </c>
      <c r="D11" s="2" t="s">
        <v>13</v>
      </c>
      <c r="E11" s="2" t="s">
        <v>14</v>
      </c>
      <c r="F11" s="2" t="s">
        <v>15</v>
      </c>
    </row>
    <row r="12" spans="2:6" s="19" customFormat="1">
      <c r="B12" s="16" t="s">
        <v>45</v>
      </c>
      <c r="C12" s="15">
        <f>SUM(C14:C23)</f>
        <v>273050000</v>
      </c>
      <c r="D12" s="15">
        <f>SUM(D14:D23)</f>
        <v>314007500</v>
      </c>
      <c r="E12" s="15"/>
      <c r="F12" s="15">
        <f>SUM(F13:F19)</f>
        <v>0</v>
      </c>
    </row>
    <row r="13" spans="2:6">
      <c r="B13" s="1"/>
      <c r="C13" s="5"/>
      <c r="D13" s="5"/>
      <c r="E13" s="5"/>
      <c r="F13" s="5"/>
    </row>
    <row r="14" spans="2:6">
      <c r="B14" s="1" t="s">
        <v>7</v>
      </c>
      <c r="C14" s="5">
        <v>65800000</v>
      </c>
      <c r="D14" s="5">
        <f>'BCKQ kinh doanh'!D14*0.1</f>
        <v>75670000</v>
      </c>
      <c r="E14" s="5"/>
      <c r="F14" s="5"/>
    </row>
    <row r="15" spans="2:6">
      <c r="B15" s="1" t="s">
        <v>8</v>
      </c>
      <c r="C15" s="5">
        <v>64080000</v>
      </c>
      <c r="D15" s="5">
        <f>'BCKQ kinh doanh'!D15*0.1</f>
        <v>73692000</v>
      </c>
      <c r="E15" s="5"/>
      <c r="F15" s="5"/>
    </row>
    <row r="16" spans="2:6">
      <c r="B16" s="1" t="s">
        <v>9</v>
      </c>
      <c r="C16" s="5">
        <v>34690000</v>
      </c>
      <c r="D16" s="5">
        <f>'BCKQ kinh doanh'!D16*0.1</f>
        <v>39893499.999999993</v>
      </c>
      <c r="E16" s="5"/>
      <c r="F16" s="5"/>
    </row>
    <row r="17" spans="2:6">
      <c r="B17" s="1" t="s">
        <v>10</v>
      </c>
      <c r="C17" s="5">
        <v>43980000</v>
      </c>
      <c r="D17" s="5">
        <f>'BCKQ kinh doanh'!D17*0.1</f>
        <v>50577000</v>
      </c>
      <c r="E17" s="5"/>
      <c r="F17" s="5"/>
    </row>
    <row r="18" spans="2:6">
      <c r="B18" s="1" t="s">
        <v>11</v>
      </c>
      <c r="C18" s="5">
        <v>64500000</v>
      </c>
      <c r="D18" s="5">
        <f>'BCKQ kinh doanh'!D18*0.1</f>
        <v>74175000</v>
      </c>
      <c r="E18" s="5"/>
      <c r="F18" s="5"/>
    </row>
    <row r="19" spans="2:6">
      <c r="B19" s="1" t="s">
        <v>16</v>
      </c>
      <c r="C19" s="5"/>
      <c r="D19" s="5"/>
      <c r="E19" s="5"/>
      <c r="F19" s="5"/>
    </row>
    <row r="20" spans="2:6">
      <c r="B20" s="1"/>
      <c r="C20" s="5"/>
      <c r="D20" s="5"/>
      <c r="E20" s="5"/>
      <c r="F20" s="5"/>
    </row>
    <row r="21" spans="2:6">
      <c r="B21" s="1"/>
      <c r="C21" s="5"/>
      <c r="D21" s="5"/>
      <c r="E21" s="5"/>
      <c r="F21" s="5"/>
    </row>
    <row r="22" spans="2:6">
      <c r="B22" s="1"/>
      <c r="C22" s="5"/>
      <c r="D22" s="5"/>
      <c r="E22" s="5"/>
      <c r="F22" s="5"/>
    </row>
    <row r="23" spans="2:6">
      <c r="B23" s="1"/>
      <c r="C23" s="5"/>
      <c r="D23" s="5"/>
      <c r="E23" s="5"/>
      <c r="F23" s="5"/>
    </row>
    <row r="24" spans="2:6" s="19" customFormat="1">
      <c r="B24" s="16" t="s">
        <v>46</v>
      </c>
      <c r="C24" s="15">
        <f>C25+C29+C37</f>
        <v>297139000</v>
      </c>
      <c r="D24" s="15">
        <f>D25+D29+D37</f>
        <v>291739000</v>
      </c>
      <c r="E24" s="15"/>
      <c r="F24" s="15"/>
    </row>
    <row r="25" spans="2:6">
      <c r="B25" s="3" t="s">
        <v>47</v>
      </c>
      <c r="C25" s="4">
        <f>SUM(C26:C28)</f>
        <v>262839000</v>
      </c>
      <c r="D25" s="4">
        <f>SUM(D26:D28)</f>
        <v>254839000</v>
      </c>
      <c r="E25" s="4"/>
      <c r="F25" s="4"/>
    </row>
    <row r="26" spans="2:6">
      <c r="B26" s="7" t="s">
        <v>17</v>
      </c>
      <c r="C26" s="4">
        <v>123500000</v>
      </c>
      <c r="D26" s="4">
        <v>133500000</v>
      </c>
      <c r="E26" s="4"/>
      <c r="F26" s="4"/>
    </row>
    <row r="27" spans="2:6">
      <c r="B27" s="1" t="s">
        <v>18</v>
      </c>
      <c r="C27" s="4">
        <v>12034000</v>
      </c>
      <c r="D27" s="4">
        <v>14034000</v>
      </c>
      <c r="E27" s="4"/>
      <c r="F27" s="4"/>
    </row>
    <row r="28" spans="2:6">
      <c r="B28" s="1" t="s">
        <v>19</v>
      </c>
      <c r="C28" s="4">
        <v>127305000</v>
      </c>
      <c r="D28" s="4">
        <v>107305000</v>
      </c>
      <c r="E28" s="4"/>
      <c r="F28" s="4"/>
    </row>
    <row r="29" spans="2:6" s="22" customFormat="1">
      <c r="B29" s="8" t="s">
        <v>48</v>
      </c>
      <c r="C29" s="21">
        <f>SUM(C30:C36)</f>
        <v>4300000</v>
      </c>
      <c r="D29" s="21">
        <f>SUM(D30:D36)</f>
        <v>4300000</v>
      </c>
      <c r="E29" s="21"/>
      <c r="F29" s="21"/>
    </row>
    <row r="30" spans="2:6" s="22" customFormat="1">
      <c r="B30" s="23" t="s">
        <v>27</v>
      </c>
      <c r="C30" s="24"/>
      <c r="D30" s="24"/>
      <c r="E30" s="21"/>
      <c r="F30" s="21"/>
    </row>
    <row r="31" spans="2:6" s="22" customFormat="1">
      <c r="B31" s="23" t="s">
        <v>28</v>
      </c>
      <c r="C31" s="24"/>
      <c r="D31" s="24"/>
      <c r="E31" s="21"/>
      <c r="F31" s="21"/>
    </row>
    <row r="32" spans="2:6" s="22" customFormat="1">
      <c r="B32" s="23" t="s">
        <v>29</v>
      </c>
      <c r="C32" s="24">
        <v>4300000</v>
      </c>
      <c r="D32" s="24">
        <f>'BCKQ kinh doanh'!D38*0.1</f>
        <v>4300000</v>
      </c>
      <c r="E32" s="21"/>
      <c r="F32" s="21"/>
    </row>
    <row r="33" spans="2:6" s="22" customFormat="1">
      <c r="B33" s="23" t="s">
        <v>30</v>
      </c>
      <c r="C33" s="24">
        <f>'BCKQ kinh doanh'!C39*0.1</f>
        <v>0</v>
      </c>
      <c r="D33" s="24">
        <f>'BCKQ kinh doanh'!D39*0.1</f>
        <v>0</v>
      </c>
      <c r="E33" s="24"/>
      <c r="F33" s="24"/>
    </row>
    <row r="34" spans="2:6" s="22" customFormat="1">
      <c r="B34" s="23" t="s">
        <v>31</v>
      </c>
      <c r="C34" s="24">
        <f>'BCKQ kinh doanh'!C40*0.1</f>
        <v>0</v>
      </c>
      <c r="D34" s="24">
        <f>'BCKQ kinh doanh'!D40*0.1</f>
        <v>0</v>
      </c>
      <c r="E34" s="24"/>
      <c r="F34" s="24"/>
    </row>
    <row r="35" spans="2:6" s="22" customFormat="1">
      <c r="B35" s="23" t="s">
        <v>37</v>
      </c>
      <c r="C35" s="24">
        <f>'BCKQ kinh doanh'!C41*0.1</f>
        <v>0</v>
      </c>
      <c r="D35" s="24">
        <f>'BCKQ kinh doanh'!D41*0.1</f>
        <v>0</v>
      </c>
      <c r="E35" s="24"/>
      <c r="F35" s="24"/>
    </row>
    <row r="36" spans="2:6" s="22" customFormat="1">
      <c r="B36" s="23" t="s">
        <v>32</v>
      </c>
      <c r="C36" s="24">
        <f>'BCKQ kinh doanh'!C42*0.1</f>
        <v>0</v>
      </c>
      <c r="D36" s="24">
        <f>'BCKQ kinh doanh'!D42*0.1</f>
        <v>0</v>
      </c>
      <c r="E36" s="24"/>
      <c r="F36" s="24"/>
    </row>
    <row r="37" spans="2:6" s="22" customFormat="1">
      <c r="B37" s="8" t="s">
        <v>49</v>
      </c>
      <c r="C37" s="21">
        <f>SUM(C38:C41)</f>
        <v>30000000</v>
      </c>
      <c r="D37" s="21">
        <f>SUM(D38:D41)</f>
        <v>32600000</v>
      </c>
      <c r="E37" s="24"/>
      <c r="F37" s="24"/>
    </row>
    <row r="38" spans="2:6">
      <c r="B38" s="11" t="s">
        <v>38</v>
      </c>
      <c r="C38" s="5">
        <v>20000000</v>
      </c>
      <c r="D38" s="5">
        <f>'BCKQ kinh doanh'!D48*0.1</f>
        <v>22000000</v>
      </c>
      <c r="E38" s="5"/>
      <c r="F38" s="5"/>
    </row>
    <row r="39" spans="2:6">
      <c r="B39" s="11" t="s">
        <v>39</v>
      </c>
      <c r="C39" s="5">
        <v>1000000</v>
      </c>
      <c r="D39" s="5">
        <f>'BCKQ kinh doanh'!D49*0.1</f>
        <v>1100000</v>
      </c>
      <c r="E39" s="4"/>
      <c r="F39" s="4"/>
    </row>
    <row r="40" spans="2:6">
      <c r="B40" s="11" t="s">
        <v>40</v>
      </c>
      <c r="C40" s="5">
        <v>6000000</v>
      </c>
      <c r="D40" s="5">
        <f>'BCKQ kinh doanh'!D50*0.1</f>
        <v>6500000</v>
      </c>
      <c r="E40" s="4"/>
      <c r="F40" s="4"/>
    </row>
    <row r="41" spans="2:6">
      <c r="B41" s="11" t="s">
        <v>41</v>
      </c>
      <c r="C41" s="5">
        <v>3000000</v>
      </c>
      <c r="D41" s="5">
        <f>'BCKQ kinh doanh'!D51*0.1</f>
        <v>3000000</v>
      </c>
      <c r="E41" s="1"/>
      <c r="F41" s="1"/>
    </row>
    <row r="42" spans="2:6">
      <c r="B42" s="11" t="s">
        <v>42</v>
      </c>
      <c r="C42" s="5">
        <f>'BCKQ kinh doanh'!C52*0.1</f>
        <v>0</v>
      </c>
      <c r="D42" s="5">
        <f>'BCKQ kinh doanh'!D52*0.1</f>
        <v>0</v>
      </c>
      <c r="E42" s="1"/>
      <c r="F42" s="1"/>
    </row>
    <row r="43" spans="2:6">
      <c r="B43" s="11" t="s">
        <v>43</v>
      </c>
      <c r="C43" s="5">
        <f>'BCKQ kinh doanh'!C53*0.1</f>
        <v>0</v>
      </c>
      <c r="D43" s="5">
        <f>'BCKQ kinh doanh'!D53*0.1</f>
        <v>0</v>
      </c>
      <c r="E43" s="1"/>
      <c r="F43" s="1"/>
    </row>
    <row r="44" spans="2:6">
      <c r="B44" s="11" t="s">
        <v>44</v>
      </c>
      <c r="C44" s="5">
        <f>'BCKQ kinh doanh'!C54*0.1</f>
        <v>0</v>
      </c>
      <c r="D44" s="5">
        <f>'BCKQ kinh doanh'!D54*0.1</f>
        <v>0</v>
      </c>
      <c r="E44" s="1"/>
      <c r="F44" s="1"/>
    </row>
    <row r="45" spans="2:6" s="17" customFormat="1" ht="14.25">
      <c r="B45" s="14" t="s">
        <v>51</v>
      </c>
      <c r="C45" s="15">
        <f>C24-C12</f>
        <v>24089000</v>
      </c>
      <c r="D45" s="15">
        <f t="shared" ref="D45:F45" si="0">D24-D12</f>
        <v>-22268500</v>
      </c>
      <c r="E45" s="15">
        <f t="shared" si="0"/>
        <v>0</v>
      </c>
      <c r="F45" s="15">
        <f t="shared" si="0"/>
        <v>0</v>
      </c>
    </row>
    <row r="46" spans="2:6" s="19" customFormat="1">
      <c r="B46" s="16" t="s">
        <v>50</v>
      </c>
      <c r="C46" s="18">
        <v>370000000</v>
      </c>
      <c r="D46" s="18">
        <f>C47</f>
        <v>394089000</v>
      </c>
      <c r="E46" s="20">
        <f>D47</f>
        <v>371820500</v>
      </c>
      <c r="F46" s="20">
        <f>E47</f>
        <v>371820500</v>
      </c>
    </row>
    <row r="47" spans="2:6" s="19" customFormat="1">
      <c r="B47" s="16" t="s">
        <v>52</v>
      </c>
      <c r="C47" s="20">
        <f>C45+C46</f>
        <v>394089000</v>
      </c>
      <c r="D47" s="20">
        <f t="shared" ref="D47:F47" si="1">D45+D46</f>
        <v>371820500</v>
      </c>
      <c r="E47" s="20">
        <f t="shared" si="1"/>
        <v>371820500</v>
      </c>
      <c r="F47" s="20">
        <f t="shared" si="1"/>
        <v>371820500</v>
      </c>
    </row>
  </sheetData>
  <mergeCells count="1">
    <mergeCell ref="B5:F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BCKQ kinh doanh</vt:lpstr>
      <vt:lpstr>Cân đối thuế đầu vào đầu ra </vt:lpstr>
      <vt:lpstr>Sheet3</vt:lpstr>
    </vt:vector>
  </TitlesOfParts>
  <Company>CtrlSoft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AnBinh</dc:creator>
  <cp:lastModifiedBy>AnBinh</cp:lastModifiedBy>
  <dcterms:created xsi:type="dcterms:W3CDTF">2017-09-22T07:44:17Z</dcterms:created>
  <dcterms:modified xsi:type="dcterms:W3CDTF">2017-09-22T09:51:59Z</dcterms:modified>
</cp:coreProperties>
</file>