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quang-thanhtran/Cloud-Drive/3.My_Lectures/04.Adv_macro/hansen_vn/estimate_hansen/"/>
    </mc:Choice>
  </mc:AlternateContent>
  <xr:revisionPtr revIDLastSave="0" documentId="13_ncr:1_{7F660410-50CD-554A-A836-D68E9008913D}" xr6:coauthVersionLast="47" xr6:coauthVersionMax="47" xr10:uidLastSave="{00000000-0000-0000-0000-000000000000}"/>
  <bookViews>
    <workbookView xWindow="0" yWindow="500" windowWidth="28800" windowHeight="16480" activeTab="8" xr2:uid="{89E52F02-1119-ED4C-91C3-9E43A780D2A1}"/>
  </bookViews>
  <sheets>
    <sheet name="REG_H" sheetId="4" r:id="rId1"/>
    <sheet name="REG_C" sheetId="5" r:id="rId2"/>
    <sheet name="REG_I" sheetId="6" r:id="rId3"/>
    <sheet name="REG_LNY" sheetId="10" r:id="rId4"/>
    <sheet name="REG_LNC" sheetId="11" r:id="rId5"/>
    <sheet name="REG_LNH" sheetId="12" r:id="rId6"/>
    <sheet name="REG_G" sheetId="14" r:id="rId7"/>
    <sheet name="DATA" sheetId="1" r:id="rId8"/>
    <sheet name="DESCRIPTION" sheetId="15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2" i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2" i="1"/>
  <c r="AQ3" i="1"/>
  <c r="AQ6" i="1"/>
  <c r="AQ7" i="1"/>
  <c r="AQ11" i="1"/>
  <c r="AQ19" i="1"/>
  <c r="AQ20" i="1"/>
  <c r="AQ21" i="1"/>
  <c r="AQ27" i="1"/>
  <c r="AQ35" i="1"/>
  <c r="AQ42" i="1"/>
  <c r="AQ43" i="1"/>
  <c r="AQ44" i="1"/>
  <c r="AQ45" i="1"/>
  <c r="AQ47" i="1"/>
  <c r="AQ50" i="1"/>
  <c r="AQ51" i="1"/>
  <c r="AQ55" i="1"/>
  <c r="AP36" i="1"/>
  <c r="AP37" i="1"/>
  <c r="AP38" i="1"/>
  <c r="AQ38" i="1" s="1"/>
  <c r="AP39" i="1"/>
  <c r="AP40" i="1"/>
  <c r="AP41" i="1"/>
  <c r="AQ41" i="1" s="1"/>
  <c r="AP42" i="1"/>
  <c r="AP43" i="1"/>
  <c r="AP44" i="1"/>
  <c r="AP45" i="1"/>
  <c r="AP46" i="1"/>
  <c r="AQ46" i="1" s="1"/>
  <c r="AP47" i="1"/>
  <c r="AP48" i="1"/>
  <c r="AP49" i="1"/>
  <c r="AQ49" i="1" s="1"/>
  <c r="AP50" i="1"/>
  <c r="AP51" i="1"/>
  <c r="AP52" i="1"/>
  <c r="AP53" i="1"/>
  <c r="AP54" i="1"/>
  <c r="AQ54" i="1" s="1"/>
  <c r="AP55" i="1"/>
  <c r="AP56" i="1"/>
  <c r="AP57" i="1"/>
  <c r="AQ57" i="1" s="1"/>
  <c r="AP3" i="1"/>
  <c r="AP4" i="1"/>
  <c r="AP5" i="1"/>
  <c r="AP6" i="1"/>
  <c r="AP7" i="1"/>
  <c r="AP8" i="1"/>
  <c r="AP9" i="1"/>
  <c r="AQ9" i="1" s="1"/>
  <c r="AP10" i="1"/>
  <c r="AQ10" i="1" s="1"/>
  <c r="AP11" i="1"/>
  <c r="AP12" i="1"/>
  <c r="AP13" i="1"/>
  <c r="AP14" i="1"/>
  <c r="AP15" i="1"/>
  <c r="AP16" i="1"/>
  <c r="AP17" i="1"/>
  <c r="AQ17" i="1" s="1"/>
  <c r="AP18" i="1"/>
  <c r="AQ18" i="1" s="1"/>
  <c r="AP19" i="1"/>
  <c r="AP20" i="1"/>
  <c r="AP21" i="1"/>
  <c r="AP22" i="1"/>
  <c r="AQ22" i="1" s="1"/>
  <c r="AP23" i="1"/>
  <c r="AQ23" i="1" s="1"/>
  <c r="AP24" i="1"/>
  <c r="AP25" i="1"/>
  <c r="AQ25" i="1" s="1"/>
  <c r="AP26" i="1"/>
  <c r="AQ26" i="1" s="1"/>
  <c r="AP27" i="1"/>
  <c r="AP28" i="1"/>
  <c r="AP29" i="1"/>
  <c r="AP30" i="1"/>
  <c r="AQ30" i="1" s="1"/>
  <c r="AP31" i="1"/>
  <c r="AQ31" i="1" s="1"/>
  <c r="AP32" i="1"/>
  <c r="AP33" i="1"/>
  <c r="AQ33" i="1" s="1"/>
  <c r="AP34" i="1"/>
  <c r="AQ34" i="1" s="1"/>
  <c r="AP35" i="1"/>
  <c r="AP2" i="1"/>
  <c r="AO3" i="1"/>
  <c r="AO4" i="1"/>
  <c r="AQ4" i="1" s="1"/>
  <c r="AO5" i="1"/>
  <c r="AQ5" i="1" s="1"/>
  <c r="AO6" i="1"/>
  <c r="AO7" i="1"/>
  <c r="AO8" i="1"/>
  <c r="AQ8" i="1" s="1"/>
  <c r="AO9" i="1"/>
  <c r="AO10" i="1"/>
  <c r="AO11" i="1"/>
  <c r="AO12" i="1"/>
  <c r="AQ12" i="1" s="1"/>
  <c r="AO13" i="1"/>
  <c r="AO14" i="1"/>
  <c r="AQ14" i="1" s="1"/>
  <c r="AO15" i="1"/>
  <c r="AQ15" i="1" s="1"/>
  <c r="AO16" i="1"/>
  <c r="AQ16" i="1" s="1"/>
  <c r="AO17" i="1"/>
  <c r="AO18" i="1"/>
  <c r="AO19" i="1"/>
  <c r="AO20" i="1"/>
  <c r="AO21" i="1"/>
  <c r="AO22" i="1"/>
  <c r="AO23" i="1"/>
  <c r="AO24" i="1"/>
  <c r="AQ24" i="1" s="1"/>
  <c r="AO25" i="1"/>
  <c r="AO26" i="1"/>
  <c r="AO27" i="1"/>
  <c r="AO28" i="1"/>
  <c r="AQ28" i="1" s="1"/>
  <c r="AO29" i="1"/>
  <c r="AQ29" i="1" s="1"/>
  <c r="AO30" i="1"/>
  <c r="AO31" i="1"/>
  <c r="AO32" i="1"/>
  <c r="AQ32" i="1" s="1"/>
  <c r="AO33" i="1"/>
  <c r="AO34" i="1"/>
  <c r="AO35" i="1"/>
  <c r="AO36" i="1"/>
  <c r="AQ36" i="1" s="1"/>
  <c r="AO37" i="1"/>
  <c r="AQ37" i="1" s="1"/>
  <c r="AO38" i="1"/>
  <c r="AO39" i="1"/>
  <c r="AQ39" i="1" s="1"/>
  <c r="AO40" i="1"/>
  <c r="AQ40" i="1" s="1"/>
  <c r="AO41" i="1"/>
  <c r="AO42" i="1"/>
  <c r="AO43" i="1"/>
  <c r="AO44" i="1"/>
  <c r="AO45" i="1"/>
  <c r="AO46" i="1"/>
  <c r="AO47" i="1"/>
  <c r="AO48" i="1"/>
  <c r="AQ48" i="1" s="1"/>
  <c r="AO49" i="1"/>
  <c r="AO50" i="1"/>
  <c r="AO51" i="1"/>
  <c r="AO52" i="1"/>
  <c r="AO53" i="1"/>
  <c r="AO54" i="1"/>
  <c r="AO55" i="1"/>
  <c r="AO56" i="1"/>
  <c r="AQ56" i="1" s="1"/>
  <c r="AO57" i="1"/>
  <c r="AO2" i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2" i="1"/>
  <c r="K3" i="1"/>
  <c r="L3" i="1"/>
  <c r="K4" i="1"/>
  <c r="L4" i="1"/>
  <c r="K5" i="1"/>
  <c r="L5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30" i="1"/>
  <c r="L30" i="1"/>
  <c r="K31" i="1"/>
  <c r="L31" i="1"/>
  <c r="K32" i="1"/>
  <c r="L32" i="1"/>
  <c r="K33" i="1"/>
  <c r="L33" i="1"/>
  <c r="K34" i="1"/>
  <c r="L34" i="1"/>
  <c r="K35" i="1"/>
  <c r="L35" i="1"/>
  <c r="K36" i="1"/>
  <c r="L36" i="1"/>
  <c r="K37" i="1"/>
  <c r="L37" i="1"/>
  <c r="K38" i="1"/>
  <c r="L38" i="1"/>
  <c r="K39" i="1"/>
  <c r="L39" i="1"/>
  <c r="K40" i="1"/>
  <c r="L40" i="1"/>
  <c r="K41" i="1"/>
  <c r="L41" i="1"/>
  <c r="K42" i="1"/>
  <c r="L42" i="1"/>
  <c r="K43" i="1"/>
  <c r="L43" i="1"/>
  <c r="K44" i="1"/>
  <c r="L44" i="1"/>
  <c r="K45" i="1"/>
  <c r="L45" i="1"/>
  <c r="K46" i="1"/>
  <c r="L46" i="1"/>
  <c r="K47" i="1"/>
  <c r="L47" i="1"/>
  <c r="K48" i="1"/>
  <c r="L48" i="1"/>
  <c r="K49" i="1"/>
  <c r="L49" i="1"/>
  <c r="K50" i="1"/>
  <c r="L50" i="1"/>
  <c r="K51" i="1"/>
  <c r="L51" i="1"/>
  <c r="K52" i="1"/>
  <c r="L52" i="1"/>
  <c r="K53" i="1"/>
  <c r="L53" i="1"/>
  <c r="K54" i="1"/>
  <c r="L54" i="1"/>
  <c r="K55" i="1"/>
  <c r="L55" i="1"/>
  <c r="K56" i="1"/>
  <c r="L56" i="1"/>
  <c r="K57" i="1"/>
  <c r="L57" i="1"/>
  <c r="L2" i="1"/>
  <c r="K2" i="1"/>
  <c r="AR23" i="1" l="1"/>
  <c r="AS23" i="1" s="1"/>
  <c r="AT23" i="1" s="1"/>
  <c r="AR15" i="1"/>
  <c r="AS15" i="1" s="1"/>
  <c r="AT15" i="1" s="1"/>
  <c r="AQ13" i="1"/>
  <c r="AR25" i="1" s="1"/>
  <c r="AS25" i="1" s="1"/>
  <c r="AT25" i="1" s="1"/>
  <c r="AR55" i="1"/>
  <c r="AS55" i="1" s="1"/>
  <c r="AT55" i="1" s="1"/>
  <c r="AS35" i="1"/>
  <c r="AT35" i="1" s="1"/>
  <c r="AS11" i="1"/>
  <c r="AT11" i="1" s="1"/>
  <c r="AR31" i="1"/>
  <c r="AS31" i="1" s="1"/>
  <c r="AT31" i="1" s="1"/>
  <c r="AR7" i="1"/>
  <c r="AS7" i="1" s="1"/>
  <c r="AT7" i="1" s="1"/>
  <c r="AR47" i="1"/>
  <c r="AS47" i="1" s="1"/>
  <c r="AT47" i="1" s="1"/>
  <c r="AQ53" i="1"/>
  <c r="AR33" i="1" s="1"/>
  <c r="AS33" i="1" s="1"/>
  <c r="AT33" i="1" s="1"/>
  <c r="AQ52" i="1"/>
  <c r="AR36" i="1" s="1"/>
  <c r="AS36" i="1" s="1"/>
  <c r="AT36" i="1" s="1"/>
  <c r="AR51" i="1"/>
  <c r="AS51" i="1" s="1"/>
  <c r="AT51" i="1" s="1"/>
  <c r="AR43" i="1"/>
  <c r="AS43" i="1" s="1"/>
  <c r="AT43" i="1" s="1"/>
  <c r="AR35" i="1"/>
  <c r="AR27" i="1"/>
  <c r="AS27" i="1" s="1"/>
  <c r="AT27" i="1" s="1"/>
  <c r="AR19" i="1"/>
  <c r="AS19" i="1" s="1"/>
  <c r="AT19" i="1" s="1"/>
  <c r="AR11" i="1"/>
  <c r="AR3" i="1"/>
  <c r="AS3" i="1" s="1"/>
  <c r="AT3" i="1" s="1"/>
  <c r="AR39" i="1"/>
  <c r="AS39" i="1" s="1"/>
  <c r="AT39" i="1" s="1"/>
  <c r="AQ2" i="1"/>
  <c r="H3" i="1"/>
  <c r="O3" i="1" s="1"/>
  <c r="H4" i="1"/>
  <c r="O4" i="1" s="1"/>
  <c r="H5" i="1"/>
  <c r="O5" i="1" s="1"/>
  <c r="H6" i="1"/>
  <c r="H7" i="1"/>
  <c r="H8" i="1"/>
  <c r="O8" i="1" s="1"/>
  <c r="H9" i="1"/>
  <c r="O9" i="1" s="1"/>
  <c r="H10" i="1"/>
  <c r="O10" i="1" s="1"/>
  <c r="H11" i="1"/>
  <c r="O11" i="1" s="1"/>
  <c r="H12" i="1"/>
  <c r="O12" i="1" s="1"/>
  <c r="H13" i="1"/>
  <c r="O13" i="1" s="1"/>
  <c r="H14" i="1"/>
  <c r="O14" i="1" s="1"/>
  <c r="H15" i="1"/>
  <c r="O15" i="1" s="1"/>
  <c r="H16" i="1"/>
  <c r="O16" i="1" s="1"/>
  <c r="H17" i="1"/>
  <c r="O17" i="1" s="1"/>
  <c r="H18" i="1"/>
  <c r="O18" i="1" s="1"/>
  <c r="H19" i="1"/>
  <c r="O19" i="1" s="1"/>
  <c r="H20" i="1"/>
  <c r="O20" i="1" s="1"/>
  <c r="H21" i="1"/>
  <c r="O21" i="1" s="1"/>
  <c r="H22" i="1"/>
  <c r="O22" i="1" s="1"/>
  <c r="H23" i="1"/>
  <c r="H24" i="1"/>
  <c r="O24" i="1" s="1"/>
  <c r="H25" i="1"/>
  <c r="O25" i="1" s="1"/>
  <c r="H26" i="1"/>
  <c r="O26" i="1" s="1"/>
  <c r="H27" i="1"/>
  <c r="O27" i="1" s="1"/>
  <c r="H28" i="1"/>
  <c r="O28" i="1" s="1"/>
  <c r="H29" i="1"/>
  <c r="O29" i="1" s="1"/>
  <c r="H30" i="1"/>
  <c r="O30" i="1" s="1"/>
  <c r="H31" i="1"/>
  <c r="H32" i="1"/>
  <c r="O32" i="1" s="1"/>
  <c r="H33" i="1"/>
  <c r="O33" i="1" s="1"/>
  <c r="H34" i="1"/>
  <c r="O34" i="1" s="1"/>
  <c r="H35" i="1"/>
  <c r="O35" i="1" s="1"/>
  <c r="H36" i="1"/>
  <c r="O36" i="1" s="1"/>
  <c r="H37" i="1"/>
  <c r="O37" i="1" s="1"/>
  <c r="H38" i="1"/>
  <c r="O38" i="1" s="1"/>
  <c r="H39" i="1"/>
  <c r="O39" i="1" s="1"/>
  <c r="H40" i="1"/>
  <c r="O40" i="1" s="1"/>
  <c r="H41" i="1"/>
  <c r="O41" i="1" s="1"/>
  <c r="H42" i="1"/>
  <c r="O42" i="1" s="1"/>
  <c r="H43" i="1"/>
  <c r="O43" i="1" s="1"/>
  <c r="H44" i="1"/>
  <c r="O44" i="1" s="1"/>
  <c r="H45" i="1"/>
  <c r="O45" i="1" s="1"/>
  <c r="H46" i="1"/>
  <c r="O46" i="1" s="1"/>
  <c r="H47" i="1"/>
  <c r="H48" i="1"/>
  <c r="O48" i="1" s="1"/>
  <c r="H49" i="1"/>
  <c r="O49" i="1" s="1"/>
  <c r="H50" i="1"/>
  <c r="O50" i="1" s="1"/>
  <c r="H51" i="1"/>
  <c r="O51" i="1" s="1"/>
  <c r="H52" i="1"/>
  <c r="O52" i="1" s="1"/>
  <c r="H53" i="1"/>
  <c r="O53" i="1" s="1"/>
  <c r="H54" i="1"/>
  <c r="O54" i="1" s="1"/>
  <c r="U54" i="1" s="1"/>
  <c r="H55" i="1"/>
  <c r="O55" i="1" s="1"/>
  <c r="U55" i="1" s="1"/>
  <c r="H56" i="1"/>
  <c r="O56" i="1" s="1"/>
  <c r="U56" i="1" s="1"/>
  <c r="H57" i="1"/>
  <c r="O57" i="1" s="1"/>
  <c r="U57" i="1" s="1"/>
  <c r="H2" i="1"/>
  <c r="O2" i="1" s="1"/>
  <c r="O47" i="1"/>
  <c r="N3" i="1"/>
  <c r="N4" i="1"/>
  <c r="N5" i="1"/>
  <c r="N7" i="1"/>
  <c r="N11" i="1"/>
  <c r="N12" i="1"/>
  <c r="N15" i="1"/>
  <c r="N19" i="1"/>
  <c r="N20" i="1"/>
  <c r="N21" i="1"/>
  <c r="N23" i="1"/>
  <c r="N24" i="1"/>
  <c r="N25" i="1"/>
  <c r="N26" i="1"/>
  <c r="N27" i="1"/>
  <c r="N28" i="1"/>
  <c r="N29" i="1"/>
  <c r="N30" i="1"/>
  <c r="N32" i="1"/>
  <c r="N33" i="1"/>
  <c r="N34" i="1"/>
  <c r="N35" i="1"/>
  <c r="N36" i="1"/>
  <c r="N37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5" i="1"/>
  <c r="T55" i="1" s="1"/>
  <c r="N56" i="1"/>
  <c r="T56" i="1" s="1"/>
  <c r="N57" i="1"/>
  <c r="T57" i="1" s="1"/>
  <c r="N2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AR16" i="1" l="1"/>
  <c r="AS16" i="1" s="1"/>
  <c r="AT16" i="1" s="1"/>
  <c r="AR12" i="1"/>
  <c r="AS12" i="1" s="1"/>
  <c r="AT12" i="1" s="1"/>
  <c r="AR45" i="1"/>
  <c r="AS45" i="1" s="1"/>
  <c r="AT45" i="1" s="1"/>
  <c r="AR44" i="1"/>
  <c r="AS44" i="1" s="1"/>
  <c r="AT44" i="1" s="1"/>
  <c r="AR48" i="1"/>
  <c r="AS48" i="1" s="1"/>
  <c r="AT48" i="1" s="1"/>
  <c r="AR21" i="1"/>
  <c r="AS21" i="1" s="1"/>
  <c r="AT21" i="1" s="1"/>
  <c r="AR41" i="1"/>
  <c r="AS41" i="1" s="1"/>
  <c r="AT41" i="1" s="1"/>
  <c r="AR4" i="1"/>
  <c r="AS4" i="1" s="1"/>
  <c r="AT4" i="1" s="1"/>
  <c r="AR24" i="1"/>
  <c r="AS24" i="1" s="1"/>
  <c r="AT24" i="1" s="1"/>
  <c r="AR37" i="1"/>
  <c r="AS37" i="1" s="1"/>
  <c r="AT37" i="1" s="1"/>
  <c r="AR49" i="1"/>
  <c r="AS49" i="1" s="1"/>
  <c r="AT49" i="1" s="1"/>
  <c r="AR20" i="1"/>
  <c r="AS20" i="1" s="1"/>
  <c r="AT20" i="1" s="1"/>
  <c r="AR52" i="1"/>
  <c r="AS52" i="1" s="1"/>
  <c r="AT52" i="1" s="1"/>
  <c r="AR13" i="1"/>
  <c r="AS13" i="1" s="1"/>
  <c r="AT13" i="1" s="1"/>
  <c r="AR57" i="1"/>
  <c r="AS57" i="1" s="1"/>
  <c r="AT57" i="1" s="1"/>
  <c r="AR50" i="1"/>
  <c r="AS50" i="1" s="1"/>
  <c r="AT50" i="1" s="1"/>
  <c r="AR42" i="1"/>
  <c r="AS42" i="1" s="1"/>
  <c r="AT42" i="1" s="1"/>
  <c r="AR34" i="1"/>
  <c r="AS34" i="1" s="1"/>
  <c r="AT34" i="1" s="1"/>
  <c r="AR26" i="1"/>
  <c r="AS26" i="1" s="1"/>
  <c r="AT26" i="1" s="1"/>
  <c r="AR18" i="1"/>
  <c r="AS18" i="1" s="1"/>
  <c r="AT18" i="1" s="1"/>
  <c r="AR10" i="1"/>
  <c r="AS10" i="1" s="1"/>
  <c r="AT10" i="1" s="1"/>
  <c r="AR2" i="1"/>
  <c r="AS2" i="1" s="1"/>
  <c r="AT2" i="1" s="1"/>
  <c r="AR14" i="1"/>
  <c r="AS14" i="1" s="1"/>
  <c r="AT14" i="1" s="1"/>
  <c r="AR38" i="1"/>
  <c r="AS38" i="1" s="1"/>
  <c r="AT38" i="1" s="1"/>
  <c r="AR22" i="1"/>
  <c r="AS22" i="1" s="1"/>
  <c r="AT22" i="1" s="1"/>
  <c r="AR46" i="1"/>
  <c r="AS46" i="1" s="1"/>
  <c r="AT46" i="1" s="1"/>
  <c r="AR6" i="1"/>
  <c r="AS6" i="1" s="1"/>
  <c r="AT6" i="1" s="1"/>
  <c r="AR30" i="1"/>
  <c r="AS30" i="1" s="1"/>
  <c r="AT30" i="1" s="1"/>
  <c r="AR54" i="1"/>
  <c r="AS54" i="1" s="1"/>
  <c r="AT54" i="1" s="1"/>
  <c r="AR56" i="1"/>
  <c r="AS56" i="1" s="1"/>
  <c r="AT56" i="1" s="1"/>
  <c r="AR28" i="1"/>
  <c r="AS28" i="1" s="1"/>
  <c r="AT28" i="1" s="1"/>
  <c r="AR53" i="1"/>
  <c r="AS53" i="1" s="1"/>
  <c r="AT53" i="1" s="1"/>
  <c r="AR32" i="1"/>
  <c r="AS32" i="1" s="1"/>
  <c r="AT32" i="1" s="1"/>
  <c r="AR9" i="1"/>
  <c r="AS9" i="1" s="1"/>
  <c r="AT9" i="1" s="1"/>
  <c r="AR8" i="1"/>
  <c r="AS8" i="1" s="1"/>
  <c r="AT8" i="1" s="1"/>
  <c r="AR29" i="1"/>
  <c r="AS29" i="1" s="1"/>
  <c r="AT29" i="1" s="1"/>
  <c r="AR17" i="1"/>
  <c r="AS17" i="1" s="1"/>
  <c r="AT17" i="1" s="1"/>
  <c r="AR40" i="1"/>
  <c r="AS40" i="1" s="1"/>
  <c r="AT40" i="1" s="1"/>
  <c r="AR5" i="1"/>
  <c r="AS5" i="1" s="1"/>
  <c r="AT5" i="1" s="1"/>
  <c r="AG57" i="1"/>
  <c r="AG56" i="1"/>
  <c r="AG55" i="1"/>
  <c r="AU55" i="1"/>
  <c r="T47" i="1"/>
  <c r="O31" i="1"/>
  <c r="O7" i="1"/>
  <c r="R3" i="1" s="1"/>
  <c r="U3" i="1" s="1"/>
  <c r="N22" i="1"/>
  <c r="N38" i="1"/>
  <c r="N13" i="1"/>
  <c r="W57" i="1"/>
  <c r="AF57" i="1" s="1"/>
  <c r="W56" i="1"/>
  <c r="AF56" i="1" s="1"/>
  <c r="W55" i="1"/>
  <c r="AF55" i="1" s="1"/>
  <c r="O6" i="1"/>
  <c r="U6" i="1" s="1"/>
  <c r="O23" i="1"/>
  <c r="U19" i="1" s="1"/>
  <c r="N14" i="1"/>
  <c r="N31" i="1"/>
  <c r="T7" i="1" s="1"/>
  <c r="N6" i="1"/>
  <c r="N54" i="1"/>
  <c r="T54" i="1" s="1"/>
  <c r="N10" i="1"/>
  <c r="N18" i="1"/>
  <c r="N17" i="1"/>
  <c r="T17" i="1" s="1"/>
  <c r="N9" i="1"/>
  <c r="N16" i="1"/>
  <c r="T12" i="1" s="1"/>
  <c r="N8" i="1"/>
  <c r="U10" i="1"/>
  <c r="U47" i="1"/>
  <c r="T39" i="1"/>
  <c r="U39" i="1"/>
  <c r="U52" i="1"/>
  <c r="U7" i="1"/>
  <c r="U18" i="1"/>
  <c r="T53" i="1"/>
  <c r="T44" i="1"/>
  <c r="U31" i="1"/>
  <c r="U53" i="1"/>
  <c r="T52" i="1"/>
  <c r="T36" i="1"/>
  <c r="T28" i="1"/>
  <c r="T20" i="1"/>
  <c r="U36" i="1"/>
  <c r="U28" i="1"/>
  <c r="U12" i="1"/>
  <c r="T43" i="1"/>
  <c r="U51" i="1"/>
  <c r="U27" i="1"/>
  <c r="R2" i="1"/>
  <c r="U2" i="1" s="1"/>
  <c r="U46" i="1"/>
  <c r="U38" i="1"/>
  <c r="U30" i="1"/>
  <c r="U22" i="1"/>
  <c r="U14" i="1"/>
  <c r="T35" i="1"/>
  <c r="U35" i="1"/>
  <c r="T51" i="1"/>
  <c r="U43" i="1"/>
  <c r="T45" i="1"/>
  <c r="T37" i="1"/>
  <c r="T29" i="1"/>
  <c r="T21" i="1"/>
  <c r="U45" i="1"/>
  <c r="U37" i="1"/>
  <c r="U29" i="1"/>
  <c r="U21" i="1"/>
  <c r="U13" i="1"/>
  <c r="R5" i="1"/>
  <c r="U5" i="1" s="1"/>
  <c r="U44" i="1"/>
  <c r="U40" i="1"/>
  <c r="U20" i="1"/>
  <c r="R4" i="1"/>
  <c r="U4" i="1" s="1"/>
  <c r="T49" i="1"/>
  <c r="T33" i="1"/>
  <c r="U49" i="1"/>
  <c r="U41" i="1"/>
  <c r="U33" i="1"/>
  <c r="U25" i="1"/>
  <c r="U9" i="1"/>
  <c r="T41" i="1"/>
  <c r="T25" i="1"/>
  <c r="U17" i="1"/>
  <c r="U26" i="1"/>
  <c r="U34" i="1"/>
  <c r="U42" i="1"/>
  <c r="U50" i="1"/>
  <c r="T24" i="1"/>
  <c r="T32" i="1"/>
  <c r="T48" i="1"/>
  <c r="U24" i="1"/>
  <c r="U8" i="1"/>
  <c r="U48" i="1"/>
  <c r="T40" i="1"/>
  <c r="U16" i="1"/>
  <c r="U32" i="1"/>
  <c r="M18" i="1"/>
  <c r="P18" i="1" s="1"/>
  <c r="M10" i="1"/>
  <c r="P10" i="1" s="1"/>
  <c r="M42" i="1"/>
  <c r="P42" i="1" s="1"/>
  <c r="M34" i="1"/>
  <c r="P34" i="1" s="1"/>
  <c r="M24" i="1"/>
  <c r="P24" i="1" s="1"/>
  <c r="M26" i="1"/>
  <c r="P26" i="1" s="1"/>
  <c r="M7" i="1"/>
  <c r="P7" i="1" s="1"/>
  <c r="M3" i="1"/>
  <c r="P3" i="1" s="1"/>
  <c r="M2" i="1"/>
  <c r="P2" i="1" s="1"/>
  <c r="M50" i="1"/>
  <c r="P50" i="1" s="1"/>
  <c r="M57" i="1"/>
  <c r="P57" i="1" s="1"/>
  <c r="V57" i="1" s="1"/>
  <c r="AH57" i="1" s="1"/>
  <c r="M17" i="1"/>
  <c r="P17" i="1" s="1"/>
  <c r="M16" i="1"/>
  <c r="P16" i="1" s="1"/>
  <c r="M15" i="1"/>
  <c r="P15" i="1" s="1"/>
  <c r="M49" i="1"/>
  <c r="P49" i="1" s="1"/>
  <c r="M25" i="1"/>
  <c r="P25" i="1" s="1"/>
  <c r="M56" i="1"/>
  <c r="P56" i="1" s="1"/>
  <c r="V56" i="1" s="1"/>
  <c r="AH56" i="1" s="1"/>
  <c r="M32" i="1"/>
  <c r="P32" i="1" s="1"/>
  <c r="M47" i="1"/>
  <c r="P47" i="1" s="1"/>
  <c r="M31" i="1"/>
  <c r="P31" i="1" s="1"/>
  <c r="M54" i="1"/>
  <c r="P54" i="1" s="1"/>
  <c r="V54" i="1" s="1"/>
  <c r="AH54" i="1" s="1"/>
  <c r="M33" i="1"/>
  <c r="P33" i="1" s="1"/>
  <c r="M40" i="1"/>
  <c r="P40" i="1" s="1"/>
  <c r="M8" i="1"/>
  <c r="P8" i="1" s="1"/>
  <c r="M23" i="1"/>
  <c r="P23" i="1" s="1"/>
  <c r="M38" i="1"/>
  <c r="P38" i="1" s="1"/>
  <c r="M22" i="1"/>
  <c r="P22" i="1" s="1"/>
  <c r="M14" i="1"/>
  <c r="P14" i="1" s="1"/>
  <c r="M45" i="1"/>
  <c r="P45" i="1" s="1"/>
  <c r="M37" i="1"/>
  <c r="P37" i="1" s="1"/>
  <c r="M29" i="1"/>
  <c r="P29" i="1" s="1"/>
  <c r="M21" i="1"/>
  <c r="P21" i="1" s="1"/>
  <c r="M13" i="1"/>
  <c r="P13" i="1" s="1"/>
  <c r="M5" i="1"/>
  <c r="P5" i="1" s="1"/>
  <c r="M52" i="1"/>
  <c r="P52" i="1" s="1"/>
  <c r="M44" i="1"/>
  <c r="P44" i="1" s="1"/>
  <c r="M36" i="1"/>
  <c r="P36" i="1" s="1"/>
  <c r="M28" i="1"/>
  <c r="P28" i="1" s="1"/>
  <c r="M20" i="1"/>
  <c r="P20" i="1" s="1"/>
  <c r="M12" i="1"/>
  <c r="P12" i="1" s="1"/>
  <c r="M4" i="1"/>
  <c r="P4" i="1" s="1"/>
  <c r="M41" i="1"/>
  <c r="P41" i="1" s="1"/>
  <c r="M9" i="1"/>
  <c r="P9" i="1" s="1"/>
  <c r="M48" i="1"/>
  <c r="P48" i="1" s="1"/>
  <c r="M55" i="1"/>
  <c r="P55" i="1" s="1"/>
  <c r="V55" i="1" s="1"/>
  <c r="AH55" i="1" s="1"/>
  <c r="M39" i="1"/>
  <c r="P39" i="1" s="1"/>
  <c r="M46" i="1"/>
  <c r="P46" i="1" s="1"/>
  <c r="M30" i="1"/>
  <c r="P30" i="1" s="1"/>
  <c r="M6" i="1"/>
  <c r="P6" i="1" s="1"/>
  <c r="M53" i="1"/>
  <c r="P53" i="1" s="1"/>
  <c r="M51" i="1"/>
  <c r="P51" i="1" s="1"/>
  <c r="M43" i="1"/>
  <c r="P43" i="1" s="1"/>
  <c r="M35" i="1"/>
  <c r="P35" i="1" s="1"/>
  <c r="M27" i="1"/>
  <c r="P27" i="1" s="1"/>
  <c r="M19" i="1"/>
  <c r="P19" i="1" s="1"/>
  <c r="M11" i="1"/>
  <c r="P11" i="1" s="1"/>
  <c r="AU54" i="1" l="1"/>
  <c r="AU56" i="1"/>
  <c r="AU57" i="1"/>
  <c r="AG17" i="1"/>
  <c r="AU17" i="1"/>
  <c r="AG21" i="1"/>
  <c r="AU21" i="1"/>
  <c r="AG47" i="1"/>
  <c r="AU47" i="1"/>
  <c r="AG29" i="1"/>
  <c r="AU29" i="1"/>
  <c r="W47" i="1"/>
  <c r="AF47" i="1" s="1"/>
  <c r="AG45" i="1"/>
  <c r="AU45" i="1"/>
  <c r="AG33" i="1"/>
  <c r="AU33" i="1"/>
  <c r="AG53" i="1"/>
  <c r="AU53" i="1"/>
  <c r="AG7" i="1"/>
  <c r="AU7" i="1"/>
  <c r="AG40" i="1"/>
  <c r="AU40" i="1"/>
  <c r="AG43" i="1"/>
  <c r="AU43" i="1"/>
  <c r="AG48" i="1"/>
  <c r="AU48" i="1"/>
  <c r="AG25" i="1"/>
  <c r="AU25" i="1"/>
  <c r="AG49" i="1"/>
  <c r="AU49" i="1"/>
  <c r="AG20" i="1"/>
  <c r="AU20" i="1"/>
  <c r="AG12" i="1"/>
  <c r="AU12" i="1"/>
  <c r="AG24" i="1"/>
  <c r="AU24" i="1"/>
  <c r="AG36" i="1"/>
  <c r="AU36" i="1"/>
  <c r="AG35" i="1"/>
  <c r="AU35" i="1"/>
  <c r="AG52" i="1"/>
  <c r="AU52" i="1"/>
  <c r="AG39" i="1"/>
  <c r="AU39" i="1"/>
  <c r="AG37" i="1"/>
  <c r="AU37" i="1"/>
  <c r="AG44" i="1"/>
  <c r="AU44" i="1"/>
  <c r="AG32" i="1"/>
  <c r="AU32" i="1"/>
  <c r="AG41" i="1"/>
  <c r="AU41" i="1"/>
  <c r="AG51" i="1"/>
  <c r="AU51" i="1"/>
  <c r="AG28" i="1"/>
  <c r="AU28" i="1"/>
  <c r="W54" i="1"/>
  <c r="AF54" i="1" s="1"/>
  <c r="AG54" i="1"/>
  <c r="T23" i="1"/>
  <c r="U15" i="1"/>
  <c r="T26" i="1"/>
  <c r="AU26" i="1" s="1"/>
  <c r="T19" i="1"/>
  <c r="AU19" i="1" s="1"/>
  <c r="T27" i="1"/>
  <c r="AU27" i="1" s="1"/>
  <c r="T22" i="1"/>
  <c r="AU22" i="1" s="1"/>
  <c r="T31" i="1"/>
  <c r="AU31" i="1" s="1"/>
  <c r="W49" i="1"/>
  <c r="AF49" i="1" s="1"/>
  <c r="W41" i="1"/>
  <c r="AF41" i="1" s="1"/>
  <c r="T15" i="1"/>
  <c r="AU15" i="1" s="1"/>
  <c r="Q3" i="1"/>
  <c r="T3" i="1" s="1"/>
  <c r="AU3" i="1" s="1"/>
  <c r="T11" i="1"/>
  <c r="T42" i="1"/>
  <c r="AU42" i="1" s="1"/>
  <c r="T10" i="1"/>
  <c r="AU10" i="1" s="1"/>
  <c r="W40" i="1"/>
  <c r="AF40" i="1" s="1"/>
  <c r="W12" i="1"/>
  <c r="AF12" i="1" s="1"/>
  <c r="T6" i="1"/>
  <c r="AU6" i="1" s="1"/>
  <c r="W43" i="1"/>
  <c r="AF43" i="1" s="1"/>
  <c r="W52" i="1"/>
  <c r="AF52" i="1" s="1"/>
  <c r="W24" i="1"/>
  <c r="AF24" i="1" s="1"/>
  <c r="U23" i="1"/>
  <c r="U11" i="1"/>
  <c r="W7" i="1"/>
  <c r="AF7" i="1" s="1"/>
  <c r="W28" i="1"/>
  <c r="AF28" i="1" s="1"/>
  <c r="W53" i="1"/>
  <c r="AF53" i="1" s="1"/>
  <c r="T13" i="1"/>
  <c r="AU13" i="1" s="1"/>
  <c r="Q5" i="1"/>
  <c r="T5" i="1" s="1"/>
  <c r="AU5" i="1" s="1"/>
  <c r="T30" i="1"/>
  <c r="AU30" i="1" s="1"/>
  <c r="T38" i="1"/>
  <c r="AU38" i="1" s="1"/>
  <c r="T50" i="1"/>
  <c r="AU50" i="1" s="1"/>
  <c r="T34" i="1"/>
  <c r="AU34" i="1" s="1"/>
  <c r="T46" i="1"/>
  <c r="AU46" i="1" s="1"/>
  <c r="T18" i="1"/>
  <c r="AU18" i="1" s="1"/>
  <c r="T9" i="1"/>
  <c r="AU9" i="1" s="1"/>
  <c r="T14" i="1"/>
  <c r="AU14" i="1" s="1"/>
  <c r="T16" i="1"/>
  <c r="AU16" i="1" s="1"/>
  <c r="Q4" i="1"/>
  <c r="T4" i="1" s="1"/>
  <c r="AU4" i="1" s="1"/>
  <c r="Q2" i="1"/>
  <c r="T2" i="1" s="1"/>
  <c r="AU2" i="1" s="1"/>
  <c r="T8" i="1"/>
  <c r="AU8" i="1" s="1"/>
  <c r="W51" i="1"/>
  <c r="AF51" i="1" s="1"/>
  <c r="W32" i="1"/>
  <c r="AF32" i="1" s="1"/>
  <c r="W33" i="1"/>
  <c r="AF33" i="1" s="1"/>
  <c r="W44" i="1"/>
  <c r="AF44" i="1" s="1"/>
  <c r="W39" i="1"/>
  <c r="AF39" i="1" s="1"/>
  <c r="V52" i="1"/>
  <c r="AH52" i="1" s="1"/>
  <c r="W36" i="1"/>
  <c r="AF36" i="1" s="1"/>
  <c r="W37" i="1"/>
  <c r="AF37" i="1" s="1"/>
  <c r="W45" i="1"/>
  <c r="AF45" i="1" s="1"/>
  <c r="W20" i="1"/>
  <c r="AF20" i="1" s="1"/>
  <c r="W35" i="1"/>
  <c r="AF35" i="1" s="1"/>
  <c r="W21" i="1"/>
  <c r="AF21" i="1" s="1"/>
  <c r="W48" i="1"/>
  <c r="AF48" i="1" s="1"/>
  <c r="W25" i="1"/>
  <c r="AF25" i="1" s="1"/>
  <c r="W17" i="1"/>
  <c r="AF17" i="1" s="1"/>
  <c r="W29" i="1"/>
  <c r="AF29" i="1" s="1"/>
  <c r="V50" i="1"/>
  <c r="AH50" i="1" s="1"/>
  <c r="V22" i="1"/>
  <c r="AH22" i="1" s="1"/>
  <c r="V46" i="1"/>
  <c r="AH46" i="1" s="1"/>
  <c r="V53" i="1"/>
  <c r="AH53" i="1" s="1"/>
  <c r="V20" i="1"/>
  <c r="AH20" i="1" s="1"/>
  <c r="V19" i="1"/>
  <c r="AH19" i="1" s="1"/>
  <c r="V49" i="1"/>
  <c r="AH49" i="1" s="1"/>
  <c r="V29" i="1"/>
  <c r="AH29" i="1" s="1"/>
  <c r="V43" i="1"/>
  <c r="AH43" i="1" s="1"/>
  <c r="V48" i="1"/>
  <c r="AH48" i="1" s="1"/>
  <c r="V44" i="1"/>
  <c r="AH44" i="1" s="1"/>
  <c r="V17" i="1"/>
  <c r="AH17" i="1" s="1"/>
  <c r="V9" i="1"/>
  <c r="AH9" i="1" s="1"/>
  <c r="V47" i="1"/>
  <c r="AH47" i="1" s="1"/>
  <c r="V34" i="1"/>
  <c r="AH34" i="1" s="1"/>
  <c r="V38" i="1"/>
  <c r="AH38" i="1" s="1"/>
  <c r="V32" i="1"/>
  <c r="AH32" i="1" s="1"/>
  <c r="V42" i="1"/>
  <c r="AH42" i="1" s="1"/>
  <c r="V31" i="1"/>
  <c r="AH31" i="1" s="1"/>
  <c r="V51" i="1"/>
  <c r="AH51" i="1" s="1"/>
  <c r="S5" i="1"/>
  <c r="V5" i="1" s="1"/>
  <c r="AH5" i="1" s="1"/>
  <c r="V6" i="1"/>
  <c r="AH6" i="1" s="1"/>
  <c r="S4" i="1"/>
  <c r="V4" i="1" s="1"/>
  <c r="AH4" i="1" s="1"/>
  <c r="V13" i="1"/>
  <c r="AH13" i="1" s="1"/>
  <c r="V23" i="1"/>
  <c r="AH23" i="1" s="1"/>
  <c r="S2" i="1"/>
  <c r="V2" i="1" s="1"/>
  <c r="AH2" i="1" s="1"/>
  <c r="V10" i="1"/>
  <c r="AH10" i="1" s="1"/>
  <c r="V14" i="1"/>
  <c r="AH14" i="1" s="1"/>
  <c r="V24" i="1"/>
  <c r="AH24" i="1" s="1"/>
  <c r="V41" i="1"/>
  <c r="AH41" i="1" s="1"/>
  <c r="V11" i="1"/>
  <c r="AH11" i="1" s="1"/>
  <c r="V30" i="1"/>
  <c r="AH30" i="1" s="1"/>
  <c r="V12" i="1"/>
  <c r="AH12" i="1" s="1"/>
  <c r="V21" i="1"/>
  <c r="AH21" i="1" s="1"/>
  <c r="V8" i="1"/>
  <c r="AH8" i="1" s="1"/>
  <c r="V25" i="1"/>
  <c r="AH25" i="1" s="1"/>
  <c r="V18" i="1"/>
  <c r="AH18" i="1" s="1"/>
  <c r="V40" i="1"/>
  <c r="AH40" i="1" s="1"/>
  <c r="S3" i="1"/>
  <c r="V3" i="1" s="1"/>
  <c r="AH3" i="1" s="1"/>
  <c r="V27" i="1"/>
  <c r="AH27" i="1" s="1"/>
  <c r="V39" i="1"/>
  <c r="AH39" i="1" s="1"/>
  <c r="V28" i="1"/>
  <c r="AH28" i="1" s="1"/>
  <c r="V37" i="1"/>
  <c r="AH37" i="1" s="1"/>
  <c r="V33" i="1"/>
  <c r="AH33" i="1" s="1"/>
  <c r="V15" i="1"/>
  <c r="AH15" i="1" s="1"/>
  <c r="V7" i="1"/>
  <c r="AH7" i="1" s="1"/>
  <c r="V35" i="1"/>
  <c r="AH35" i="1" s="1"/>
  <c r="V36" i="1"/>
  <c r="AH36" i="1" s="1"/>
  <c r="V45" i="1"/>
  <c r="AH45" i="1" s="1"/>
  <c r="V16" i="1"/>
  <c r="AH16" i="1" s="1"/>
  <c r="V26" i="1"/>
  <c r="AH26" i="1" s="1"/>
  <c r="W23" i="1" l="1"/>
  <c r="AF23" i="1" s="1"/>
  <c r="AG11" i="1"/>
  <c r="AU11" i="1"/>
  <c r="AG23" i="1"/>
  <c r="AU23" i="1"/>
  <c r="W4" i="1"/>
  <c r="AF4" i="1" s="1"/>
  <c r="AG4" i="1"/>
  <c r="W3" i="1"/>
  <c r="AF3" i="1" s="1"/>
  <c r="AG3" i="1"/>
  <c r="AL2" i="1"/>
  <c r="W2" i="1"/>
  <c r="AF2" i="1" s="1"/>
  <c r="AG2" i="1"/>
  <c r="W5" i="1"/>
  <c r="AF5" i="1" s="1"/>
  <c r="AG5" i="1"/>
  <c r="W50" i="1"/>
  <c r="AF50" i="1" s="1"/>
  <c r="AG50" i="1"/>
  <c r="W46" i="1"/>
  <c r="AF46" i="1" s="1"/>
  <c r="AG46" i="1"/>
  <c r="W42" i="1"/>
  <c r="AF42" i="1" s="1"/>
  <c r="AG42" i="1"/>
  <c r="W38" i="1"/>
  <c r="AF38" i="1" s="1"/>
  <c r="AG38" i="1"/>
  <c r="W34" i="1"/>
  <c r="AF34" i="1" s="1"/>
  <c r="AG34" i="1"/>
  <c r="W30" i="1"/>
  <c r="AF30" i="1" s="1"/>
  <c r="AG30" i="1"/>
  <c r="W31" i="1"/>
  <c r="AF31" i="1" s="1"/>
  <c r="AG31" i="1"/>
  <c r="W27" i="1"/>
  <c r="AF27" i="1" s="1"/>
  <c r="AG27" i="1"/>
  <c r="W26" i="1"/>
  <c r="AF26" i="1" s="1"/>
  <c r="AG26" i="1"/>
  <c r="W22" i="1"/>
  <c r="AF22" i="1" s="1"/>
  <c r="AG22" i="1"/>
  <c r="W19" i="1"/>
  <c r="AF19" i="1" s="1"/>
  <c r="AG19" i="1"/>
  <c r="W18" i="1"/>
  <c r="AF18" i="1" s="1"/>
  <c r="AG18" i="1"/>
  <c r="W16" i="1"/>
  <c r="AF16" i="1" s="1"/>
  <c r="AG16" i="1"/>
  <c r="W14" i="1"/>
  <c r="AF14" i="1" s="1"/>
  <c r="AG14" i="1"/>
  <c r="W15" i="1"/>
  <c r="AF15" i="1" s="1"/>
  <c r="AG15" i="1"/>
  <c r="W10" i="1"/>
  <c r="AF10" i="1" s="1"/>
  <c r="AG10" i="1"/>
  <c r="W13" i="1"/>
  <c r="AF13" i="1" s="1"/>
  <c r="AG13" i="1"/>
  <c r="W9" i="1"/>
  <c r="AF9" i="1" s="1"/>
  <c r="AG9" i="1"/>
  <c r="W8" i="1"/>
  <c r="AF8" i="1" s="1"/>
  <c r="AG8" i="1"/>
  <c r="W6" i="1"/>
  <c r="AF6" i="1" s="1"/>
  <c r="AG6" i="1"/>
  <c r="W11" i="1"/>
  <c r="AF11" i="1" s="1"/>
  <c r="AK2" i="1" l="1"/>
  <c r="AJ2" i="1"/>
</calcChain>
</file>

<file path=xl/sharedStrings.xml><?xml version="1.0" encoding="utf-8"?>
<sst xmlns="http://schemas.openxmlformats.org/spreadsheetml/2006/main" count="372" uniqueCount="170">
  <si>
    <t>2011Q1</t>
  </si>
  <si>
    <t>2011Q2</t>
  </si>
  <si>
    <t>2011Q3</t>
  </si>
  <si>
    <t>2011Q4</t>
  </si>
  <si>
    <t>2012Q1</t>
  </si>
  <si>
    <t>2012Q2</t>
  </si>
  <si>
    <t>2012Q3</t>
  </si>
  <si>
    <t>2012Q4</t>
  </si>
  <si>
    <t>2013Q1</t>
  </si>
  <si>
    <t>2013Q2</t>
  </si>
  <si>
    <t>2013Q3</t>
  </si>
  <si>
    <t>2013Q4</t>
  </si>
  <si>
    <t>2014Q1</t>
  </si>
  <si>
    <t>2014Q2</t>
  </si>
  <si>
    <t>2014Q3</t>
  </si>
  <si>
    <t>2014Q4</t>
  </si>
  <si>
    <t>2015Q1</t>
  </si>
  <si>
    <t>2015Q2</t>
  </si>
  <si>
    <t>2015Q3</t>
  </si>
  <si>
    <t>2015Q4</t>
  </si>
  <si>
    <t>2016Q1</t>
  </si>
  <si>
    <t>2016Q2</t>
  </si>
  <si>
    <t>2016Q3</t>
  </si>
  <si>
    <t>2016Q4</t>
  </si>
  <si>
    <t>2017Q1</t>
  </si>
  <si>
    <t>2017Q2</t>
  </si>
  <si>
    <t>2017Q3</t>
  </si>
  <si>
    <t>2017Q4</t>
  </si>
  <si>
    <t>2018Q1</t>
  </si>
  <si>
    <t>2018Q2</t>
  </si>
  <si>
    <t>2018Q3</t>
  </si>
  <si>
    <t>2018Q4</t>
  </si>
  <si>
    <t>2019Q1</t>
  </si>
  <si>
    <t>2019Q2</t>
  </si>
  <si>
    <t>2019Q3</t>
  </si>
  <si>
    <t>2019Q4</t>
  </si>
  <si>
    <t>2020Q1</t>
  </si>
  <si>
    <t>2020Q2</t>
  </si>
  <si>
    <t>2020Q3</t>
  </si>
  <si>
    <t>2020Q4</t>
  </si>
  <si>
    <t>2021Q1</t>
  </si>
  <si>
    <t>2021Q2</t>
  </si>
  <si>
    <t>2021Q3</t>
  </si>
  <si>
    <t>2021Q4</t>
  </si>
  <si>
    <t>2022Q1</t>
  </si>
  <si>
    <t>2022Q2</t>
  </si>
  <si>
    <t>2022Q3</t>
  </si>
  <si>
    <t>2022Q4</t>
  </si>
  <si>
    <t>2023Q1</t>
  </si>
  <si>
    <t>2023Q2</t>
  </si>
  <si>
    <t>2023Q3</t>
  </si>
  <si>
    <t>2023Q4</t>
  </si>
  <si>
    <t>2024Q1</t>
  </si>
  <si>
    <t>2024Q2</t>
  </si>
  <si>
    <t>2024Q3</t>
  </si>
  <si>
    <t>2024Q4</t>
  </si>
  <si>
    <t>WPOP</t>
  </si>
  <si>
    <t>HOURS</t>
  </si>
  <si>
    <t>NWAGEM</t>
  </si>
  <si>
    <t>FPOLM_PA</t>
  </si>
  <si>
    <t>FILR_PA</t>
  </si>
  <si>
    <t>FIDR_PA</t>
  </si>
  <si>
    <t>LE_PE_NUM</t>
  </si>
  <si>
    <t>DATE</t>
  </si>
  <si>
    <t>C</t>
  </si>
  <si>
    <t>I</t>
  </si>
  <si>
    <t>YEAR</t>
  </si>
  <si>
    <t>QUARTER</t>
  </si>
  <si>
    <t>H</t>
  </si>
  <si>
    <t>INDEX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</si>
  <si>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</si>
  <si>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</si>
  <si>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</si>
  <si>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</si>
  <si>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</si>
  <si>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</si>
  <si>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</si>
  <si>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</si>
  <si>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</si>
  <si>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</si>
  <si>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</si>
  <si>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</si>
  <si>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</si>
  <si>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</si>
  <si>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</si>
  <si>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</si>
  <si>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</si>
  <si>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</si>
  <si>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</si>
  <si>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</si>
  <si>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</si>
  <si>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</si>
  <si>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</si>
  <si>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</si>
  <si>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</si>
  <si>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H_trend</t>
  </si>
  <si>
    <t>C_trend</t>
  </si>
  <si>
    <t>I_trend</t>
  </si>
  <si>
    <t>C_residual</t>
  </si>
  <si>
    <t>I_residual</t>
  </si>
  <si>
    <t>H_residual</t>
  </si>
  <si>
    <t>C_SeasonalFactor</t>
  </si>
  <si>
    <t>I_SeasonalFactor</t>
  </si>
  <si>
    <t>H_SeasonalFactor</t>
  </si>
  <si>
    <t>C_Sadjusted</t>
  </si>
  <si>
    <t>I_Sadjusted</t>
  </si>
  <si>
    <t>H_Sadjusted</t>
  </si>
  <si>
    <t>Y_Sadjusted</t>
  </si>
  <si>
    <t>C_pp</t>
  </si>
  <si>
    <t>I_pp</t>
  </si>
  <si>
    <t>logY</t>
  </si>
  <si>
    <t>logC</t>
  </si>
  <si>
    <t>logH</t>
  </si>
  <si>
    <t>avg_r</t>
  </si>
  <si>
    <t>avglogY</t>
  </si>
  <si>
    <t>avglogC</t>
  </si>
  <si>
    <t>avglogH</t>
  </si>
  <si>
    <t>G</t>
  </si>
  <si>
    <t>G_pp</t>
  </si>
  <si>
    <t>avglogG</t>
  </si>
  <si>
    <t>G_residual</t>
  </si>
  <si>
    <t>G_trend</t>
  </si>
  <si>
    <t>G_SeasonalFactor</t>
  </si>
  <si>
    <t>G_adjusted</t>
  </si>
  <si>
    <t>logG</t>
  </si>
  <si>
    <t>Y_adjusted_withG</t>
  </si>
  <si>
    <t>Aggregate Consumption</t>
  </si>
  <si>
    <t>Aggregate Investment</t>
  </si>
  <si>
    <t>Consumption per worker</t>
  </si>
  <si>
    <t>Investment per worker</t>
  </si>
  <si>
    <t>Trend component of Consumption per worker</t>
  </si>
  <si>
    <t>Trend component of Investment per worker</t>
  </si>
  <si>
    <t>Trend component of Hours worked</t>
  </si>
  <si>
    <t>Residuals of Consumption per workerd</t>
  </si>
  <si>
    <t>Residuals of Investment per worker</t>
  </si>
  <si>
    <t>Residuals of Hours worked</t>
  </si>
  <si>
    <t>Seasonal Factor of Consumption per worker</t>
  </si>
  <si>
    <t>Seasonal Factor of Investment per worker</t>
  </si>
  <si>
    <t>Seasonal Factor of Hours per worker</t>
  </si>
  <si>
    <t>Seasonal Adjusted Consumption per worker</t>
  </si>
  <si>
    <t>Seasonal Adjusted Investment per worker</t>
  </si>
  <si>
    <t>Seasonal Adjusted Output per worker</t>
  </si>
  <si>
    <t>Seasonal Adjusted Hours worker</t>
  </si>
  <si>
    <t>Raw data of Hours worked</t>
  </si>
  <si>
    <t>Aggregate Hours worked</t>
  </si>
  <si>
    <t>Wage</t>
  </si>
  <si>
    <t>Central bank policy rate</t>
  </si>
  <si>
    <t>Interbank (money market) rate</t>
  </si>
  <si>
    <t>Deposit interest rate</t>
  </si>
  <si>
    <t>Number of people in the labor force</t>
  </si>
  <si>
    <t>Working age population</t>
  </si>
  <si>
    <t>log of Y_Sadjusted</t>
  </si>
  <si>
    <t>mean of logY</t>
  </si>
  <si>
    <t>mean of logC</t>
  </si>
  <si>
    <t>mean of logH</t>
  </si>
  <si>
    <t>mean of logG</t>
  </si>
  <si>
    <t>log of C_Sadjusted</t>
  </si>
  <si>
    <t>log of H_Sadjusted</t>
  </si>
  <si>
    <t>log of r_Sadjusted</t>
  </si>
  <si>
    <t>to be used in demeaning processes</t>
  </si>
  <si>
    <t>Government Expenditure</t>
  </si>
  <si>
    <t>Government Expenditure per worker</t>
  </si>
  <si>
    <t>Trend of Government Expenditure per worker</t>
  </si>
  <si>
    <t>Residuals of Government Expenditure per worker</t>
  </si>
  <si>
    <t>Seasonal Factor of Government Expenditure per worker</t>
  </si>
  <si>
    <t>Seasonal Adjusted Government Expenditure per worker</t>
  </si>
  <si>
    <t>log of G_adjusted</t>
  </si>
  <si>
    <t>Seasonal Adjusted Output per worker with Government</t>
  </si>
  <si>
    <t>Y_pp</t>
  </si>
  <si>
    <t>Output per worker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</si>
</sst>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_(* #,##0.0000_);_(* \(#,##0.0000\);_(* &quot;-&quot;??_);_(@_)"/>
  </numFmts>
  <fonts count="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4"/>
      <name val="Times New Roman"/>
      <family val="1"/>
    </font>
    <font>
      <sz val="14"/>
      <name val="Times New Roman"/>
      <family val="1"/>
    </font>
    <font>
      <sz val="12"/>
      <color rgb="FF000000"/>
      <name val="Aptos Narrow"/>
      <family val="2"/>
      <scheme val="minor"/>
    </font>
    <font>
      <i/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1">
    <xf numFmtId="0" fontId="0" fillId="0" borderId="0" xfId="0"/>
    <xf numFmtId="164" fontId="3" fillId="0" borderId="1" xfId="1" applyNumberFormat="1" applyFont="1" applyFill="1" applyBorder="1" applyAlignment="1">
      <alignment vertical="center"/>
    </xf>
    <xf numFmtId="164" fontId="4" fillId="0" borderId="2" xfId="1" applyNumberFormat="1" applyFont="1" applyFill="1" applyBorder="1" applyAlignment="1">
      <alignment vertical="center"/>
    </xf>
    <xf numFmtId="164" fontId="3" fillId="0" borderId="2" xfId="1" applyNumberFormat="1" applyFont="1" applyFill="1" applyBorder="1" applyAlignment="1">
      <alignment vertical="center"/>
    </xf>
    <xf numFmtId="164" fontId="4" fillId="0" borderId="2" xfId="0" applyNumberFormat="1" applyFont="1" applyBorder="1" applyAlignment="1">
      <alignment vertical="center"/>
    </xf>
    <xf numFmtId="164" fontId="4" fillId="0" borderId="2" xfId="1" applyNumberFormat="1" applyFont="1" applyFill="1" applyBorder="1" applyAlignment="1">
      <alignment horizontal="center" vertical="center"/>
    </xf>
    <xf numFmtId="164" fontId="3" fillId="0" borderId="2" xfId="1" applyNumberFormat="1" applyFont="1" applyFill="1" applyBorder="1" applyAlignment="1">
      <alignment horizontal="center" vertical="center"/>
    </xf>
    <xf numFmtId="0" fontId="5" fillId="0" borderId="0" xfId="0" applyFont="1"/>
    <xf numFmtId="164" fontId="3" fillId="0" borderId="0" xfId="1" applyNumberFormat="1" applyFont="1" applyFill="1" applyBorder="1" applyAlignment="1">
      <alignment vertical="center"/>
    </xf>
    <xf numFmtId="0" fontId="0" fillId="0" borderId="3" xfId="0" applyBorder="1"/>
    <xf numFmtId="0" fontId="6" fillId="0" borderId="4" xfId="0" applyFont="1" applyBorder="1" applyAlignment="1">
      <alignment horizontal="center"/>
    </xf>
    <xf numFmtId="0" fontId="6" fillId="0" borderId="4" xfId="0" applyFont="1" applyBorder="1" applyAlignment="1">
      <alignment horizontal="centerContinuous"/>
    </xf>
    <xf numFmtId="43" fontId="3" fillId="0" borderId="1" xfId="1" applyFont="1" applyFill="1" applyBorder="1" applyAlignment="1">
      <alignment vertical="center"/>
    </xf>
    <xf numFmtId="43" fontId="3" fillId="0" borderId="0" xfId="1" applyFont="1" applyFill="1" applyBorder="1" applyAlignment="1">
      <alignment vertical="center"/>
    </xf>
    <xf numFmtId="165" fontId="4" fillId="0" borderId="2" xfId="1" applyNumberFormat="1" applyFont="1" applyFill="1" applyBorder="1" applyAlignment="1">
      <alignment vertical="center"/>
    </xf>
    <xf numFmtId="165" fontId="3" fillId="0" borderId="2" xfId="1" applyNumberFormat="1" applyFont="1" applyFill="1" applyBorder="1" applyAlignment="1">
      <alignment vertical="center"/>
    </xf>
    <xf numFmtId="165" fontId="0" fillId="0" borderId="0" xfId="0" applyNumberFormat="1"/>
    <xf numFmtId="43" fontId="0" fillId="0" borderId="0" xfId="0" applyNumberFormat="1"/>
    <xf numFmtId="0" fontId="7" fillId="0" borderId="0" xfId="0" applyFont="1"/>
    <xf numFmtId="43" fontId="7" fillId="0" borderId="0" xfId="0" applyNumberFormat="1" applyFont="1"/>
    <xf numFmtId="165" fontId="3" fillId="0" borderId="1" xfId="1" applyNumberFormat="1" applyFont="1" applyFill="1" applyBorder="1" applyAlignment="1">
      <alignment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83B00-7BE5-7044-9B24-3C2FBD49AEC2}">
  <dimension ref="A1:I18"/>
  <sheetViews>
    <sheetView workbookViewId="0">
      <selection activeCell="E28" sqref="E28"/>
    </sheetView>
  </sheetViews>
  <sheetFormatPr baseColWidth="10" defaultRowHeight="16" x14ac:dyDescent="0.2"/>
  <sheetData>
    <row r="1" spans="1:9" x14ac:dyDescent="0.2">
      <c r="A1" t="s">
        <v>70</v>
      </c>
    </row>
    <row r="2" spans="1:9" ht="17" thickBot="1" x14ac:dyDescent="0.25"/>
    <row r="3" spans="1:9" x14ac:dyDescent="0.2">
      <c r="A3" s="11" t="s">
        <v>71</v>
      </c>
      <c r="B3" s="11"/>
    </row>
    <row r="4" spans="1:9" x14ac:dyDescent="0.2">
      <c r="A4" t="s">
        <v>72</v>
      </c>
      <c r="B4">
        <v>0.56521368264264904</v>
      </c>
    </row>
    <row r="5" spans="1:9" x14ac:dyDescent="0.2">
      <c r="A5" t="s">
        <v>73</v>
      </c>
      <c r="B5">
        <v>0.31946650704646523</v>
      </c>
    </row>
    <row r="6" spans="1:9" x14ac:dyDescent="0.2">
      <c r="A6" t="s">
        <v>74</v>
      </c>
      <c r="B6">
        <v>0.30686403495473308</v>
      </c>
    </row>
    <row r="7" spans="1:9" x14ac:dyDescent="0.2">
      <c r="A7" t="s">
        <v>75</v>
      </c>
      <c r="B7">
        <v>0.94009380420284328</v>
      </c>
    </row>
    <row r="8" spans="1:9" ht="17" thickBot="1" x14ac:dyDescent="0.25">
      <c r="A8" s="9" t="s">
        <v>76</v>
      </c>
      <c r="B8" s="9">
        <v>56</v>
      </c>
    </row>
    <row r="10" spans="1:9" ht="17" thickBot="1" x14ac:dyDescent="0.25">
      <c r="A10" t="s">
        <v>77</v>
      </c>
    </row>
    <row r="11" spans="1:9" x14ac:dyDescent="0.2">
      <c r="A11" s="10"/>
      <c r="B11" s="10" t="s">
        <v>82</v>
      </c>
      <c r="C11" s="10" t="s">
        <v>83</v>
      </c>
      <c r="D11" s="10" t="s">
        <v>84</v>
      </c>
      <c r="E11" s="10" t="s">
        <v>85</v>
      </c>
      <c r="F11" s="10" t="s">
        <v>86</v>
      </c>
    </row>
    <row r="12" spans="1:9" x14ac:dyDescent="0.2">
      <c r="A12" t="s">
        <v>78</v>
      </c>
      <c r="B12">
        <v>1</v>
      </c>
      <c r="C12">
        <v>22.403298726483747</v>
      </c>
      <c r="D12">
        <v>22.403298726483747</v>
      </c>
      <c r="E12">
        <v>25.349511169007215</v>
      </c>
      <c r="F12">
        <v>5.6653911393185464E-6</v>
      </c>
    </row>
    <row r="13" spans="1:9" x14ac:dyDescent="0.2">
      <c r="A13" t="s">
        <v>79</v>
      </c>
      <c r="B13">
        <v>54</v>
      </c>
      <c r="C13">
        <v>47.723923477830986</v>
      </c>
      <c r="D13">
        <v>0.88377636070057386</v>
      </c>
    </row>
    <row r="14" spans="1:9" ht="17" thickBot="1" x14ac:dyDescent="0.25">
      <c r="A14" s="9" t="s">
        <v>80</v>
      </c>
      <c r="B14" s="9">
        <v>55</v>
      </c>
      <c r="C14" s="9">
        <v>70.127222204314734</v>
      </c>
      <c r="D14" s="9"/>
      <c r="E14" s="9"/>
      <c r="F14" s="9"/>
    </row>
    <row r="15" spans="1:9" ht="17" thickBot="1" x14ac:dyDescent="0.25"/>
    <row r="16" spans="1:9" x14ac:dyDescent="0.2">
      <c r="A16" s="10"/>
      <c r="B16" s="10" t="s">
        <v>87</v>
      </c>
      <c r="C16" s="10" t="s">
        <v>75</v>
      </c>
      <c r="D16" s="10" t="s">
        <v>88</v>
      </c>
      <c r="E16" s="10" t="s">
        <v>89</v>
      </c>
      <c r="F16" s="10" t="s">
        <v>90</v>
      </c>
      <c r="G16" s="10" t="s">
        <v>91</v>
      </c>
      <c r="H16" s="10" t="s">
        <v>92</v>
      </c>
      <c r="I16" s="10" t="s">
        <v>93</v>
      </c>
    </row>
    <row r="17" spans="1:9" x14ac:dyDescent="0.2">
      <c r="A17" t="s">
        <v>81</v>
      </c>
      <c r="B17">
        <v>31.635895717290449</v>
      </c>
      <c r="C17">
        <v>0.25465373582236894</v>
      </c>
      <c r="D17">
        <v>124.23102930387692</v>
      </c>
      <c r="E17">
        <v>4.7831553468154241E-68</v>
      </c>
      <c r="F17">
        <v>31.125345716680467</v>
      </c>
      <c r="G17">
        <v>32.146445717900427</v>
      </c>
      <c r="H17">
        <v>31.125345716680467</v>
      </c>
      <c r="I17">
        <v>32.146445717900427</v>
      </c>
    </row>
    <row r="18" spans="1:9" ht="17" thickBot="1" x14ac:dyDescent="0.25">
      <c r="A18" s="9" t="s">
        <v>94</v>
      </c>
      <c r="B18" s="9">
        <v>-3.9132160115822892E-2</v>
      </c>
      <c r="C18" s="9">
        <v>7.7722905497446251E-3</v>
      </c>
      <c r="D18" s="9">
        <v>-5.0348298053665355</v>
      </c>
      <c r="E18" s="9">
        <v>5.6653911393185243E-6</v>
      </c>
      <c r="F18" s="9">
        <v>-5.4714664460785663E-2</v>
      </c>
      <c r="G18" s="9">
        <v>-2.3549655770860121E-2</v>
      </c>
      <c r="H18" s="9">
        <v>-5.4714664460785663E-2</v>
      </c>
      <c r="I18" s="9">
        <v>-2.3549655770860121E-2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FF632-A234-6E44-B396-4455E28CC329}">
  <dimension ref="A1:I18"/>
  <sheetViews>
    <sheetView workbookViewId="0">
      <selection activeCell="B17" sqref="B17"/>
    </sheetView>
  </sheetViews>
  <sheetFormatPr baseColWidth="10" defaultRowHeight="16" x14ac:dyDescent="0.2"/>
  <sheetData>
    <row r="1" spans="1:9" x14ac:dyDescent="0.2">
      <c r="A1" t="s">
        <v>70</v>
      </c>
    </row>
    <row r="2" spans="1:9" ht="17" thickBot="1" x14ac:dyDescent="0.25"/>
    <row r="3" spans="1:9" x14ac:dyDescent="0.2">
      <c r="A3" s="11" t="s">
        <v>71</v>
      </c>
      <c r="B3" s="11"/>
    </row>
    <row r="4" spans="1:9" x14ac:dyDescent="0.2">
      <c r="A4" t="s">
        <v>72</v>
      </c>
      <c r="B4">
        <v>0.96832942388324295</v>
      </c>
    </row>
    <row r="5" spans="1:9" x14ac:dyDescent="0.2">
      <c r="A5" t="s">
        <v>73</v>
      </c>
      <c r="B5">
        <v>0.93766187315805327</v>
      </c>
    </row>
    <row r="6" spans="1:9" x14ac:dyDescent="0.2">
      <c r="A6" t="s">
        <v>74</v>
      </c>
      <c r="B6">
        <v>0.93650746340172097</v>
      </c>
    </row>
    <row r="7" spans="1:9" x14ac:dyDescent="0.2">
      <c r="A7" t="s">
        <v>75</v>
      </c>
      <c r="B7">
        <v>390.97023171684788</v>
      </c>
    </row>
    <row r="8" spans="1:9" ht="17" thickBot="1" x14ac:dyDescent="0.25">
      <c r="A8" s="9" t="s">
        <v>76</v>
      </c>
      <c r="B8" s="9">
        <v>56</v>
      </c>
    </row>
    <row r="10" spans="1:9" ht="17" thickBot="1" x14ac:dyDescent="0.25">
      <c r="A10" t="s">
        <v>77</v>
      </c>
    </row>
    <row r="11" spans="1:9" x14ac:dyDescent="0.2">
      <c r="A11" s="10"/>
      <c r="B11" s="10" t="s">
        <v>82</v>
      </c>
      <c r="C11" s="10" t="s">
        <v>83</v>
      </c>
      <c r="D11" s="10" t="s">
        <v>84</v>
      </c>
      <c r="E11" s="10" t="s">
        <v>85</v>
      </c>
      <c r="F11" s="10" t="s">
        <v>86</v>
      </c>
    </row>
    <row r="12" spans="1:9" x14ac:dyDescent="0.2">
      <c r="A12" t="s">
        <v>78</v>
      </c>
      <c r="B12">
        <v>1</v>
      </c>
      <c r="C12">
        <v>124157698.1086465</v>
      </c>
      <c r="D12">
        <v>124157698.1086465</v>
      </c>
      <c r="E12">
        <v>812.24354525301385</v>
      </c>
      <c r="F12">
        <v>3.2029238935195258E-34</v>
      </c>
    </row>
    <row r="13" spans="1:9" x14ac:dyDescent="0.2">
      <c r="A13" t="s">
        <v>79</v>
      </c>
      <c r="B13">
        <v>54</v>
      </c>
      <c r="C13">
        <v>8254316.9927911889</v>
      </c>
      <c r="D13">
        <v>152857.72208872571</v>
      </c>
    </row>
    <row r="14" spans="1:9" ht="17" thickBot="1" x14ac:dyDescent="0.25">
      <c r="A14" s="9" t="s">
        <v>80</v>
      </c>
      <c r="B14" s="9">
        <v>55</v>
      </c>
      <c r="C14" s="9">
        <v>132412015.10143769</v>
      </c>
      <c r="D14" s="9"/>
      <c r="E14" s="9"/>
      <c r="F14" s="9"/>
    </row>
    <row r="15" spans="1:9" ht="17" thickBot="1" x14ac:dyDescent="0.25"/>
    <row r="16" spans="1:9" x14ac:dyDescent="0.2">
      <c r="A16" s="10"/>
      <c r="B16" s="10" t="s">
        <v>87</v>
      </c>
      <c r="C16" s="10" t="s">
        <v>75</v>
      </c>
      <c r="D16" s="10" t="s">
        <v>88</v>
      </c>
      <c r="E16" s="10" t="s">
        <v>89</v>
      </c>
      <c r="F16" s="10" t="s">
        <v>90</v>
      </c>
      <c r="G16" s="10" t="s">
        <v>91</v>
      </c>
      <c r="H16" s="10" t="s">
        <v>92</v>
      </c>
      <c r="I16" s="10" t="s">
        <v>93</v>
      </c>
    </row>
    <row r="17" spans="1:9" x14ac:dyDescent="0.2">
      <c r="A17" t="s">
        <v>81</v>
      </c>
      <c r="B17">
        <v>5973.1735458913154</v>
      </c>
      <c r="C17">
        <v>105.90648471133856</v>
      </c>
      <c r="D17">
        <v>56.40045141873938</v>
      </c>
      <c r="E17">
        <v>1.1097947117981352E-49</v>
      </c>
      <c r="F17">
        <v>5760.8438282087473</v>
      </c>
      <c r="G17">
        <v>6185.5032635738835</v>
      </c>
      <c r="H17">
        <v>5760.8438282087473</v>
      </c>
      <c r="I17">
        <v>6185.5032635738835</v>
      </c>
    </row>
    <row r="18" spans="1:9" ht="17" thickBot="1" x14ac:dyDescent="0.25">
      <c r="A18" s="9" t="s">
        <v>94</v>
      </c>
      <c r="B18" s="9">
        <v>92.122276801131889</v>
      </c>
      <c r="C18" s="9">
        <v>3.2323734329693101</v>
      </c>
      <c r="D18" s="9">
        <v>28.499886758599821</v>
      </c>
      <c r="E18" s="9">
        <v>3.2029238935195711E-34</v>
      </c>
      <c r="F18" s="9">
        <v>85.641758253682397</v>
      </c>
      <c r="G18" s="9">
        <v>98.602795348581381</v>
      </c>
      <c r="H18" s="9">
        <v>85.641758253682397</v>
      </c>
      <c r="I18" s="9">
        <v>98.602795348581381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2F9795-4836-DF4E-8CCC-C574FF578C5C}">
  <dimension ref="A1:I18"/>
  <sheetViews>
    <sheetView workbookViewId="0">
      <selection activeCell="F42" sqref="F42"/>
    </sheetView>
  </sheetViews>
  <sheetFormatPr baseColWidth="10" defaultRowHeight="16" x14ac:dyDescent="0.2"/>
  <sheetData>
    <row r="1" spans="1:9" x14ac:dyDescent="0.2">
      <c r="A1" t="s">
        <v>70</v>
      </c>
    </row>
    <row r="2" spans="1:9" ht="17" thickBot="1" x14ac:dyDescent="0.25"/>
    <row r="3" spans="1:9" x14ac:dyDescent="0.2">
      <c r="A3" s="11" t="s">
        <v>71</v>
      </c>
      <c r="B3" s="11"/>
    </row>
    <row r="4" spans="1:9" x14ac:dyDescent="0.2">
      <c r="A4" t="s">
        <v>72</v>
      </c>
      <c r="B4">
        <v>0.85527033177453127</v>
      </c>
    </row>
    <row r="5" spans="1:9" x14ac:dyDescent="0.2">
      <c r="A5" t="s">
        <v>73</v>
      </c>
      <c r="B5">
        <v>0.73148734041371688</v>
      </c>
    </row>
    <row r="6" spans="1:9" x14ac:dyDescent="0.2">
      <c r="A6" t="s">
        <v>74</v>
      </c>
      <c r="B6">
        <v>0.72651488375471163</v>
      </c>
    </row>
    <row r="7" spans="1:9" x14ac:dyDescent="0.2">
      <c r="A7" t="s">
        <v>75</v>
      </c>
      <c r="B7">
        <v>774.57140501007245</v>
      </c>
    </row>
    <row r="8" spans="1:9" ht="17" thickBot="1" x14ac:dyDescent="0.25">
      <c r="A8" s="9" t="s">
        <v>76</v>
      </c>
      <c r="B8" s="9">
        <v>56</v>
      </c>
    </row>
    <row r="10" spans="1:9" ht="17" thickBot="1" x14ac:dyDescent="0.25">
      <c r="A10" t="s">
        <v>77</v>
      </c>
    </row>
    <row r="11" spans="1:9" x14ac:dyDescent="0.2">
      <c r="A11" s="10"/>
      <c r="B11" s="10" t="s">
        <v>82</v>
      </c>
      <c r="C11" s="10" t="s">
        <v>83</v>
      </c>
      <c r="D11" s="10" t="s">
        <v>84</v>
      </c>
      <c r="E11" s="10" t="s">
        <v>85</v>
      </c>
      <c r="F11" s="10" t="s">
        <v>86</v>
      </c>
    </row>
    <row r="12" spans="1:9" x14ac:dyDescent="0.2">
      <c r="A12" t="s">
        <v>78</v>
      </c>
      <c r="B12">
        <v>1</v>
      </c>
      <c r="C12">
        <v>88258944.219529048</v>
      </c>
      <c r="D12">
        <v>88258944.219529048</v>
      </c>
      <c r="E12">
        <v>147.10783634262052</v>
      </c>
      <c r="F12">
        <v>4.7959495665200967E-17</v>
      </c>
    </row>
    <row r="13" spans="1:9" x14ac:dyDescent="0.2">
      <c r="A13" t="s">
        <v>79</v>
      </c>
      <c r="B13">
        <v>54</v>
      </c>
      <c r="C13">
        <v>32397886.518800993</v>
      </c>
      <c r="D13">
        <v>599960.86145927769</v>
      </c>
    </row>
    <row r="14" spans="1:9" ht="17" thickBot="1" x14ac:dyDescent="0.25">
      <c r="A14" s="9" t="s">
        <v>80</v>
      </c>
      <c r="B14" s="9">
        <v>55</v>
      </c>
      <c r="C14" s="9">
        <v>120656830.73833004</v>
      </c>
      <c r="D14" s="9"/>
      <c r="E14" s="9"/>
      <c r="F14" s="9"/>
    </row>
    <row r="15" spans="1:9" ht="17" thickBot="1" x14ac:dyDescent="0.25"/>
    <row r="16" spans="1:9" x14ac:dyDescent="0.2">
      <c r="A16" s="10"/>
      <c r="B16" s="10" t="s">
        <v>87</v>
      </c>
      <c r="C16" s="10" t="s">
        <v>75</v>
      </c>
      <c r="D16" s="10" t="s">
        <v>88</v>
      </c>
      <c r="E16" s="10" t="s">
        <v>89</v>
      </c>
      <c r="F16" s="10" t="s">
        <v>90</v>
      </c>
      <c r="G16" s="10" t="s">
        <v>91</v>
      </c>
      <c r="H16" s="10" t="s">
        <v>92</v>
      </c>
      <c r="I16" s="10" t="s">
        <v>93</v>
      </c>
    </row>
    <row r="17" spans="1:9" x14ac:dyDescent="0.2">
      <c r="A17" t="s">
        <v>81</v>
      </c>
      <c r="B17">
        <v>3150.394519727367</v>
      </c>
      <c r="C17">
        <v>209.81683004947894</v>
      </c>
      <c r="D17">
        <v>15.01497529528228</v>
      </c>
      <c r="E17">
        <v>6.3527675071005926E-21</v>
      </c>
      <c r="F17">
        <v>2729.7371028478929</v>
      </c>
      <c r="G17">
        <v>3571.0519366068411</v>
      </c>
      <c r="H17">
        <v>2729.7371028478929</v>
      </c>
      <c r="I17">
        <v>3571.0519366068411</v>
      </c>
    </row>
    <row r="18" spans="1:9" ht="17" thickBot="1" x14ac:dyDescent="0.25">
      <c r="A18" s="9" t="s">
        <v>94</v>
      </c>
      <c r="B18" s="9">
        <v>77.670696729986062</v>
      </c>
      <c r="C18" s="9">
        <v>6.4038226657254196</v>
      </c>
      <c r="D18" s="9">
        <v>12.12880193352256</v>
      </c>
      <c r="E18" s="9">
        <v>4.7959495665200616E-17</v>
      </c>
      <c r="F18" s="9">
        <v>64.831805302243936</v>
      </c>
      <c r="G18" s="9">
        <v>90.509588157728189</v>
      </c>
      <c r="H18" s="9">
        <v>64.831805302243936</v>
      </c>
      <c r="I18" s="9">
        <v>90.509588157728189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C309C-1778-0C41-87F2-0AF594331C70}">
  <dimension ref="A1:I18"/>
  <sheetViews>
    <sheetView workbookViewId="0">
      <selection activeCell="B18" sqref="B18"/>
    </sheetView>
  </sheetViews>
  <sheetFormatPr baseColWidth="10" defaultRowHeight="16" x14ac:dyDescent="0.2"/>
  <sheetData>
    <row r="1" spans="1:9" x14ac:dyDescent="0.2">
      <c r="A1" t="s">
        <v>70</v>
      </c>
    </row>
    <row r="2" spans="1:9" ht="17" thickBot="1" x14ac:dyDescent="0.25"/>
    <row r="3" spans="1:9" x14ac:dyDescent="0.2">
      <c r="A3" s="11" t="s">
        <v>71</v>
      </c>
      <c r="B3" s="11"/>
    </row>
    <row r="4" spans="1:9" x14ac:dyDescent="0.2">
      <c r="A4" t="s">
        <v>72</v>
      </c>
      <c r="B4">
        <v>0.9789865373295461</v>
      </c>
    </row>
    <row r="5" spans="1:9" x14ac:dyDescent="0.2">
      <c r="A5" t="s">
        <v>73</v>
      </c>
      <c r="B5">
        <v>0.95841464027249468</v>
      </c>
    </row>
    <row r="6" spans="1:9" x14ac:dyDescent="0.2">
      <c r="A6" t="s">
        <v>74</v>
      </c>
      <c r="B6">
        <v>0.95764454101828156</v>
      </c>
    </row>
    <row r="7" spans="1:9" x14ac:dyDescent="0.2">
      <c r="A7" t="s">
        <v>75</v>
      </c>
      <c r="B7">
        <v>4.22697337192907E-2</v>
      </c>
    </row>
    <row r="8" spans="1:9" ht="17" thickBot="1" x14ac:dyDescent="0.25">
      <c r="A8" s="9" t="s">
        <v>76</v>
      </c>
      <c r="B8" s="9">
        <v>56</v>
      </c>
    </row>
    <row r="10" spans="1:9" ht="17" thickBot="1" x14ac:dyDescent="0.25">
      <c r="A10" t="s">
        <v>77</v>
      </c>
    </row>
    <row r="11" spans="1:9" x14ac:dyDescent="0.2">
      <c r="A11" s="10"/>
      <c r="B11" s="10" t="s">
        <v>82</v>
      </c>
      <c r="C11" s="10" t="s">
        <v>83</v>
      </c>
      <c r="D11" s="10" t="s">
        <v>84</v>
      </c>
      <c r="E11" s="10" t="s">
        <v>85</v>
      </c>
      <c r="F11" s="10" t="s">
        <v>86</v>
      </c>
    </row>
    <row r="12" spans="1:9" x14ac:dyDescent="0.2">
      <c r="A12" t="s">
        <v>78</v>
      </c>
      <c r="B12">
        <v>1</v>
      </c>
      <c r="C12">
        <v>2.2236465668304923</v>
      </c>
      <c r="D12">
        <v>2.2236465668304923</v>
      </c>
      <c r="E12">
        <v>1244.5339156338571</v>
      </c>
      <c r="F12">
        <v>5.6756103144371704E-39</v>
      </c>
    </row>
    <row r="13" spans="1:9" x14ac:dyDescent="0.2">
      <c r="A13" t="s">
        <v>79</v>
      </c>
      <c r="B13">
        <v>54</v>
      </c>
      <c r="C13">
        <v>9.6483440989786021E-2</v>
      </c>
      <c r="D13">
        <v>1.7867303886997411E-3</v>
      </c>
    </row>
    <row r="14" spans="1:9" ht="17" thickBot="1" x14ac:dyDescent="0.25">
      <c r="A14" s="9" t="s">
        <v>80</v>
      </c>
      <c r="B14" s="9">
        <v>55</v>
      </c>
      <c r="C14" s="9">
        <v>2.3201300078202785</v>
      </c>
      <c r="D14" s="9"/>
      <c r="E14" s="9"/>
      <c r="F14" s="9"/>
    </row>
    <row r="15" spans="1:9" ht="17" thickBot="1" x14ac:dyDescent="0.25"/>
    <row r="16" spans="1:9" x14ac:dyDescent="0.2">
      <c r="A16" s="10"/>
      <c r="B16" s="10" t="s">
        <v>87</v>
      </c>
      <c r="C16" s="10" t="s">
        <v>75</v>
      </c>
      <c r="D16" s="10" t="s">
        <v>88</v>
      </c>
      <c r="E16" s="10" t="s">
        <v>89</v>
      </c>
      <c r="F16" s="10" t="s">
        <v>90</v>
      </c>
      <c r="G16" s="10" t="s">
        <v>91</v>
      </c>
      <c r="H16" s="10" t="s">
        <v>92</v>
      </c>
      <c r="I16" s="10" t="s">
        <v>93</v>
      </c>
    </row>
    <row r="17" spans="1:9" x14ac:dyDescent="0.2">
      <c r="A17" t="s">
        <v>81</v>
      </c>
      <c r="B17">
        <v>9.1725344551873924</v>
      </c>
      <c r="C17">
        <v>1.145007610486449E-2</v>
      </c>
      <c r="D17">
        <v>801.0893876321486</v>
      </c>
      <c r="E17">
        <v>1.0200520254601241E-111</v>
      </c>
      <c r="F17">
        <v>9.1495784347565721</v>
      </c>
      <c r="G17">
        <v>9.1954904756182128</v>
      </c>
      <c r="H17">
        <v>9.1495784347565721</v>
      </c>
      <c r="I17">
        <v>9.1954904756182128</v>
      </c>
    </row>
    <row r="18" spans="1:9" ht="17" thickBot="1" x14ac:dyDescent="0.25">
      <c r="A18" s="9" t="s">
        <v>94</v>
      </c>
      <c r="B18" s="9">
        <v>1.23285135574652E-2</v>
      </c>
      <c r="C18" s="9">
        <v>3.494679471962328E-4</v>
      </c>
      <c r="D18" s="9">
        <v>35.277952259645922</v>
      </c>
      <c r="E18" s="9">
        <v>5.6756103144371704E-39</v>
      </c>
      <c r="F18" s="9">
        <v>1.1627872508245839E-2</v>
      </c>
      <c r="G18" s="9">
        <v>1.3029154606684488E-2</v>
      </c>
      <c r="H18" s="9">
        <v>1.1627872508245839E-2</v>
      </c>
      <c r="I18" s="9">
        <v>1.3029154606684488E-2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B318B7-F9FC-F949-B122-53C77DE40A11}">
  <dimension ref="A1:I18"/>
  <sheetViews>
    <sheetView workbookViewId="0">
      <selection activeCell="E18" sqref="E18"/>
    </sheetView>
  </sheetViews>
  <sheetFormatPr baseColWidth="10" defaultRowHeight="16" x14ac:dyDescent="0.2"/>
  <sheetData>
    <row r="1" spans="1:9" x14ac:dyDescent="0.2">
      <c r="A1" t="s">
        <v>70</v>
      </c>
    </row>
    <row r="2" spans="1:9" ht="17" thickBot="1" x14ac:dyDescent="0.25"/>
    <row r="3" spans="1:9" x14ac:dyDescent="0.2">
      <c r="A3" s="11" t="s">
        <v>71</v>
      </c>
      <c r="B3" s="11"/>
    </row>
    <row r="4" spans="1:9" x14ac:dyDescent="0.2">
      <c r="A4" t="s">
        <v>72</v>
      </c>
      <c r="B4">
        <v>0.97570232904399579</v>
      </c>
    </row>
    <row r="5" spans="1:9" x14ac:dyDescent="0.2">
      <c r="A5" t="s">
        <v>73</v>
      </c>
      <c r="B5">
        <v>0.95199503490187776</v>
      </c>
    </row>
    <row r="6" spans="1:9" x14ac:dyDescent="0.2">
      <c r="A6" t="s">
        <v>74</v>
      </c>
      <c r="B6">
        <v>0.95110605406672732</v>
      </c>
    </row>
    <row r="7" spans="1:9" x14ac:dyDescent="0.2">
      <c r="A7" t="s">
        <v>75</v>
      </c>
      <c r="B7">
        <v>4.091824245227825E-2</v>
      </c>
    </row>
    <row r="8" spans="1:9" ht="17" thickBot="1" x14ac:dyDescent="0.25">
      <c r="A8" s="9" t="s">
        <v>76</v>
      </c>
      <c r="B8" s="9">
        <v>56</v>
      </c>
    </row>
    <row r="10" spans="1:9" ht="17" thickBot="1" x14ac:dyDescent="0.25">
      <c r="A10" t="s">
        <v>77</v>
      </c>
    </row>
    <row r="11" spans="1:9" x14ac:dyDescent="0.2">
      <c r="A11" s="10"/>
      <c r="B11" s="10" t="s">
        <v>82</v>
      </c>
      <c r="C11" s="10" t="s">
        <v>83</v>
      </c>
      <c r="D11" s="10" t="s">
        <v>84</v>
      </c>
      <c r="E11" s="10" t="s">
        <v>85</v>
      </c>
      <c r="F11" s="10" t="s">
        <v>86</v>
      </c>
    </row>
    <row r="12" spans="1:9" x14ac:dyDescent="0.2">
      <c r="A12" t="s">
        <v>78</v>
      </c>
      <c r="B12">
        <v>1</v>
      </c>
      <c r="C12">
        <v>1.7929832299464721</v>
      </c>
      <c r="D12">
        <v>1.7929832299464721</v>
      </c>
      <c r="E12">
        <v>1070.8836425487214</v>
      </c>
      <c r="F12">
        <v>2.7463215334417213E-37</v>
      </c>
    </row>
    <row r="13" spans="1:9" x14ac:dyDescent="0.2">
      <c r="A13" t="s">
        <v>79</v>
      </c>
      <c r="B13">
        <v>54</v>
      </c>
      <c r="C13">
        <v>9.0412338530705003E-2</v>
      </c>
      <c r="D13">
        <v>1.674302565383426E-3</v>
      </c>
    </row>
    <row r="14" spans="1:9" ht="17" thickBot="1" x14ac:dyDescent="0.25">
      <c r="A14" s="9" t="s">
        <v>80</v>
      </c>
      <c r="B14" s="9">
        <v>55</v>
      </c>
      <c r="C14" s="9">
        <v>1.883395568477177</v>
      </c>
      <c r="D14" s="9"/>
      <c r="E14" s="9"/>
      <c r="F14" s="9"/>
    </row>
    <row r="15" spans="1:9" ht="17" thickBot="1" x14ac:dyDescent="0.25"/>
    <row r="16" spans="1:9" x14ac:dyDescent="0.2">
      <c r="A16" s="10"/>
      <c r="B16" s="10" t="s">
        <v>87</v>
      </c>
      <c r="C16" s="10" t="s">
        <v>75</v>
      </c>
      <c r="D16" s="10" t="s">
        <v>88</v>
      </c>
      <c r="E16" s="10" t="s">
        <v>89</v>
      </c>
      <c r="F16" s="10" t="s">
        <v>90</v>
      </c>
      <c r="G16" s="10" t="s">
        <v>91</v>
      </c>
      <c r="H16" s="10" t="s">
        <v>92</v>
      </c>
      <c r="I16" s="10" t="s">
        <v>93</v>
      </c>
    </row>
    <row r="17" spans="1:9" x14ac:dyDescent="0.2">
      <c r="A17" t="s">
        <v>81</v>
      </c>
      <c r="B17">
        <v>8.727387958299504</v>
      </c>
      <c r="C17">
        <v>1.1083982531502563E-2</v>
      </c>
      <c r="D17">
        <v>787.3873793552799</v>
      </c>
      <c r="E17">
        <v>2.5893149263594725E-111</v>
      </c>
      <c r="F17">
        <v>8.7051659112914557</v>
      </c>
      <c r="G17">
        <v>8.7496100053075523</v>
      </c>
      <c r="H17">
        <v>8.7051659112914557</v>
      </c>
      <c r="I17">
        <v>8.7496100053075523</v>
      </c>
    </row>
    <row r="18" spans="1:9" ht="17" thickBot="1" x14ac:dyDescent="0.25">
      <c r="A18" s="9" t="s">
        <v>94</v>
      </c>
      <c r="B18" s="9">
        <v>1.1070467230384001E-2</v>
      </c>
      <c r="C18" s="9">
        <v>3.3829439966756851E-4</v>
      </c>
      <c r="D18" s="9">
        <v>32.724358550607533</v>
      </c>
      <c r="E18" s="9">
        <v>2.7463215334417994E-37</v>
      </c>
      <c r="F18" s="9">
        <v>1.0392227795180517E-2</v>
      </c>
      <c r="G18" s="9">
        <v>1.174870666558756E-2</v>
      </c>
      <c r="H18" s="9">
        <v>1.0392227795180517E-2</v>
      </c>
      <c r="I18" s="9">
        <v>1.174870666558756E-2</v>
      </c>
    </row>
  </sheetData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C3095-530C-CB4D-A328-DF9232884E63}">
  <dimension ref="A1:I18"/>
  <sheetViews>
    <sheetView workbookViewId="0">
      <selection activeCell="B18" sqref="B18"/>
    </sheetView>
  </sheetViews>
  <sheetFormatPr baseColWidth="10" defaultRowHeight="16" x14ac:dyDescent="0.2"/>
  <sheetData>
    <row r="1" spans="1:9" x14ac:dyDescent="0.2">
      <c r="A1" t="s">
        <v>70</v>
      </c>
    </row>
    <row r="2" spans="1:9" ht="17" thickBot="1" x14ac:dyDescent="0.25"/>
    <row r="3" spans="1:9" x14ac:dyDescent="0.2">
      <c r="A3" s="11" t="s">
        <v>71</v>
      </c>
      <c r="B3" s="11"/>
    </row>
    <row r="4" spans="1:9" x14ac:dyDescent="0.2">
      <c r="A4" t="s">
        <v>72</v>
      </c>
      <c r="B4">
        <v>0.63869291219213153</v>
      </c>
    </row>
    <row r="5" spans="1:9" x14ac:dyDescent="0.2">
      <c r="A5" t="s">
        <v>73</v>
      </c>
      <c r="B5">
        <v>0.40792863608446589</v>
      </c>
    </row>
    <row r="6" spans="1:9" x14ac:dyDescent="0.2">
      <c r="A6" t="s">
        <v>74</v>
      </c>
      <c r="B6">
        <v>0.39696435156751159</v>
      </c>
    </row>
    <row r="7" spans="1:9" x14ac:dyDescent="0.2">
      <c r="A7" t="s">
        <v>75</v>
      </c>
      <c r="B7">
        <v>2.6604259134081123E-2</v>
      </c>
    </row>
    <row r="8" spans="1:9" ht="17" thickBot="1" x14ac:dyDescent="0.25">
      <c r="A8" s="9" t="s">
        <v>76</v>
      </c>
      <c r="B8" s="9">
        <v>56</v>
      </c>
    </row>
    <row r="10" spans="1:9" ht="17" thickBot="1" x14ac:dyDescent="0.25">
      <c r="A10" t="s">
        <v>77</v>
      </c>
    </row>
    <row r="11" spans="1:9" x14ac:dyDescent="0.2">
      <c r="A11" s="10"/>
      <c r="B11" s="10" t="s">
        <v>82</v>
      </c>
      <c r="C11" s="10" t="s">
        <v>83</v>
      </c>
      <c r="D11" s="10" t="s">
        <v>84</v>
      </c>
      <c r="E11" s="10" t="s">
        <v>85</v>
      </c>
      <c r="F11" s="10" t="s">
        <v>86</v>
      </c>
    </row>
    <row r="12" spans="1:9" x14ac:dyDescent="0.2">
      <c r="A12" t="s">
        <v>78</v>
      </c>
      <c r="B12">
        <v>1</v>
      </c>
      <c r="C12">
        <v>2.6333357511110586E-2</v>
      </c>
      <c r="D12">
        <v>2.6333357511110586E-2</v>
      </c>
      <c r="E12">
        <v>37.205221686255591</v>
      </c>
      <c r="F12">
        <v>1.1800810973513817E-7</v>
      </c>
    </row>
    <row r="13" spans="1:9" x14ac:dyDescent="0.2">
      <c r="A13" t="s">
        <v>79</v>
      </c>
      <c r="B13">
        <v>54</v>
      </c>
      <c r="C13">
        <v>3.8220476619960295E-2</v>
      </c>
      <c r="D13">
        <v>7.0778660407333884E-4</v>
      </c>
    </row>
    <row r="14" spans="1:9" ht="17" thickBot="1" x14ac:dyDescent="0.25">
      <c r="A14" s="9" t="s">
        <v>80</v>
      </c>
      <c r="B14" s="9">
        <v>55</v>
      </c>
      <c r="C14" s="9">
        <v>6.4553834131070881E-2</v>
      </c>
      <c r="D14" s="9"/>
      <c r="E14" s="9"/>
      <c r="F14" s="9"/>
    </row>
    <row r="15" spans="1:9" ht="17" thickBot="1" x14ac:dyDescent="0.25"/>
    <row r="16" spans="1:9" x14ac:dyDescent="0.2">
      <c r="A16" s="10"/>
      <c r="B16" s="10" t="s">
        <v>87</v>
      </c>
      <c r="C16" s="10" t="s">
        <v>75</v>
      </c>
      <c r="D16" s="10" t="s">
        <v>88</v>
      </c>
      <c r="E16" s="10" t="s">
        <v>89</v>
      </c>
      <c r="F16" s="10" t="s">
        <v>90</v>
      </c>
      <c r="G16" s="10" t="s">
        <v>91</v>
      </c>
      <c r="H16" s="10" t="s">
        <v>92</v>
      </c>
      <c r="I16" s="10" t="s">
        <v>93</v>
      </c>
    </row>
    <row r="17" spans="1:9" x14ac:dyDescent="0.2">
      <c r="A17" t="s">
        <v>81</v>
      </c>
      <c r="B17">
        <v>7.550412353978964</v>
      </c>
      <c r="C17">
        <v>7.2065935835253425E-3</v>
      </c>
      <c r="D17">
        <v>1047.7089163512162</v>
      </c>
      <c r="E17">
        <v>5.1856488089306965E-118</v>
      </c>
      <c r="F17">
        <v>7.5359640037649651</v>
      </c>
      <c r="G17">
        <v>7.564860704192963</v>
      </c>
      <c r="H17">
        <v>7.5359640037649651</v>
      </c>
      <c r="I17">
        <v>7.564860704192963</v>
      </c>
    </row>
    <row r="18" spans="1:9" ht="17" thickBot="1" x14ac:dyDescent="0.25">
      <c r="A18" s="9" t="s">
        <v>94</v>
      </c>
      <c r="B18" s="9">
        <v>-1.3416244199289642E-3</v>
      </c>
      <c r="C18" s="9">
        <v>2.1995255252864099E-4</v>
      </c>
      <c r="D18" s="9">
        <v>-6.0996083223642765</v>
      </c>
      <c r="E18" s="9">
        <v>1.1800810973513989E-7</v>
      </c>
      <c r="F18" s="9">
        <v>-1.7826027368777323E-3</v>
      </c>
      <c r="G18" s="9">
        <v>-9.0064610298019616E-4</v>
      </c>
      <c r="H18" s="9">
        <v>-1.7826027368777323E-3</v>
      </c>
      <c r="I18" s="9">
        <v>-9.0064610298019616E-4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07EE2-64C4-1B4D-8B32-FCC9E033DAB2}">
  <dimension ref="A1:I18"/>
  <sheetViews>
    <sheetView workbookViewId="0">
      <selection activeCell="B17" sqref="B17"/>
    </sheetView>
  </sheetViews>
  <sheetFormatPr baseColWidth="10" defaultRowHeight="16" x14ac:dyDescent="0.2"/>
  <sheetData>
    <row r="1" spans="1:9" x14ac:dyDescent="0.2">
      <c r="A1" t="s">
        <v>70</v>
      </c>
    </row>
    <row r="2" spans="1:9" ht="17" thickBot="1" x14ac:dyDescent="0.25"/>
    <row r="3" spans="1:9" x14ac:dyDescent="0.2">
      <c r="A3" s="11" t="s">
        <v>71</v>
      </c>
      <c r="B3" s="11"/>
    </row>
    <row r="4" spans="1:9" x14ac:dyDescent="0.2">
      <c r="A4" t="s">
        <v>72</v>
      </c>
      <c r="B4">
        <v>0.95220918662104215</v>
      </c>
    </row>
    <row r="5" spans="1:9" x14ac:dyDescent="0.2">
      <c r="A5" t="s">
        <v>73</v>
      </c>
      <c r="B5">
        <v>0.90670233508550668</v>
      </c>
    </row>
    <row r="6" spans="1:9" x14ac:dyDescent="0.2">
      <c r="A6" t="s">
        <v>74</v>
      </c>
      <c r="B6">
        <v>0.90497460055005308</v>
      </c>
    </row>
    <row r="7" spans="1:9" x14ac:dyDescent="0.2">
      <c r="A7" t="s">
        <v>75</v>
      </c>
      <c r="B7">
        <v>66.711416324566514</v>
      </c>
    </row>
    <row r="8" spans="1:9" ht="17" thickBot="1" x14ac:dyDescent="0.25">
      <c r="A8" s="9" t="s">
        <v>76</v>
      </c>
      <c r="B8" s="9">
        <v>56</v>
      </c>
    </row>
    <row r="10" spans="1:9" ht="17" thickBot="1" x14ac:dyDescent="0.25">
      <c r="A10" t="s">
        <v>77</v>
      </c>
    </row>
    <row r="11" spans="1:9" x14ac:dyDescent="0.2">
      <c r="A11" s="10"/>
      <c r="B11" s="10" t="s">
        <v>82</v>
      </c>
      <c r="C11" s="10" t="s">
        <v>83</v>
      </c>
      <c r="D11" s="10" t="s">
        <v>84</v>
      </c>
      <c r="E11" s="10" t="s">
        <v>85</v>
      </c>
      <c r="F11" s="10" t="s">
        <v>86</v>
      </c>
    </row>
    <row r="12" spans="1:9" x14ac:dyDescent="0.2">
      <c r="A12" t="s">
        <v>78</v>
      </c>
      <c r="B12">
        <v>1</v>
      </c>
      <c r="C12">
        <v>2335543.9380727392</v>
      </c>
      <c r="D12">
        <v>2335543.9380727392</v>
      </c>
      <c r="E12">
        <v>524.79262090311317</v>
      </c>
      <c r="F12">
        <v>1.7406710099987739E-29</v>
      </c>
    </row>
    <row r="13" spans="1:9" x14ac:dyDescent="0.2">
      <c r="A13" t="s">
        <v>79</v>
      </c>
      <c r="B13">
        <v>54</v>
      </c>
      <c r="C13">
        <v>240322.30567360052</v>
      </c>
      <c r="D13">
        <v>4450.4130680296394</v>
      </c>
    </row>
    <row r="14" spans="1:9" ht="17" thickBot="1" x14ac:dyDescent="0.25">
      <c r="A14" s="9" t="s">
        <v>80</v>
      </c>
      <c r="B14" s="9">
        <v>55</v>
      </c>
      <c r="C14" s="9">
        <v>2575866.2437463398</v>
      </c>
      <c r="D14" s="9"/>
      <c r="E14" s="9"/>
      <c r="F14" s="9"/>
    </row>
    <row r="15" spans="1:9" ht="17" thickBot="1" x14ac:dyDescent="0.25"/>
    <row r="16" spans="1:9" x14ac:dyDescent="0.2">
      <c r="A16" s="10"/>
      <c r="B16" s="10" t="s">
        <v>87</v>
      </c>
      <c r="C16" s="10" t="s">
        <v>75</v>
      </c>
      <c r="D16" s="10" t="s">
        <v>88</v>
      </c>
      <c r="E16" s="10" t="s">
        <v>89</v>
      </c>
      <c r="F16" s="10" t="s">
        <v>90</v>
      </c>
      <c r="G16" s="10" t="s">
        <v>91</v>
      </c>
      <c r="H16" s="10" t="s">
        <v>92</v>
      </c>
      <c r="I16" s="10" t="s">
        <v>93</v>
      </c>
    </row>
    <row r="17" spans="1:9" x14ac:dyDescent="0.2">
      <c r="A17" t="s">
        <v>81</v>
      </c>
      <c r="B17">
        <v>1100.6093333452839</v>
      </c>
      <c r="C17">
        <v>18.070868367713096</v>
      </c>
      <c r="D17">
        <v>60.905171292804241</v>
      </c>
      <c r="E17">
        <v>1.8646405360795275E-51</v>
      </c>
      <c r="F17">
        <v>1064.379423635283</v>
      </c>
      <c r="G17">
        <v>1136.8392430552847</v>
      </c>
      <c r="H17">
        <v>1064.379423635283</v>
      </c>
      <c r="I17">
        <v>1136.8392430552847</v>
      </c>
    </row>
    <row r="18" spans="1:9" ht="17" thickBot="1" x14ac:dyDescent="0.25">
      <c r="A18" s="9" t="s">
        <v>94</v>
      </c>
      <c r="B18" s="9">
        <v>12.634901423290325</v>
      </c>
      <c r="C18" s="9">
        <v>0.55154124869397736</v>
      </c>
      <c r="D18" s="9">
        <v>22.908352644900361</v>
      </c>
      <c r="E18" s="9">
        <v>1.7406710099987739E-29</v>
      </c>
      <c r="F18" s="9">
        <v>11.52912779720239</v>
      </c>
      <c r="G18" s="9">
        <v>13.740675049378259</v>
      </c>
      <c r="H18" s="9">
        <v>11.52912779720239</v>
      </c>
      <c r="I18" s="9">
        <v>13.740675049378259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0D67E-329C-A648-903C-FDFBD2B594C1}">
  <dimension ref="A1:AU57"/>
  <sheetViews>
    <sheetView topLeftCell="AC1" workbookViewId="0">
      <selection activeCell="AK10" sqref="AK10"/>
    </sheetView>
  </sheetViews>
  <sheetFormatPr baseColWidth="10" defaultRowHeight="16" x14ac:dyDescent="0.2"/>
  <cols>
    <col min="7" max="7" width="17.83203125" customWidth="1"/>
    <col min="8" max="8" width="13.5" bestFit="1" customWidth="1"/>
    <col min="9" max="9" width="17" customWidth="1"/>
    <col min="10" max="10" width="12.33203125" bestFit="1" customWidth="1"/>
    <col min="11" max="13" width="12.33203125" customWidth="1"/>
    <col min="15" max="15" width="12.33203125" customWidth="1"/>
    <col min="17" max="17" width="13.1640625" bestFit="1" customWidth="1"/>
    <col min="18" max="18" width="13.1640625" customWidth="1"/>
    <col min="20" max="21" width="13.5" bestFit="1" customWidth="1"/>
    <col min="23" max="23" width="16.83203125" customWidth="1"/>
    <col min="45" max="45" width="10.83203125" style="18"/>
  </cols>
  <sheetData>
    <row r="1" spans="1:47" x14ac:dyDescent="0.2">
      <c r="A1" t="s">
        <v>69</v>
      </c>
      <c r="B1" t="s">
        <v>63</v>
      </c>
      <c r="C1" t="s">
        <v>66</v>
      </c>
      <c r="D1" t="s">
        <v>67</v>
      </c>
      <c r="E1" t="s">
        <v>64</v>
      </c>
      <c r="F1" t="s">
        <v>65</v>
      </c>
      <c r="G1" t="s">
        <v>108</v>
      </c>
      <c r="H1" t="s">
        <v>109</v>
      </c>
      <c r="I1" t="s">
        <v>168</v>
      </c>
      <c r="J1" t="s">
        <v>68</v>
      </c>
      <c r="K1" t="s">
        <v>96</v>
      </c>
      <c r="L1" t="s">
        <v>97</v>
      </c>
      <c r="M1" t="s">
        <v>95</v>
      </c>
      <c r="N1" t="s">
        <v>98</v>
      </c>
      <c r="O1" t="s">
        <v>99</v>
      </c>
      <c r="P1" t="s">
        <v>100</v>
      </c>
      <c r="Q1" t="s">
        <v>101</v>
      </c>
      <c r="R1" t="s">
        <v>102</v>
      </c>
      <c r="S1" t="s">
        <v>103</v>
      </c>
      <c r="T1" t="s">
        <v>104</v>
      </c>
      <c r="U1" t="s">
        <v>105</v>
      </c>
      <c r="V1" t="s">
        <v>106</v>
      </c>
      <c r="W1" t="s">
        <v>107</v>
      </c>
      <c r="X1" t="s">
        <v>56</v>
      </c>
      <c r="Y1" t="s">
        <v>57</v>
      </c>
      <c r="Z1" t="s">
        <v>58</v>
      </c>
      <c r="AA1" t="s">
        <v>59</v>
      </c>
      <c r="AB1" t="s">
        <v>60</v>
      </c>
      <c r="AC1" t="s">
        <v>61</v>
      </c>
      <c r="AD1" t="s">
        <v>62</v>
      </c>
      <c r="AF1" t="s">
        <v>110</v>
      </c>
      <c r="AG1" t="s">
        <v>111</v>
      </c>
      <c r="AH1" t="s">
        <v>112</v>
      </c>
      <c r="AI1" t="s">
        <v>113</v>
      </c>
      <c r="AJ1" t="s">
        <v>114</v>
      </c>
      <c r="AK1" t="s">
        <v>115</v>
      </c>
      <c r="AL1" t="s">
        <v>116</v>
      </c>
      <c r="AM1" t="s">
        <v>119</v>
      </c>
      <c r="AN1" t="s">
        <v>117</v>
      </c>
      <c r="AO1" t="s">
        <v>118</v>
      </c>
      <c r="AP1" t="s">
        <v>121</v>
      </c>
      <c r="AQ1" t="s">
        <v>120</v>
      </c>
      <c r="AR1" t="s">
        <v>122</v>
      </c>
      <c r="AS1" s="18" t="s">
        <v>123</v>
      </c>
      <c r="AT1" t="s">
        <v>124</v>
      </c>
      <c r="AU1" t="s">
        <v>125</v>
      </c>
    </row>
    <row r="2" spans="1:47" ht="18" x14ac:dyDescent="0.2">
      <c r="A2">
        <v>1</v>
      </c>
      <c r="B2" t="s">
        <v>0</v>
      </c>
      <c r="C2" t="str">
        <f t="shared" ref="C2:C57" si="0">LEFT(B2,4)</f>
        <v>2011</v>
      </c>
      <c r="D2" t="str">
        <f t="shared" ref="D2:D57" si="1">RIGHT(B2,1)</f>
        <v>1</v>
      </c>
      <c r="E2" s="2">
        <v>452719.31808286492</v>
      </c>
      <c r="F2" s="3">
        <v>203409.63718080238</v>
      </c>
      <c r="G2" s="14">
        <f>E2*1000/X2</f>
        <v>6776.2934161451494</v>
      </c>
      <c r="H2" s="15">
        <f>F2*1000/X2</f>
        <v>3044.6312541857374</v>
      </c>
      <c r="I2" s="20">
        <f>G2+H2</f>
        <v>9820.9246703308872</v>
      </c>
      <c r="J2" s="12">
        <f>(Y2*AD2/X2)*5*4*3</f>
        <v>1927.7689355903151</v>
      </c>
      <c r="K2" s="1">
        <f>REG_C!$B$17+REG_C!$B$18*DATA!A2</f>
        <v>6065.2958226924475</v>
      </c>
      <c r="L2" s="1">
        <f>REG_I!$B$17+REG_I!$B$18*DATA!A2</f>
        <v>3228.065216457353</v>
      </c>
      <c r="M2" s="12">
        <f>AVERAGE($J$2:$J$57)</f>
        <v>1831.2377492393703</v>
      </c>
      <c r="N2" s="3">
        <f>G2-K2</f>
        <v>710.99759345270195</v>
      </c>
      <c r="O2" s="8">
        <f>H2-L2</f>
        <v>-183.43396227161566</v>
      </c>
      <c r="P2" s="13">
        <f>J2-M2</f>
        <v>96.531186350944836</v>
      </c>
      <c r="Q2" s="13">
        <f>AVERAGE(N2,N6,N10,N14,N18,N22,N26,N30,N34,N38,N42,N46,N50,N54)</f>
        <v>162.29046721241826</v>
      </c>
      <c r="R2" s="13">
        <f t="shared" ref="R2:S2" si="2">AVERAGE(O2,O6,O10,O14,O18,O22,O26,O30,O34,O38,O42,O46,O50,O54)</f>
        <v>-906.64997088653706</v>
      </c>
      <c r="S2" s="13">
        <f t="shared" si="2"/>
        <v>-35.189955694639025</v>
      </c>
      <c r="T2" s="13">
        <f>G2-Q2</f>
        <v>6614.0029489327308</v>
      </c>
      <c r="U2" s="13">
        <f>H2-R2</f>
        <v>3951.2812250722745</v>
      </c>
      <c r="V2" s="13">
        <f>J2-S2</f>
        <v>1962.958891284954</v>
      </c>
      <c r="W2" s="13">
        <f>T2+U2</f>
        <v>10565.284174005006</v>
      </c>
      <c r="X2" s="7">
        <v>66809.285000000003</v>
      </c>
      <c r="Y2" s="7">
        <v>42.96</v>
      </c>
      <c r="Z2" s="7">
        <v>3150136.78</v>
      </c>
      <c r="AA2">
        <v>12</v>
      </c>
      <c r="AB2">
        <v>16.0453333333333</v>
      </c>
      <c r="AC2">
        <v>13.962</v>
      </c>
      <c r="AD2" s="7">
        <v>49966.195</v>
      </c>
      <c r="AF2">
        <f>LN(W2)</f>
        <v>9.2653288273699168</v>
      </c>
      <c r="AG2" s="16">
        <f>LN(T2)</f>
        <v>8.7969443394038596</v>
      </c>
      <c r="AH2">
        <f>LN(V2)</f>
        <v>7.5822082522767174</v>
      </c>
      <c r="AI2">
        <f>AVERAGE($AB$2:AB2)</f>
        <v>16.0453333333333</v>
      </c>
      <c r="AJ2">
        <f>AVERAGE(AF2:AF57)</f>
        <v>9.5238970915751491</v>
      </c>
      <c r="AK2" s="16">
        <f>AVERAGE(AG2:AG57)</f>
        <v>9.0428962743654484</v>
      </c>
      <c r="AL2">
        <f>AVERAGE(AH2:AH57)</f>
        <v>7.5121760580109882</v>
      </c>
      <c r="AN2" s="2">
        <v>70564.981410552587</v>
      </c>
      <c r="AO2" s="17">
        <f>AN2*1000000000/(X2*1000)/1000</f>
        <v>1056.21518641537</v>
      </c>
      <c r="AP2">
        <f>REG_G!$B$17+REG_G!$B$18*DATA!A2</f>
        <v>1113.2442347685742</v>
      </c>
      <c r="AQ2" s="17">
        <f>AO2-AP2</f>
        <v>-57.029048353204189</v>
      </c>
      <c r="AR2" s="17">
        <f>AVERAGE($AQ$2,$AQ$6,$AQ$10,$AQ$14,$AQ$18,$AQ$22,$AQ$26,$AQ$30,$AQ$34,$AQ$38,$AQ$42,$AQ$46,$AQ$50,$AQ$54)</f>
        <v>-65.483015539003304</v>
      </c>
      <c r="AS2" s="19">
        <f>AO2-AR2</f>
        <v>1121.6982019543734</v>
      </c>
      <c r="AT2">
        <f>LN(AS2)</f>
        <v>7.0225990676850838</v>
      </c>
      <c r="AU2" s="17">
        <f>T2+U2+AS2</f>
        <v>11686.98237595938</v>
      </c>
    </row>
    <row r="3" spans="1:47" ht="18" x14ac:dyDescent="0.2">
      <c r="A3">
        <v>2</v>
      </c>
      <c r="B3" t="s">
        <v>1</v>
      </c>
      <c r="C3" t="str">
        <f t="shared" si="0"/>
        <v>2011</v>
      </c>
      <c r="D3" t="str">
        <f t="shared" si="1"/>
        <v>2</v>
      </c>
      <c r="E3" s="2">
        <v>428551.35683361749</v>
      </c>
      <c r="F3" s="3">
        <v>229484.22282918083</v>
      </c>
      <c r="G3" s="14">
        <f t="shared" ref="G3:G57" si="3">E3*1000/X3</f>
        <v>6384.7705912276988</v>
      </c>
      <c r="H3" s="15">
        <f t="shared" ref="H3:H57" si="4">F3*1000/X3</f>
        <v>3418.9697307138727</v>
      </c>
      <c r="I3" s="20">
        <f t="shared" ref="I3:I57" si="5">G3+H3</f>
        <v>9803.7403219415719</v>
      </c>
      <c r="J3" s="12">
        <f t="shared" ref="J3:J57" si="6">(Y3*AD3/X3)*5*4*3</f>
        <v>1918.7830331281466</v>
      </c>
      <c r="K3" s="1">
        <f>REG_C!$B$17+REG_C!$B$18*DATA!A3</f>
        <v>6157.4180994935796</v>
      </c>
      <c r="L3" s="1">
        <f>REG_I!$B$17+REG_I!$B$18*DATA!A3</f>
        <v>3305.7359131873391</v>
      </c>
      <c r="M3" s="12">
        <f t="shared" ref="M3:M57" si="7">AVERAGE($J$2:$J$57)</f>
        <v>1831.2377492393703</v>
      </c>
      <c r="N3" s="3">
        <f t="shared" ref="N3:N57" si="8">G3-K3</f>
        <v>227.35249173411921</v>
      </c>
      <c r="O3" s="8">
        <f t="shared" ref="O3:O57" si="9">H3-L3</f>
        <v>113.23381752653358</v>
      </c>
      <c r="P3" s="13">
        <f t="shared" ref="P3:P57" si="10">J3-M3</f>
        <v>87.545283888776339</v>
      </c>
      <c r="Q3" s="13">
        <f>AVERAGE(N3,N7,N11,N15,N19,N23,N27,N31,N35,N39,N43,N47,N51,N55)</f>
        <v>303.64982299288738</v>
      </c>
      <c r="R3" s="13">
        <f t="shared" ref="R3:S3" si="11">AVERAGE(O3,O7,O11,O15,O19,O23,O27,O31,O35,O39,O43,O47,O51,O55)</f>
        <v>-407.99117413113862</v>
      </c>
      <c r="S3" s="13">
        <f t="shared" si="11"/>
        <v>-7.4580899687446491</v>
      </c>
      <c r="T3" s="13">
        <f t="shared" ref="T3:T57" si="12">G3-Q3</f>
        <v>6081.1207682348113</v>
      </c>
      <c r="U3" s="13">
        <f t="shared" ref="U3:U57" si="13">H3-R3</f>
        <v>3826.9609048450111</v>
      </c>
      <c r="V3" s="13">
        <f t="shared" ref="V3:V57" si="14">J3-S3</f>
        <v>1926.2411230968912</v>
      </c>
      <c r="W3" s="13">
        <f t="shared" ref="W3:W57" si="15">T3+U3</f>
        <v>9908.0816730798215</v>
      </c>
      <c r="X3" s="7">
        <v>67120.87</v>
      </c>
      <c r="Y3" s="7">
        <v>42.63</v>
      </c>
      <c r="Z3" s="7">
        <v>2924785.88</v>
      </c>
      <c r="AA3">
        <v>14</v>
      </c>
      <c r="AB3">
        <v>18.02</v>
      </c>
      <c r="AC3">
        <v>14.004</v>
      </c>
      <c r="AD3" s="7">
        <v>50352.016000000003</v>
      </c>
      <c r="AF3">
        <f t="shared" ref="AF3:AF57" si="16">LN(W3)</f>
        <v>9.2011060337201904</v>
      </c>
      <c r="AG3" s="16">
        <f t="shared" ref="AG3:AG57" si="17">LN(T3)</f>
        <v>8.7129442948529832</v>
      </c>
      <c r="AH3">
        <f t="shared" ref="AH3:AH57" si="18">LN(V3)</f>
        <v>7.5633257782379264</v>
      </c>
      <c r="AI3">
        <f>AVERAGE($AB$2:AB3)</f>
        <v>17.03266666666665</v>
      </c>
      <c r="AN3" s="2">
        <v>74879.689082352794</v>
      </c>
      <c r="AO3" s="17">
        <f t="shared" ref="AO3:AO57" si="19">AN3*1000000000/(X3*1000)/1000</f>
        <v>1115.5947335359747</v>
      </c>
      <c r="AP3">
        <f>REG_G!$B$17+REG_G!$B$18*DATA!A3</f>
        <v>1125.8791361918645</v>
      </c>
      <c r="AQ3" s="17">
        <f t="shared" ref="AQ3:AQ56" si="20">AO3-AP3</f>
        <v>-10.284402655889835</v>
      </c>
      <c r="AR3" s="17">
        <f>AVERAGE($AQ$3,$AQ$7,$AQ$11,$AQ$15,$AQ$19,$AQ$23,$AQ$27,$AQ$31,$AQ$35,$AQ$39,$AQ$43,$AQ$47,$AQ$51,$AQ$55)</f>
        <v>-23.196199819291873</v>
      </c>
      <c r="AS3" s="19">
        <f t="shared" ref="AS3:AS57" si="21">AO3-AR3</f>
        <v>1138.7909333552666</v>
      </c>
      <c r="AT3">
        <f t="shared" ref="AT3:AT57" si="22">LN(AS3)</f>
        <v>7.0377223937944464</v>
      </c>
      <c r="AU3" s="17">
        <f t="shared" ref="AU3:AU57" si="23">T3+U3+AS3</f>
        <v>11046.872606435089</v>
      </c>
    </row>
    <row r="4" spans="1:47" ht="18" x14ac:dyDescent="0.2">
      <c r="A4">
        <v>3</v>
      </c>
      <c r="B4" t="s">
        <v>2</v>
      </c>
      <c r="C4" t="str">
        <f t="shared" si="0"/>
        <v>2011</v>
      </c>
      <c r="D4" t="str">
        <f t="shared" si="1"/>
        <v>3</v>
      </c>
      <c r="E4" s="2">
        <v>407465.31087142002</v>
      </c>
      <c r="F4" s="3">
        <v>255128.7056163245</v>
      </c>
      <c r="G4" s="14">
        <f t="shared" si="3"/>
        <v>6025.209832989146</v>
      </c>
      <c r="H4" s="15">
        <f t="shared" si="4"/>
        <v>3772.6008686966543</v>
      </c>
      <c r="I4" s="20">
        <f t="shared" si="5"/>
        <v>9797.8107016858012</v>
      </c>
      <c r="J4" s="12">
        <f t="shared" si="6"/>
        <v>1954.133515111522</v>
      </c>
      <c r="K4" s="1">
        <f>REG_C!$B$17+REG_C!$B$18*DATA!A4</f>
        <v>6249.5403762947108</v>
      </c>
      <c r="L4" s="1">
        <f>REG_I!$B$17+REG_I!$B$18*DATA!A4</f>
        <v>3383.4066099173251</v>
      </c>
      <c r="M4" s="12">
        <f t="shared" si="7"/>
        <v>1831.2377492393703</v>
      </c>
      <c r="N4" s="3">
        <f t="shared" si="8"/>
        <v>-224.33054330556479</v>
      </c>
      <c r="O4" s="8">
        <f t="shared" si="9"/>
        <v>389.19425877932918</v>
      </c>
      <c r="P4" s="13">
        <f t="shared" si="10"/>
        <v>122.89576587215174</v>
      </c>
      <c r="Q4" s="13">
        <f>AVERAGE(N4,N8,N12,N16,N20,N24,N28,N32,N36,N40,N44,N48,N52,N56)</f>
        <v>-292.7833197642654</v>
      </c>
      <c r="R4" s="13">
        <f t="shared" ref="R4:S4" si="24">AVERAGE(O4,O8,O12,O16,O20,O24,O28,O32,O36,O40,O44,O48,O52,O56)</f>
        <v>381.00142535823039</v>
      </c>
      <c r="S4" s="13">
        <f t="shared" si="24"/>
        <v>1.8552882940940338</v>
      </c>
      <c r="T4" s="13">
        <f t="shared" si="12"/>
        <v>6317.9931527534118</v>
      </c>
      <c r="U4" s="13">
        <f t="shared" si="13"/>
        <v>3391.599443338424</v>
      </c>
      <c r="V4" s="13">
        <f t="shared" si="14"/>
        <v>1952.278226817428</v>
      </c>
      <c r="W4" s="13">
        <f t="shared" si="15"/>
        <v>9709.5925960918357</v>
      </c>
      <c r="X4" s="7">
        <v>67626.741999999998</v>
      </c>
      <c r="Y4" s="7">
        <v>42.75</v>
      </c>
      <c r="Z4" s="7">
        <v>3132343.54</v>
      </c>
      <c r="AA4">
        <v>14</v>
      </c>
      <c r="AB4">
        <v>17.91</v>
      </c>
      <c r="AC4">
        <v>14.004</v>
      </c>
      <c r="AD4" s="7">
        <v>51521.124000000003</v>
      </c>
      <c r="AF4">
        <f t="shared" si="16"/>
        <v>9.1808696032570332</v>
      </c>
      <c r="AG4" s="16">
        <f t="shared" si="17"/>
        <v>8.7511568975933862</v>
      </c>
      <c r="AH4">
        <f t="shared" si="18"/>
        <v>7.5767522910462395</v>
      </c>
      <c r="AI4">
        <f>AVERAGE($AB$2:AB4)</f>
        <v>17.325111111111099</v>
      </c>
      <c r="AN4" s="2">
        <v>75958.144098375516</v>
      </c>
      <c r="AO4" s="17">
        <f t="shared" si="19"/>
        <v>1123.1968575149681</v>
      </c>
      <c r="AP4">
        <f>REG_G!$B$17+REG_G!$B$18*DATA!A4</f>
        <v>1138.5140376151548</v>
      </c>
      <c r="AQ4" s="17">
        <f t="shared" si="20"/>
        <v>-15.317180100186761</v>
      </c>
      <c r="AR4" s="17">
        <f>AVERAGE($AQ$4,$AQ$8,$AQ$12,$AQ$16,$AQ$20,$AQ$24,$AQ$28,$AQ$32,$AQ$36,$AQ$40,$AQ$44,$AQ$48,$AQ$52,$AQ$56)</f>
        <v>2.3795940931466117</v>
      </c>
      <c r="AS4" s="19">
        <f t="shared" si="21"/>
        <v>1120.8172634218215</v>
      </c>
      <c r="AT4">
        <f t="shared" si="22"/>
        <v>7.0218133976716821</v>
      </c>
      <c r="AU4" s="17">
        <f t="shared" si="23"/>
        <v>10830.409859513657</v>
      </c>
    </row>
    <row r="5" spans="1:47" ht="18" x14ac:dyDescent="0.2">
      <c r="A5">
        <v>4</v>
      </c>
      <c r="B5" t="s">
        <v>3</v>
      </c>
      <c r="C5" t="str">
        <f t="shared" si="0"/>
        <v>2011</v>
      </c>
      <c r="D5" t="str">
        <f t="shared" si="1"/>
        <v>4</v>
      </c>
      <c r="E5" s="2">
        <v>397454.10412491555</v>
      </c>
      <c r="F5" s="3">
        <v>284387.40133340919</v>
      </c>
      <c r="G5" s="14">
        <f t="shared" si="3"/>
        <v>5847.4698441673918</v>
      </c>
      <c r="H5" s="15">
        <f t="shared" si="4"/>
        <v>4183.9969347393971</v>
      </c>
      <c r="I5" s="20">
        <f t="shared" si="5"/>
        <v>10031.46677890679</v>
      </c>
      <c r="J5" s="12">
        <f t="shared" si="6"/>
        <v>1939.0497389520447</v>
      </c>
      <c r="K5" s="1">
        <f>REG_C!$B$17+REG_C!$B$18*DATA!A5</f>
        <v>6341.6626530958429</v>
      </c>
      <c r="L5" s="1">
        <f>REG_I!$B$17+REG_I!$B$18*DATA!A5</f>
        <v>3461.0773066473112</v>
      </c>
      <c r="M5" s="12">
        <f t="shared" si="7"/>
        <v>1831.2377492393703</v>
      </c>
      <c r="N5" s="3">
        <f t="shared" si="8"/>
        <v>-494.19280892845109</v>
      </c>
      <c r="O5" s="8">
        <f t="shared" si="9"/>
        <v>722.91962809208599</v>
      </c>
      <c r="P5" s="13">
        <f t="shared" si="10"/>
        <v>107.8119897126744</v>
      </c>
      <c r="Q5" s="13">
        <f>AVERAGE(N5,N9,N13,N17,N21,N25,N29,N33,N37,N41,N45,N49,N53,N57)</f>
        <v>-173.15697044103848</v>
      </c>
      <c r="R5" s="13">
        <f t="shared" ref="R5:S5" si="25">AVERAGE(O5,O9,O13,O17,O21,O25,O29,O33,O37,O41,O45,O49,O53,O57)</f>
        <v>933.63971965944461</v>
      </c>
      <c r="S5" s="13">
        <f t="shared" si="25"/>
        <v>40.792757369290662</v>
      </c>
      <c r="T5" s="13">
        <f t="shared" si="12"/>
        <v>6020.6268146084303</v>
      </c>
      <c r="U5" s="13">
        <f t="shared" si="13"/>
        <v>3250.3572150799528</v>
      </c>
      <c r="V5" s="13">
        <f t="shared" si="14"/>
        <v>1898.256981582754</v>
      </c>
      <c r="W5" s="13">
        <f t="shared" si="15"/>
        <v>9270.9840296883831</v>
      </c>
      <c r="X5" s="7">
        <v>67970.27</v>
      </c>
      <c r="Y5" s="7">
        <v>42.5</v>
      </c>
      <c r="Z5" s="7">
        <v>3241449.5</v>
      </c>
      <c r="AA5">
        <v>15</v>
      </c>
      <c r="AB5">
        <v>15.84</v>
      </c>
      <c r="AC5">
        <v>14.004</v>
      </c>
      <c r="AD5" s="7">
        <v>51685.385999999999</v>
      </c>
      <c r="AF5">
        <f t="shared" si="16"/>
        <v>9.1346448049961122</v>
      </c>
      <c r="AG5" s="16">
        <f t="shared" si="17"/>
        <v>8.702946654910523</v>
      </c>
      <c r="AH5">
        <f t="shared" si="18"/>
        <v>7.5486913659913624</v>
      </c>
      <c r="AI5">
        <f>AVERAGE($AB$2:AB5)</f>
        <v>16.953833333333325</v>
      </c>
      <c r="AN5" s="2">
        <v>75298.09884971875</v>
      </c>
      <c r="AO5" s="17">
        <f t="shared" si="19"/>
        <v>1107.8093238370063</v>
      </c>
      <c r="AP5">
        <f>REG_G!$B$17+REG_G!$B$18*DATA!A5</f>
        <v>1151.1489390384452</v>
      </c>
      <c r="AQ5" s="17">
        <f t="shared" si="20"/>
        <v>-43.339615201438846</v>
      </c>
      <c r="AR5" s="17">
        <f>AVERAGE($AQ$5,$AQ$9,$AQ$13,$AQ$17,$AQ$21,$AQ$25,$AQ$29,$AQ$33,$AQ$37,$AQ$41,$AQ$45,$AQ$49,$AQ$53,$AQ$57)</f>
        <v>86.299621265148531</v>
      </c>
      <c r="AS5" s="19">
        <f t="shared" si="21"/>
        <v>1021.5097025718578</v>
      </c>
      <c r="AT5">
        <f t="shared" si="22"/>
        <v>6.929036912569746</v>
      </c>
      <c r="AU5" s="17">
        <f t="shared" si="23"/>
        <v>10292.493732260242</v>
      </c>
    </row>
    <row r="6" spans="1:47" ht="18" x14ac:dyDescent="0.2">
      <c r="A6">
        <v>5</v>
      </c>
      <c r="B6" t="s">
        <v>4</v>
      </c>
      <c r="C6" t="str">
        <f t="shared" si="0"/>
        <v>2012</v>
      </c>
      <c r="D6" t="str">
        <f t="shared" si="1"/>
        <v>1</v>
      </c>
      <c r="E6" s="2">
        <v>465768.94628871151</v>
      </c>
      <c r="F6" s="3">
        <v>205252.79666441842</v>
      </c>
      <c r="G6" s="14">
        <f t="shared" si="3"/>
        <v>6848.4551283977826</v>
      </c>
      <c r="H6" s="15">
        <f t="shared" si="4"/>
        <v>3017.9439379436612</v>
      </c>
      <c r="I6" s="20">
        <f t="shared" si="5"/>
        <v>9866.3990663414443</v>
      </c>
      <c r="J6" s="12">
        <f t="shared" si="6"/>
        <v>1842.3795306201716</v>
      </c>
      <c r="K6" s="1">
        <f>REG_C!$B$17+REG_C!$B$18*DATA!A6</f>
        <v>6433.784929896975</v>
      </c>
      <c r="L6" s="1">
        <f>REG_I!$B$17+REG_I!$B$18*DATA!A6</f>
        <v>3538.7480033772972</v>
      </c>
      <c r="M6" s="12">
        <f t="shared" si="7"/>
        <v>1831.2377492393703</v>
      </c>
      <c r="N6" s="3">
        <f t="shared" si="8"/>
        <v>414.6701985008076</v>
      </c>
      <c r="O6" s="8">
        <f t="shared" si="9"/>
        <v>-520.80406543363597</v>
      </c>
      <c r="P6" s="13">
        <f t="shared" si="10"/>
        <v>11.141781380801376</v>
      </c>
      <c r="Q6" s="13">
        <v>162.29046721241846</v>
      </c>
      <c r="R6" s="13">
        <v>-906.64997088653706</v>
      </c>
      <c r="S6" s="13">
        <v>-35.189955694639025</v>
      </c>
      <c r="T6" s="13">
        <f t="shared" si="12"/>
        <v>6686.1646611853639</v>
      </c>
      <c r="U6" s="13">
        <f t="shared" si="13"/>
        <v>3924.5939088301984</v>
      </c>
      <c r="V6" s="13">
        <f t="shared" si="14"/>
        <v>1877.5694863148105</v>
      </c>
      <c r="W6" s="13">
        <f t="shared" si="15"/>
        <v>10610.758570015561</v>
      </c>
      <c r="X6" s="7">
        <v>68010.804999999993</v>
      </c>
      <c r="Y6" s="7">
        <v>40.950000000000003</v>
      </c>
      <c r="Z6" s="7">
        <v>3872480.28</v>
      </c>
      <c r="AA6">
        <v>14</v>
      </c>
      <c r="AB6">
        <v>15.3</v>
      </c>
      <c r="AC6">
        <v>13.654666666666699</v>
      </c>
      <c r="AD6" s="7">
        <v>50997.849000000002</v>
      </c>
      <c r="AF6">
        <f t="shared" si="16"/>
        <v>9.2696237248125133</v>
      </c>
      <c r="AG6" s="16">
        <f t="shared" si="17"/>
        <v>8.8077956944340947</v>
      </c>
      <c r="AH6">
        <f t="shared" si="18"/>
        <v>7.5377333929746397</v>
      </c>
      <c r="AI6">
        <f>AVERAGE($AB$2:AB6)</f>
        <v>16.623066666666659</v>
      </c>
      <c r="AN6" s="2">
        <v>76100.797654772701</v>
      </c>
      <c r="AO6" s="17">
        <f t="shared" si="19"/>
        <v>1118.9515791611745</v>
      </c>
      <c r="AP6">
        <f>REG_G!$B$17+REG_G!$B$18*DATA!A6</f>
        <v>1163.7838404617355</v>
      </c>
      <c r="AQ6" s="17">
        <f t="shared" si="20"/>
        <v>-44.832261300560958</v>
      </c>
      <c r="AR6" s="17">
        <f>AVERAGE($AQ$2,$AQ$6,$AQ$10,$AQ$14,$AQ$18,$AQ$22,$AQ$26,$AQ$30,$AQ$34,$AQ$38,$AQ$42,$AQ$46,$AQ$50,$AQ$54)</f>
        <v>-65.483015539003304</v>
      </c>
      <c r="AS6" s="19">
        <f t="shared" si="21"/>
        <v>1184.434594700178</v>
      </c>
      <c r="AT6">
        <f t="shared" si="22"/>
        <v>7.0770208044298641</v>
      </c>
      <c r="AU6" s="17">
        <f t="shared" si="23"/>
        <v>11795.19316471574</v>
      </c>
    </row>
    <row r="7" spans="1:47" ht="18" x14ac:dyDescent="0.2">
      <c r="A7">
        <v>6</v>
      </c>
      <c r="B7" t="s">
        <v>5</v>
      </c>
      <c r="C7" t="str">
        <f t="shared" si="0"/>
        <v>2012</v>
      </c>
      <c r="D7" t="str">
        <f t="shared" si="1"/>
        <v>2</v>
      </c>
      <c r="E7" s="2">
        <v>435664.04294594331</v>
      </c>
      <c r="F7" s="3">
        <v>235216.86548548238</v>
      </c>
      <c r="G7" s="14">
        <f t="shared" si="3"/>
        <v>6372.9068944429946</v>
      </c>
      <c r="H7" s="15">
        <f t="shared" si="4"/>
        <v>3440.7594751345991</v>
      </c>
      <c r="I7" s="20">
        <f t="shared" si="5"/>
        <v>9813.6663695775933</v>
      </c>
      <c r="J7" s="12">
        <f t="shared" si="6"/>
        <v>1902.5853370875293</v>
      </c>
      <c r="K7" s="1">
        <f>REG_C!$B$17+REG_C!$B$18*DATA!A7</f>
        <v>6525.9072066981071</v>
      </c>
      <c r="L7" s="1">
        <f>REG_I!$B$17+REG_I!$B$18*DATA!A7</f>
        <v>3616.4187001072833</v>
      </c>
      <c r="M7" s="12">
        <f t="shared" si="7"/>
        <v>1831.2377492393703</v>
      </c>
      <c r="N7" s="3">
        <f t="shared" si="8"/>
        <v>-153.00031225511248</v>
      </c>
      <c r="O7" s="8">
        <f t="shared" si="9"/>
        <v>-175.65922497268411</v>
      </c>
      <c r="P7" s="13">
        <f t="shared" si="10"/>
        <v>71.347587848159037</v>
      </c>
      <c r="Q7" s="13">
        <v>303.64982299288744</v>
      </c>
      <c r="R7" s="13">
        <v>-407.99117413113862</v>
      </c>
      <c r="S7" s="13">
        <v>-7.4580899687446491</v>
      </c>
      <c r="T7" s="13">
        <f t="shared" si="12"/>
        <v>6069.2570714501071</v>
      </c>
      <c r="U7" s="13">
        <f t="shared" si="13"/>
        <v>3848.7506492657376</v>
      </c>
      <c r="V7" s="13">
        <f t="shared" si="14"/>
        <v>1910.0434270562739</v>
      </c>
      <c r="W7" s="13">
        <f t="shared" si="15"/>
        <v>9918.0077207158447</v>
      </c>
      <c r="X7" s="7">
        <v>68361.903000000006</v>
      </c>
      <c r="Y7" s="7">
        <v>41.93</v>
      </c>
      <c r="Z7" s="7">
        <v>3553321.52</v>
      </c>
      <c r="AA7">
        <v>11</v>
      </c>
      <c r="AB7">
        <v>13.866666666666699</v>
      </c>
      <c r="AC7">
        <v>10.68</v>
      </c>
      <c r="AD7" s="7">
        <v>51699.004000000001</v>
      </c>
      <c r="AF7">
        <f t="shared" si="16"/>
        <v>9.2021073455036912</v>
      </c>
      <c r="AG7" s="16">
        <f t="shared" si="17"/>
        <v>8.7109914830620419</v>
      </c>
      <c r="AH7">
        <f t="shared" si="18"/>
        <v>7.5548812574608784</v>
      </c>
      <c r="AI7">
        <f>AVERAGE($AB$2:AB7)</f>
        <v>16.163666666666668</v>
      </c>
      <c r="AN7" s="2">
        <v>79309.792927351082</v>
      </c>
      <c r="AO7" s="17">
        <f t="shared" si="19"/>
        <v>1160.1460674280979</v>
      </c>
      <c r="AP7">
        <f>REG_G!$B$17+REG_G!$B$18*DATA!A7</f>
        <v>1176.4187418850258</v>
      </c>
      <c r="AQ7" s="17">
        <f t="shared" si="20"/>
        <v>-16.272674456927916</v>
      </c>
      <c r="AR7" s="17">
        <f>AVERAGE($AQ$3,$AQ$7,$AQ$11,$AQ$15,$AQ$19,$AQ$23,$AQ$27,$AQ$31,$AQ$35,$AQ$39,$AQ$43,$AQ$47,$AQ$51,$AQ$55)</f>
        <v>-23.196199819291873</v>
      </c>
      <c r="AS7" s="19">
        <f t="shared" si="21"/>
        <v>1183.3422672473898</v>
      </c>
      <c r="AT7">
        <f t="shared" si="22"/>
        <v>7.0760981435593786</v>
      </c>
      <c r="AU7" s="17">
        <f t="shared" si="23"/>
        <v>11101.349987963235</v>
      </c>
    </row>
    <row r="8" spans="1:47" ht="18" x14ac:dyDescent="0.2">
      <c r="A8">
        <v>7</v>
      </c>
      <c r="B8" t="s">
        <v>6</v>
      </c>
      <c r="C8" t="str">
        <f t="shared" si="0"/>
        <v>2012</v>
      </c>
      <c r="D8" t="str">
        <f t="shared" si="1"/>
        <v>3</v>
      </c>
      <c r="E8" s="2">
        <v>444084.16919974441</v>
      </c>
      <c r="F8" s="3">
        <v>263040.03712678101</v>
      </c>
      <c r="G8" s="14">
        <f t="shared" si="3"/>
        <v>6460.1548176484566</v>
      </c>
      <c r="H8" s="15">
        <f t="shared" si="4"/>
        <v>3826.4803857817442</v>
      </c>
      <c r="I8" s="20">
        <f t="shared" si="5"/>
        <v>10286.6352034302</v>
      </c>
      <c r="J8" s="12">
        <f t="shared" si="6"/>
        <v>1904.5399532559636</v>
      </c>
      <c r="K8" s="1">
        <f>REG_C!$B$17+REG_C!$B$18*DATA!A8</f>
        <v>6618.0294834992383</v>
      </c>
      <c r="L8" s="1">
        <f>REG_I!$B$17+REG_I!$B$18*DATA!A8</f>
        <v>3694.0893968372693</v>
      </c>
      <c r="M8" s="12">
        <f t="shared" si="7"/>
        <v>1831.2377492393703</v>
      </c>
      <c r="N8" s="3">
        <f t="shared" si="8"/>
        <v>-157.87466585078164</v>
      </c>
      <c r="O8" s="8">
        <f t="shared" si="9"/>
        <v>132.39098894447488</v>
      </c>
      <c r="P8" s="13">
        <f t="shared" si="10"/>
        <v>73.30220401659335</v>
      </c>
      <c r="Q8" s="13">
        <v>-292.7833197642658</v>
      </c>
      <c r="R8" s="13">
        <v>381.00142535823039</v>
      </c>
      <c r="S8" s="13">
        <v>1.8552882940940338</v>
      </c>
      <c r="T8" s="13">
        <f t="shared" si="12"/>
        <v>6752.9381374127224</v>
      </c>
      <c r="U8" s="13">
        <f t="shared" si="13"/>
        <v>3445.4789604235139</v>
      </c>
      <c r="V8" s="13">
        <f t="shared" si="14"/>
        <v>1902.6846649618697</v>
      </c>
      <c r="W8" s="13">
        <f t="shared" si="15"/>
        <v>10198.417097836236</v>
      </c>
      <c r="X8" s="7">
        <v>68742.032000000007</v>
      </c>
      <c r="Y8" s="7">
        <v>41.87</v>
      </c>
      <c r="Z8" s="7">
        <v>3756789.6</v>
      </c>
      <c r="AA8">
        <v>10</v>
      </c>
      <c r="AB8">
        <v>12.4933333333333</v>
      </c>
      <c r="AC8">
        <v>9</v>
      </c>
      <c r="AD8" s="7">
        <v>52114.46</v>
      </c>
      <c r="AF8">
        <f t="shared" si="16"/>
        <v>9.22998780074305</v>
      </c>
      <c r="AG8" s="16">
        <f t="shared" si="17"/>
        <v>8.8177329687765837</v>
      </c>
      <c r="AH8">
        <f t="shared" si="18"/>
        <v>7.5510211493943196</v>
      </c>
      <c r="AI8">
        <f>AVERAGE($AB$2:AB8)</f>
        <v>15.639333333333328</v>
      </c>
      <c r="AN8" s="2">
        <v>81276.296517748386</v>
      </c>
      <c r="AO8" s="17">
        <f t="shared" si="19"/>
        <v>1182.3377074123789</v>
      </c>
      <c r="AP8">
        <f>REG_G!$B$17+REG_G!$B$18*DATA!A8</f>
        <v>1189.0536433083162</v>
      </c>
      <c r="AQ8" s="17">
        <f t="shared" si="20"/>
        <v>-6.7159358959372639</v>
      </c>
      <c r="AR8" s="17">
        <f>AVERAGE($AQ$4,$AQ$8,$AQ$12,$AQ$16,$AQ$20,$AQ$24,$AQ$28,$AQ$32,$AQ$36,$AQ$40,$AQ$44,$AQ$48,$AQ$52,$AQ$56)</f>
        <v>2.3795940931466117</v>
      </c>
      <c r="AS8" s="19">
        <f t="shared" si="21"/>
        <v>1179.9581133192323</v>
      </c>
      <c r="AT8">
        <f t="shared" si="22"/>
        <v>7.073234219642579</v>
      </c>
      <c r="AU8" s="17">
        <f t="shared" si="23"/>
        <v>11378.375211155468</v>
      </c>
    </row>
    <row r="9" spans="1:47" ht="18" x14ac:dyDescent="0.2">
      <c r="A9">
        <v>8</v>
      </c>
      <c r="B9" t="s">
        <v>7</v>
      </c>
      <c r="C9" t="str">
        <f t="shared" si="0"/>
        <v>2012</v>
      </c>
      <c r="D9" t="str">
        <f t="shared" si="1"/>
        <v>4</v>
      </c>
      <c r="E9" s="2">
        <v>423127.62687515561</v>
      </c>
      <c r="F9" s="3">
        <v>294551.64310125669</v>
      </c>
      <c r="G9" s="14">
        <f t="shared" si="3"/>
        <v>6148.1597086639049</v>
      </c>
      <c r="H9" s="15">
        <f t="shared" si="4"/>
        <v>4279.9156311535762</v>
      </c>
      <c r="I9" s="20">
        <f t="shared" si="5"/>
        <v>10428.075339817482</v>
      </c>
      <c r="J9" s="12">
        <f t="shared" si="6"/>
        <v>1916.4556577844176</v>
      </c>
      <c r="K9" s="1">
        <f>REG_C!$B$17+REG_C!$B$18*DATA!A9</f>
        <v>6710.1517603003704</v>
      </c>
      <c r="L9" s="1">
        <f>REG_I!$B$17+REG_I!$B$18*DATA!A9</f>
        <v>3771.7600935672554</v>
      </c>
      <c r="M9" s="12">
        <f t="shared" si="7"/>
        <v>1831.2377492393703</v>
      </c>
      <c r="N9" s="3">
        <f t="shared" si="8"/>
        <v>-561.99205163646548</v>
      </c>
      <c r="O9" s="8">
        <f t="shared" si="9"/>
        <v>508.15553758632086</v>
      </c>
      <c r="P9" s="13">
        <f t="shared" si="10"/>
        <v>85.217908545047294</v>
      </c>
      <c r="Q9" s="13">
        <v>-173.15697044103814</v>
      </c>
      <c r="R9" s="13">
        <v>933.63971965944461</v>
      </c>
      <c r="S9" s="13">
        <v>40.792757369290662</v>
      </c>
      <c r="T9" s="13">
        <f t="shared" si="12"/>
        <v>6321.3166791049434</v>
      </c>
      <c r="U9" s="13">
        <f t="shared" si="13"/>
        <v>3346.2759114941318</v>
      </c>
      <c r="V9" s="13">
        <f t="shared" si="14"/>
        <v>1875.6629004151268</v>
      </c>
      <c r="W9" s="13">
        <f t="shared" si="15"/>
        <v>9667.5925905990753</v>
      </c>
      <c r="X9" s="7">
        <v>68821.834000000003</v>
      </c>
      <c r="Y9" s="7">
        <v>42.33</v>
      </c>
      <c r="Z9" s="7">
        <v>3797516.41</v>
      </c>
      <c r="AA9">
        <v>9</v>
      </c>
      <c r="AB9">
        <v>12.2266666666667</v>
      </c>
      <c r="AC9">
        <v>8.68</v>
      </c>
      <c r="AD9" s="7">
        <v>51930.858</v>
      </c>
      <c r="AF9">
        <f t="shared" si="16"/>
        <v>9.1765346009477753</v>
      </c>
      <c r="AG9" s="16">
        <f t="shared" si="17"/>
        <v>8.7516828007435326</v>
      </c>
      <c r="AH9">
        <f t="shared" si="18"/>
        <v>7.5367174228096045</v>
      </c>
      <c r="AI9">
        <f>AVERAGE($AB$2:AB9)</f>
        <v>15.21275</v>
      </c>
      <c r="AN9" s="2">
        <v>85233.60398361244</v>
      </c>
      <c r="AO9" s="17">
        <f t="shared" si="19"/>
        <v>1238.4674895994842</v>
      </c>
      <c r="AP9">
        <f>REG_G!$B$17+REG_G!$B$18*DATA!A9</f>
        <v>1201.6885447316065</v>
      </c>
      <c r="AQ9" s="17">
        <f t="shared" si="20"/>
        <v>36.778944867877726</v>
      </c>
      <c r="AR9" s="17">
        <f>AVERAGE($AQ$5,$AQ$9,$AQ$13,$AQ$17,$AQ$21,$AQ$25,$AQ$29,$AQ$33,$AQ$37,$AQ$41,$AQ$45,$AQ$49,$AQ$53,$AQ$57)</f>
        <v>86.299621265148531</v>
      </c>
      <c r="AS9" s="19">
        <f t="shared" si="21"/>
        <v>1152.1678683343357</v>
      </c>
      <c r="AT9">
        <f t="shared" si="22"/>
        <v>7.0494005496800707</v>
      </c>
      <c r="AU9" s="17">
        <f t="shared" si="23"/>
        <v>10819.760458933411</v>
      </c>
    </row>
    <row r="10" spans="1:47" ht="18" x14ac:dyDescent="0.2">
      <c r="A10">
        <v>9</v>
      </c>
      <c r="B10" t="s">
        <v>8</v>
      </c>
      <c r="C10" t="str">
        <f t="shared" si="0"/>
        <v>2013</v>
      </c>
      <c r="D10" t="str">
        <f t="shared" si="1"/>
        <v>1</v>
      </c>
      <c r="E10" s="2">
        <v>463287.19518532389</v>
      </c>
      <c r="F10" s="3">
        <v>214780.32087616494</v>
      </c>
      <c r="G10" s="14">
        <f t="shared" si="3"/>
        <v>6756.1322371499737</v>
      </c>
      <c r="H10" s="15">
        <f t="shared" si="4"/>
        <v>3132.1484056912291</v>
      </c>
      <c r="I10" s="20">
        <f t="shared" si="5"/>
        <v>9888.2806428412023</v>
      </c>
      <c r="J10" s="12">
        <f t="shared" si="6"/>
        <v>1870.50338949196</v>
      </c>
      <c r="K10" s="1">
        <f>REG_C!$B$17+REG_C!$B$18*DATA!A10</f>
        <v>6802.2740371015025</v>
      </c>
      <c r="L10" s="1">
        <f>REG_I!$B$17+REG_I!$B$18*DATA!A10</f>
        <v>3849.4307902972414</v>
      </c>
      <c r="M10" s="12">
        <f t="shared" si="7"/>
        <v>1831.2377492393703</v>
      </c>
      <c r="N10" s="3">
        <f t="shared" si="8"/>
        <v>-46.14179995152881</v>
      </c>
      <c r="O10" s="8">
        <f t="shared" si="9"/>
        <v>-717.28238460601233</v>
      </c>
      <c r="P10" s="13">
        <f t="shared" si="10"/>
        <v>39.265640252589719</v>
      </c>
      <c r="Q10" s="13">
        <v>162.29046721241846</v>
      </c>
      <c r="R10" s="13">
        <v>-906.64997088653706</v>
      </c>
      <c r="S10" s="13">
        <v>-35.189955694639025</v>
      </c>
      <c r="T10" s="13">
        <f t="shared" si="12"/>
        <v>6593.841769937555</v>
      </c>
      <c r="U10" s="13">
        <f t="shared" si="13"/>
        <v>4038.7983765777662</v>
      </c>
      <c r="V10" s="13">
        <f t="shared" si="14"/>
        <v>1905.6933451865989</v>
      </c>
      <c r="W10" s="13">
        <f t="shared" si="15"/>
        <v>10632.640146515321</v>
      </c>
      <c r="X10" s="7">
        <v>68572.842999999993</v>
      </c>
      <c r="Y10" s="7">
        <v>41.17</v>
      </c>
      <c r="Z10" s="7">
        <v>4251352.83</v>
      </c>
      <c r="AA10">
        <v>8</v>
      </c>
      <c r="AB10">
        <v>11.8466666666667</v>
      </c>
      <c r="AC10">
        <v>7.86</v>
      </c>
      <c r="AD10" s="7">
        <v>51925.243000000002</v>
      </c>
      <c r="AF10">
        <f t="shared" si="16"/>
        <v>9.2716838079969826</v>
      </c>
      <c r="AG10" s="16">
        <f t="shared" si="17"/>
        <v>8.7938914272772752</v>
      </c>
      <c r="AH10">
        <f t="shared" si="18"/>
        <v>7.5526011820710357</v>
      </c>
      <c r="AI10">
        <f>AVERAGE($AB$2:AB10)</f>
        <v>14.838740740740743</v>
      </c>
      <c r="AN10" s="2">
        <v>81308.432031273493</v>
      </c>
      <c r="AO10" s="17">
        <f t="shared" si="19"/>
        <v>1185.7235091051059</v>
      </c>
      <c r="AP10">
        <f>REG_G!$B$17+REG_G!$B$18*DATA!A10</f>
        <v>1214.3234461548968</v>
      </c>
      <c r="AQ10" s="17">
        <f t="shared" si="20"/>
        <v>-28.599937049790924</v>
      </c>
      <c r="AR10" s="17">
        <f>AVERAGE($AQ$2,$AQ$6,$AQ$10,$AQ$14,$AQ$18,$AQ$22,$AQ$26,$AQ$30,$AQ$34,$AQ$38,$AQ$42,$AQ$46,$AQ$50,$AQ$54)</f>
        <v>-65.483015539003304</v>
      </c>
      <c r="AS10" s="19">
        <f t="shared" si="21"/>
        <v>1251.2065246441093</v>
      </c>
      <c r="AT10">
        <f t="shared" si="22"/>
        <v>7.1318635844866165</v>
      </c>
      <c r="AU10" s="17">
        <f t="shared" si="23"/>
        <v>11883.84667115943</v>
      </c>
    </row>
    <row r="11" spans="1:47" ht="18" x14ac:dyDescent="0.2">
      <c r="A11">
        <v>10</v>
      </c>
      <c r="B11" t="s">
        <v>9</v>
      </c>
      <c r="C11" t="str">
        <f t="shared" si="0"/>
        <v>2013</v>
      </c>
      <c r="D11" t="str">
        <f t="shared" si="1"/>
        <v>2</v>
      </c>
      <c r="E11" s="2">
        <v>466293.08347697562</v>
      </c>
      <c r="F11" s="3">
        <v>248937.5666469995</v>
      </c>
      <c r="G11" s="14">
        <f t="shared" si="3"/>
        <v>6783.616566162892</v>
      </c>
      <c r="H11" s="15">
        <f t="shared" si="4"/>
        <v>3621.5355982869696</v>
      </c>
      <c r="I11" s="20">
        <f t="shared" si="5"/>
        <v>10405.152164449861</v>
      </c>
      <c r="J11" s="12">
        <f t="shared" si="6"/>
        <v>1863.4367979400076</v>
      </c>
      <c r="K11" s="1">
        <f>REG_C!$B$17+REG_C!$B$18*DATA!A11</f>
        <v>6894.3963139026346</v>
      </c>
      <c r="L11" s="1">
        <f>REG_I!$B$17+REG_I!$B$18*DATA!A11</f>
        <v>3927.1014870272274</v>
      </c>
      <c r="M11" s="12">
        <f t="shared" si="7"/>
        <v>1831.2377492393703</v>
      </c>
      <c r="N11" s="3">
        <f t="shared" si="8"/>
        <v>-110.77974773974256</v>
      </c>
      <c r="O11" s="8">
        <f t="shared" si="9"/>
        <v>-305.56588874025783</v>
      </c>
      <c r="P11" s="13">
        <f t="shared" si="10"/>
        <v>32.199048700637377</v>
      </c>
      <c r="Q11" s="13">
        <v>303.64982299288744</v>
      </c>
      <c r="R11" s="13">
        <v>-407.99117413113862</v>
      </c>
      <c r="S11" s="13">
        <v>-7.4580899687446491</v>
      </c>
      <c r="T11" s="13">
        <f t="shared" si="12"/>
        <v>6479.9667431700045</v>
      </c>
      <c r="U11" s="13">
        <f t="shared" si="13"/>
        <v>4029.5267724181081</v>
      </c>
      <c r="V11" s="13">
        <f t="shared" si="14"/>
        <v>1870.8948879087523</v>
      </c>
      <c r="W11" s="13">
        <f t="shared" si="15"/>
        <v>10509.493515588112</v>
      </c>
      <c r="X11" s="7">
        <v>68738.125</v>
      </c>
      <c r="Y11" s="7">
        <v>40.92</v>
      </c>
      <c r="Z11" s="7">
        <v>3971342.14</v>
      </c>
      <c r="AA11">
        <v>7</v>
      </c>
      <c r="AB11">
        <v>10.199999999999999</v>
      </c>
      <c r="AC11">
        <v>7.04</v>
      </c>
      <c r="AD11" s="7">
        <v>52170.557000000001</v>
      </c>
      <c r="AF11">
        <f t="shared" si="16"/>
        <v>9.2600342719950497</v>
      </c>
      <c r="AG11" s="16">
        <f t="shared" si="17"/>
        <v>8.7764706571062998</v>
      </c>
      <c r="AH11">
        <f t="shared" si="18"/>
        <v>7.5341721450640753</v>
      </c>
      <c r="AI11">
        <f>AVERAGE($AB$2:AB11)</f>
        <v>14.374866666666668</v>
      </c>
      <c r="AN11" s="2">
        <v>84480.79142621436</v>
      </c>
      <c r="AO11" s="17">
        <f t="shared" si="19"/>
        <v>1229.0237975827004</v>
      </c>
      <c r="AP11">
        <f>REG_G!$B$17+REG_G!$B$18*DATA!A11</f>
        <v>1226.9583475781872</v>
      </c>
      <c r="AQ11" s="17">
        <f t="shared" si="20"/>
        <v>2.0654500045131954</v>
      </c>
      <c r="AR11" s="17">
        <f>AVERAGE($AQ$3,$AQ$7,$AQ$11,$AQ$15,$AQ$19,$AQ$23,$AQ$27,$AQ$31,$AQ$35,$AQ$39,$AQ$43,$AQ$47,$AQ$51,$AQ$55)</f>
        <v>-23.196199819291873</v>
      </c>
      <c r="AS11" s="19">
        <f t="shared" si="21"/>
        <v>1252.2199974019923</v>
      </c>
      <c r="AT11">
        <f t="shared" si="22"/>
        <v>7.1326732529984138</v>
      </c>
      <c r="AU11" s="17">
        <f t="shared" si="23"/>
        <v>11761.713512990103</v>
      </c>
    </row>
    <row r="12" spans="1:47" ht="18" x14ac:dyDescent="0.2">
      <c r="A12">
        <v>11</v>
      </c>
      <c r="B12" t="s">
        <v>10</v>
      </c>
      <c r="C12" t="str">
        <f t="shared" si="0"/>
        <v>2013</v>
      </c>
      <c r="D12" t="str">
        <f t="shared" si="1"/>
        <v>3</v>
      </c>
      <c r="E12" s="2">
        <v>467283.76611101878</v>
      </c>
      <c r="F12" s="3">
        <v>279032.73559414427</v>
      </c>
      <c r="G12" s="14">
        <f t="shared" si="3"/>
        <v>6781.399206556257</v>
      </c>
      <c r="H12" s="15">
        <f t="shared" si="4"/>
        <v>4049.428867408566</v>
      </c>
      <c r="I12" s="20">
        <f t="shared" si="5"/>
        <v>10830.828073964823</v>
      </c>
      <c r="J12" s="12">
        <f t="shared" si="6"/>
        <v>1850.2861812791496</v>
      </c>
      <c r="K12" s="1">
        <f>REG_C!$B$17+REG_C!$B$18*DATA!A12</f>
        <v>6986.5185907037658</v>
      </c>
      <c r="L12" s="1">
        <f>REG_I!$B$17+REG_I!$B$18*DATA!A12</f>
        <v>4004.7721837572135</v>
      </c>
      <c r="M12" s="12">
        <f t="shared" si="7"/>
        <v>1831.2377492393703</v>
      </c>
      <c r="N12" s="3">
        <f t="shared" si="8"/>
        <v>-205.11938414750875</v>
      </c>
      <c r="O12" s="8">
        <f t="shared" si="9"/>
        <v>44.656683651352523</v>
      </c>
      <c r="P12" s="13">
        <f t="shared" si="10"/>
        <v>19.0484320397793</v>
      </c>
      <c r="Q12" s="13">
        <v>-292.7833197642658</v>
      </c>
      <c r="R12" s="13">
        <v>381.00142535823039</v>
      </c>
      <c r="S12" s="13">
        <v>1.8552882940940338</v>
      </c>
      <c r="T12" s="13">
        <f t="shared" si="12"/>
        <v>7074.1825263205228</v>
      </c>
      <c r="U12" s="13">
        <f t="shared" si="13"/>
        <v>3668.4274420503357</v>
      </c>
      <c r="V12" s="13">
        <f t="shared" si="14"/>
        <v>1848.4308929850556</v>
      </c>
      <c r="W12" s="13">
        <f t="shared" si="15"/>
        <v>10742.609968370858</v>
      </c>
      <c r="X12" s="7">
        <v>68906.688999999998</v>
      </c>
      <c r="Y12" s="7">
        <v>40.479999999999997</v>
      </c>
      <c r="Z12" s="7">
        <v>4051554.97</v>
      </c>
      <c r="AA12">
        <v>7</v>
      </c>
      <c r="AB12">
        <v>9.82</v>
      </c>
      <c r="AC12">
        <v>6.85</v>
      </c>
      <c r="AD12" s="7">
        <v>52493.862999999998</v>
      </c>
      <c r="AF12">
        <f t="shared" si="16"/>
        <v>9.2819733523545729</v>
      </c>
      <c r="AG12" s="16">
        <f t="shared" si="17"/>
        <v>8.8642071718527529</v>
      </c>
      <c r="AH12">
        <f t="shared" si="18"/>
        <v>7.5220923922220884</v>
      </c>
      <c r="AI12">
        <f>AVERAGE($AB$2:AB12)</f>
        <v>13.96078787878788</v>
      </c>
      <c r="AN12" s="2">
        <v>86825.895429289754</v>
      </c>
      <c r="AO12" s="17">
        <f t="shared" si="19"/>
        <v>1260.0503186169597</v>
      </c>
      <c r="AP12">
        <f>REG_G!$B$17+REG_G!$B$18*DATA!A12</f>
        <v>1239.5932490014775</v>
      </c>
      <c r="AQ12" s="17">
        <f t="shared" si="20"/>
        <v>20.457069615482169</v>
      </c>
      <c r="AR12" s="17">
        <f>AVERAGE($AQ$4,$AQ$8,$AQ$12,$AQ$16,$AQ$20,$AQ$24,$AQ$28,$AQ$32,$AQ$36,$AQ$40,$AQ$44,$AQ$48,$AQ$52,$AQ$56)</f>
        <v>2.3795940931466117</v>
      </c>
      <c r="AS12" s="19">
        <f t="shared" si="21"/>
        <v>1257.6707245238131</v>
      </c>
      <c r="AT12">
        <f t="shared" si="22"/>
        <v>7.1370166577875338</v>
      </c>
      <c r="AU12" s="17">
        <f t="shared" si="23"/>
        <v>12000.28069289467</v>
      </c>
    </row>
    <row r="13" spans="1:47" ht="18" x14ac:dyDescent="0.2">
      <c r="A13">
        <v>12</v>
      </c>
      <c r="B13" t="s">
        <v>11</v>
      </c>
      <c r="C13" t="str">
        <f t="shared" si="0"/>
        <v>2013</v>
      </c>
      <c r="D13" t="str">
        <f t="shared" si="1"/>
        <v>4</v>
      </c>
      <c r="E13" s="2">
        <v>463750.26937233331</v>
      </c>
      <c r="F13" s="3">
        <v>314319.55312810477</v>
      </c>
      <c r="G13" s="14">
        <f t="shared" si="3"/>
        <v>6766.8871034709819</v>
      </c>
      <c r="H13" s="15">
        <f t="shared" si="4"/>
        <v>4586.4446252723319</v>
      </c>
      <c r="I13" s="20">
        <f t="shared" si="5"/>
        <v>11353.331728743313</v>
      </c>
      <c r="J13" s="12">
        <f t="shared" si="6"/>
        <v>1883.5080493239027</v>
      </c>
      <c r="K13" s="1">
        <f>REG_C!$B$17+REG_C!$B$18*DATA!A13</f>
        <v>7078.6408675048979</v>
      </c>
      <c r="L13" s="1">
        <f>REG_I!$B$17+REG_I!$B$18*DATA!A13</f>
        <v>4082.4428804871995</v>
      </c>
      <c r="M13" s="12">
        <f t="shared" si="7"/>
        <v>1831.2377492393703</v>
      </c>
      <c r="N13" s="3">
        <f t="shared" si="8"/>
        <v>-311.75376403391601</v>
      </c>
      <c r="O13" s="8">
        <f t="shared" si="9"/>
        <v>504.00174478513236</v>
      </c>
      <c r="P13" s="13">
        <f t="shared" si="10"/>
        <v>52.270300084532437</v>
      </c>
      <c r="Q13" s="13">
        <v>-173.15697044103814</v>
      </c>
      <c r="R13" s="13">
        <v>933.63971965944461</v>
      </c>
      <c r="S13" s="13">
        <v>40.792757369290662</v>
      </c>
      <c r="T13" s="13">
        <f t="shared" si="12"/>
        <v>6940.0440739120204</v>
      </c>
      <c r="U13" s="13">
        <f t="shared" si="13"/>
        <v>3652.8049056128875</v>
      </c>
      <c r="V13" s="13">
        <f t="shared" si="14"/>
        <v>1842.715291954612</v>
      </c>
      <c r="W13" s="13">
        <f t="shared" si="15"/>
        <v>10592.848979524908</v>
      </c>
      <c r="X13" s="7">
        <v>68532.289999999994</v>
      </c>
      <c r="Y13" s="7">
        <v>41.18</v>
      </c>
      <c r="Z13" s="7">
        <v>4097116.49</v>
      </c>
      <c r="AA13">
        <v>7</v>
      </c>
      <c r="AB13">
        <v>9.6300000000000008</v>
      </c>
      <c r="AC13">
        <v>6.81</v>
      </c>
      <c r="AD13" s="7">
        <v>52242.642</v>
      </c>
      <c r="AF13">
        <f t="shared" si="16"/>
        <v>9.267934427865482</v>
      </c>
      <c r="AG13" s="16">
        <f t="shared" si="17"/>
        <v>8.845063404188469</v>
      </c>
      <c r="AH13">
        <f t="shared" si="18"/>
        <v>7.5189954649738864</v>
      </c>
      <c r="AI13">
        <f>AVERAGE($AB$2:AB13)</f>
        <v>13.59988888888889</v>
      </c>
      <c r="AN13" s="2">
        <v>92869.952144018025</v>
      </c>
      <c r="AO13" s="17">
        <f t="shared" si="19"/>
        <v>1355.12693569729</v>
      </c>
      <c r="AP13">
        <f>REG_G!$B$17+REG_G!$B$18*DATA!A13</f>
        <v>1252.2281504247678</v>
      </c>
      <c r="AQ13" s="17">
        <f t="shared" si="20"/>
        <v>102.89878527252222</v>
      </c>
      <c r="AR13" s="17">
        <f>AVERAGE($AQ$5,$AQ$9,$AQ$13,$AQ$17,$AQ$21,$AQ$25,$AQ$29,$AQ$33,$AQ$37,$AQ$41,$AQ$45,$AQ$49,$AQ$53,$AQ$57)</f>
        <v>86.299621265148531</v>
      </c>
      <c r="AS13" s="19">
        <f t="shared" si="21"/>
        <v>1268.8273144321415</v>
      </c>
      <c r="AT13">
        <f t="shared" si="22"/>
        <v>7.1458483784169458</v>
      </c>
      <c r="AU13" s="17">
        <f t="shared" si="23"/>
        <v>11861.676293957049</v>
      </c>
    </row>
    <row r="14" spans="1:47" ht="18" x14ac:dyDescent="0.2">
      <c r="A14">
        <v>13</v>
      </c>
      <c r="B14" t="s">
        <v>12</v>
      </c>
      <c r="C14" t="str">
        <f t="shared" si="0"/>
        <v>2014</v>
      </c>
      <c r="D14" t="str">
        <f t="shared" si="1"/>
        <v>1</v>
      </c>
      <c r="E14" s="2">
        <v>494574.88392454106</v>
      </c>
      <c r="F14" s="3">
        <v>236067.09222778829</v>
      </c>
      <c r="G14" s="14">
        <f t="shared" si="3"/>
        <v>7124.7011921233207</v>
      </c>
      <c r="H14" s="15">
        <f t="shared" si="4"/>
        <v>3400.7135179816842</v>
      </c>
      <c r="I14" s="20">
        <f t="shared" si="5"/>
        <v>10525.414710105004</v>
      </c>
      <c r="J14" s="12">
        <f t="shared" si="6"/>
        <v>1747.4291077983428</v>
      </c>
      <c r="K14" s="1">
        <f>REG_C!$B$17+REG_C!$B$18*DATA!A14</f>
        <v>7170.76314430603</v>
      </c>
      <c r="L14" s="1">
        <f>REG_I!$B$17+REG_I!$B$18*DATA!A14</f>
        <v>4160.1135772171856</v>
      </c>
      <c r="M14" s="12">
        <f t="shared" si="7"/>
        <v>1831.2377492393703</v>
      </c>
      <c r="N14" s="3">
        <f t="shared" si="8"/>
        <v>-46.061952182709319</v>
      </c>
      <c r="O14" s="8">
        <f t="shared" si="9"/>
        <v>-759.40005923550143</v>
      </c>
      <c r="P14" s="13">
        <f t="shared" si="10"/>
        <v>-83.808641441027476</v>
      </c>
      <c r="Q14" s="13">
        <v>162.29046721241846</v>
      </c>
      <c r="R14" s="13">
        <v>-906.64997088653706</v>
      </c>
      <c r="S14" s="13">
        <v>-35.189955694639025</v>
      </c>
      <c r="T14" s="13">
        <f t="shared" si="12"/>
        <v>6962.410724910902</v>
      </c>
      <c r="U14" s="13">
        <f t="shared" si="13"/>
        <v>4307.3634888682209</v>
      </c>
      <c r="V14" s="13">
        <f t="shared" si="14"/>
        <v>1782.6190634929817</v>
      </c>
      <c r="W14" s="13">
        <f t="shared" si="15"/>
        <v>11269.774213779123</v>
      </c>
      <c r="X14" s="7">
        <v>69416.929999999993</v>
      </c>
      <c r="Y14" s="7">
        <v>38.44</v>
      </c>
      <c r="Z14" s="7">
        <v>4696891.2699999996</v>
      </c>
      <c r="AA14">
        <v>6.5</v>
      </c>
      <c r="AB14">
        <v>9.58</v>
      </c>
      <c r="AC14">
        <v>6.42</v>
      </c>
      <c r="AD14" s="7">
        <v>52593.29</v>
      </c>
      <c r="AF14">
        <f t="shared" si="16"/>
        <v>9.3298795725633124</v>
      </c>
      <c r="AG14" s="16">
        <f t="shared" si="17"/>
        <v>8.8482810618784189</v>
      </c>
      <c r="AH14">
        <f t="shared" si="18"/>
        <v>7.4858389458462007</v>
      </c>
      <c r="AI14">
        <f>AVERAGE($AB$2:AB14)</f>
        <v>13.290666666666668</v>
      </c>
      <c r="AN14" s="2">
        <v>82791.257277321376</v>
      </c>
      <c r="AO14" s="17">
        <f t="shared" si="19"/>
        <v>1192.6666488610397</v>
      </c>
      <c r="AP14">
        <f>REG_G!$B$17+REG_G!$B$18*DATA!A14</f>
        <v>1264.8630518480581</v>
      </c>
      <c r="AQ14" s="17">
        <f t="shared" si="20"/>
        <v>-72.196402987018473</v>
      </c>
      <c r="AR14" s="17">
        <f>AVERAGE($AQ$2,$AQ$6,$AQ$10,$AQ$14,$AQ$18,$AQ$22,$AQ$26,$AQ$30,$AQ$34,$AQ$38,$AQ$42,$AQ$46,$AQ$50,$AQ$54)</f>
        <v>-65.483015539003304</v>
      </c>
      <c r="AS14" s="19">
        <f t="shared" si="21"/>
        <v>1258.1496644000431</v>
      </c>
      <c r="AT14">
        <f t="shared" si="22"/>
        <v>7.1373974002953258</v>
      </c>
      <c r="AU14" s="17">
        <f t="shared" si="23"/>
        <v>12527.923878179166</v>
      </c>
    </row>
    <row r="15" spans="1:47" ht="18" x14ac:dyDescent="0.2">
      <c r="A15">
        <v>14</v>
      </c>
      <c r="B15" t="s">
        <v>13</v>
      </c>
      <c r="C15" t="str">
        <f t="shared" si="0"/>
        <v>2014</v>
      </c>
      <c r="D15" t="str">
        <f t="shared" si="1"/>
        <v>2</v>
      </c>
      <c r="E15" s="2">
        <v>486452.5481077088</v>
      </c>
      <c r="F15" s="3">
        <v>256074.01368377631</v>
      </c>
      <c r="G15" s="14">
        <f t="shared" si="3"/>
        <v>7019.2219344379218</v>
      </c>
      <c r="H15" s="15">
        <f t="shared" si="4"/>
        <v>3694.9962348449571</v>
      </c>
      <c r="I15" s="20">
        <f t="shared" si="5"/>
        <v>10714.218169282878</v>
      </c>
      <c r="J15" s="12">
        <f t="shared" si="6"/>
        <v>1858.2208228467614</v>
      </c>
      <c r="K15" s="1">
        <f>REG_C!$B$17+REG_C!$B$18*DATA!A15</f>
        <v>7262.8854211071621</v>
      </c>
      <c r="L15" s="1">
        <f>REG_I!$B$17+REG_I!$B$18*DATA!A15</f>
        <v>4237.7842739471716</v>
      </c>
      <c r="M15" s="12">
        <f t="shared" si="7"/>
        <v>1831.2377492393703</v>
      </c>
      <c r="N15" s="3">
        <f t="shared" si="8"/>
        <v>-243.66348666924023</v>
      </c>
      <c r="O15" s="8">
        <f t="shared" si="9"/>
        <v>-542.7880391022145</v>
      </c>
      <c r="P15" s="13">
        <f t="shared" si="10"/>
        <v>26.983073607391134</v>
      </c>
      <c r="Q15" s="13">
        <v>303.64982299288744</v>
      </c>
      <c r="R15" s="13">
        <v>-407.99117413113862</v>
      </c>
      <c r="S15" s="13">
        <v>-7.4580899687446491</v>
      </c>
      <c r="T15" s="13">
        <f t="shared" si="12"/>
        <v>6715.5721114450344</v>
      </c>
      <c r="U15" s="13">
        <f t="shared" si="13"/>
        <v>4102.987408976096</v>
      </c>
      <c r="V15" s="13">
        <f t="shared" si="14"/>
        <v>1865.678912815506</v>
      </c>
      <c r="W15" s="13">
        <f t="shared" si="15"/>
        <v>10818.559520421131</v>
      </c>
      <c r="X15" s="7">
        <v>69302.915999999997</v>
      </c>
      <c r="Y15" s="7">
        <v>40.72</v>
      </c>
      <c r="Z15" s="7">
        <v>4311772.46</v>
      </c>
      <c r="AA15">
        <v>6.5</v>
      </c>
      <c r="AB15">
        <v>8.6</v>
      </c>
      <c r="AC15">
        <v>5.85</v>
      </c>
      <c r="AD15" s="7">
        <v>52709.610999999997</v>
      </c>
      <c r="AF15">
        <f t="shared" si="16"/>
        <v>9.2890184123382014</v>
      </c>
      <c r="AG15" s="16">
        <f t="shared" si="17"/>
        <v>8.8121843043519394</v>
      </c>
      <c r="AH15">
        <f t="shared" si="18"/>
        <v>7.5313802941549888</v>
      </c>
      <c r="AI15">
        <f>AVERAGE($AB$2:AB15)</f>
        <v>12.955619047619049</v>
      </c>
      <c r="AN15" s="2">
        <v>86334.294001647097</v>
      </c>
      <c r="AO15" s="17">
        <f t="shared" si="19"/>
        <v>1245.7526895642761</v>
      </c>
      <c r="AP15">
        <f>REG_G!$B$17+REG_G!$B$18*DATA!A15</f>
        <v>1277.4979532713485</v>
      </c>
      <c r="AQ15" s="17">
        <f t="shared" si="20"/>
        <v>-31.745263707072354</v>
      </c>
      <c r="AR15" s="17">
        <f>AVERAGE($AQ$3,$AQ$7,$AQ$11,$AQ$15,$AQ$19,$AQ$23,$AQ$27,$AQ$31,$AQ$35,$AQ$39,$AQ$43,$AQ$47,$AQ$51,$AQ$55)</f>
        <v>-23.196199819291873</v>
      </c>
      <c r="AS15" s="19">
        <f t="shared" si="21"/>
        <v>1268.948889383568</v>
      </c>
      <c r="AT15">
        <f t="shared" si="22"/>
        <v>7.1459441906097911</v>
      </c>
      <c r="AU15" s="17">
        <f t="shared" si="23"/>
        <v>12087.508409804699</v>
      </c>
    </row>
    <row r="16" spans="1:47" ht="18" x14ac:dyDescent="0.2">
      <c r="A16">
        <v>15</v>
      </c>
      <c r="B16" t="s">
        <v>14</v>
      </c>
      <c r="C16" t="str">
        <f t="shared" si="0"/>
        <v>2014</v>
      </c>
      <c r="D16" t="str">
        <f t="shared" si="1"/>
        <v>3</v>
      </c>
      <c r="E16" s="2">
        <v>491723.90835084813</v>
      </c>
      <c r="F16" s="3">
        <v>314119.15300923673</v>
      </c>
      <c r="G16" s="14">
        <f t="shared" si="3"/>
        <v>7091.3664417587679</v>
      </c>
      <c r="H16" s="15">
        <f t="shared" si="4"/>
        <v>4530.0502630309966</v>
      </c>
      <c r="I16" s="20">
        <f t="shared" si="5"/>
        <v>11621.416704789764</v>
      </c>
      <c r="J16" s="12">
        <f t="shared" si="6"/>
        <v>1859.989939107925</v>
      </c>
      <c r="K16" s="1">
        <f>REG_C!$B$17+REG_C!$B$18*DATA!A16</f>
        <v>7355.0076979082933</v>
      </c>
      <c r="L16" s="1">
        <f>REG_I!$B$17+REG_I!$B$18*DATA!A16</f>
        <v>4315.4549706771577</v>
      </c>
      <c r="M16" s="12">
        <f t="shared" si="7"/>
        <v>1831.2377492393703</v>
      </c>
      <c r="N16" s="3">
        <f t="shared" si="8"/>
        <v>-263.64125614952536</v>
      </c>
      <c r="O16" s="8">
        <f t="shared" si="9"/>
        <v>214.59529235383889</v>
      </c>
      <c r="P16" s="13">
        <f t="shared" si="10"/>
        <v>28.752189868554751</v>
      </c>
      <c r="Q16" s="13">
        <v>-292.7833197642658</v>
      </c>
      <c r="R16" s="13">
        <v>381.00142535823039</v>
      </c>
      <c r="S16" s="13">
        <v>1.8552882940940338</v>
      </c>
      <c r="T16" s="13">
        <f t="shared" si="12"/>
        <v>7384.1497615230337</v>
      </c>
      <c r="U16" s="13">
        <f t="shared" si="13"/>
        <v>4149.0488376727662</v>
      </c>
      <c r="V16" s="13">
        <f t="shared" si="14"/>
        <v>1858.1346508138311</v>
      </c>
      <c r="W16" s="13">
        <f t="shared" si="15"/>
        <v>11533.198599195799</v>
      </c>
      <c r="X16" s="7">
        <v>69341.206999999995</v>
      </c>
      <c r="Y16" s="7">
        <v>40.64</v>
      </c>
      <c r="Z16" s="7">
        <v>4445481.8899999997</v>
      </c>
      <c r="AA16">
        <v>6.5</v>
      </c>
      <c r="AB16">
        <v>8.32</v>
      </c>
      <c r="AC16">
        <v>5.76</v>
      </c>
      <c r="AD16" s="7">
        <v>52892.858999999997</v>
      </c>
      <c r="AF16">
        <f t="shared" si="16"/>
        <v>9.3529849901588165</v>
      </c>
      <c r="AG16" s="16">
        <f t="shared" si="17"/>
        <v>8.9070910578734157</v>
      </c>
      <c r="AH16">
        <f t="shared" si="18"/>
        <v>7.5273283875841921</v>
      </c>
      <c r="AI16">
        <f>AVERAGE($AB$2:AB16)</f>
        <v>12.646577777777777</v>
      </c>
      <c r="AN16" s="2">
        <v>88801.535122296147</v>
      </c>
      <c r="AO16" s="17">
        <f t="shared" si="19"/>
        <v>1280.6459386017918</v>
      </c>
      <c r="AP16">
        <f>REG_G!$B$17+REG_G!$B$18*DATA!A16</f>
        <v>1290.1328546946388</v>
      </c>
      <c r="AQ16" s="17">
        <f t="shared" si="20"/>
        <v>-9.4869160928469682</v>
      </c>
      <c r="AR16" s="17">
        <f>AVERAGE($AQ$4,$AQ$8,$AQ$12,$AQ$16,$AQ$20,$AQ$24,$AQ$28,$AQ$32,$AQ$36,$AQ$40,$AQ$44,$AQ$48,$AQ$52,$AQ$56)</f>
        <v>2.3795940931466117</v>
      </c>
      <c r="AS16" s="19">
        <f t="shared" si="21"/>
        <v>1278.2663445086453</v>
      </c>
      <c r="AT16">
        <f t="shared" si="22"/>
        <v>7.1532600205074592</v>
      </c>
      <c r="AU16" s="17">
        <f t="shared" si="23"/>
        <v>12811.464943704445</v>
      </c>
    </row>
    <row r="17" spans="1:47" ht="18" x14ac:dyDescent="0.2">
      <c r="A17">
        <v>16</v>
      </c>
      <c r="B17" t="s">
        <v>15</v>
      </c>
      <c r="C17" t="str">
        <f t="shared" si="0"/>
        <v>2014</v>
      </c>
      <c r="D17" t="str">
        <f t="shared" si="1"/>
        <v>4</v>
      </c>
      <c r="E17" s="2">
        <v>504709.5526909004</v>
      </c>
      <c r="F17" s="3">
        <v>346714.10232511529</v>
      </c>
      <c r="G17" s="14">
        <f t="shared" si="3"/>
        <v>7281.3908051740027</v>
      </c>
      <c r="H17" s="15">
        <f t="shared" si="4"/>
        <v>5002.0073193272246</v>
      </c>
      <c r="I17" s="20">
        <f t="shared" si="5"/>
        <v>12283.398124501227</v>
      </c>
      <c r="J17" s="12">
        <f t="shared" si="6"/>
        <v>1902.0889922617462</v>
      </c>
      <c r="K17" s="1">
        <f>REG_C!$B$17+REG_C!$B$18*DATA!A17</f>
        <v>7447.1299747094254</v>
      </c>
      <c r="L17" s="1">
        <f>REG_I!$B$17+REG_I!$B$18*DATA!A17</f>
        <v>4393.1256674071437</v>
      </c>
      <c r="M17" s="12">
        <f t="shared" si="7"/>
        <v>1831.2377492393703</v>
      </c>
      <c r="N17" s="3">
        <f t="shared" si="8"/>
        <v>-165.73916953542266</v>
      </c>
      <c r="O17" s="8">
        <f t="shared" si="9"/>
        <v>608.88165192008091</v>
      </c>
      <c r="P17" s="13">
        <f t="shared" si="10"/>
        <v>70.851243022375911</v>
      </c>
      <c r="Q17" s="13">
        <v>-173.15697044103814</v>
      </c>
      <c r="R17" s="13">
        <v>933.63971965944461</v>
      </c>
      <c r="S17" s="13">
        <v>40.792757369290662</v>
      </c>
      <c r="T17" s="13">
        <f t="shared" si="12"/>
        <v>7454.5477756150412</v>
      </c>
      <c r="U17" s="13">
        <f t="shared" si="13"/>
        <v>4068.3675996677803</v>
      </c>
      <c r="V17" s="13">
        <f t="shared" si="14"/>
        <v>1861.2962348924555</v>
      </c>
      <c r="W17" s="13">
        <f t="shared" si="15"/>
        <v>11522.915375282821</v>
      </c>
      <c r="X17" s="7">
        <v>69314.993000000002</v>
      </c>
      <c r="Y17" s="7">
        <v>41.6</v>
      </c>
      <c r="Z17" s="7">
        <v>4405927.97</v>
      </c>
      <c r="AA17">
        <v>6.5</v>
      </c>
      <c r="AB17">
        <v>8.16</v>
      </c>
      <c r="AC17">
        <v>5</v>
      </c>
      <c r="AD17" s="7">
        <v>52821.828999999998</v>
      </c>
      <c r="AF17">
        <f t="shared" si="16"/>
        <v>9.3520929730039537</v>
      </c>
      <c r="AG17" s="16">
        <f t="shared" si="17"/>
        <v>8.9165795648109647</v>
      </c>
      <c r="AH17">
        <f t="shared" si="18"/>
        <v>7.529028424464685</v>
      </c>
      <c r="AI17">
        <f>AVERAGE($AB$2:AB17)</f>
        <v>12.366166666666667</v>
      </c>
      <c r="AN17" s="2">
        <v>95331.398727723921</v>
      </c>
      <c r="AO17" s="17">
        <f t="shared" si="19"/>
        <v>1375.3359064426929</v>
      </c>
      <c r="AP17">
        <f>REG_G!$B$17+REG_G!$B$18*DATA!A17</f>
        <v>1302.7677561179291</v>
      </c>
      <c r="AQ17" s="17">
        <f t="shared" si="20"/>
        <v>72.568150324763792</v>
      </c>
      <c r="AR17" s="17">
        <f>AVERAGE($AQ$5,$AQ$9,$AQ$13,$AQ$17,$AQ$21,$AQ$25,$AQ$29,$AQ$33,$AQ$37,$AQ$41,$AQ$45,$AQ$49,$AQ$53,$AQ$57)</f>
        <v>86.299621265148531</v>
      </c>
      <c r="AS17" s="19">
        <f t="shared" si="21"/>
        <v>1289.0362851775444</v>
      </c>
      <c r="AT17">
        <f t="shared" si="22"/>
        <v>7.1616501524091971</v>
      </c>
      <c r="AU17" s="17">
        <f t="shared" si="23"/>
        <v>12811.951660460365</v>
      </c>
    </row>
    <row r="18" spans="1:47" ht="18" x14ac:dyDescent="0.2">
      <c r="A18">
        <v>17</v>
      </c>
      <c r="B18" t="s">
        <v>16</v>
      </c>
      <c r="C18" t="str">
        <f t="shared" si="0"/>
        <v>2015</v>
      </c>
      <c r="D18" t="str">
        <f t="shared" si="1"/>
        <v>1</v>
      </c>
      <c r="E18" s="2">
        <v>539299.0281322716</v>
      </c>
      <c r="F18" s="3">
        <v>257025.32895965531</v>
      </c>
      <c r="G18" s="14">
        <f t="shared" si="3"/>
        <v>7731.8633160699892</v>
      </c>
      <c r="H18" s="15">
        <f t="shared" si="4"/>
        <v>3684.9402810282227</v>
      </c>
      <c r="I18" s="20">
        <f t="shared" si="5"/>
        <v>11416.803597098213</v>
      </c>
      <c r="J18" s="12">
        <f t="shared" si="6"/>
        <v>1829.64143081048</v>
      </c>
      <c r="K18" s="1">
        <f>REG_C!$B$17+REG_C!$B$18*DATA!A18</f>
        <v>7539.2522515105575</v>
      </c>
      <c r="L18" s="1">
        <f>REG_I!$B$17+REG_I!$B$18*DATA!A18</f>
        <v>4470.7963641371298</v>
      </c>
      <c r="M18" s="12">
        <f t="shared" si="7"/>
        <v>1831.2377492393703</v>
      </c>
      <c r="N18" s="3">
        <f t="shared" si="8"/>
        <v>192.61106455943172</v>
      </c>
      <c r="O18" s="8">
        <f t="shared" si="9"/>
        <v>-785.85608310890711</v>
      </c>
      <c r="P18" s="13">
        <f t="shared" si="10"/>
        <v>-1.5963184288902994</v>
      </c>
      <c r="Q18" s="13">
        <v>162.29046721241846</v>
      </c>
      <c r="R18" s="13">
        <v>-906.64997088653706</v>
      </c>
      <c r="S18" s="13">
        <v>-35.189955694639025</v>
      </c>
      <c r="T18" s="13">
        <f t="shared" si="12"/>
        <v>7569.5728488575705</v>
      </c>
      <c r="U18" s="13">
        <f t="shared" si="13"/>
        <v>4591.5902519147594</v>
      </c>
      <c r="V18" s="13">
        <f t="shared" si="14"/>
        <v>1864.8313865051191</v>
      </c>
      <c r="W18" s="13">
        <f t="shared" si="15"/>
        <v>12161.16310077233</v>
      </c>
      <c r="X18" s="7">
        <v>69750.202000000005</v>
      </c>
      <c r="Y18" s="7">
        <v>40.57</v>
      </c>
      <c r="Z18" s="7">
        <v>5616324.9699999997</v>
      </c>
      <c r="AA18">
        <v>6.5</v>
      </c>
      <c r="AB18">
        <v>7.23</v>
      </c>
      <c r="AC18">
        <v>4.82</v>
      </c>
      <c r="AD18" s="7">
        <v>52427.023000000001</v>
      </c>
      <c r="AF18">
        <f t="shared" si="16"/>
        <v>9.4060028006805805</v>
      </c>
      <c r="AG18" s="16">
        <f t="shared" si="17"/>
        <v>8.9318919180042453</v>
      </c>
      <c r="AH18">
        <f t="shared" si="18"/>
        <v>7.5309259186101087</v>
      </c>
      <c r="AI18">
        <f>AVERAGE($AB$2:AB18)</f>
        <v>12.064039215686273</v>
      </c>
      <c r="AN18" s="2">
        <v>88531.910005334183</v>
      </c>
      <c r="AO18" s="17">
        <f t="shared" si="19"/>
        <v>1269.2710195353152</v>
      </c>
      <c r="AP18">
        <f>REG_G!$B$17+REG_G!$B$18*DATA!A18</f>
        <v>1315.4026575412195</v>
      </c>
      <c r="AQ18" s="17">
        <f t="shared" si="20"/>
        <v>-46.131638005904279</v>
      </c>
      <c r="AR18" s="17">
        <f>AVERAGE($AQ$2,$AQ$6,$AQ$10,$AQ$14,$AQ$18,$AQ$22,$AQ$26,$AQ$30,$AQ$34,$AQ$38,$AQ$42,$AQ$46,$AQ$50,$AQ$54)</f>
        <v>-65.483015539003304</v>
      </c>
      <c r="AS18" s="19">
        <f t="shared" si="21"/>
        <v>1334.7540350743184</v>
      </c>
      <c r="AT18">
        <f t="shared" si="22"/>
        <v>7.1965023104694277</v>
      </c>
      <c r="AU18" s="17">
        <f t="shared" si="23"/>
        <v>13495.917135846648</v>
      </c>
    </row>
    <row r="19" spans="1:47" ht="18" x14ac:dyDescent="0.2">
      <c r="A19">
        <v>18</v>
      </c>
      <c r="B19" t="s">
        <v>17</v>
      </c>
      <c r="C19" t="str">
        <f t="shared" si="0"/>
        <v>2015</v>
      </c>
      <c r="D19" t="str">
        <f t="shared" si="1"/>
        <v>2</v>
      </c>
      <c r="E19" s="2">
        <v>544100.88627336198</v>
      </c>
      <c r="F19" s="3">
        <v>279947.20850463083</v>
      </c>
      <c r="G19" s="14">
        <f t="shared" si="3"/>
        <v>7678.5865241627471</v>
      </c>
      <c r="H19" s="15">
        <f t="shared" si="4"/>
        <v>3950.7358229529818</v>
      </c>
      <c r="I19" s="20">
        <f t="shared" si="5"/>
        <v>11629.322347115729</v>
      </c>
      <c r="J19" s="12">
        <f t="shared" si="6"/>
        <v>1796.9646848960051</v>
      </c>
      <c r="K19" s="1">
        <f>REG_C!$B$17+REG_C!$B$18*DATA!A19</f>
        <v>7631.3745283116896</v>
      </c>
      <c r="L19" s="1">
        <f>REG_I!$B$17+REG_I!$B$18*DATA!A19</f>
        <v>4548.4670608671158</v>
      </c>
      <c r="M19" s="12">
        <f t="shared" si="7"/>
        <v>1831.2377492393703</v>
      </c>
      <c r="N19" s="3">
        <f t="shared" si="8"/>
        <v>47.211995851057509</v>
      </c>
      <c r="O19" s="8">
        <f t="shared" si="9"/>
        <v>-597.731237914134</v>
      </c>
      <c r="P19" s="13">
        <f t="shared" si="10"/>
        <v>-34.273064343365149</v>
      </c>
      <c r="Q19" s="13">
        <v>303.64982299288744</v>
      </c>
      <c r="R19" s="13">
        <v>-407.99117413113862</v>
      </c>
      <c r="S19" s="13">
        <v>-7.4580899687446491</v>
      </c>
      <c r="T19" s="13">
        <f t="shared" si="12"/>
        <v>7374.9367011698596</v>
      </c>
      <c r="U19" s="13">
        <f t="shared" si="13"/>
        <v>4358.7269970841207</v>
      </c>
      <c r="V19" s="13">
        <f t="shared" si="14"/>
        <v>1804.4227748647497</v>
      </c>
      <c r="W19" s="13">
        <f t="shared" si="15"/>
        <v>11733.66369825398</v>
      </c>
      <c r="X19" s="7">
        <v>70859.510999999999</v>
      </c>
      <c r="Y19" s="7">
        <v>40.4</v>
      </c>
      <c r="Z19" s="7">
        <v>4879055.41</v>
      </c>
      <c r="AA19">
        <v>6.5</v>
      </c>
      <c r="AB19">
        <v>7.23</v>
      </c>
      <c r="AC19">
        <v>4.72</v>
      </c>
      <c r="AD19" s="7">
        <v>52529.718999999997</v>
      </c>
      <c r="AF19">
        <f t="shared" si="16"/>
        <v>9.3702172286228951</v>
      </c>
      <c r="AG19" s="16">
        <f t="shared" si="17"/>
        <v>8.9058425982789657</v>
      </c>
      <c r="AH19">
        <f t="shared" si="18"/>
        <v>7.4979960273038158</v>
      </c>
      <c r="AI19">
        <f>AVERAGE($AB$2:AB19)</f>
        <v>11.795481481481481</v>
      </c>
      <c r="AN19" s="2">
        <v>93569.620046953278</v>
      </c>
      <c r="AO19" s="17">
        <f t="shared" si="19"/>
        <v>1320.4948598495589</v>
      </c>
      <c r="AP19">
        <f>REG_G!$B$17+REG_G!$B$18*DATA!A19</f>
        <v>1328.0375589645098</v>
      </c>
      <c r="AQ19" s="17">
        <f t="shared" si="20"/>
        <v>-7.5426991149508922</v>
      </c>
      <c r="AR19" s="17">
        <f>AVERAGE($AQ$3,$AQ$7,$AQ$11,$AQ$15,$AQ$19,$AQ$23,$AQ$27,$AQ$31,$AQ$35,$AQ$39,$AQ$43,$AQ$47,$AQ$51,$AQ$55)</f>
        <v>-23.196199819291873</v>
      </c>
      <c r="AS19" s="19">
        <f t="shared" si="21"/>
        <v>1343.6910596688508</v>
      </c>
      <c r="AT19">
        <f t="shared" si="22"/>
        <v>7.2031756283419641</v>
      </c>
      <c r="AU19" s="17">
        <f t="shared" si="23"/>
        <v>13077.354757922831</v>
      </c>
    </row>
    <row r="20" spans="1:47" ht="18" x14ac:dyDescent="0.2">
      <c r="A20">
        <v>19</v>
      </c>
      <c r="B20" t="s">
        <v>18</v>
      </c>
      <c r="C20" t="str">
        <f t="shared" si="0"/>
        <v>2015</v>
      </c>
      <c r="D20" t="str">
        <f t="shared" si="1"/>
        <v>3</v>
      </c>
      <c r="E20" s="2">
        <v>537974.29202561639</v>
      </c>
      <c r="F20" s="3">
        <v>343385.19278265286</v>
      </c>
      <c r="G20" s="14">
        <f t="shared" si="3"/>
        <v>7718.5523514182123</v>
      </c>
      <c r="H20" s="15">
        <f t="shared" si="4"/>
        <v>4926.6974769651952</v>
      </c>
      <c r="I20" s="20">
        <f t="shared" si="5"/>
        <v>12645.249828383407</v>
      </c>
      <c r="J20" s="12">
        <f t="shared" si="6"/>
        <v>1862.2585876621024</v>
      </c>
      <c r="K20" s="1">
        <f>REG_C!$B$17+REG_C!$B$18*DATA!A20</f>
        <v>7723.4968051128217</v>
      </c>
      <c r="L20" s="1">
        <f>REG_I!$B$17+REG_I!$B$18*DATA!A20</f>
        <v>4626.1377575971019</v>
      </c>
      <c r="M20" s="12">
        <f t="shared" si="7"/>
        <v>1831.2377492393703</v>
      </c>
      <c r="N20" s="3">
        <f t="shared" si="8"/>
        <v>-4.9444536946093649</v>
      </c>
      <c r="O20" s="8">
        <f t="shared" si="9"/>
        <v>300.55971936809328</v>
      </c>
      <c r="P20" s="13">
        <f t="shared" si="10"/>
        <v>31.02083842273214</v>
      </c>
      <c r="Q20" s="13">
        <v>-292.7833197642658</v>
      </c>
      <c r="R20" s="13">
        <v>381.00142535823039</v>
      </c>
      <c r="S20" s="13">
        <v>1.8552882940940338</v>
      </c>
      <c r="T20" s="13">
        <f t="shared" si="12"/>
        <v>8011.3356711824781</v>
      </c>
      <c r="U20" s="13">
        <f t="shared" si="13"/>
        <v>4545.6960516069648</v>
      </c>
      <c r="V20" s="13">
        <f t="shared" si="14"/>
        <v>1860.4032993680084</v>
      </c>
      <c r="W20" s="13">
        <f t="shared" si="15"/>
        <v>12557.031722789443</v>
      </c>
      <c r="X20" s="7">
        <v>69698.858999999997</v>
      </c>
      <c r="Y20" s="7">
        <v>40.97</v>
      </c>
      <c r="Z20" s="7">
        <v>5036433.57</v>
      </c>
      <c r="AA20">
        <v>6.5</v>
      </c>
      <c r="AB20">
        <v>7.05</v>
      </c>
      <c r="AC20">
        <v>4.72</v>
      </c>
      <c r="AD20" s="7">
        <v>52801.764999999999</v>
      </c>
      <c r="AF20">
        <f t="shared" si="16"/>
        <v>9.438036084288985</v>
      </c>
      <c r="AG20" s="16">
        <f t="shared" si="17"/>
        <v>8.9886127766208279</v>
      </c>
      <c r="AH20">
        <f t="shared" si="18"/>
        <v>7.5285485708207451</v>
      </c>
      <c r="AI20">
        <f>AVERAGE($AB$2:AB20)</f>
        <v>11.545719298245613</v>
      </c>
      <c r="AN20" s="2">
        <v>94680.236307016967</v>
      </c>
      <c r="AO20" s="17">
        <f t="shared" si="19"/>
        <v>1358.4187412166527</v>
      </c>
      <c r="AP20">
        <f>REG_G!$B$17+REG_G!$B$18*DATA!A20</f>
        <v>1340.6724603878001</v>
      </c>
      <c r="AQ20" s="17">
        <f t="shared" si="20"/>
        <v>17.746280828852605</v>
      </c>
      <c r="AR20" s="17">
        <f>AVERAGE($AQ$4,$AQ$8,$AQ$12,$AQ$16,$AQ$20,$AQ$24,$AQ$28,$AQ$32,$AQ$36,$AQ$40,$AQ$44,$AQ$48,$AQ$52,$AQ$56)</f>
        <v>2.3795940931466117</v>
      </c>
      <c r="AS20" s="19">
        <f t="shared" si="21"/>
        <v>1356.0391471235062</v>
      </c>
      <c r="AT20">
        <f t="shared" si="22"/>
        <v>7.2123233376437312</v>
      </c>
      <c r="AU20" s="17">
        <f t="shared" si="23"/>
        <v>13913.07086991295</v>
      </c>
    </row>
    <row r="21" spans="1:47" ht="18" x14ac:dyDescent="0.2">
      <c r="A21">
        <v>20</v>
      </c>
      <c r="B21" t="s">
        <v>19</v>
      </c>
      <c r="C21" t="str">
        <f t="shared" si="0"/>
        <v>2015</v>
      </c>
      <c r="D21" t="str">
        <f t="shared" si="1"/>
        <v>4</v>
      </c>
      <c r="E21" s="2">
        <v>529905.49914395297</v>
      </c>
      <c r="F21" s="3">
        <v>383637.21587801783</v>
      </c>
      <c r="G21" s="14">
        <f t="shared" si="3"/>
        <v>7633.4584009566306</v>
      </c>
      <c r="H21" s="15">
        <f t="shared" si="4"/>
        <v>5526.4169426332437</v>
      </c>
      <c r="I21" s="20">
        <f t="shared" si="5"/>
        <v>13159.875343589874</v>
      </c>
      <c r="J21" s="12">
        <f t="shared" si="6"/>
        <v>1903.7023986457154</v>
      </c>
      <c r="K21" s="1">
        <f>REG_C!$B$17+REG_C!$B$18*DATA!A21</f>
        <v>7815.6190819139529</v>
      </c>
      <c r="L21" s="1">
        <f>REG_I!$B$17+REG_I!$B$18*DATA!A21</f>
        <v>4703.8084543270879</v>
      </c>
      <c r="M21" s="12">
        <f t="shared" si="7"/>
        <v>1831.2377492393703</v>
      </c>
      <c r="N21" s="3">
        <f t="shared" si="8"/>
        <v>-182.16068095732226</v>
      </c>
      <c r="O21" s="8">
        <f t="shared" si="9"/>
        <v>822.60848830615578</v>
      </c>
      <c r="P21" s="13">
        <f t="shared" si="10"/>
        <v>72.464649406345188</v>
      </c>
      <c r="Q21" s="13">
        <v>-173.15697044103814</v>
      </c>
      <c r="R21" s="13">
        <v>933.63971965944461</v>
      </c>
      <c r="S21" s="13">
        <v>40.792757369290662</v>
      </c>
      <c r="T21" s="13">
        <f t="shared" si="12"/>
        <v>7806.6153713976692</v>
      </c>
      <c r="U21" s="13">
        <f t="shared" si="13"/>
        <v>4592.7772229737993</v>
      </c>
      <c r="V21" s="13">
        <f t="shared" si="14"/>
        <v>1862.9096412764247</v>
      </c>
      <c r="W21" s="13">
        <f t="shared" si="15"/>
        <v>12399.392594371468</v>
      </c>
      <c r="X21" s="7">
        <v>69418.797000000006</v>
      </c>
      <c r="Y21" s="7">
        <v>41.78</v>
      </c>
      <c r="Z21" s="7">
        <v>5059446.6399999997</v>
      </c>
      <c r="AA21">
        <v>6.5</v>
      </c>
      <c r="AB21">
        <v>6.96</v>
      </c>
      <c r="AC21">
        <v>4.7300000000000004</v>
      </c>
      <c r="AD21" s="7">
        <v>52717.7</v>
      </c>
      <c r="AF21">
        <f t="shared" si="16"/>
        <v>9.4254027660684745</v>
      </c>
      <c r="AG21" s="16">
        <f t="shared" si="17"/>
        <v>8.962726777761457</v>
      </c>
      <c r="AH21">
        <f t="shared" si="18"/>
        <v>7.5298948676950275</v>
      </c>
      <c r="AI21">
        <f>AVERAGE($AB$2:AB21)</f>
        <v>11.316433333333332</v>
      </c>
      <c r="AN21" s="2">
        <v>104154.53301674675</v>
      </c>
      <c r="AO21" s="17">
        <f t="shared" si="19"/>
        <v>1500.3794003625092</v>
      </c>
      <c r="AP21">
        <f>REG_G!$B$17+REG_G!$B$18*DATA!A21</f>
        <v>1353.3073618110902</v>
      </c>
      <c r="AQ21" s="17">
        <f t="shared" si="20"/>
        <v>147.07203855141893</v>
      </c>
      <c r="AR21" s="17">
        <f>AVERAGE($AQ$5,$AQ$9,$AQ$13,$AQ$17,$AQ$21,$AQ$25,$AQ$29,$AQ$33,$AQ$37,$AQ$41,$AQ$45,$AQ$49,$AQ$53,$AQ$57)</f>
        <v>86.299621265148531</v>
      </c>
      <c r="AS21" s="19">
        <f t="shared" si="21"/>
        <v>1414.0797790973606</v>
      </c>
      <c r="AT21">
        <f t="shared" si="22"/>
        <v>7.2542342657258549</v>
      </c>
      <c r="AU21" s="17">
        <f t="shared" si="23"/>
        <v>13813.472373468829</v>
      </c>
    </row>
    <row r="22" spans="1:47" ht="18" x14ac:dyDescent="0.2">
      <c r="A22">
        <v>21</v>
      </c>
      <c r="B22" t="s">
        <v>20</v>
      </c>
      <c r="C22" t="str">
        <f t="shared" si="0"/>
        <v>2016</v>
      </c>
      <c r="D22" t="str">
        <f t="shared" si="1"/>
        <v>1</v>
      </c>
      <c r="E22" s="2">
        <v>560437.45292023825</v>
      </c>
      <c r="F22" s="3">
        <v>275015.45766250446</v>
      </c>
      <c r="G22" s="14">
        <f t="shared" si="3"/>
        <v>7852.7627052472671</v>
      </c>
      <c r="H22" s="15">
        <f t="shared" si="4"/>
        <v>3853.4739568984219</v>
      </c>
      <c r="I22" s="20">
        <f t="shared" si="5"/>
        <v>11706.236662145689</v>
      </c>
      <c r="J22" s="12">
        <f t="shared" si="6"/>
        <v>1842.7065966603134</v>
      </c>
      <c r="K22" s="1">
        <f>REG_C!$B$17+REG_C!$B$18*DATA!A22</f>
        <v>7907.741358715085</v>
      </c>
      <c r="L22" s="1">
        <f>REG_I!$B$17+REG_I!$B$18*DATA!A22</f>
        <v>4781.479151057074</v>
      </c>
      <c r="M22" s="12">
        <f t="shared" si="7"/>
        <v>1831.2377492393703</v>
      </c>
      <c r="N22" s="3">
        <f t="shared" si="8"/>
        <v>-54.978653467817821</v>
      </c>
      <c r="O22" s="8">
        <f t="shared" si="9"/>
        <v>-928.0051941586521</v>
      </c>
      <c r="P22" s="13">
        <f t="shared" si="10"/>
        <v>11.468847420943121</v>
      </c>
      <c r="Q22" s="13">
        <v>162.29046721241846</v>
      </c>
      <c r="R22" s="13">
        <v>-906.64997088653706</v>
      </c>
      <c r="S22" s="13">
        <v>-35.189955694639025</v>
      </c>
      <c r="T22" s="13">
        <f t="shared" si="12"/>
        <v>7690.4722380348485</v>
      </c>
      <c r="U22" s="13">
        <f t="shared" si="13"/>
        <v>4760.1239277849591</v>
      </c>
      <c r="V22" s="13">
        <f t="shared" si="14"/>
        <v>1877.8965523549523</v>
      </c>
      <c r="W22" s="13">
        <f t="shared" si="15"/>
        <v>12450.596165819807</v>
      </c>
      <c r="X22" s="7">
        <v>71368.188999999998</v>
      </c>
      <c r="Y22" s="7">
        <v>40.94</v>
      </c>
      <c r="Z22" s="7">
        <v>5863443.0499999998</v>
      </c>
      <c r="AA22">
        <v>6.5</v>
      </c>
      <c r="AB22">
        <v>6.96</v>
      </c>
      <c r="AC22">
        <v>4.99</v>
      </c>
      <c r="AD22" s="7">
        <v>53537.955000000002</v>
      </c>
      <c r="AF22">
        <f t="shared" si="16"/>
        <v>9.4295237855512166</v>
      </c>
      <c r="AG22" s="16">
        <f t="shared" si="17"/>
        <v>8.9477374699815524</v>
      </c>
      <c r="AH22">
        <f t="shared" si="18"/>
        <v>7.5379075743079822</v>
      </c>
      <c r="AI22">
        <f>AVERAGE($AB$2:AB22)</f>
        <v>11.108984126984128</v>
      </c>
      <c r="AN22" s="2">
        <v>92267.956607559288</v>
      </c>
      <c r="AO22" s="17">
        <f t="shared" si="19"/>
        <v>1292.8443036092631</v>
      </c>
      <c r="AP22">
        <f>REG_G!$B$17+REG_G!$B$18*DATA!A22</f>
        <v>1365.9422632343808</v>
      </c>
      <c r="AQ22" s="17">
        <f t="shared" si="20"/>
        <v>-73.09795962511771</v>
      </c>
      <c r="AR22" s="17">
        <f>AVERAGE($AQ$2,$AQ$6,$AQ$10,$AQ$14,$AQ$18,$AQ$22,$AQ$26,$AQ$30,$AQ$34,$AQ$38,$AQ$42,$AQ$46,$AQ$50,$AQ$54)</f>
        <v>-65.483015539003304</v>
      </c>
      <c r="AS22" s="19">
        <f t="shared" si="21"/>
        <v>1358.3273191482663</v>
      </c>
      <c r="AT22">
        <f t="shared" si="22"/>
        <v>7.2140093093761433</v>
      </c>
      <c r="AU22" s="17">
        <f t="shared" si="23"/>
        <v>13808.923484968072</v>
      </c>
    </row>
    <row r="23" spans="1:47" ht="18" x14ac:dyDescent="0.2">
      <c r="A23">
        <v>22</v>
      </c>
      <c r="B23" t="s">
        <v>21</v>
      </c>
      <c r="C23" t="str">
        <f t="shared" si="0"/>
        <v>2016</v>
      </c>
      <c r="D23" t="str">
        <f t="shared" si="1"/>
        <v>2</v>
      </c>
      <c r="E23" s="2">
        <v>593096.02187712863</v>
      </c>
      <c r="F23" s="3">
        <v>307210.40548249829</v>
      </c>
      <c r="G23" s="14">
        <f t="shared" si="3"/>
        <v>8306.1826784123023</v>
      </c>
      <c r="H23" s="15">
        <f t="shared" si="4"/>
        <v>4302.4158897079751</v>
      </c>
      <c r="I23" s="20">
        <f t="shared" si="5"/>
        <v>12608.598568120276</v>
      </c>
      <c r="J23" s="12">
        <f t="shared" si="6"/>
        <v>1839.6317446785279</v>
      </c>
      <c r="K23" s="1">
        <f>REG_C!$B$17+REG_C!$B$18*DATA!A23</f>
        <v>7999.8636355162171</v>
      </c>
      <c r="L23" s="1">
        <f>REG_I!$B$17+REG_I!$B$18*DATA!A23</f>
        <v>4859.14984778706</v>
      </c>
      <c r="M23" s="12">
        <f t="shared" si="7"/>
        <v>1831.2377492393703</v>
      </c>
      <c r="N23" s="3">
        <f t="shared" si="8"/>
        <v>306.31904289608519</v>
      </c>
      <c r="O23" s="8">
        <f t="shared" si="9"/>
        <v>-556.73395807908491</v>
      </c>
      <c r="P23" s="13">
        <f t="shared" si="10"/>
        <v>8.3939954391576066</v>
      </c>
      <c r="Q23" s="13">
        <v>303.64982299288744</v>
      </c>
      <c r="R23" s="13">
        <v>-407.99117413113862</v>
      </c>
      <c r="S23" s="13">
        <v>-7.4580899687446491</v>
      </c>
      <c r="T23" s="13">
        <f t="shared" si="12"/>
        <v>8002.5328554194148</v>
      </c>
      <c r="U23" s="13">
        <f t="shared" si="13"/>
        <v>4710.407063839114</v>
      </c>
      <c r="V23" s="13">
        <f t="shared" si="14"/>
        <v>1847.0898346472725</v>
      </c>
      <c r="W23" s="13">
        <f t="shared" si="15"/>
        <v>12712.93991925853</v>
      </c>
      <c r="X23" s="7">
        <v>71404.163</v>
      </c>
      <c r="Y23" s="7">
        <v>40.950000000000003</v>
      </c>
      <c r="Z23" s="7">
        <v>5248531.7300000004</v>
      </c>
      <c r="AA23">
        <v>6.5</v>
      </c>
      <c r="AB23">
        <v>6.96</v>
      </c>
      <c r="AC23">
        <v>5.25</v>
      </c>
      <c r="AD23" s="7">
        <v>53462.500999999997</v>
      </c>
      <c r="AF23">
        <f t="shared" si="16"/>
        <v>9.4503756450094762</v>
      </c>
      <c r="AG23" s="16">
        <f t="shared" si="17"/>
        <v>8.9875133774800027</v>
      </c>
      <c r="AH23">
        <f t="shared" si="18"/>
        <v>7.5213666171579021</v>
      </c>
      <c r="AI23">
        <f>AVERAGE($AB$2:AB23)</f>
        <v>10.920393939393939</v>
      </c>
      <c r="AN23" s="2">
        <v>97877.565353915008</v>
      </c>
      <c r="AO23" s="17">
        <f t="shared" si="19"/>
        <v>1370.7543263817126</v>
      </c>
      <c r="AP23">
        <f>REG_G!$B$17+REG_G!$B$18*DATA!A23</f>
        <v>1378.5771646576709</v>
      </c>
      <c r="AQ23" s="17">
        <f t="shared" si="20"/>
        <v>-7.8228382759582473</v>
      </c>
      <c r="AR23" s="17">
        <f>AVERAGE($AQ$3,$AQ$7,$AQ$11,$AQ$15,$AQ$19,$AQ$23,$AQ$27,$AQ$31,$AQ$35,$AQ$39,$AQ$43,$AQ$47,$AQ$51,$AQ$55)</f>
        <v>-23.196199819291873</v>
      </c>
      <c r="AS23" s="19">
        <f t="shared" si="21"/>
        <v>1393.9505262010045</v>
      </c>
      <c r="AT23">
        <f t="shared" si="22"/>
        <v>7.2398971001605394</v>
      </c>
      <c r="AU23" s="17">
        <f t="shared" si="23"/>
        <v>14106.890445459534</v>
      </c>
    </row>
    <row r="24" spans="1:47" ht="18" x14ac:dyDescent="0.2">
      <c r="A24">
        <v>23</v>
      </c>
      <c r="B24" t="s">
        <v>22</v>
      </c>
      <c r="C24" t="str">
        <f t="shared" si="0"/>
        <v>2016</v>
      </c>
      <c r="D24" t="str">
        <f t="shared" si="1"/>
        <v>3</v>
      </c>
      <c r="E24" s="2">
        <v>567974.55022541597</v>
      </c>
      <c r="F24" s="3">
        <v>381395.40202272835</v>
      </c>
      <c r="G24" s="14">
        <f t="shared" si="3"/>
        <v>8039.6961111424553</v>
      </c>
      <c r="H24" s="15">
        <f t="shared" si="4"/>
        <v>5398.6628964850579</v>
      </c>
      <c r="I24" s="20">
        <f t="shared" si="5"/>
        <v>13438.359007627514</v>
      </c>
      <c r="J24" s="12">
        <f t="shared" si="6"/>
        <v>1868.0923184523074</v>
      </c>
      <c r="K24" s="1">
        <f>REG_C!$B$17+REG_C!$B$18*DATA!A24</f>
        <v>8091.9859123173483</v>
      </c>
      <c r="L24" s="1">
        <f>REG_I!$B$17+REG_I!$B$18*DATA!A24</f>
        <v>4936.8205445170461</v>
      </c>
      <c r="M24" s="12">
        <f t="shared" si="7"/>
        <v>1831.2377492393703</v>
      </c>
      <c r="N24" s="3">
        <f t="shared" si="8"/>
        <v>-52.289801174893</v>
      </c>
      <c r="O24" s="8">
        <f t="shared" si="9"/>
        <v>461.84235196801183</v>
      </c>
      <c r="P24" s="13">
        <f t="shared" si="10"/>
        <v>36.854569212937122</v>
      </c>
      <c r="Q24" s="13">
        <v>-292.7833197642658</v>
      </c>
      <c r="R24" s="13">
        <v>381.00142535823039</v>
      </c>
      <c r="S24" s="13">
        <v>1.8552882940940338</v>
      </c>
      <c r="T24" s="13">
        <f t="shared" si="12"/>
        <v>8332.479430906722</v>
      </c>
      <c r="U24" s="13">
        <f t="shared" si="13"/>
        <v>5017.6614711268276</v>
      </c>
      <c r="V24" s="13">
        <f t="shared" si="14"/>
        <v>1866.2370301582134</v>
      </c>
      <c r="W24" s="13">
        <f t="shared" si="15"/>
        <v>13350.140902033549</v>
      </c>
      <c r="X24" s="7">
        <v>70646.270999999993</v>
      </c>
      <c r="Y24" s="7">
        <v>41.36</v>
      </c>
      <c r="Z24" s="7">
        <v>5330814.22</v>
      </c>
      <c r="AA24">
        <v>6.5</v>
      </c>
      <c r="AB24">
        <v>6.96</v>
      </c>
      <c r="AC24">
        <v>5.0999999999999996</v>
      </c>
      <c r="AD24" s="7">
        <v>53180.913999999997</v>
      </c>
      <c r="AF24">
        <f t="shared" si="16"/>
        <v>9.499282218232139</v>
      </c>
      <c r="AG24" s="16">
        <f t="shared" si="17"/>
        <v>9.0279163416408004</v>
      </c>
      <c r="AH24">
        <f t="shared" si="18"/>
        <v>7.5316793991484543</v>
      </c>
      <c r="AI24">
        <f>AVERAGE($AB$2:AB24)</f>
        <v>10.748202898550726</v>
      </c>
      <c r="AN24" s="2">
        <v>99131.248896046134</v>
      </c>
      <c r="AO24" s="17">
        <f t="shared" si="19"/>
        <v>1403.2056822368747</v>
      </c>
      <c r="AP24">
        <f>REG_G!$B$17+REG_G!$B$18*DATA!A24</f>
        <v>1391.2120660809614</v>
      </c>
      <c r="AQ24" s="17">
        <f t="shared" si="20"/>
        <v>11.993616155913287</v>
      </c>
      <c r="AR24" s="17">
        <f>AVERAGE($AQ$4,$AQ$8,$AQ$12,$AQ$16,$AQ$20,$AQ$24,$AQ$28,$AQ$32,$AQ$36,$AQ$40,$AQ$44,$AQ$48,$AQ$52,$AQ$56)</f>
        <v>2.3795940931466117</v>
      </c>
      <c r="AS24" s="19">
        <f t="shared" si="21"/>
        <v>1400.8260881437282</v>
      </c>
      <c r="AT24">
        <f t="shared" si="22"/>
        <v>7.2448174045444587</v>
      </c>
      <c r="AU24" s="17">
        <f t="shared" si="23"/>
        <v>14750.966990177276</v>
      </c>
    </row>
    <row r="25" spans="1:47" ht="18" x14ac:dyDescent="0.2">
      <c r="A25">
        <v>24</v>
      </c>
      <c r="B25" t="s">
        <v>23</v>
      </c>
      <c r="C25" t="str">
        <f t="shared" si="0"/>
        <v>2016</v>
      </c>
      <c r="D25" t="str">
        <f t="shared" si="1"/>
        <v>4</v>
      </c>
      <c r="E25" s="2">
        <v>568529.22156202095</v>
      </c>
      <c r="F25" s="3">
        <v>425025.25050027081</v>
      </c>
      <c r="G25" s="14">
        <f t="shared" si="3"/>
        <v>8083.8860566221583</v>
      </c>
      <c r="H25" s="15">
        <f t="shared" si="4"/>
        <v>6043.4109029462807</v>
      </c>
      <c r="I25" s="20">
        <f t="shared" si="5"/>
        <v>14127.296959568439</v>
      </c>
      <c r="J25" s="12">
        <f t="shared" si="6"/>
        <v>1891.0965800691647</v>
      </c>
      <c r="K25" s="1">
        <f>REG_C!$B$17+REG_C!$B$18*DATA!A25</f>
        <v>8184.1081891184804</v>
      </c>
      <c r="L25" s="1">
        <f>REG_I!$B$17+REG_I!$B$18*DATA!A25</f>
        <v>5014.491241247033</v>
      </c>
      <c r="M25" s="12">
        <f t="shared" si="7"/>
        <v>1831.2377492393703</v>
      </c>
      <c r="N25" s="3">
        <f t="shared" si="8"/>
        <v>-100.22213249632205</v>
      </c>
      <c r="O25" s="8">
        <f t="shared" si="9"/>
        <v>1028.9196616992476</v>
      </c>
      <c r="P25" s="13">
        <f t="shared" si="10"/>
        <v>59.858830829794442</v>
      </c>
      <c r="Q25" s="13">
        <v>-173.15697044103814</v>
      </c>
      <c r="R25" s="13">
        <v>933.63971965944461</v>
      </c>
      <c r="S25" s="13">
        <v>40.792757369290662</v>
      </c>
      <c r="T25" s="13">
        <f t="shared" si="12"/>
        <v>8257.0430270631969</v>
      </c>
      <c r="U25" s="13">
        <f t="shared" si="13"/>
        <v>5109.7711832868363</v>
      </c>
      <c r="V25" s="13">
        <f t="shared" si="14"/>
        <v>1850.303822699874</v>
      </c>
      <c r="W25" s="13">
        <f t="shared" si="15"/>
        <v>13366.814210350032</v>
      </c>
      <c r="X25" s="7">
        <v>70328.702999999994</v>
      </c>
      <c r="Y25" s="7">
        <v>41.8</v>
      </c>
      <c r="Z25" s="7">
        <v>5386186.5499999998</v>
      </c>
      <c r="AA25">
        <v>6.5</v>
      </c>
      <c r="AB25">
        <v>6.96</v>
      </c>
      <c r="AC25">
        <v>4.8</v>
      </c>
      <c r="AD25" s="7">
        <v>53029.652999999998</v>
      </c>
      <c r="AF25">
        <f t="shared" si="16"/>
        <v>9.5005303627464315</v>
      </c>
      <c r="AG25" s="16">
        <f t="shared" si="17"/>
        <v>9.0188218153840136</v>
      </c>
      <c r="AH25">
        <f t="shared" si="18"/>
        <v>7.5231051330747674</v>
      </c>
      <c r="AI25">
        <f>AVERAGE($AB$2:AB25)</f>
        <v>10.590361111111113</v>
      </c>
      <c r="AN25" s="2">
        <v>106269.35022410681</v>
      </c>
      <c r="AO25" s="17">
        <f t="shared" si="19"/>
        <v>1511.0381066476773</v>
      </c>
      <c r="AP25">
        <f>REG_G!$B$17+REG_G!$B$18*DATA!A25</f>
        <v>1403.8469675042516</v>
      </c>
      <c r="AQ25" s="17">
        <f t="shared" si="20"/>
        <v>107.19113914342574</v>
      </c>
      <c r="AR25" s="17">
        <f>AVERAGE($AQ$5,$AQ$9,$AQ$13,$AQ$17,$AQ$21,$AQ$25,$AQ$29,$AQ$33,$AQ$37,$AQ$41,$AQ$45,$AQ$49,$AQ$53,$AQ$57)</f>
        <v>86.299621265148531</v>
      </c>
      <c r="AS25" s="19">
        <f t="shared" si="21"/>
        <v>1424.7384853825288</v>
      </c>
      <c r="AT25">
        <f t="shared" si="22"/>
        <v>7.2617435568312692</v>
      </c>
      <c r="AU25" s="17">
        <f t="shared" si="23"/>
        <v>14791.55269573256</v>
      </c>
    </row>
    <row r="26" spans="1:47" ht="18" x14ac:dyDescent="0.2">
      <c r="A26">
        <v>25</v>
      </c>
      <c r="B26" t="s">
        <v>24</v>
      </c>
      <c r="C26" t="str">
        <f t="shared" si="0"/>
        <v>2017</v>
      </c>
      <c r="D26" t="str">
        <f t="shared" si="1"/>
        <v>1</v>
      </c>
      <c r="E26" s="2">
        <v>617764.77296641131</v>
      </c>
      <c r="F26" s="3">
        <v>318080.39747363346</v>
      </c>
      <c r="G26" s="14">
        <f t="shared" si="3"/>
        <v>8534.1306219499602</v>
      </c>
      <c r="H26" s="15">
        <f t="shared" si="4"/>
        <v>4394.1315191653748</v>
      </c>
      <c r="I26" s="20">
        <f t="shared" si="5"/>
        <v>12928.262141115334</v>
      </c>
      <c r="J26" s="12">
        <f t="shared" si="6"/>
        <v>1690.3604509178972</v>
      </c>
      <c r="K26" s="1">
        <f>REG_C!$B$17+REG_C!$B$18*DATA!A26</f>
        <v>8276.2304659196125</v>
      </c>
      <c r="L26" s="1">
        <f>REG_I!$B$17+REG_I!$B$18*DATA!A26</f>
        <v>5092.1619379770182</v>
      </c>
      <c r="M26" s="12">
        <f t="shared" si="7"/>
        <v>1831.2377492393703</v>
      </c>
      <c r="N26" s="3">
        <f t="shared" si="8"/>
        <v>257.90015603034772</v>
      </c>
      <c r="O26" s="8">
        <f t="shared" si="9"/>
        <v>-698.03041881164336</v>
      </c>
      <c r="P26" s="13">
        <f t="shared" si="10"/>
        <v>-140.87729832147306</v>
      </c>
      <c r="Q26" s="13">
        <v>162.29046721241846</v>
      </c>
      <c r="R26" s="13">
        <v>-906.64997088653706</v>
      </c>
      <c r="S26" s="13">
        <v>-35.189955694639025</v>
      </c>
      <c r="T26" s="13">
        <f t="shared" si="12"/>
        <v>8371.8401547375415</v>
      </c>
      <c r="U26" s="13">
        <f t="shared" si="13"/>
        <v>5300.7814900519115</v>
      </c>
      <c r="V26" s="13">
        <f t="shared" si="14"/>
        <v>1725.5504066125363</v>
      </c>
      <c r="W26" s="13">
        <f t="shared" si="15"/>
        <v>13672.621644789453</v>
      </c>
      <c r="X26" s="7">
        <v>72387.546000000002</v>
      </c>
      <c r="Y26" s="7">
        <v>37.81</v>
      </c>
      <c r="Z26" s="7">
        <v>5499310.3700000001</v>
      </c>
      <c r="AA26">
        <v>6.5</v>
      </c>
      <c r="AB26">
        <v>6.96</v>
      </c>
      <c r="AC26">
        <v>4.8</v>
      </c>
      <c r="AD26" s="7">
        <v>53936.809000000001</v>
      </c>
      <c r="AF26">
        <f t="shared" si="16"/>
        <v>9.5231506922220852</v>
      </c>
      <c r="AG26" s="16">
        <f t="shared" si="17"/>
        <v>9.0326289905429054</v>
      </c>
      <c r="AH26">
        <f t="shared" si="18"/>
        <v>7.4533013548685672</v>
      </c>
      <c r="AI26">
        <f>AVERAGE($AB$2:AB26)</f>
        <v>10.445146666666666</v>
      </c>
      <c r="AN26" s="2">
        <v>98564.171150731068</v>
      </c>
      <c r="AO26" s="17">
        <f t="shared" si="19"/>
        <v>1361.6178002598826</v>
      </c>
      <c r="AP26">
        <f>REG_G!$B$17+REG_G!$B$18*DATA!A26</f>
        <v>1416.4818689275421</v>
      </c>
      <c r="AQ26" s="17">
        <f t="shared" si="20"/>
        <v>-54.864068667659467</v>
      </c>
      <c r="AR26" s="17">
        <f>AVERAGE($AQ$2,$AQ$6,$AQ$10,$AQ$14,$AQ$18,$AQ$22,$AQ$26,$AQ$30,$AQ$34,$AQ$38,$AQ$42,$AQ$46,$AQ$50,$AQ$54)</f>
        <v>-65.483015539003304</v>
      </c>
      <c r="AS26" s="19">
        <f t="shared" si="21"/>
        <v>1427.1008157988858</v>
      </c>
      <c r="AT26">
        <f t="shared" si="22"/>
        <v>7.2634002637541997</v>
      </c>
      <c r="AU26" s="17">
        <f t="shared" si="23"/>
        <v>15099.722460588338</v>
      </c>
    </row>
    <row r="27" spans="1:47" ht="18" x14ac:dyDescent="0.2">
      <c r="A27">
        <v>26</v>
      </c>
      <c r="B27" t="s">
        <v>25</v>
      </c>
      <c r="C27" t="str">
        <f t="shared" si="0"/>
        <v>2017</v>
      </c>
      <c r="D27" t="str">
        <f t="shared" si="1"/>
        <v>2</v>
      </c>
      <c r="E27" s="2">
        <v>634097.45131828031</v>
      </c>
      <c r="F27" s="3">
        <v>346431.00319408864</v>
      </c>
      <c r="G27" s="14">
        <f t="shared" si="3"/>
        <v>8798.5933977049081</v>
      </c>
      <c r="H27" s="15">
        <f t="shared" si="4"/>
        <v>4806.9985632757625</v>
      </c>
      <c r="I27" s="20">
        <f t="shared" si="5"/>
        <v>13605.59196098067</v>
      </c>
      <c r="J27" s="12">
        <f t="shared" si="6"/>
        <v>1816.011766201854</v>
      </c>
      <c r="K27" s="1">
        <f>REG_C!$B$17+REG_C!$B$18*DATA!A27</f>
        <v>8368.3527427207446</v>
      </c>
      <c r="L27" s="1">
        <f>REG_I!$B$17+REG_I!$B$18*DATA!A27</f>
        <v>5169.8326347070051</v>
      </c>
      <c r="M27" s="12">
        <f t="shared" si="7"/>
        <v>1831.2377492393703</v>
      </c>
      <c r="N27" s="3">
        <f t="shared" si="8"/>
        <v>430.24065498416348</v>
      </c>
      <c r="O27" s="8">
        <f t="shared" si="9"/>
        <v>-362.83407143124259</v>
      </c>
      <c r="P27" s="13">
        <f t="shared" si="10"/>
        <v>-15.225983037516244</v>
      </c>
      <c r="Q27" s="13">
        <v>303.64982299288744</v>
      </c>
      <c r="R27" s="13">
        <v>-407.99117413113862</v>
      </c>
      <c r="S27" s="13">
        <v>-7.4580899687446491</v>
      </c>
      <c r="T27" s="13">
        <f t="shared" si="12"/>
        <v>8494.9435747120206</v>
      </c>
      <c r="U27" s="13">
        <f t="shared" si="13"/>
        <v>5214.9897374069014</v>
      </c>
      <c r="V27" s="13">
        <f t="shared" si="14"/>
        <v>1823.4698561705986</v>
      </c>
      <c r="W27" s="13">
        <f t="shared" si="15"/>
        <v>13709.933312118923</v>
      </c>
      <c r="X27" s="7">
        <v>72068.047999999995</v>
      </c>
      <c r="Y27" s="7">
        <v>40.630000000000003</v>
      </c>
      <c r="Z27" s="7">
        <v>5197468.62</v>
      </c>
      <c r="AA27">
        <v>6.5</v>
      </c>
      <c r="AB27">
        <v>6.9533333333333296</v>
      </c>
      <c r="AC27">
        <v>4.8</v>
      </c>
      <c r="AD27" s="7">
        <v>53686.284</v>
      </c>
      <c r="AF27">
        <f t="shared" si="16"/>
        <v>9.5258759083664799</v>
      </c>
      <c r="AG27" s="16">
        <f t="shared" si="17"/>
        <v>9.0472263919076372</v>
      </c>
      <c r="AH27">
        <f t="shared" si="18"/>
        <v>7.5084964793583842</v>
      </c>
      <c r="AI27">
        <f>AVERAGE($AB$2:AB27)</f>
        <v>10.310846153846153</v>
      </c>
      <c r="AN27" s="2">
        <v>102850.25767204886</v>
      </c>
      <c r="AO27" s="17">
        <f t="shared" si="19"/>
        <v>1427.1270074090096</v>
      </c>
      <c r="AP27">
        <f>REG_G!$B$17+REG_G!$B$18*DATA!A27</f>
        <v>1429.1167703508322</v>
      </c>
      <c r="AQ27" s="17">
        <f t="shared" si="20"/>
        <v>-1.9897629418226188</v>
      </c>
      <c r="AR27" s="17">
        <f>AVERAGE($AQ$3,$AQ$7,$AQ$11,$AQ$15,$AQ$19,$AQ$23,$AQ$27,$AQ$31,$AQ$35,$AQ$39,$AQ$43,$AQ$47,$AQ$51,$AQ$55)</f>
        <v>-23.196199819291873</v>
      </c>
      <c r="AS27" s="19">
        <f t="shared" si="21"/>
        <v>1450.3232072283015</v>
      </c>
      <c r="AT27">
        <f t="shared" si="22"/>
        <v>7.2795417121125228</v>
      </c>
      <c r="AU27" s="17">
        <f t="shared" si="23"/>
        <v>15160.256519347224</v>
      </c>
    </row>
    <row r="28" spans="1:47" ht="18" x14ac:dyDescent="0.2">
      <c r="A28">
        <v>27</v>
      </c>
      <c r="B28" t="s">
        <v>26</v>
      </c>
      <c r="C28" t="str">
        <f t="shared" si="0"/>
        <v>2017</v>
      </c>
      <c r="D28" t="str">
        <f t="shared" si="1"/>
        <v>3</v>
      </c>
      <c r="E28" s="2">
        <v>610059.91182873351</v>
      </c>
      <c r="F28" s="3">
        <v>417393.0335452921</v>
      </c>
      <c r="G28" s="14">
        <f t="shared" si="3"/>
        <v>8504.3505773110974</v>
      </c>
      <c r="H28" s="15">
        <f t="shared" si="4"/>
        <v>5818.537846809143</v>
      </c>
      <c r="I28" s="20">
        <f t="shared" si="5"/>
        <v>14322.88842412024</v>
      </c>
      <c r="J28" s="12">
        <f t="shared" si="6"/>
        <v>1842.7457266949518</v>
      </c>
      <c r="K28" s="1">
        <f>REG_C!$B$17+REG_C!$B$18*DATA!A28</f>
        <v>8460.4750195218767</v>
      </c>
      <c r="L28" s="1">
        <f>REG_I!$B$17+REG_I!$B$18*DATA!A28</f>
        <v>5247.5033314369903</v>
      </c>
      <c r="M28" s="12">
        <f t="shared" si="7"/>
        <v>1831.2377492393703</v>
      </c>
      <c r="N28" s="3">
        <f t="shared" si="8"/>
        <v>43.875557789220693</v>
      </c>
      <c r="O28" s="8">
        <f t="shared" si="9"/>
        <v>571.03451537215278</v>
      </c>
      <c r="P28" s="13">
        <f t="shared" si="10"/>
        <v>11.507977455581567</v>
      </c>
      <c r="Q28" s="13">
        <v>-292.7833197642658</v>
      </c>
      <c r="R28" s="13">
        <v>381.00142535823039</v>
      </c>
      <c r="S28" s="13">
        <v>1.8552882940940338</v>
      </c>
      <c r="T28" s="13">
        <f t="shared" si="12"/>
        <v>8797.1338970753641</v>
      </c>
      <c r="U28" s="13">
        <f t="shared" si="13"/>
        <v>5437.5364214509127</v>
      </c>
      <c r="V28" s="13">
        <f t="shared" si="14"/>
        <v>1840.8904384008579</v>
      </c>
      <c r="W28" s="13">
        <f t="shared" si="15"/>
        <v>14234.670318526278</v>
      </c>
      <c r="X28" s="7">
        <v>71735.038</v>
      </c>
      <c r="Y28" s="7">
        <v>40.99</v>
      </c>
      <c r="Z28" s="7">
        <v>5346547.45</v>
      </c>
      <c r="AA28">
        <v>6.25</v>
      </c>
      <c r="AB28">
        <v>7.06</v>
      </c>
      <c r="AC28">
        <v>4.83</v>
      </c>
      <c r="AD28" s="7">
        <v>53748.652000000002</v>
      </c>
      <c r="AF28">
        <f t="shared" si="16"/>
        <v>9.5634358395230628</v>
      </c>
      <c r="AG28" s="16">
        <f t="shared" si="17"/>
        <v>9.0821812539024833</v>
      </c>
      <c r="AH28">
        <f t="shared" si="18"/>
        <v>7.518004667458289</v>
      </c>
      <c r="AI28">
        <f>AVERAGE($AB$2:AB28)</f>
        <v>10.190444444444445</v>
      </c>
      <c r="AN28" s="2">
        <v>104569.89841078802</v>
      </c>
      <c r="AO28" s="17">
        <f t="shared" si="19"/>
        <v>1457.7241655714747</v>
      </c>
      <c r="AP28">
        <f>REG_G!$B$17+REG_G!$B$18*DATA!A28</f>
        <v>1441.7516717741225</v>
      </c>
      <c r="AQ28" s="17">
        <f t="shared" si="20"/>
        <v>15.972493797352172</v>
      </c>
      <c r="AR28" s="17">
        <f>AVERAGE($AQ$4,$AQ$8,$AQ$12,$AQ$16,$AQ$20,$AQ$24,$AQ$28,$AQ$32,$AQ$36,$AQ$40,$AQ$44,$AQ$48,$AQ$52,$AQ$56)</f>
        <v>2.3795940931466117</v>
      </c>
      <c r="AS28" s="19">
        <f t="shared" si="21"/>
        <v>1455.3445714783281</v>
      </c>
      <c r="AT28">
        <f t="shared" si="22"/>
        <v>7.2829979704538763</v>
      </c>
      <c r="AU28" s="17">
        <f t="shared" si="23"/>
        <v>15690.014890004606</v>
      </c>
    </row>
    <row r="29" spans="1:47" ht="18" x14ac:dyDescent="0.2">
      <c r="A29">
        <v>28</v>
      </c>
      <c r="B29" t="s">
        <v>27</v>
      </c>
      <c r="C29" t="str">
        <f t="shared" si="0"/>
        <v>2017</v>
      </c>
      <c r="D29" t="str">
        <f t="shared" si="1"/>
        <v>4</v>
      </c>
      <c r="E29" s="2">
        <v>592997.79222548427</v>
      </c>
      <c r="F29" s="3">
        <v>449005.57472241257</v>
      </c>
      <c r="G29" s="14">
        <f t="shared" si="3"/>
        <v>8308.1490247273323</v>
      </c>
      <c r="H29" s="15">
        <f t="shared" si="4"/>
        <v>6290.7573630707229</v>
      </c>
      <c r="I29" s="20">
        <f t="shared" si="5"/>
        <v>14598.906387798055</v>
      </c>
      <c r="J29" s="12">
        <f t="shared" si="6"/>
        <v>1876.4941913464909</v>
      </c>
      <c r="K29" s="1">
        <f>REG_C!$B$17+REG_C!$B$18*DATA!A29</f>
        <v>8552.5972963230088</v>
      </c>
      <c r="L29" s="1">
        <f>REG_I!$B$17+REG_I!$B$18*DATA!A29</f>
        <v>5325.1740281669772</v>
      </c>
      <c r="M29" s="12">
        <f t="shared" si="7"/>
        <v>1831.2377492393703</v>
      </c>
      <c r="N29" s="3">
        <f t="shared" si="8"/>
        <v>-244.44827159567649</v>
      </c>
      <c r="O29" s="8">
        <f t="shared" si="9"/>
        <v>965.58333490374571</v>
      </c>
      <c r="P29" s="13">
        <f t="shared" si="10"/>
        <v>45.25644210712062</v>
      </c>
      <c r="Q29" s="13">
        <v>-173.15697044103814</v>
      </c>
      <c r="R29" s="13">
        <v>933.63971965944461</v>
      </c>
      <c r="S29" s="13">
        <v>40.792757369290662</v>
      </c>
      <c r="T29" s="13">
        <f t="shared" si="12"/>
        <v>8481.3059951683699</v>
      </c>
      <c r="U29" s="13">
        <f t="shared" si="13"/>
        <v>5357.1176434112786</v>
      </c>
      <c r="V29" s="13">
        <f t="shared" si="14"/>
        <v>1835.7014339772002</v>
      </c>
      <c r="W29" s="13">
        <f t="shared" si="15"/>
        <v>13838.423638579648</v>
      </c>
      <c r="X29" s="7">
        <v>71375.44</v>
      </c>
      <c r="Y29" s="7">
        <v>41.77</v>
      </c>
      <c r="Z29" s="7">
        <v>5386738.7000000002</v>
      </c>
      <c r="AA29">
        <v>6.25</v>
      </c>
      <c r="AB29">
        <v>7.2966666666666704</v>
      </c>
      <c r="AC29">
        <v>4.8066666666666702</v>
      </c>
      <c r="AD29" s="7">
        <v>53441.703999999998</v>
      </c>
      <c r="AF29">
        <f t="shared" si="16"/>
        <v>9.5352043237381263</v>
      </c>
      <c r="AG29" s="16">
        <f t="shared" si="17"/>
        <v>9.0456197257919957</v>
      </c>
      <c r="AH29">
        <f t="shared" si="18"/>
        <v>7.5151819402972739</v>
      </c>
      <c r="AI29">
        <f>AVERAGE($AB$2:AB29)</f>
        <v>10.087095238095239</v>
      </c>
      <c r="AN29" s="2">
        <v>111751.93124073849</v>
      </c>
      <c r="AO29" s="17">
        <f t="shared" si="19"/>
        <v>1565.6916614557961</v>
      </c>
      <c r="AP29">
        <f>REG_G!$B$17+REG_G!$B$18*DATA!A29</f>
        <v>1454.3865731974129</v>
      </c>
      <c r="AQ29" s="17">
        <f t="shared" si="20"/>
        <v>111.30508825838319</v>
      </c>
      <c r="AR29" s="17">
        <f>AVERAGE($AQ$5,$AQ$9,$AQ$13,$AQ$17,$AQ$21,$AQ$25,$AQ$29,$AQ$33,$AQ$37,$AQ$41,$AQ$45,$AQ$49,$AQ$53,$AQ$57)</f>
        <v>86.299621265148531</v>
      </c>
      <c r="AS29" s="19">
        <f t="shared" si="21"/>
        <v>1479.3920401906475</v>
      </c>
      <c r="AT29">
        <f t="shared" si="22"/>
        <v>7.2993864987084747</v>
      </c>
      <c r="AU29" s="17">
        <f t="shared" si="23"/>
        <v>15317.815678770296</v>
      </c>
    </row>
    <row r="30" spans="1:47" ht="18" x14ac:dyDescent="0.2">
      <c r="A30">
        <v>29</v>
      </c>
      <c r="B30" t="s">
        <v>28</v>
      </c>
      <c r="C30" t="str">
        <f t="shared" si="0"/>
        <v>2018</v>
      </c>
      <c r="D30" t="str">
        <f t="shared" si="1"/>
        <v>1</v>
      </c>
      <c r="E30" s="2">
        <v>650900.45697852108</v>
      </c>
      <c r="F30" s="3">
        <v>339775.89682007307</v>
      </c>
      <c r="G30" s="14">
        <f t="shared" si="3"/>
        <v>8993.7428793451218</v>
      </c>
      <c r="H30" s="15">
        <f t="shared" si="4"/>
        <v>4694.8147290968554</v>
      </c>
      <c r="I30" s="20">
        <f t="shared" si="5"/>
        <v>13688.557608441977</v>
      </c>
      <c r="J30" s="12">
        <f t="shared" si="6"/>
        <v>1848.239143502245</v>
      </c>
      <c r="K30" s="1">
        <f>REG_C!$B$17+REG_C!$B$18*DATA!A30</f>
        <v>8644.7195731241409</v>
      </c>
      <c r="L30" s="1">
        <f>REG_I!$B$17+REG_I!$B$18*DATA!A30</f>
        <v>5402.8447248969624</v>
      </c>
      <c r="M30" s="12">
        <f t="shared" si="7"/>
        <v>1831.2377492393703</v>
      </c>
      <c r="N30" s="3">
        <f t="shared" si="8"/>
        <v>349.02330622098088</v>
      </c>
      <c r="O30" s="8">
        <f t="shared" si="9"/>
        <v>-708.02999580010692</v>
      </c>
      <c r="P30" s="13">
        <f t="shared" si="10"/>
        <v>17.001394262874783</v>
      </c>
      <c r="Q30" s="13">
        <v>162.29046721241846</v>
      </c>
      <c r="R30" s="13">
        <v>-906.64997088653706</v>
      </c>
      <c r="S30" s="13">
        <v>-35.189955694639025</v>
      </c>
      <c r="T30" s="13">
        <f t="shared" si="12"/>
        <v>8831.4524121327031</v>
      </c>
      <c r="U30" s="13">
        <f t="shared" si="13"/>
        <v>5601.4646999833922</v>
      </c>
      <c r="V30" s="13">
        <f t="shared" si="14"/>
        <v>1883.4290991968842</v>
      </c>
      <c r="W30" s="13">
        <f t="shared" si="15"/>
        <v>14432.917112116094</v>
      </c>
      <c r="X30" s="7">
        <v>72372.589000000007</v>
      </c>
      <c r="Y30" s="7">
        <v>41.29</v>
      </c>
      <c r="Z30" s="7">
        <v>5783748.71</v>
      </c>
      <c r="AA30">
        <v>6.25</v>
      </c>
      <c r="AB30">
        <v>7.3533333333333299</v>
      </c>
      <c r="AC30">
        <v>4.7530000000000001</v>
      </c>
      <c r="AD30" s="7">
        <v>53992.836000000003</v>
      </c>
      <c r="AF30">
        <f t="shared" si="16"/>
        <v>9.5772667874089326</v>
      </c>
      <c r="AG30" s="16">
        <f t="shared" si="17"/>
        <v>9.0860747661568961</v>
      </c>
      <c r="AH30">
        <f t="shared" si="18"/>
        <v>7.5408493833106922</v>
      </c>
      <c r="AI30">
        <f>AVERAGE($AB$2:AB30)</f>
        <v>9.9928275862068983</v>
      </c>
      <c r="AN30" s="2">
        <v>102514.6546743932</v>
      </c>
      <c r="AO30" s="17">
        <f t="shared" si="19"/>
        <v>1416.4845570799355</v>
      </c>
      <c r="AP30">
        <f>REG_G!$B$17+REG_G!$B$18*DATA!A30</f>
        <v>1467.0214746207032</v>
      </c>
      <c r="AQ30" s="17">
        <f t="shared" si="20"/>
        <v>-50.536917540767718</v>
      </c>
      <c r="AR30" s="17">
        <f>AVERAGE($AQ$2,$AQ$6,$AQ$10,$AQ$14,$AQ$18,$AQ$22,$AQ$26,$AQ$30,$AQ$34,$AQ$38,$AQ$42,$AQ$46,$AQ$50,$AQ$54)</f>
        <v>-65.483015539003304</v>
      </c>
      <c r="AS30" s="19">
        <f t="shared" si="21"/>
        <v>1481.9675726189389</v>
      </c>
      <c r="AT30">
        <f t="shared" si="22"/>
        <v>7.301125924792716</v>
      </c>
      <c r="AU30" s="17">
        <f t="shared" si="23"/>
        <v>15914.884684735032</v>
      </c>
    </row>
    <row r="31" spans="1:47" ht="18" x14ac:dyDescent="0.2">
      <c r="A31">
        <v>30</v>
      </c>
      <c r="B31" t="s">
        <v>29</v>
      </c>
      <c r="C31" t="str">
        <f t="shared" si="0"/>
        <v>2018</v>
      </c>
      <c r="D31" t="str">
        <f t="shared" si="1"/>
        <v>2</v>
      </c>
      <c r="E31" s="2">
        <v>668412.94729219319</v>
      </c>
      <c r="F31" s="3">
        <v>369050.07386186538</v>
      </c>
      <c r="G31" s="14">
        <f t="shared" si="3"/>
        <v>9217.6830251379888</v>
      </c>
      <c r="H31" s="15">
        <f t="shared" si="4"/>
        <v>5089.3487552020206</v>
      </c>
      <c r="I31" s="20">
        <f t="shared" si="5"/>
        <v>14307.03178034001</v>
      </c>
      <c r="J31" s="12">
        <f t="shared" si="6"/>
        <v>1845.6722250553837</v>
      </c>
      <c r="K31" s="1">
        <f>REG_C!$B$17+REG_C!$B$18*DATA!A31</f>
        <v>8736.841849925273</v>
      </c>
      <c r="L31" s="1">
        <f>REG_I!$B$17+REG_I!$B$18*DATA!A31</f>
        <v>5480.5154216269493</v>
      </c>
      <c r="M31" s="12">
        <f t="shared" si="7"/>
        <v>1831.2377492393703</v>
      </c>
      <c r="N31" s="3">
        <f t="shared" si="8"/>
        <v>480.84117521271583</v>
      </c>
      <c r="O31" s="8">
        <f t="shared" si="9"/>
        <v>-391.16666642492874</v>
      </c>
      <c r="P31" s="13">
        <f t="shared" si="10"/>
        <v>14.434475816013446</v>
      </c>
      <c r="Q31" s="13">
        <v>303.64982299288744</v>
      </c>
      <c r="R31" s="13">
        <v>-407.99117413113862</v>
      </c>
      <c r="S31" s="13">
        <v>-7.4580899687446491</v>
      </c>
      <c r="T31" s="13">
        <f t="shared" si="12"/>
        <v>8914.0332021451013</v>
      </c>
      <c r="U31" s="13">
        <f t="shared" si="13"/>
        <v>5497.3399293331595</v>
      </c>
      <c r="V31" s="13">
        <f t="shared" si="14"/>
        <v>1853.1303150241283</v>
      </c>
      <c r="W31" s="13">
        <f t="shared" si="15"/>
        <v>14411.37313147826</v>
      </c>
      <c r="X31" s="7">
        <v>72514.203999999998</v>
      </c>
      <c r="Y31" s="7">
        <v>41.29</v>
      </c>
      <c r="Z31" s="7">
        <v>5624363</v>
      </c>
      <c r="AA31">
        <v>6.25</v>
      </c>
      <c r="AB31">
        <v>7.3925000000000001</v>
      </c>
      <c r="AC31">
        <v>4.68333333333333</v>
      </c>
      <c r="AD31" s="7">
        <v>54023.351999999999</v>
      </c>
      <c r="AF31">
        <f t="shared" si="16"/>
        <v>9.5757729746326685</v>
      </c>
      <c r="AG31" s="16">
        <f t="shared" si="17"/>
        <v>9.0953820782185577</v>
      </c>
      <c r="AH31">
        <f t="shared" si="18"/>
        <v>7.5246315503231598</v>
      </c>
      <c r="AI31">
        <f>AVERAGE($AB$2:AB31)</f>
        <v>9.9061500000000002</v>
      </c>
      <c r="AN31" s="2">
        <v>107284.13228029088</v>
      </c>
      <c r="AO31" s="17">
        <f t="shared" si="19"/>
        <v>1479.4912770509193</v>
      </c>
      <c r="AP31">
        <f>REG_G!$B$17+REG_G!$B$18*DATA!A31</f>
        <v>1479.6563760439935</v>
      </c>
      <c r="AQ31" s="17">
        <f t="shared" si="20"/>
        <v>-0.16509899307425258</v>
      </c>
      <c r="AR31" s="17">
        <f>AVERAGE($AQ$3,$AQ$7,$AQ$11,$AQ$15,$AQ$19,$AQ$23,$AQ$27,$AQ$31,$AQ$35,$AQ$39,$AQ$43,$AQ$47,$AQ$51,$AQ$55)</f>
        <v>-23.196199819291873</v>
      </c>
      <c r="AS31" s="19">
        <f t="shared" si="21"/>
        <v>1502.6874768702112</v>
      </c>
      <c r="AT31">
        <f t="shared" si="22"/>
        <v>7.3150104352445169</v>
      </c>
      <c r="AU31" s="17">
        <f t="shared" si="23"/>
        <v>15914.060608348471</v>
      </c>
    </row>
    <row r="32" spans="1:47" ht="18" x14ac:dyDescent="0.2">
      <c r="A32">
        <v>31</v>
      </c>
      <c r="B32" t="s">
        <v>30</v>
      </c>
      <c r="C32" t="str">
        <f t="shared" si="0"/>
        <v>2018</v>
      </c>
      <c r="D32" t="str">
        <f t="shared" si="1"/>
        <v>3</v>
      </c>
      <c r="E32" s="2">
        <v>651595.98868984962</v>
      </c>
      <c r="F32" s="3">
        <v>452104.06544853206</v>
      </c>
      <c r="G32" s="14">
        <f t="shared" si="3"/>
        <v>8985.5768563466536</v>
      </c>
      <c r="H32" s="15">
        <f t="shared" si="4"/>
        <v>6234.5623632870684</v>
      </c>
      <c r="I32" s="20">
        <f t="shared" si="5"/>
        <v>15220.139219633722</v>
      </c>
      <c r="J32" s="12">
        <f t="shared" si="6"/>
        <v>1862.3030313021859</v>
      </c>
      <c r="K32" s="1">
        <f>REG_C!$B$17+REG_C!$B$18*DATA!A32</f>
        <v>8828.9641267264033</v>
      </c>
      <c r="L32" s="1">
        <f>REG_I!$B$17+REG_I!$B$18*DATA!A32</f>
        <v>5558.1861183569345</v>
      </c>
      <c r="M32" s="12">
        <f t="shared" si="7"/>
        <v>1831.2377492393703</v>
      </c>
      <c r="N32" s="3">
        <f t="shared" si="8"/>
        <v>156.61272962025032</v>
      </c>
      <c r="O32" s="8">
        <f t="shared" si="9"/>
        <v>676.37624493013391</v>
      </c>
      <c r="P32" s="13">
        <f t="shared" si="10"/>
        <v>31.065282062815641</v>
      </c>
      <c r="Q32" s="13">
        <v>-292.7833197642658</v>
      </c>
      <c r="R32" s="13">
        <v>381.00142535823039</v>
      </c>
      <c r="S32" s="13">
        <v>1.8552882940940338</v>
      </c>
      <c r="T32" s="13">
        <f t="shared" si="12"/>
        <v>9278.3601761109203</v>
      </c>
      <c r="U32" s="13">
        <f t="shared" si="13"/>
        <v>5853.560937928838</v>
      </c>
      <c r="V32" s="13">
        <f t="shared" si="14"/>
        <v>1860.4477430080919</v>
      </c>
      <c r="W32" s="13">
        <f t="shared" si="15"/>
        <v>15131.921114039758</v>
      </c>
      <c r="X32" s="7">
        <v>72515.766000000003</v>
      </c>
      <c r="Y32" s="7">
        <v>41.45</v>
      </c>
      <c r="Z32" s="7">
        <v>5782663.4199999999</v>
      </c>
      <c r="AA32">
        <v>6.25</v>
      </c>
      <c r="AB32">
        <v>7.4683333333333302</v>
      </c>
      <c r="AC32">
        <v>4.6166666666666698</v>
      </c>
      <c r="AD32" s="7">
        <v>54300.896999999997</v>
      </c>
      <c r="AF32">
        <f t="shared" si="16"/>
        <v>9.6245617725513686</v>
      </c>
      <c r="AG32" s="16">
        <f t="shared" si="17"/>
        <v>9.1354401050055891</v>
      </c>
      <c r="AH32">
        <f t="shared" si="18"/>
        <v>7.5285724597857051</v>
      </c>
      <c r="AI32">
        <f>AVERAGE($AB$2:AB32)</f>
        <v>9.8275107526881715</v>
      </c>
      <c r="AN32" s="2">
        <v>110070.98572176554</v>
      </c>
      <c r="AO32" s="17">
        <f t="shared" si="19"/>
        <v>1517.8904091251761</v>
      </c>
      <c r="AP32">
        <f>REG_G!$B$17+REG_G!$B$18*DATA!A32</f>
        <v>1492.2912774672839</v>
      </c>
      <c r="AQ32" s="17">
        <f t="shared" si="20"/>
        <v>25.599131657892258</v>
      </c>
      <c r="AR32" s="17">
        <f>AVERAGE($AQ$4,$AQ$8,$AQ$12,$AQ$16,$AQ$20,$AQ$24,$AQ$28,$AQ$32,$AQ$36,$AQ$40,$AQ$44,$AQ$48,$AQ$52,$AQ$56)</f>
        <v>2.3795940931466117</v>
      </c>
      <c r="AS32" s="19">
        <f t="shared" si="21"/>
        <v>1515.5108150320295</v>
      </c>
      <c r="AT32">
        <f t="shared" si="22"/>
        <v>7.3235078327521901</v>
      </c>
      <c r="AU32" s="17">
        <f t="shared" si="23"/>
        <v>16647.431929071787</v>
      </c>
    </row>
    <row r="33" spans="1:47" ht="18" x14ac:dyDescent="0.2">
      <c r="A33">
        <v>32</v>
      </c>
      <c r="B33" t="s">
        <v>31</v>
      </c>
      <c r="C33" t="str">
        <f t="shared" si="0"/>
        <v>2018</v>
      </c>
      <c r="D33" t="str">
        <f t="shared" si="1"/>
        <v>4</v>
      </c>
      <c r="E33" s="2">
        <v>653400.0104337302</v>
      </c>
      <c r="F33" s="3">
        <v>492675.36035773839</v>
      </c>
      <c r="G33" s="14">
        <f t="shared" si="3"/>
        <v>8991.5341065675966</v>
      </c>
      <c r="H33" s="15">
        <f t="shared" si="4"/>
        <v>6779.7784441134172</v>
      </c>
      <c r="I33" s="20">
        <f t="shared" si="5"/>
        <v>15771.312550681014</v>
      </c>
      <c r="J33" s="12">
        <f t="shared" si="6"/>
        <v>1914.869593038962</v>
      </c>
      <c r="K33" s="1">
        <f>REG_C!$B$17+REG_C!$B$18*DATA!A33</f>
        <v>8921.0864035275354</v>
      </c>
      <c r="L33" s="1">
        <f>REG_I!$B$17+REG_I!$B$18*DATA!A33</f>
        <v>5635.8568150869214</v>
      </c>
      <c r="M33" s="12">
        <f t="shared" si="7"/>
        <v>1831.2377492393703</v>
      </c>
      <c r="N33" s="3">
        <f t="shared" si="8"/>
        <v>70.447703040061242</v>
      </c>
      <c r="O33" s="8">
        <f t="shared" si="9"/>
        <v>1143.9216290264958</v>
      </c>
      <c r="P33" s="13">
        <f t="shared" si="10"/>
        <v>83.631843799591707</v>
      </c>
      <c r="Q33" s="13">
        <v>-173.15697044103814</v>
      </c>
      <c r="R33" s="13">
        <v>933.63971965944461</v>
      </c>
      <c r="S33" s="13">
        <v>40.792757369290662</v>
      </c>
      <c r="T33" s="13">
        <f t="shared" si="12"/>
        <v>9164.6910770086342</v>
      </c>
      <c r="U33" s="13">
        <f t="shared" si="13"/>
        <v>5846.1387244539728</v>
      </c>
      <c r="V33" s="13">
        <f t="shared" si="14"/>
        <v>1874.0768356696713</v>
      </c>
      <c r="W33" s="13">
        <f t="shared" si="15"/>
        <v>15010.829801462607</v>
      </c>
      <c r="X33" s="7">
        <v>72668.357000000004</v>
      </c>
      <c r="Y33" s="7">
        <v>42.53</v>
      </c>
      <c r="Z33" s="7">
        <v>5883719.3799999999</v>
      </c>
      <c r="AA33">
        <v>6.25</v>
      </c>
      <c r="AB33">
        <v>7.2733333333333299</v>
      </c>
      <c r="AC33">
        <v>4.9000000000000004</v>
      </c>
      <c r="AD33" s="7">
        <v>54530.303</v>
      </c>
      <c r="AF33">
        <f t="shared" si="16"/>
        <v>9.6165272063414573</v>
      </c>
      <c r="AG33" s="16">
        <f t="shared" si="17"/>
        <v>9.1231134528872389</v>
      </c>
      <c r="AH33">
        <f t="shared" si="18"/>
        <v>7.5358714628488208</v>
      </c>
      <c r="AI33">
        <f>AVERAGE($AB$2:AB33)</f>
        <v>9.7476927083333322</v>
      </c>
      <c r="AN33" s="2">
        <v>117416.54269445437</v>
      </c>
      <c r="AO33" s="17">
        <f t="shared" si="19"/>
        <v>1615.7863964703972</v>
      </c>
      <c r="AP33">
        <f>REG_G!$B$17+REG_G!$B$18*DATA!A33</f>
        <v>1504.9261788905742</v>
      </c>
      <c r="AQ33" s="17">
        <f t="shared" si="20"/>
        <v>110.86021757982303</v>
      </c>
      <c r="AR33" s="17">
        <f>AVERAGE($AQ$5,$AQ$9,$AQ$13,$AQ$17,$AQ$21,$AQ$25,$AQ$29,$AQ$33,$AQ$37,$AQ$41,$AQ$45,$AQ$49,$AQ$53,$AQ$57)</f>
        <v>86.299621265148531</v>
      </c>
      <c r="AS33" s="19">
        <f t="shared" si="21"/>
        <v>1529.4867752052487</v>
      </c>
      <c r="AT33">
        <f t="shared" si="22"/>
        <v>7.3326875170712293</v>
      </c>
      <c r="AU33" s="17">
        <f t="shared" si="23"/>
        <v>16540.316576667858</v>
      </c>
    </row>
    <row r="34" spans="1:47" ht="18" x14ac:dyDescent="0.2">
      <c r="A34">
        <v>33</v>
      </c>
      <c r="B34" t="s">
        <v>32</v>
      </c>
      <c r="C34" t="str">
        <f t="shared" si="0"/>
        <v>2019</v>
      </c>
      <c r="D34" t="str">
        <f t="shared" si="1"/>
        <v>1</v>
      </c>
      <c r="E34" s="2">
        <v>696106.38092959358</v>
      </c>
      <c r="F34" s="3">
        <v>366794.91966579529</v>
      </c>
      <c r="G34" s="14">
        <f t="shared" si="3"/>
        <v>9545.372133495126</v>
      </c>
      <c r="H34" s="15">
        <f t="shared" si="4"/>
        <v>5029.682388789347</v>
      </c>
      <c r="I34" s="20">
        <f t="shared" si="5"/>
        <v>14575.054522284474</v>
      </c>
      <c r="J34" s="12">
        <f t="shared" si="6"/>
        <v>1686.3036237251813</v>
      </c>
      <c r="K34" s="1">
        <f>REG_C!$B$17+REG_C!$B$18*DATA!A34</f>
        <v>9013.2086803286675</v>
      </c>
      <c r="L34" s="1">
        <f>REG_I!$B$17+REG_I!$B$18*DATA!A34</f>
        <v>5713.5275118169066</v>
      </c>
      <c r="M34" s="12">
        <f t="shared" si="7"/>
        <v>1831.2377492393703</v>
      </c>
      <c r="N34" s="3">
        <f t="shared" si="8"/>
        <v>532.16345316645857</v>
      </c>
      <c r="O34" s="8">
        <f t="shared" si="9"/>
        <v>-683.84512302755957</v>
      </c>
      <c r="P34" s="13">
        <f t="shared" si="10"/>
        <v>-144.93412551418896</v>
      </c>
      <c r="Q34" s="13">
        <v>162.29046721241846</v>
      </c>
      <c r="R34" s="13">
        <v>-906.64997088653706</v>
      </c>
      <c r="S34" s="13">
        <v>-35.189955694639025</v>
      </c>
      <c r="T34" s="13">
        <f t="shared" si="12"/>
        <v>9383.0816662827074</v>
      </c>
      <c r="U34" s="13">
        <f t="shared" si="13"/>
        <v>5936.3323596758837</v>
      </c>
      <c r="V34" s="13">
        <f t="shared" si="14"/>
        <v>1721.4935794198204</v>
      </c>
      <c r="W34" s="13">
        <f t="shared" si="15"/>
        <v>15319.414025958591</v>
      </c>
      <c r="X34" s="7">
        <v>72926.06</v>
      </c>
      <c r="Y34" s="7">
        <v>37.729999999999997</v>
      </c>
      <c r="Z34" s="7">
        <v>6830679.96</v>
      </c>
      <c r="AA34">
        <v>6.25</v>
      </c>
      <c r="AB34">
        <v>7.9733333333333301</v>
      </c>
      <c r="AC34">
        <v>5</v>
      </c>
      <c r="AD34" s="7">
        <v>54322.59</v>
      </c>
      <c r="AF34">
        <f t="shared" si="16"/>
        <v>9.6368761936047562</v>
      </c>
      <c r="AG34" s="16">
        <f t="shared" si="17"/>
        <v>9.1466635238952207</v>
      </c>
      <c r="AH34">
        <f t="shared" si="18"/>
        <v>7.4509475531287652</v>
      </c>
      <c r="AI34">
        <f>AVERAGE($AB$2:AB34)</f>
        <v>9.6939242424242416</v>
      </c>
      <c r="AN34" s="2">
        <v>109936.04313394634</v>
      </c>
      <c r="AO34" s="17">
        <f t="shared" si="19"/>
        <v>1507.500105366262</v>
      </c>
      <c r="AP34">
        <f>REG_G!$B$17+REG_G!$B$18*DATA!A34</f>
        <v>1517.5610803138645</v>
      </c>
      <c r="AQ34" s="17">
        <f t="shared" si="20"/>
        <v>-10.060974947602517</v>
      </c>
      <c r="AR34" s="17">
        <f>AVERAGE($AQ$2,$AQ$6,$AQ$10,$AQ$14,$AQ$18,$AQ$22,$AQ$26,$AQ$30,$AQ$34,$AQ$38,$AQ$42,$AQ$46,$AQ$50,$AQ$54)</f>
        <v>-65.483015539003304</v>
      </c>
      <c r="AS34" s="19">
        <f t="shared" si="21"/>
        <v>1572.9831209052654</v>
      </c>
      <c r="AT34">
        <f t="shared" si="22"/>
        <v>7.3607291724891128</v>
      </c>
      <c r="AU34" s="17">
        <f t="shared" si="23"/>
        <v>16892.397146863856</v>
      </c>
    </row>
    <row r="35" spans="1:47" ht="18" x14ac:dyDescent="0.2">
      <c r="A35">
        <v>34</v>
      </c>
      <c r="B35" t="s">
        <v>33</v>
      </c>
      <c r="C35" t="str">
        <f t="shared" si="0"/>
        <v>2019</v>
      </c>
      <c r="D35" t="str">
        <f t="shared" si="1"/>
        <v>2</v>
      </c>
      <c r="E35" s="2">
        <v>722471.95408447587</v>
      </c>
      <c r="F35" s="3">
        <v>401963.33836794854</v>
      </c>
      <c r="G35" s="14">
        <f t="shared" si="3"/>
        <v>9872.4818568780265</v>
      </c>
      <c r="H35" s="15">
        <f t="shared" si="4"/>
        <v>5492.7748305419873</v>
      </c>
      <c r="I35" s="20">
        <f t="shared" si="5"/>
        <v>15365.256687420013</v>
      </c>
      <c r="J35" s="12">
        <f t="shared" si="6"/>
        <v>1820.3925971139424</v>
      </c>
      <c r="K35" s="1">
        <f>REG_C!$B$17+REG_C!$B$18*DATA!A35</f>
        <v>9105.3309571297996</v>
      </c>
      <c r="L35" s="1">
        <f>REG_I!$B$17+REG_I!$B$18*DATA!A35</f>
        <v>5791.1982085468935</v>
      </c>
      <c r="M35" s="12">
        <f t="shared" si="7"/>
        <v>1831.2377492393703</v>
      </c>
      <c r="N35" s="3">
        <f t="shared" si="8"/>
        <v>767.15089974822695</v>
      </c>
      <c r="O35" s="8">
        <f t="shared" si="9"/>
        <v>-298.42337800490623</v>
      </c>
      <c r="P35" s="13">
        <f t="shared" si="10"/>
        <v>-10.84515212542783</v>
      </c>
      <c r="Q35" s="13">
        <v>303.64982299288744</v>
      </c>
      <c r="R35" s="13">
        <v>-407.99117413113862</v>
      </c>
      <c r="S35" s="13">
        <v>-7.4580899687446491</v>
      </c>
      <c r="T35" s="13">
        <f t="shared" si="12"/>
        <v>9568.832033885139</v>
      </c>
      <c r="U35" s="13">
        <f t="shared" si="13"/>
        <v>5900.7660046731262</v>
      </c>
      <c r="V35" s="13">
        <f t="shared" si="14"/>
        <v>1827.850687082687</v>
      </c>
      <c r="W35" s="13">
        <f t="shared" si="15"/>
        <v>15469.598038558266</v>
      </c>
      <c r="X35" s="7">
        <v>73180.377999999997</v>
      </c>
      <c r="Y35" s="7">
        <v>40.81</v>
      </c>
      <c r="Z35" s="7">
        <v>6457552.2400000002</v>
      </c>
      <c r="AA35">
        <v>6.25</v>
      </c>
      <c r="AB35">
        <v>7.4233333333333302</v>
      </c>
      <c r="AC35">
        <v>5</v>
      </c>
      <c r="AD35" s="7">
        <v>54405.381999999998</v>
      </c>
      <c r="AF35">
        <f t="shared" si="16"/>
        <v>9.6466319599430683</v>
      </c>
      <c r="AG35" s="16">
        <f t="shared" si="17"/>
        <v>9.1662664324728524</v>
      </c>
      <c r="AH35">
        <f t="shared" si="18"/>
        <v>7.5108960676510419</v>
      </c>
      <c r="AI35">
        <f>AVERAGE($AB$2:AB35)</f>
        <v>9.627142156862746</v>
      </c>
      <c r="AN35" s="2">
        <v>113305.87997283424</v>
      </c>
      <c r="AO35" s="17">
        <f t="shared" si="19"/>
        <v>1548.3095751819462</v>
      </c>
      <c r="AP35">
        <f>REG_G!$B$17+REG_G!$B$18*DATA!A35</f>
        <v>1530.1959817371549</v>
      </c>
      <c r="AQ35" s="17">
        <f t="shared" si="20"/>
        <v>18.113593444791377</v>
      </c>
      <c r="AR35" s="17">
        <f>AVERAGE($AQ$3,$AQ$7,$AQ$11,$AQ$15,$AQ$19,$AQ$23,$AQ$27,$AQ$31,$AQ$35,$AQ$39,$AQ$43,$AQ$47,$AQ$51,$AQ$55)</f>
        <v>-23.196199819291873</v>
      </c>
      <c r="AS35" s="19">
        <f t="shared" si="21"/>
        <v>1571.5057750012381</v>
      </c>
      <c r="AT35">
        <f t="shared" si="22"/>
        <v>7.35978953106462</v>
      </c>
      <c r="AU35" s="17">
        <f t="shared" si="23"/>
        <v>17041.103813559504</v>
      </c>
    </row>
    <row r="36" spans="1:47" ht="18" x14ac:dyDescent="0.2">
      <c r="A36">
        <v>35</v>
      </c>
      <c r="B36" t="s">
        <v>34</v>
      </c>
      <c r="C36" t="str">
        <f t="shared" si="0"/>
        <v>2019</v>
      </c>
      <c r="D36" t="str">
        <f t="shared" si="1"/>
        <v>3</v>
      </c>
      <c r="E36" s="2">
        <v>689379.125656522</v>
      </c>
      <c r="F36" s="3">
        <v>483950.18483144423</v>
      </c>
      <c r="G36" s="14">
        <f t="shared" si="3"/>
        <v>9361.8498290259358</v>
      </c>
      <c r="H36" s="15">
        <f t="shared" si="4"/>
        <v>6572.1005851556602</v>
      </c>
      <c r="I36" s="20">
        <f t="shared" si="5"/>
        <v>15933.950414181596</v>
      </c>
      <c r="J36" s="12">
        <f t="shared" si="6"/>
        <v>1816.4435098450358</v>
      </c>
      <c r="K36" s="1">
        <f>REG_C!$B$17+REG_C!$B$18*DATA!A36</f>
        <v>9197.4532339309317</v>
      </c>
      <c r="L36" s="1">
        <f>REG_I!$B$17+REG_I!$B$18*DATA!A36</f>
        <v>5868.8689052768786</v>
      </c>
      <c r="M36" s="12">
        <f t="shared" si="7"/>
        <v>1831.2377492393703</v>
      </c>
      <c r="N36" s="3">
        <f t="shared" si="8"/>
        <v>164.39659509500416</v>
      </c>
      <c r="O36" s="8">
        <f t="shared" si="9"/>
        <v>703.23167987878151</v>
      </c>
      <c r="P36" s="13">
        <f t="shared" si="10"/>
        <v>-14.794239394334454</v>
      </c>
      <c r="Q36" s="13">
        <v>-292.7833197642658</v>
      </c>
      <c r="R36" s="13">
        <v>381.00142535823039</v>
      </c>
      <c r="S36" s="13">
        <v>1.8552882940940338</v>
      </c>
      <c r="T36" s="13">
        <f t="shared" si="12"/>
        <v>9654.6331487902025</v>
      </c>
      <c r="U36" s="13">
        <f t="shared" si="13"/>
        <v>6191.0991597974298</v>
      </c>
      <c r="V36" s="13">
        <f t="shared" si="14"/>
        <v>1814.5882215509419</v>
      </c>
      <c r="W36" s="13">
        <f t="shared" si="15"/>
        <v>15845.732308587632</v>
      </c>
      <c r="X36" s="7">
        <v>73637.062999999995</v>
      </c>
      <c r="Y36" s="7">
        <v>40.86</v>
      </c>
      <c r="Z36" s="7">
        <v>6586142.2300000004</v>
      </c>
      <c r="AA36">
        <v>6</v>
      </c>
      <c r="AB36">
        <v>7.6449999999999996</v>
      </c>
      <c r="AC36">
        <v>5</v>
      </c>
      <c r="AD36" s="7">
        <v>54559.294000000002</v>
      </c>
      <c r="AF36">
        <f t="shared" si="16"/>
        <v>9.6706554880710982</v>
      </c>
      <c r="AG36" s="16">
        <f t="shared" si="17"/>
        <v>9.175193198158377</v>
      </c>
      <c r="AH36">
        <f t="shared" si="18"/>
        <v>7.5036138457803405</v>
      </c>
      <c r="AI36">
        <f>AVERAGE($AB$2:AB36)</f>
        <v>9.5705095238095232</v>
      </c>
      <c r="AN36" s="2">
        <v>115650.45463505664</v>
      </c>
      <c r="AO36" s="17">
        <f t="shared" si="19"/>
        <v>1570.5468132950473</v>
      </c>
      <c r="AP36">
        <f>REG_G!$B$17+REG_G!$B$18*DATA!A36</f>
        <v>1542.8308831604452</v>
      </c>
      <c r="AQ36" s="17">
        <f t="shared" si="20"/>
        <v>27.715930134602104</v>
      </c>
      <c r="AR36" s="17">
        <f>AVERAGE($AQ$4,$AQ$8,$AQ$12,$AQ$16,$AQ$20,$AQ$24,$AQ$28,$AQ$32,$AQ$36,$AQ$40,$AQ$44,$AQ$48,$AQ$52,$AQ$56)</f>
        <v>2.3795940931466117</v>
      </c>
      <c r="AS36" s="19">
        <f t="shared" si="21"/>
        <v>1568.1672192019007</v>
      </c>
      <c r="AT36">
        <f t="shared" si="22"/>
        <v>7.3576628401233615</v>
      </c>
      <c r="AU36" s="17">
        <f t="shared" si="23"/>
        <v>17413.899527789534</v>
      </c>
    </row>
    <row r="37" spans="1:47" ht="18" x14ac:dyDescent="0.2">
      <c r="A37">
        <v>36</v>
      </c>
      <c r="B37" t="s">
        <v>35</v>
      </c>
      <c r="C37" t="str">
        <f t="shared" si="0"/>
        <v>2019</v>
      </c>
      <c r="D37" t="str">
        <f t="shared" si="1"/>
        <v>4</v>
      </c>
      <c r="E37" s="2">
        <v>700578.46284198249</v>
      </c>
      <c r="F37" s="3">
        <v>524662.00208190863</v>
      </c>
      <c r="G37" s="14">
        <f t="shared" si="3"/>
        <v>9489.0015940412122</v>
      </c>
      <c r="H37" s="15">
        <f t="shared" si="4"/>
        <v>7106.2969219637635</v>
      </c>
      <c r="I37" s="20">
        <f t="shared" si="5"/>
        <v>16595.298516004976</v>
      </c>
      <c r="J37" s="12">
        <f t="shared" si="6"/>
        <v>1860.6232360231993</v>
      </c>
      <c r="K37" s="1">
        <f>REG_C!$B$17+REG_C!$B$18*DATA!A37</f>
        <v>9289.5755107320638</v>
      </c>
      <c r="L37" s="1">
        <f>REG_I!$B$17+REG_I!$B$18*DATA!A37</f>
        <v>5946.5396020068656</v>
      </c>
      <c r="M37" s="12">
        <f t="shared" si="7"/>
        <v>1831.2377492393703</v>
      </c>
      <c r="N37" s="3">
        <f t="shared" si="8"/>
        <v>199.42608330914845</v>
      </c>
      <c r="O37" s="8">
        <f t="shared" si="9"/>
        <v>1159.7573199568978</v>
      </c>
      <c r="P37" s="13">
        <f t="shared" si="10"/>
        <v>29.385486783829037</v>
      </c>
      <c r="Q37" s="13">
        <v>-173.15697044103814</v>
      </c>
      <c r="R37" s="13">
        <v>933.63971965944461</v>
      </c>
      <c r="S37" s="13">
        <v>40.792757369290662</v>
      </c>
      <c r="T37" s="13">
        <f t="shared" si="12"/>
        <v>9662.1585644822499</v>
      </c>
      <c r="U37" s="13">
        <f t="shared" si="13"/>
        <v>6172.6572023043191</v>
      </c>
      <c r="V37" s="13">
        <f t="shared" si="14"/>
        <v>1819.8304786539086</v>
      </c>
      <c r="W37" s="13">
        <f t="shared" si="15"/>
        <v>15834.815766786569</v>
      </c>
      <c r="X37" s="7">
        <v>73830.577000000005</v>
      </c>
      <c r="Y37" s="7">
        <v>41.62</v>
      </c>
      <c r="Z37" s="7">
        <v>6711182.2400000002</v>
      </c>
      <c r="AA37">
        <v>6</v>
      </c>
      <c r="AB37">
        <v>7.7883333333333304</v>
      </c>
      <c r="AC37">
        <v>4.9000000000000004</v>
      </c>
      <c r="AD37" s="7">
        <v>55009.966</v>
      </c>
      <c r="AF37">
        <f t="shared" si="16"/>
        <v>9.6699663243478469</v>
      </c>
      <c r="AG37" s="16">
        <f t="shared" si="17"/>
        <v>9.175972356124614</v>
      </c>
      <c r="AH37">
        <f t="shared" si="18"/>
        <v>7.506498632135953</v>
      </c>
      <c r="AI37">
        <f>AVERAGE($AB$2:AB37)</f>
        <v>9.5210046296296298</v>
      </c>
      <c r="AN37" s="2">
        <v>122182.31318524398</v>
      </c>
      <c r="AO37" s="17">
        <f t="shared" si="19"/>
        <v>1654.9012367226114</v>
      </c>
      <c r="AP37">
        <f>REG_G!$B$17+REG_G!$B$18*DATA!A37</f>
        <v>1555.4657845837355</v>
      </c>
      <c r="AQ37" s="17">
        <f t="shared" si="20"/>
        <v>99.435452138875917</v>
      </c>
      <c r="AR37" s="17">
        <f>AVERAGE($AQ$5,$AQ$9,$AQ$13,$AQ$17,$AQ$21,$AQ$25,$AQ$29,$AQ$33,$AQ$37,$AQ$41,$AQ$45,$AQ$49,$AQ$53,$AQ$57)</f>
        <v>86.299621265148531</v>
      </c>
      <c r="AS37" s="19">
        <f t="shared" si="21"/>
        <v>1568.6016154574629</v>
      </c>
      <c r="AT37">
        <f t="shared" si="22"/>
        <v>7.3579398106501914</v>
      </c>
      <c r="AU37" s="17">
        <f t="shared" si="23"/>
        <v>17403.417382244032</v>
      </c>
    </row>
    <row r="38" spans="1:47" ht="18" x14ac:dyDescent="0.2">
      <c r="A38">
        <v>37</v>
      </c>
      <c r="B38" t="s">
        <v>36</v>
      </c>
      <c r="C38" t="str">
        <f t="shared" si="0"/>
        <v>2020</v>
      </c>
      <c r="D38" t="str">
        <f t="shared" si="1"/>
        <v>1</v>
      </c>
      <c r="E38" s="2">
        <v>698322.73149360681</v>
      </c>
      <c r="F38" s="3">
        <v>370992.68664338626</v>
      </c>
      <c r="G38" s="14">
        <f t="shared" si="3"/>
        <v>9428.5447115120824</v>
      </c>
      <c r="H38" s="15">
        <f t="shared" si="4"/>
        <v>5009.0323226048131</v>
      </c>
      <c r="I38" s="20">
        <f t="shared" si="5"/>
        <v>14437.577034116895</v>
      </c>
      <c r="J38" s="12">
        <f t="shared" si="6"/>
        <v>1698.7727337685183</v>
      </c>
      <c r="K38" s="1">
        <f>REG_C!$B$17+REG_C!$B$18*DATA!A38</f>
        <v>9381.6977875331959</v>
      </c>
      <c r="L38" s="1">
        <f>REG_I!$B$17+REG_I!$B$18*DATA!A38</f>
        <v>6024.2102987368507</v>
      </c>
      <c r="M38" s="12">
        <f t="shared" si="7"/>
        <v>1831.2377492393703</v>
      </c>
      <c r="N38" s="3">
        <f t="shared" si="8"/>
        <v>46.84692397888648</v>
      </c>
      <c r="O38" s="8">
        <f t="shared" si="9"/>
        <v>-1015.1779761320377</v>
      </c>
      <c r="P38" s="13">
        <f t="shared" si="10"/>
        <v>-132.46501547085199</v>
      </c>
      <c r="Q38" s="13">
        <v>162.29046721241846</v>
      </c>
      <c r="R38" s="13">
        <v>-906.64997088653706</v>
      </c>
      <c r="S38" s="13">
        <v>-35.189955694639025</v>
      </c>
      <c r="T38" s="13">
        <f t="shared" si="12"/>
        <v>9266.2542442996637</v>
      </c>
      <c r="U38" s="13">
        <f t="shared" si="13"/>
        <v>5915.6822934913498</v>
      </c>
      <c r="V38" s="13">
        <f t="shared" si="14"/>
        <v>1733.9626894631574</v>
      </c>
      <c r="W38" s="13">
        <f t="shared" si="15"/>
        <v>15181.936537791014</v>
      </c>
      <c r="X38" s="7">
        <v>74064.741999999998</v>
      </c>
      <c r="Y38" s="7">
        <v>38.68</v>
      </c>
      <c r="Z38" s="7">
        <v>7329633.7199999997</v>
      </c>
      <c r="AA38">
        <v>5</v>
      </c>
      <c r="AB38">
        <v>7.9375</v>
      </c>
      <c r="AC38">
        <v>4.7750000000000004</v>
      </c>
      <c r="AD38" s="7">
        <v>54213.703999999998</v>
      </c>
      <c r="AF38">
        <f t="shared" si="16"/>
        <v>9.6278616144725362</v>
      </c>
      <c r="AG38" s="16">
        <f t="shared" si="17"/>
        <v>9.1341345040093689</v>
      </c>
      <c r="AH38">
        <f t="shared" si="18"/>
        <v>7.4581646400750579</v>
      </c>
      <c r="AI38">
        <f>AVERAGE($AB$2:AB38)</f>
        <v>9.4782072072072072</v>
      </c>
      <c r="AN38" s="2">
        <v>111075.2272376855</v>
      </c>
      <c r="AO38" s="17">
        <f t="shared" si="19"/>
        <v>1499.7045049814053</v>
      </c>
      <c r="AP38">
        <f>REG_G!$B$17+REG_G!$B$18*DATA!A38</f>
        <v>1568.1006860070258</v>
      </c>
      <c r="AQ38" s="17">
        <f t="shared" si="20"/>
        <v>-68.396181025620535</v>
      </c>
      <c r="AR38" s="17">
        <f>AVERAGE($AQ$2,$AQ$6,$AQ$10,$AQ$14,$AQ$18,$AQ$22,$AQ$26,$AQ$30,$AQ$34,$AQ$38,$AQ$42,$AQ$46,$AQ$50,$AQ$54)</f>
        <v>-65.483015539003304</v>
      </c>
      <c r="AS38" s="19">
        <f t="shared" si="21"/>
        <v>1565.1875205204087</v>
      </c>
      <c r="AT38">
        <f t="shared" si="22"/>
        <v>7.355760917215032</v>
      </c>
      <c r="AU38" s="17">
        <f t="shared" si="23"/>
        <v>16747.124058311423</v>
      </c>
    </row>
    <row r="39" spans="1:47" ht="18" x14ac:dyDescent="0.2">
      <c r="A39">
        <v>38</v>
      </c>
      <c r="B39" t="s">
        <v>37</v>
      </c>
      <c r="C39" t="str">
        <f t="shared" si="0"/>
        <v>2020</v>
      </c>
      <c r="D39" t="str">
        <f t="shared" si="1"/>
        <v>2</v>
      </c>
      <c r="E39" s="2">
        <v>718472.10556016373</v>
      </c>
      <c r="F39" s="3">
        <v>419863.17551299313</v>
      </c>
      <c r="G39" s="14">
        <f t="shared" si="3"/>
        <v>9693.2430934062959</v>
      </c>
      <c r="H39" s="15">
        <f t="shared" si="4"/>
        <v>5664.5704053379623</v>
      </c>
      <c r="I39" s="20">
        <f t="shared" si="5"/>
        <v>15357.813498744257</v>
      </c>
      <c r="J39" s="12">
        <f t="shared" si="6"/>
        <v>1670.910569629862</v>
      </c>
      <c r="K39" s="1">
        <f>REG_C!$B$17+REG_C!$B$18*DATA!A39</f>
        <v>9473.8200643343262</v>
      </c>
      <c r="L39" s="1">
        <f>REG_I!$B$17+REG_I!$B$18*DATA!A39</f>
        <v>6101.8809954668377</v>
      </c>
      <c r="M39" s="12">
        <f t="shared" si="7"/>
        <v>1831.2377492393703</v>
      </c>
      <c r="N39" s="3">
        <f t="shared" si="8"/>
        <v>219.42302907196972</v>
      </c>
      <c r="O39" s="8">
        <f t="shared" si="9"/>
        <v>-437.31059012887545</v>
      </c>
      <c r="P39" s="13">
        <f t="shared" si="10"/>
        <v>-160.32717960950822</v>
      </c>
      <c r="Q39" s="13">
        <v>303.64982299288744</v>
      </c>
      <c r="R39" s="13">
        <v>-407.99117413113862</v>
      </c>
      <c r="S39" s="13">
        <v>-7.4580899687446491</v>
      </c>
      <c r="T39" s="13">
        <f t="shared" si="12"/>
        <v>9389.5932704134084</v>
      </c>
      <c r="U39" s="13">
        <f t="shared" si="13"/>
        <v>6072.5615794691012</v>
      </c>
      <c r="V39" s="13">
        <f t="shared" si="14"/>
        <v>1678.3686595986067</v>
      </c>
      <c r="W39" s="13">
        <f t="shared" si="15"/>
        <v>15462.15484988251</v>
      </c>
      <c r="X39" s="7">
        <v>74120.921000000002</v>
      </c>
      <c r="Y39" s="7">
        <v>39.840000000000003</v>
      </c>
      <c r="Z39" s="7">
        <v>6438690.3300000001</v>
      </c>
      <c r="AA39">
        <v>4.5</v>
      </c>
      <c r="AB39">
        <v>7.2633333333333301</v>
      </c>
      <c r="AC39">
        <v>4.3624999999999998</v>
      </c>
      <c r="AD39" s="7">
        <v>51811.173999999999</v>
      </c>
      <c r="AF39">
        <f t="shared" si="16"/>
        <v>9.6461506946978517</v>
      </c>
      <c r="AG39" s="16">
        <f t="shared" si="17"/>
        <v>9.1473572560792391</v>
      </c>
      <c r="AH39">
        <f t="shared" si="18"/>
        <v>7.4255775646832607</v>
      </c>
      <c r="AI39">
        <f>AVERAGE($AB$2:AB39)</f>
        <v>9.4199210526315795</v>
      </c>
      <c r="AN39" s="2">
        <v>114989.91825976677</v>
      </c>
      <c r="AO39" s="17">
        <f t="shared" si="19"/>
        <v>1551.3827500843759</v>
      </c>
      <c r="AP39">
        <f>REG_G!$B$17+REG_G!$B$18*DATA!A39</f>
        <v>1580.7355874303162</v>
      </c>
      <c r="AQ39" s="17">
        <f t="shared" si="20"/>
        <v>-29.352837345940316</v>
      </c>
      <c r="AR39" s="17">
        <f>AVERAGE($AQ$3,$AQ$7,$AQ$11,$AQ$15,$AQ$19,$AQ$23,$AQ$27,$AQ$31,$AQ$35,$AQ$39,$AQ$43,$AQ$47,$AQ$51,$AQ$55)</f>
        <v>-23.196199819291873</v>
      </c>
      <c r="AS39" s="19">
        <f t="shared" si="21"/>
        <v>1574.5789499036678</v>
      </c>
      <c r="AT39">
        <f t="shared" si="22"/>
        <v>7.361743182125295</v>
      </c>
      <c r="AU39" s="17">
        <f t="shared" si="23"/>
        <v>17036.73379978618</v>
      </c>
    </row>
    <row r="40" spans="1:47" ht="18" x14ac:dyDescent="0.2">
      <c r="A40">
        <v>39</v>
      </c>
      <c r="B40" t="s">
        <v>38</v>
      </c>
      <c r="C40" t="str">
        <f t="shared" si="0"/>
        <v>2020</v>
      </c>
      <c r="D40" t="str">
        <f t="shared" si="1"/>
        <v>3</v>
      </c>
      <c r="E40" s="2">
        <v>692419.01912861515</v>
      </c>
      <c r="F40" s="3">
        <v>495786.02464377246</v>
      </c>
      <c r="G40" s="14">
        <f t="shared" si="3"/>
        <v>9309.1607857858016</v>
      </c>
      <c r="H40" s="15">
        <f t="shared" si="4"/>
        <v>6665.5474376811553</v>
      </c>
      <c r="I40" s="20">
        <f t="shared" si="5"/>
        <v>15974.708223466958</v>
      </c>
      <c r="J40" s="12">
        <f t="shared" si="6"/>
        <v>1797.2834121563033</v>
      </c>
      <c r="K40" s="1">
        <f>REG_C!$B$17+REG_C!$B$18*DATA!A40</f>
        <v>9565.9423411354583</v>
      </c>
      <c r="L40" s="1">
        <f>REG_I!$B$17+REG_I!$B$18*DATA!A40</f>
        <v>6179.5516921968228</v>
      </c>
      <c r="M40" s="12">
        <f t="shared" si="7"/>
        <v>1831.2377492393703</v>
      </c>
      <c r="N40" s="3">
        <f t="shared" si="8"/>
        <v>-256.78155534965663</v>
      </c>
      <c r="O40" s="8">
        <f t="shared" si="9"/>
        <v>485.99574548433247</v>
      </c>
      <c r="P40" s="13">
        <f t="shared" si="10"/>
        <v>-33.954337083067003</v>
      </c>
      <c r="Q40" s="13">
        <v>-292.7833197642658</v>
      </c>
      <c r="R40" s="13">
        <v>381.00142535823039</v>
      </c>
      <c r="S40" s="13">
        <v>1.8552882940940338</v>
      </c>
      <c r="T40" s="13">
        <f t="shared" si="12"/>
        <v>9601.9441055500683</v>
      </c>
      <c r="U40" s="13">
        <f t="shared" si="13"/>
        <v>6284.546012322925</v>
      </c>
      <c r="V40" s="13">
        <f t="shared" si="14"/>
        <v>1795.4281238622093</v>
      </c>
      <c r="W40" s="13">
        <f t="shared" si="15"/>
        <v>15886.490117872992</v>
      </c>
      <c r="X40" s="7">
        <v>74380.391000000003</v>
      </c>
      <c r="Y40" s="7">
        <v>41.78</v>
      </c>
      <c r="Z40" s="7">
        <v>6482019.4400000004</v>
      </c>
      <c r="AA40">
        <v>4</v>
      </c>
      <c r="AB40">
        <v>7.7891666666666701</v>
      </c>
      <c r="AC40">
        <v>3.85</v>
      </c>
      <c r="AD40" s="7">
        <v>53328.004999999997</v>
      </c>
      <c r="AF40">
        <f t="shared" si="16"/>
        <v>9.6732243489060661</v>
      </c>
      <c r="AG40" s="16">
        <f t="shared" si="17"/>
        <v>9.1697208679481435</v>
      </c>
      <c r="AH40">
        <f t="shared" si="18"/>
        <v>7.4929987815990389</v>
      </c>
      <c r="AI40">
        <f>AVERAGE($AB$2:AB40)</f>
        <v>9.3781068376068379</v>
      </c>
      <c r="AN40" s="2">
        <v>117127.93449933674</v>
      </c>
      <c r="AO40" s="17">
        <f t="shared" si="19"/>
        <v>1574.7152297080117</v>
      </c>
      <c r="AP40">
        <f>REG_G!$B$17+REG_G!$B$18*DATA!A40</f>
        <v>1593.3704888536065</v>
      </c>
      <c r="AQ40" s="17">
        <f t="shared" si="20"/>
        <v>-18.655259145594755</v>
      </c>
      <c r="AR40" s="17">
        <f>AVERAGE($AQ$4,$AQ$8,$AQ$12,$AQ$16,$AQ$20,$AQ$24,$AQ$28,$AQ$32,$AQ$36,$AQ$40,$AQ$44,$AQ$48,$AQ$52,$AQ$56)</f>
        <v>2.3795940931466117</v>
      </c>
      <c r="AS40" s="19">
        <f t="shared" si="21"/>
        <v>1572.3356356148652</v>
      </c>
      <c r="AT40">
        <f t="shared" si="22"/>
        <v>7.3603174588602771</v>
      </c>
      <c r="AU40" s="17">
        <f t="shared" si="23"/>
        <v>17458.825753487858</v>
      </c>
    </row>
    <row r="41" spans="1:47" ht="18" x14ac:dyDescent="0.2">
      <c r="A41">
        <v>40</v>
      </c>
      <c r="B41" t="s">
        <v>39</v>
      </c>
      <c r="C41" t="str">
        <f t="shared" si="0"/>
        <v>2020</v>
      </c>
      <c r="D41" t="str">
        <f t="shared" si="1"/>
        <v>4</v>
      </c>
      <c r="E41" s="2">
        <v>709994.50383953564</v>
      </c>
      <c r="F41" s="3">
        <v>563812.3581612889</v>
      </c>
      <c r="G41" s="14">
        <f t="shared" si="3"/>
        <v>9497.727568679109</v>
      </c>
      <c r="H41" s="15">
        <f t="shared" si="4"/>
        <v>7542.2220153984617</v>
      </c>
      <c r="I41" s="20">
        <f t="shared" si="5"/>
        <v>17039.949584077571</v>
      </c>
      <c r="J41" s="12">
        <f t="shared" si="6"/>
        <v>1849.9005477542414</v>
      </c>
      <c r="K41" s="1">
        <f>REG_C!$B$17+REG_C!$B$18*DATA!A41</f>
        <v>9658.0646179365904</v>
      </c>
      <c r="L41" s="1">
        <f>REG_I!$B$17+REG_I!$B$18*DATA!A41</f>
        <v>6257.2223889268098</v>
      </c>
      <c r="M41" s="12">
        <f t="shared" si="7"/>
        <v>1831.2377492393703</v>
      </c>
      <c r="N41" s="3">
        <f t="shared" si="8"/>
        <v>-160.33704925748134</v>
      </c>
      <c r="O41" s="8">
        <f t="shared" si="9"/>
        <v>1284.9996264716519</v>
      </c>
      <c r="P41" s="13">
        <f t="shared" si="10"/>
        <v>18.662798514871156</v>
      </c>
      <c r="Q41" s="13">
        <v>-173.15697044103814</v>
      </c>
      <c r="R41" s="13">
        <v>933.63971965944461</v>
      </c>
      <c r="S41" s="13">
        <v>40.792757369290662</v>
      </c>
      <c r="T41" s="13">
        <f t="shared" si="12"/>
        <v>9670.8845391201467</v>
      </c>
      <c r="U41" s="13">
        <f t="shared" si="13"/>
        <v>6608.5822957390174</v>
      </c>
      <c r="V41" s="13">
        <f t="shared" si="14"/>
        <v>1809.1077903849507</v>
      </c>
      <c r="W41" s="13">
        <f t="shared" si="15"/>
        <v>16279.466834859164</v>
      </c>
      <c r="X41" s="7">
        <v>74754.145000000004</v>
      </c>
      <c r="Y41" s="7">
        <v>42.72</v>
      </c>
      <c r="Z41" s="7">
        <v>6660028.6799999997</v>
      </c>
      <c r="AA41">
        <v>4</v>
      </c>
      <c r="AB41">
        <v>7.6</v>
      </c>
      <c r="AC41">
        <v>3.4933333333333301</v>
      </c>
      <c r="AD41" s="7">
        <v>53951.207000000002</v>
      </c>
      <c r="AF41">
        <f t="shared" si="16"/>
        <v>9.6976598893187234</v>
      </c>
      <c r="AG41" s="16">
        <f t="shared" si="17"/>
        <v>9.1768750567686546</v>
      </c>
      <c r="AH41">
        <f t="shared" si="18"/>
        <v>7.5005890692392416</v>
      </c>
      <c r="AI41">
        <f>AVERAGE($AB$2:AB41)</f>
        <v>9.3336541666666673</v>
      </c>
      <c r="AN41" s="2">
        <v>123598.93709778797</v>
      </c>
      <c r="AO41" s="17">
        <f t="shared" si="19"/>
        <v>1653.4058024178855</v>
      </c>
      <c r="AP41">
        <f>REG_G!$B$17+REG_G!$B$18*DATA!A41</f>
        <v>1606.0053902768968</v>
      </c>
      <c r="AQ41" s="17">
        <f t="shared" si="20"/>
        <v>47.400412140988692</v>
      </c>
      <c r="AR41" s="17">
        <f>AVERAGE($AQ$5,$AQ$9,$AQ$13,$AQ$17,$AQ$21,$AQ$25,$AQ$29,$AQ$33,$AQ$37,$AQ$41,$AQ$45,$AQ$49,$AQ$53,$AQ$57)</f>
        <v>86.299621265148531</v>
      </c>
      <c r="AS41" s="19">
        <f t="shared" si="21"/>
        <v>1567.106181152737</v>
      </c>
      <c r="AT41">
        <f t="shared" si="22"/>
        <v>7.3569860008470487</v>
      </c>
      <c r="AU41" s="17">
        <f t="shared" si="23"/>
        <v>17846.573016011902</v>
      </c>
    </row>
    <row r="42" spans="1:47" ht="18" x14ac:dyDescent="0.2">
      <c r="A42">
        <v>41</v>
      </c>
      <c r="B42" t="s">
        <v>40</v>
      </c>
      <c r="C42" t="str">
        <f t="shared" si="0"/>
        <v>2021</v>
      </c>
      <c r="D42" t="str">
        <f t="shared" si="1"/>
        <v>1</v>
      </c>
      <c r="E42" s="2">
        <v>732472.10970910697</v>
      </c>
      <c r="F42" s="3">
        <v>392662.06415221823</v>
      </c>
      <c r="G42" s="14">
        <f t="shared" si="3"/>
        <v>9800.0494330520014</v>
      </c>
      <c r="H42" s="15">
        <f t="shared" si="4"/>
        <v>5253.5893014468593</v>
      </c>
      <c r="I42" s="20">
        <f t="shared" si="5"/>
        <v>15053.638734498862</v>
      </c>
      <c r="J42" s="12">
        <f t="shared" si="6"/>
        <v>1837.153296987256</v>
      </c>
      <c r="K42" s="1">
        <f>REG_C!$B$17+REG_C!$B$18*DATA!A42</f>
        <v>9750.1868947377225</v>
      </c>
      <c r="L42" s="1">
        <f>REG_I!$B$17+REG_I!$B$18*DATA!A42</f>
        <v>6334.8930856567949</v>
      </c>
      <c r="M42" s="12">
        <f t="shared" si="7"/>
        <v>1831.2377492393703</v>
      </c>
      <c r="N42" s="3">
        <f t="shared" si="8"/>
        <v>49.862538314278936</v>
      </c>
      <c r="O42" s="8">
        <f t="shared" si="9"/>
        <v>-1081.3037842099357</v>
      </c>
      <c r="P42" s="13">
        <f t="shared" si="10"/>
        <v>5.9155477478857392</v>
      </c>
      <c r="Q42" s="13">
        <v>162.29046721241846</v>
      </c>
      <c r="R42" s="13">
        <v>-906.64997088653706</v>
      </c>
      <c r="S42" s="13">
        <v>-35.189955694639025</v>
      </c>
      <c r="T42" s="13">
        <f t="shared" si="12"/>
        <v>9637.7589658395827</v>
      </c>
      <c r="U42" s="13">
        <f t="shared" si="13"/>
        <v>6160.239272333396</v>
      </c>
      <c r="V42" s="13">
        <f t="shared" si="14"/>
        <v>1872.3432526818951</v>
      </c>
      <c r="W42" s="13">
        <f t="shared" si="15"/>
        <v>15797.998238172979</v>
      </c>
      <c r="X42" s="7">
        <v>74741.675000000003</v>
      </c>
      <c r="Y42" s="7">
        <v>42.87</v>
      </c>
      <c r="Z42" s="7">
        <v>7133749.2400000002</v>
      </c>
      <c r="AA42">
        <v>4</v>
      </c>
      <c r="AB42">
        <v>8.1933333333333298</v>
      </c>
      <c r="AC42">
        <v>3.36</v>
      </c>
      <c r="AD42" s="7">
        <v>53383.063000000002</v>
      </c>
      <c r="AF42">
        <f t="shared" si="16"/>
        <v>9.667638517202203</v>
      </c>
      <c r="AG42" s="16">
        <f t="shared" si="17"/>
        <v>9.1734438881554095</v>
      </c>
      <c r="AH42">
        <f t="shared" si="18"/>
        <v>7.534946001704248</v>
      </c>
      <c r="AI42">
        <f>AVERAGE($AB$2:AB42)</f>
        <v>9.3058414634146356</v>
      </c>
      <c r="AN42" s="2">
        <v>115540.45137264045</v>
      </c>
      <c r="AO42" s="17">
        <f t="shared" si="19"/>
        <v>1545.8638219258594</v>
      </c>
      <c r="AP42">
        <f>REG_G!$B$17+REG_G!$B$18*DATA!A42</f>
        <v>1618.6402917001872</v>
      </c>
      <c r="AQ42" s="17">
        <f t="shared" si="20"/>
        <v>-72.776469774327779</v>
      </c>
      <c r="AR42" s="17">
        <f>AVERAGE($AQ$2,$AQ$6,$AQ$10,$AQ$14,$AQ$18,$AQ$22,$AQ$26,$AQ$30,$AQ$34,$AQ$38,$AQ$42,$AQ$46,$AQ$50,$AQ$54)</f>
        <v>-65.483015539003304</v>
      </c>
      <c r="AS42" s="19">
        <f t="shared" si="21"/>
        <v>1611.3468374648628</v>
      </c>
      <c r="AT42">
        <f t="shared" si="22"/>
        <v>7.3848256532789822</v>
      </c>
      <c r="AU42" s="17">
        <f t="shared" si="23"/>
        <v>17409.345075637841</v>
      </c>
    </row>
    <row r="43" spans="1:47" ht="18" x14ac:dyDescent="0.2">
      <c r="A43">
        <v>42</v>
      </c>
      <c r="B43" t="s">
        <v>41</v>
      </c>
      <c r="C43" t="str">
        <f t="shared" si="0"/>
        <v>2021</v>
      </c>
      <c r="D43" t="str">
        <f t="shared" si="1"/>
        <v>2</v>
      </c>
      <c r="E43" s="2">
        <v>768384.96017062198</v>
      </c>
      <c r="F43" s="3">
        <v>456733.24439158133</v>
      </c>
      <c r="G43" s="14">
        <f t="shared" si="3"/>
        <v>10247.427679545703</v>
      </c>
      <c r="H43" s="15">
        <f t="shared" si="4"/>
        <v>6091.1406825398044</v>
      </c>
      <c r="I43" s="20">
        <f t="shared" si="5"/>
        <v>16338.568362085507</v>
      </c>
      <c r="J43" s="12">
        <f t="shared" si="6"/>
        <v>1824.5634205441529</v>
      </c>
      <c r="K43" s="1">
        <f>REG_C!$B$17+REG_C!$B$18*DATA!A43</f>
        <v>9842.3091715388546</v>
      </c>
      <c r="L43" s="1">
        <f>REG_I!$B$17+REG_I!$B$18*DATA!A43</f>
        <v>6412.5637823867819</v>
      </c>
      <c r="M43" s="12">
        <f t="shared" si="7"/>
        <v>1831.2377492393703</v>
      </c>
      <c r="N43" s="3">
        <f t="shared" si="8"/>
        <v>405.11850800684806</v>
      </c>
      <c r="O43" s="8">
        <f t="shared" si="9"/>
        <v>-321.42309984697749</v>
      </c>
      <c r="P43" s="13">
        <f t="shared" si="10"/>
        <v>-6.6743286952173548</v>
      </c>
      <c r="Q43" s="13">
        <v>303.64982299288744</v>
      </c>
      <c r="R43" s="13">
        <v>-407.99117413113862</v>
      </c>
      <c r="S43" s="13">
        <v>-7.4580899687446491</v>
      </c>
      <c r="T43" s="13">
        <f t="shared" si="12"/>
        <v>9943.7778565528151</v>
      </c>
      <c r="U43" s="13">
        <f t="shared" si="13"/>
        <v>6499.1318566709433</v>
      </c>
      <c r="V43" s="13">
        <f t="shared" si="14"/>
        <v>1832.0215105128975</v>
      </c>
      <c r="W43" s="13">
        <f t="shared" si="15"/>
        <v>16442.909713223758</v>
      </c>
      <c r="X43" s="7">
        <v>74983.203999999998</v>
      </c>
      <c r="Y43" s="7">
        <v>42.18</v>
      </c>
      <c r="Z43" s="7">
        <v>6731806.3399999999</v>
      </c>
      <c r="AA43" s="7">
        <v>4</v>
      </c>
      <c r="AB43">
        <v>8.09</v>
      </c>
      <c r="AC43">
        <v>3.34</v>
      </c>
      <c r="AD43" s="7">
        <v>54058.642</v>
      </c>
      <c r="AF43">
        <f t="shared" si="16"/>
        <v>9.7076496428047747</v>
      </c>
      <c r="AG43" s="16">
        <f t="shared" si="17"/>
        <v>9.2047022934954033</v>
      </c>
      <c r="AH43">
        <f t="shared" si="18"/>
        <v>7.513175286711486</v>
      </c>
      <c r="AI43">
        <f>AVERAGE($AB$2:AB43)</f>
        <v>9.2768928571428582</v>
      </c>
      <c r="AN43" s="2">
        <v>119991.97970406663</v>
      </c>
      <c r="AO43" s="17">
        <f t="shared" si="19"/>
        <v>1600.2514336952931</v>
      </c>
      <c r="AP43">
        <f>REG_G!$B$17+REG_G!$B$18*DATA!A43</f>
        <v>1631.2751931234775</v>
      </c>
      <c r="AQ43" s="17">
        <f t="shared" si="20"/>
        <v>-31.023759428184349</v>
      </c>
      <c r="AR43" s="17">
        <f>AVERAGE($AQ$3,$AQ$7,$AQ$11,$AQ$15,$AQ$19,$AQ$23,$AQ$27,$AQ$31,$AQ$35,$AQ$39,$AQ$43,$AQ$47,$AQ$51,$AQ$55)</f>
        <v>-23.196199819291873</v>
      </c>
      <c r="AS43" s="19">
        <f t="shared" si="21"/>
        <v>1623.447633514585</v>
      </c>
      <c r="AT43">
        <f t="shared" si="22"/>
        <v>7.3923073357190745</v>
      </c>
      <c r="AU43" s="17">
        <f t="shared" si="23"/>
        <v>18066.357346738343</v>
      </c>
    </row>
    <row r="44" spans="1:47" ht="18" x14ac:dyDescent="0.2">
      <c r="A44">
        <v>43</v>
      </c>
      <c r="B44" t="s">
        <v>42</v>
      </c>
      <c r="C44" t="str">
        <f t="shared" si="0"/>
        <v>2021</v>
      </c>
      <c r="D44" t="str">
        <f t="shared" si="1"/>
        <v>3</v>
      </c>
      <c r="E44" s="2">
        <v>663461.99210924795</v>
      </c>
      <c r="F44" s="3">
        <v>495640.54022051737</v>
      </c>
      <c r="G44" s="14">
        <f t="shared" si="3"/>
        <v>8825.2100228903018</v>
      </c>
      <c r="H44" s="15">
        <f t="shared" si="4"/>
        <v>6592.8898947154976</v>
      </c>
      <c r="I44" s="20">
        <f t="shared" si="5"/>
        <v>15418.099917605799</v>
      </c>
      <c r="J44" s="12">
        <f t="shared" si="6"/>
        <v>1646.1659462284465</v>
      </c>
      <c r="K44" s="1">
        <f>REG_C!$B$17+REG_C!$B$18*DATA!A44</f>
        <v>9934.4314483399867</v>
      </c>
      <c r="L44" s="1">
        <f>REG_I!$B$17+REG_I!$B$18*DATA!A44</f>
        <v>6490.234479116767</v>
      </c>
      <c r="M44" s="12">
        <f t="shared" si="7"/>
        <v>1831.2377492393703</v>
      </c>
      <c r="N44" s="3">
        <f t="shared" si="8"/>
        <v>-1109.2214254496848</v>
      </c>
      <c r="O44" s="8">
        <f t="shared" si="9"/>
        <v>102.65541559873054</v>
      </c>
      <c r="P44" s="13">
        <f t="shared" si="10"/>
        <v>-185.07180301092376</v>
      </c>
      <c r="Q44" s="13">
        <v>-292.7833197642658</v>
      </c>
      <c r="R44" s="13">
        <v>381.00142535823039</v>
      </c>
      <c r="S44" s="13">
        <v>1.8552882940940338</v>
      </c>
      <c r="T44" s="13">
        <f t="shared" si="12"/>
        <v>9117.9933426545686</v>
      </c>
      <c r="U44" s="13">
        <f t="shared" si="13"/>
        <v>6211.8884693572672</v>
      </c>
      <c r="V44" s="13">
        <f t="shared" si="14"/>
        <v>1644.3106579343525</v>
      </c>
      <c r="W44" s="13">
        <f t="shared" si="15"/>
        <v>15329.881812011836</v>
      </c>
      <c r="X44" s="7">
        <v>75178.039999999994</v>
      </c>
      <c r="Y44" s="7">
        <v>39.19</v>
      </c>
      <c r="Z44" s="7">
        <v>6171756.5099999998</v>
      </c>
      <c r="AA44">
        <v>4</v>
      </c>
      <c r="AB44">
        <v>7.6933333333333298</v>
      </c>
      <c r="AC44">
        <v>3.3866666666666698</v>
      </c>
      <c r="AD44" s="7">
        <v>52630.572999999997</v>
      </c>
      <c r="AF44">
        <f t="shared" si="16"/>
        <v>9.637559262247871</v>
      </c>
      <c r="AG44" s="16">
        <f t="shared" si="17"/>
        <v>9.1180050306409175</v>
      </c>
      <c r="AH44">
        <f t="shared" si="18"/>
        <v>7.4050765224448121</v>
      </c>
      <c r="AI44">
        <f>AVERAGE($AB$2:AB44)</f>
        <v>9.2400658914728684</v>
      </c>
      <c r="AN44" s="2">
        <v>122070.73333520876</v>
      </c>
      <c r="AO44" s="17">
        <f t="shared" si="19"/>
        <v>1623.7551994599589</v>
      </c>
      <c r="AP44">
        <f>REG_G!$B$17+REG_G!$B$18*DATA!A44</f>
        <v>1643.9100945467678</v>
      </c>
      <c r="AQ44" s="17">
        <f t="shared" si="20"/>
        <v>-20.154895086808892</v>
      </c>
      <c r="AR44" s="17">
        <f>AVERAGE($AQ$4,$AQ$8,$AQ$12,$AQ$16,$AQ$20,$AQ$24,$AQ$28,$AQ$32,$AQ$36,$AQ$40,$AQ$44,$AQ$48,$AQ$52,$AQ$56)</f>
        <v>2.3795940931466117</v>
      </c>
      <c r="AS44" s="19">
        <f t="shared" si="21"/>
        <v>1621.3756053668124</v>
      </c>
      <c r="AT44">
        <f t="shared" si="22"/>
        <v>7.3910302070270841</v>
      </c>
      <c r="AU44" s="17">
        <f t="shared" si="23"/>
        <v>16951.257417378649</v>
      </c>
    </row>
    <row r="45" spans="1:47" ht="18" x14ac:dyDescent="0.2">
      <c r="A45">
        <v>44</v>
      </c>
      <c r="B45" t="s">
        <v>43</v>
      </c>
      <c r="C45" t="str">
        <f t="shared" si="0"/>
        <v>2021</v>
      </c>
      <c r="D45" t="str">
        <f t="shared" si="1"/>
        <v>4</v>
      </c>
      <c r="E45" s="2">
        <v>716078.8610533732</v>
      </c>
      <c r="F45" s="3">
        <v>566160.06513589085</v>
      </c>
      <c r="G45" s="14">
        <f t="shared" si="3"/>
        <v>9509.9486887646435</v>
      </c>
      <c r="H45" s="15">
        <f t="shared" si="4"/>
        <v>7518.9388514411967</v>
      </c>
      <c r="I45" s="20">
        <f t="shared" si="5"/>
        <v>17028.88754020584</v>
      </c>
      <c r="J45" s="12">
        <f t="shared" si="6"/>
        <v>1759.6034734476148</v>
      </c>
      <c r="K45" s="1">
        <f>REG_C!$B$17+REG_C!$B$18*DATA!A45</f>
        <v>10026.553725141119</v>
      </c>
      <c r="L45" s="1">
        <f>REG_I!$B$17+REG_I!$B$18*DATA!A45</f>
        <v>6567.905175846754</v>
      </c>
      <c r="M45" s="12">
        <f t="shared" si="7"/>
        <v>1831.2377492393703</v>
      </c>
      <c r="N45" s="3">
        <f t="shared" si="8"/>
        <v>-516.60503637647525</v>
      </c>
      <c r="O45" s="8">
        <f t="shared" si="9"/>
        <v>951.03367559444268</v>
      </c>
      <c r="P45" s="13">
        <f t="shared" si="10"/>
        <v>-71.634275791755499</v>
      </c>
      <c r="Q45" s="13">
        <v>-173.15697044103814</v>
      </c>
      <c r="R45" s="13">
        <v>933.63971965944461</v>
      </c>
      <c r="S45" s="13">
        <v>40.792757369290662</v>
      </c>
      <c r="T45" s="13">
        <f t="shared" si="12"/>
        <v>9683.1056592056811</v>
      </c>
      <c r="U45" s="13">
        <f t="shared" si="13"/>
        <v>6585.2991317817523</v>
      </c>
      <c r="V45" s="13">
        <f t="shared" si="14"/>
        <v>1718.810716078324</v>
      </c>
      <c r="W45" s="13">
        <f t="shared" si="15"/>
        <v>16268.404790987433</v>
      </c>
      <c r="X45" s="7">
        <v>75297.868000000002</v>
      </c>
      <c r="Y45" s="7">
        <v>40.9</v>
      </c>
      <c r="Z45" s="7">
        <v>6330311.4900000002</v>
      </c>
      <c r="AA45">
        <v>4</v>
      </c>
      <c r="AB45">
        <v>7.4533333333333296</v>
      </c>
      <c r="AC45">
        <v>3.39</v>
      </c>
      <c r="AD45" s="7">
        <v>53991.194000000003</v>
      </c>
      <c r="AF45">
        <f t="shared" si="16"/>
        <v>9.6969801493698355</v>
      </c>
      <c r="AG45" s="16">
        <f t="shared" si="17"/>
        <v>9.1781379613774323</v>
      </c>
      <c r="AH45">
        <f t="shared" si="18"/>
        <v>7.4493878865092409</v>
      </c>
      <c r="AI45">
        <f>AVERAGE($AB$2:AB45)</f>
        <v>9.1994583333333324</v>
      </c>
      <c r="AN45" s="2">
        <v>130417.3606792682</v>
      </c>
      <c r="AO45" s="17">
        <f t="shared" si="19"/>
        <v>1732.019300722674</v>
      </c>
      <c r="AP45">
        <f>REG_G!$B$17+REG_G!$B$18*DATA!A45</f>
        <v>1656.5449959700582</v>
      </c>
      <c r="AQ45" s="17">
        <f t="shared" si="20"/>
        <v>75.474304752615808</v>
      </c>
      <c r="AR45" s="17">
        <f>AVERAGE($AQ$5,$AQ$9,$AQ$13,$AQ$17,$AQ$21,$AQ$25,$AQ$29,$AQ$33,$AQ$37,$AQ$41,$AQ$45,$AQ$49,$AQ$53,$AQ$57)</f>
        <v>86.299621265148531</v>
      </c>
      <c r="AS45" s="19">
        <f t="shared" si="21"/>
        <v>1645.7196794575254</v>
      </c>
      <c r="AT45">
        <f t="shared" si="22"/>
        <v>7.405933062637347</v>
      </c>
      <c r="AU45" s="17">
        <f t="shared" si="23"/>
        <v>17914.12447044496</v>
      </c>
    </row>
    <row r="46" spans="1:47" ht="18" x14ac:dyDescent="0.2">
      <c r="A46">
        <v>45</v>
      </c>
      <c r="B46" t="s">
        <v>44</v>
      </c>
      <c r="C46" t="str">
        <f t="shared" si="0"/>
        <v>2022</v>
      </c>
      <c r="D46" t="str">
        <f t="shared" si="1"/>
        <v>1</v>
      </c>
      <c r="E46" s="2">
        <v>768875.97356164968</v>
      </c>
      <c r="F46" s="3">
        <v>406806.80207519798</v>
      </c>
      <c r="G46" s="14">
        <f t="shared" si="3"/>
        <v>10173.863024847769</v>
      </c>
      <c r="H46" s="15">
        <f t="shared" si="4"/>
        <v>5382.9184734663413</v>
      </c>
      <c r="I46" s="20">
        <f t="shared" si="5"/>
        <v>15556.781498314111</v>
      </c>
      <c r="J46" s="12">
        <f t="shared" si="6"/>
        <v>1743.8428659957158</v>
      </c>
      <c r="K46" s="1">
        <f>REG_C!$B$17+REG_C!$B$18*DATA!A46</f>
        <v>10118.676001942251</v>
      </c>
      <c r="L46" s="1">
        <f>REG_I!$B$17+REG_I!$B$18*DATA!A46</f>
        <v>6645.5758725767391</v>
      </c>
      <c r="M46" s="12">
        <f t="shared" si="7"/>
        <v>1831.2377492393703</v>
      </c>
      <c r="N46" s="3">
        <f t="shared" si="8"/>
        <v>55.187022905518461</v>
      </c>
      <c r="O46" s="8">
        <f t="shared" si="9"/>
        <v>-1262.6573991103978</v>
      </c>
      <c r="P46" s="13">
        <f t="shared" si="10"/>
        <v>-87.394883243654476</v>
      </c>
      <c r="Q46" s="13">
        <v>162.29046721241846</v>
      </c>
      <c r="R46" s="13">
        <v>-906.64997088653706</v>
      </c>
      <c r="S46" s="13">
        <v>-35.189955694639025</v>
      </c>
      <c r="T46" s="13">
        <f t="shared" si="12"/>
        <v>10011.572557635351</v>
      </c>
      <c r="U46" s="13">
        <f t="shared" si="13"/>
        <v>6289.568444352878</v>
      </c>
      <c r="V46" s="13">
        <f t="shared" si="14"/>
        <v>1779.0328216903549</v>
      </c>
      <c r="W46" s="13">
        <f t="shared" si="15"/>
        <v>16301.141001988228</v>
      </c>
      <c r="X46" s="7">
        <v>75573.650999999998</v>
      </c>
      <c r="Y46" s="7">
        <v>40.03</v>
      </c>
      <c r="Z46" s="7">
        <v>7254258.8300000001</v>
      </c>
      <c r="AA46">
        <v>4</v>
      </c>
      <c r="AB46">
        <v>7.5233333333333299</v>
      </c>
      <c r="AC46">
        <v>3.4066666666666698</v>
      </c>
      <c r="AD46" s="7">
        <v>54870.752</v>
      </c>
      <c r="AF46">
        <f t="shared" si="16"/>
        <v>9.6989903844669367</v>
      </c>
      <c r="AG46" s="16">
        <f t="shared" si="17"/>
        <v>9.2114969586354327</v>
      </c>
      <c r="AH46">
        <f t="shared" si="18"/>
        <v>7.4838251370124267</v>
      </c>
      <c r="AI46">
        <f>AVERAGE($AB$2:AB46)</f>
        <v>9.1622111111111106</v>
      </c>
      <c r="AN46" s="2">
        <v>118798.69210134892</v>
      </c>
      <c r="AO46" s="17">
        <f t="shared" si="19"/>
        <v>1571.9591488487029</v>
      </c>
      <c r="AP46">
        <f>REG_G!$B$17+REG_G!$B$18*DATA!A46</f>
        <v>1669.1798973933485</v>
      </c>
      <c r="AQ46" s="17">
        <f t="shared" si="20"/>
        <v>-97.22074854464563</v>
      </c>
      <c r="AR46" s="17">
        <f>AVERAGE($AQ$2,$AQ$6,$AQ$10,$AQ$14,$AQ$18,$AQ$22,$AQ$26,$AQ$30,$AQ$34,$AQ$38,$AQ$42,$AQ$46,$AQ$50,$AQ$54)</f>
        <v>-65.483015539003304</v>
      </c>
      <c r="AS46" s="19">
        <f t="shared" si="21"/>
        <v>1637.4421643877063</v>
      </c>
      <c r="AT46">
        <f t="shared" si="22"/>
        <v>7.4008906474277714</v>
      </c>
      <c r="AU46" s="17">
        <f t="shared" si="23"/>
        <v>17938.583166375935</v>
      </c>
    </row>
    <row r="47" spans="1:47" ht="18" x14ac:dyDescent="0.2">
      <c r="A47">
        <v>46</v>
      </c>
      <c r="B47" t="s">
        <v>45</v>
      </c>
      <c r="C47" t="str">
        <f t="shared" si="0"/>
        <v>2022</v>
      </c>
      <c r="D47" t="str">
        <f t="shared" si="1"/>
        <v>2</v>
      </c>
      <c r="E47" s="4">
        <v>827165.4516898517</v>
      </c>
      <c r="F47" s="3">
        <v>473894.69928559667</v>
      </c>
      <c r="G47" s="14">
        <f t="shared" si="3"/>
        <v>10910.162412304051</v>
      </c>
      <c r="H47" s="15">
        <f t="shared" si="4"/>
        <v>6250.5852063493294</v>
      </c>
      <c r="I47" s="20">
        <f t="shared" si="5"/>
        <v>17160.747618653382</v>
      </c>
      <c r="J47" s="12">
        <f t="shared" si="6"/>
        <v>1824.0954937604042</v>
      </c>
      <c r="K47" s="1">
        <f>REG_C!$B$17+REG_C!$B$18*DATA!A47</f>
        <v>10210.798278743383</v>
      </c>
      <c r="L47" s="1">
        <f>REG_I!$B$17+REG_I!$B$18*DATA!A47</f>
        <v>6723.2465693067261</v>
      </c>
      <c r="M47" s="12">
        <f t="shared" si="7"/>
        <v>1831.2377492393703</v>
      </c>
      <c r="N47" s="3">
        <f t="shared" si="8"/>
        <v>699.36413356066805</v>
      </c>
      <c r="O47" s="8">
        <f t="shared" si="9"/>
        <v>-472.6613629573967</v>
      </c>
      <c r="P47" s="13">
        <f t="shared" si="10"/>
        <v>-7.1422554789660353</v>
      </c>
      <c r="Q47" s="13">
        <v>303.64982299288744</v>
      </c>
      <c r="R47" s="13">
        <v>-407.99117413113862</v>
      </c>
      <c r="S47" s="13">
        <v>-7.4580899687446491</v>
      </c>
      <c r="T47" s="13">
        <f t="shared" si="12"/>
        <v>10606.512589311164</v>
      </c>
      <c r="U47" s="13">
        <f t="shared" si="13"/>
        <v>6658.5763804804683</v>
      </c>
      <c r="V47" s="13">
        <f t="shared" si="14"/>
        <v>1831.5535837291488</v>
      </c>
      <c r="W47" s="13">
        <f t="shared" si="15"/>
        <v>17265.088969791632</v>
      </c>
      <c r="X47" s="7">
        <v>75816.053</v>
      </c>
      <c r="Y47" s="7">
        <v>41.96</v>
      </c>
      <c r="Z47" s="7">
        <v>7421724.0199999996</v>
      </c>
      <c r="AA47">
        <v>4</v>
      </c>
      <c r="AB47">
        <v>7.6233333333333304</v>
      </c>
      <c r="AC47">
        <v>3.4633333333333298</v>
      </c>
      <c r="AD47" s="7">
        <v>54931.57</v>
      </c>
      <c r="AF47">
        <f t="shared" si="16"/>
        <v>9.7564417629988629</v>
      </c>
      <c r="AG47" s="16">
        <f t="shared" si="17"/>
        <v>9.2692234866547221</v>
      </c>
      <c r="AH47">
        <f t="shared" si="18"/>
        <v>7.5129198385362708</v>
      </c>
      <c r="AI47">
        <f>AVERAGE($AB$2:AB47)</f>
        <v>9.1287572463768107</v>
      </c>
      <c r="AN47" s="4">
        <v>123062.49539838926</v>
      </c>
      <c r="AO47" s="17">
        <f t="shared" si="19"/>
        <v>1623.1720134308398</v>
      </c>
      <c r="AP47">
        <f>REG_G!$B$17+REG_G!$B$18*DATA!A47</f>
        <v>1681.8147988166388</v>
      </c>
      <c r="AQ47" s="17">
        <f t="shared" si="20"/>
        <v>-58.642785385799016</v>
      </c>
      <c r="AR47" s="17">
        <f>AVERAGE($AQ$3,$AQ$7,$AQ$11,$AQ$15,$AQ$19,$AQ$23,$AQ$27,$AQ$31,$AQ$35,$AQ$39,$AQ$43,$AQ$47,$AQ$51,$AQ$55)</f>
        <v>-23.196199819291873</v>
      </c>
      <c r="AS47" s="19">
        <f t="shared" si="21"/>
        <v>1646.3682132501317</v>
      </c>
      <c r="AT47">
        <f t="shared" si="22"/>
        <v>7.4063270580725433</v>
      </c>
      <c r="AU47" s="17">
        <f t="shared" si="23"/>
        <v>18911.457183041763</v>
      </c>
    </row>
    <row r="48" spans="1:47" ht="18" x14ac:dyDescent="0.2">
      <c r="A48">
        <v>47</v>
      </c>
      <c r="B48" t="s">
        <v>46</v>
      </c>
      <c r="C48" t="str">
        <f t="shared" si="0"/>
        <v>2022</v>
      </c>
      <c r="D48" t="str">
        <f t="shared" si="1"/>
        <v>3</v>
      </c>
      <c r="E48" s="2">
        <v>725840.06445027306</v>
      </c>
      <c r="F48" s="3">
        <v>539968.5571762881</v>
      </c>
      <c r="G48" s="14">
        <f t="shared" si="3"/>
        <v>9543.0912122601876</v>
      </c>
      <c r="H48" s="15">
        <f t="shared" si="4"/>
        <v>7099.3176668864844</v>
      </c>
      <c r="I48" s="20">
        <f t="shared" si="5"/>
        <v>16642.408879146671</v>
      </c>
      <c r="J48" s="12">
        <f t="shared" si="6"/>
        <v>1822.8040311799678</v>
      </c>
      <c r="K48" s="1">
        <f>REG_C!$B$17+REG_C!$B$18*DATA!A48</f>
        <v>10302.920555544515</v>
      </c>
      <c r="L48" s="1">
        <f>REG_I!$B$17+REG_I!$B$18*DATA!A48</f>
        <v>6800.9172660367112</v>
      </c>
      <c r="M48" s="12">
        <f t="shared" si="7"/>
        <v>1831.2377492393703</v>
      </c>
      <c r="N48" s="3">
        <f t="shared" si="8"/>
        <v>-759.82934328432748</v>
      </c>
      <c r="O48" s="8">
        <f t="shared" si="9"/>
        <v>298.40040084977318</v>
      </c>
      <c r="P48" s="13">
        <f t="shared" si="10"/>
        <v>-8.4337180594025085</v>
      </c>
      <c r="Q48" s="13">
        <v>-292.7833197642658</v>
      </c>
      <c r="R48" s="13">
        <v>381.00142535823039</v>
      </c>
      <c r="S48" s="13">
        <v>1.8552882940940338</v>
      </c>
      <c r="T48" s="13">
        <f t="shared" si="12"/>
        <v>9835.8745320244525</v>
      </c>
      <c r="U48" s="13">
        <f t="shared" si="13"/>
        <v>6718.3162415282541</v>
      </c>
      <c r="V48" s="13">
        <f t="shared" si="14"/>
        <v>1820.9487428858738</v>
      </c>
      <c r="W48" s="13">
        <f t="shared" si="15"/>
        <v>16554.190773552706</v>
      </c>
      <c r="X48" s="7">
        <v>76059.218999999997</v>
      </c>
      <c r="Y48" s="7">
        <v>41.92</v>
      </c>
      <c r="Z48" s="7">
        <v>7546818.6799999997</v>
      </c>
      <c r="AA48">
        <v>5</v>
      </c>
      <c r="AB48">
        <v>7.94</v>
      </c>
      <c r="AC48">
        <v>3.61</v>
      </c>
      <c r="AD48" s="7">
        <v>55121.283000000003</v>
      </c>
      <c r="AF48">
        <f t="shared" si="16"/>
        <v>9.7143945676964858</v>
      </c>
      <c r="AG48" s="16">
        <f t="shared" si="17"/>
        <v>9.1937916472588377</v>
      </c>
      <c r="AH48">
        <f t="shared" si="18"/>
        <v>7.5071129315477467</v>
      </c>
      <c r="AI48">
        <f>AVERAGE($AB$2:AB48)</f>
        <v>9.1034645390070921</v>
      </c>
      <c r="AN48" s="2">
        <v>125719.10519927013</v>
      </c>
      <c r="AO48" s="17">
        <f t="shared" si="19"/>
        <v>1652.9108088694695</v>
      </c>
      <c r="AP48">
        <f>REG_G!$B$17+REG_G!$B$18*DATA!A48</f>
        <v>1694.4497002399291</v>
      </c>
      <c r="AQ48" s="17">
        <f t="shared" si="20"/>
        <v>-41.538891370459623</v>
      </c>
      <c r="AR48" s="17">
        <f>AVERAGE($AQ$4,$AQ$8,$AQ$12,$AQ$16,$AQ$20,$AQ$24,$AQ$28,$AQ$32,$AQ$36,$AQ$40,$AQ$44,$AQ$48,$AQ$52,$AQ$56)</f>
        <v>2.3795940931466117</v>
      </c>
      <c r="AS48" s="19">
        <f t="shared" si="21"/>
        <v>1650.5312147763229</v>
      </c>
      <c r="AT48">
        <f t="shared" si="22"/>
        <v>7.408852463429664</v>
      </c>
      <c r="AU48" s="17">
        <f t="shared" si="23"/>
        <v>18204.721988329027</v>
      </c>
    </row>
    <row r="49" spans="1:47" ht="18" x14ac:dyDescent="0.2">
      <c r="A49">
        <v>48</v>
      </c>
      <c r="B49" t="s">
        <v>47</v>
      </c>
      <c r="C49" t="str">
        <f t="shared" si="0"/>
        <v>2022</v>
      </c>
      <c r="D49" t="str">
        <f t="shared" si="1"/>
        <v>4</v>
      </c>
      <c r="E49" s="5">
        <v>785491.78967631282</v>
      </c>
      <c r="F49" s="3">
        <v>598534.69033138664</v>
      </c>
      <c r="G49" s="14">
        <f t="shared" si="3"/>
        <v>10305.746549278059</v>
      </c>
      <c r="H49" s="15">
        <f t="shared" si="4"/>
        <v>7852.8469687095849</v>
      </c>
      <c r="I49" s="20">
        <f t="shared" si="5"/>
        <v>18158.593517987643</v>
      </c>
      <c r="J49" s="12">
        <f t="shared" si="6"/>
        <v>1848.7458200104529</v>
      </c>
      <c r="K49" s="1">
        <f>REG_C!$B$17+REG_C!$B$18*DATA!A49</f>
        <v>10395.042832345647</v>
      </c>
      <c r="L49" s="1">
        <f>REG_I!$B$17+REG_I!$B$18*DATA!A49</f>
        <v>6878.5879627666982</v>
      </c>
      <c r="M49" s="12">
        <f t="shared" si="7"/>
        <v>1831.2377492393703</v>
      </c>
      <c r="N49" s="3">
        <f t="shared" si="8"/>
        <v>-89.296283067587865</v>
      </c>
      <c r="O49" s="8">
        <f t="shared" si="9"/>
        <v>974.25900594288669</v>
      </c>
      <c r="P49" s="13">
        <f t="shared" si="10"/>
        <v>17.508070771082657</v>
      </c>
      <c r="Q49" s="13">
        <v>-173.15697044103814</v>
      </c>
      <c r="R49" s="13">
        <v>933.63971965944461</v>
      </c>
      <c r="S49" s="13">
        <v>40.792757369290662</v>
      </c>
      <c r="T49" s="13">
        <f t="shared" si="12"/>
        <v>10478.903519719097</v>
      </c>
      <c r="U49" s="13">
        <f t="shared" si="13"/>
        <v>6919.2072490501405</v>
      </c>
      <c r="V49" s="13">
        <f t="shared" si="14"/>
        <v>1807.9530626411622</v>
      </c>
      <c r="W49" s="13">
        <f t="shared" si="15"/>
        <v>17398.110768769238</v>
      </c>
      <c r="X49" s="7">
        <v>76218.815000000002</v>
      </c>
      <c r="Y49" s="7">
        <v>42.49</v>
      </c>
      <c r="Z49" s="7">
        <v>7617378.4500000002</v>
      </c>
      <c r="AA49">
        <v>6</v>
      </c>
      <c r="AB49">
        <v>8.9666666666666703</v>
      </c>
      <c r="AC49">
        <v>4.79</v>
      </c>
      <c r="AD49" s="7">
        <v>55271.521000000001</v>
      </c>
      <c r="AF49">
        <f t="shared" si="16"/>
        <v>9.7641169028002501</v>
      </c>
      <c r="AG49" s="16">
        <f t="shared" si="17"/>
        <v>9.2571193264203515</v>
      </c>
      <c r="AH49">
        <f t="shared" si="18"/>
        <v>7.49995057968657</v>
      </c>
      <c r="AI49">
        <f>AVERAGE($AB$2:AB49)</f>
        <v>9.1006145833333338</v>
      </c>
      <c r="AN49" s="5">
        <v>134885.63993487478</v>
      </c>
      <c r="AO49" s="17">
        <f t="shared" si="19"/>
        <v>1769.7157838897756</v>
      </c>
      <c r="AP49">
        <f>REG_G!$B$17+REG_G!$B$18*DATA!A49</f>
        <v>1707.0846016632195</v>
      </c>
      <c r="AQ49" s="17">
        <f t="shared" si="20"/>
        <v>62.63118222655612</v>
      </c>
      <c r="AR49" s="17">
        <f>AVERAGE($AQ$5,$AQ$9,$AQ$13,$AQ$17,$AQ$21,$AQ$25,$AQ$29,$AQ$33,$AQ$37,$AQ$41,$AQ$45,$AQ$49,$AQ$53,$AQ$57)</f>
        <v>86.299621265148531</v>
      </c>
      <c r="AS49" s="19">
        <f t="shared" si="21"/>
        <v>1683.4161626246271</v>
      </c>
      <c r="AT49">
        <f t="shared" si="22"/>
        <v>7.4285804379103242</v>
      </c>
      <c r="AU49" s="17">
        <f t="shared" si="23"/>
        <v>19081.526931393866</v>
      </c>
    </row>
    <row r="50" spans="1:47" ht="18" x14ac:dyDescent="0.2">
      <c r="A50">
        <v>49</v>
      </c>
      <c r="B50" t="s">
        <v>48</v>
      </c>
      <c r="C50" t="str">
        <f t="shared" si="0"/>
        <v>2023</v>
      </c>
      <c r="D50" t="str">
        <f t="shared" si="1"/>
        <v>1</v>
      </c>
      <c r="E50" s="5">
        <v>791711.58997643064</v>
      </c>
      <c r="F50" s="6">
        <v>406887.45056212757</v>
      </c>
      <c r="G50" s="14">
        <f t="shared" si="3"/>
        <v>10364.290103667312</v>
      </c>
      <c r="H50" s="15">
        <f t="shared" si="4"/>
        <v>5326.5603668793401</v>
      </c>
      <c r="I50" s="20">
        <f t="shared" si="5"/>
        <v>15690.850470546651</v>
      </c>
      <c r="J50" s="12">
        <f t="shared" si="6"/>
        <v>1789.315312008413</v>
      </c>
      <c r="K50" s="1">
        <f>REG_C!$B$17+REG_C!$B$18*DATA!A50</f>
        <v>10487.165109146779</v>
      </c>
      <c r="L50" s="1">
        <f>REG_I!$B$17+REG_I!$B$18*DATA!A50</f>
        <v>6956.2586594966842</v>
      </c>
      <c r="M50" s="12">
        <f t="shared" si="7"/>
        <v>1831.2377492393703</v>
      </c>
      <c r="N50" s="3">
        <f t="shared" si="8"/>
        <v>-122.87500547946729</v>
      </c>
      <c r="O50" s="8">
        <f t="shared" si="9"/>
        <v>-1629.6982926173441</v>
      </c>
      <c r="P50" s="13">
        <f t="shared" si="10"/>
        <v>-41.922437230957257</v>
      </c>
      <c r="Q50" s="13">
        <v>162.29046721241846</v>
      </c>
      <c r="R50" s="13">
        <v>-906.64997088653706</v>
      </c>
      <c r="S50" s="13">
        <v>-35.189955694639025</v>
      </c>
      <c r="T50" s="13">
        <f t="shared" si="12"/>
        <v>10201.999636454893</v>
      </c>
      <c r="U50" s="13">
        <f t="shared" si="13"/>
        <v>6233.2103377658768</v>
      </c>
      <c r="V50" s="13">
        <f t="shared" si="14"/>
        <v>1824.5052677030521</v>
      </c>
      <c r="W50" s="13">
        <f t="shared" si="15"/>
        <v>16435.209974220772</v>
      </c>
      <c r="X50" s="7">
        <v>76388.404999999999</v>
      </c>
      <c r="Y50" s="7">
        <v>41.44</v>
      </c>
      <c r="Z50" s="7">
        <v>7811087.1799999997</v>
      </c>
      <c r="AA50" s="7">
        <v>6</v>
      </c>
      <c r="AB50">
        <v>9.85</v>
      </c>
      <c r="AC50">
        <v>5.6849999999999996</v>
      </c>
      <c r="AD50" s="7">
        <v>54972.226000000002</v>
      </c>
      <c r="AF50">
        <f t="shared" si="16"/>
        <v>9.7071812620569116</v>
      </c>
      <c r="AG50" s="16">
        <f t="shared" si="17"/>
        <v>9.230339022848181</v>
      </c>
      <c r="AH50">
        <f t="shared" si="18"/>
        <v>7.5090641430759808</v>
      </c>
      <c r="AI50">
        <f>AVERAGE($AB$2:AB50)</f>
        <v>9.1159081632653063</v>
      </c>
      <c r="AN50" s="5">
        <v>122913.45110154903</v>
      </c>
      <c r="AO50" s="17">
        <f t="shared" si="19"/>
        <v>1609.0590070776977</v>
      </c>
      <c r="AP50">
        <f>REG_G!$B$17+REG_G!$B$18*DATA!A50</f>
        <v>1719.7195030865098</v>
      </c>
      <c r="AQ50" s="17">
        <f t="shared" si="20"/>
        <v>-110.66049600881206</v>
      </c>
      <c r="AR50" s="17">
        <f>AVERAGE($AQ$2,$AQ$6,$AQ$10,$AQ$14,$AQ$18,$AQ$22,$AQ$26,$AQ$30,$AQ$34,$AQ$38,$AQ$42,$AQ$46,$AQ$50,$AQ$54)</f>
        <v>-65.483015539003304</v>
      </c>
      <c r="AS50" s="19">
        <f t="shared" si="21"/>
        <v>1674.5420226167012</v>
      </c>
      <c r="AT50">
        <f t="shared" si="22"/>
        <v>7.4232949875399736</v>
      </c>
      <c r="AU50" s="17">
        <f t="shared" si="23"/>
        <v>18109.751996837473</v>
      </c>
    </row>
    <row r="51" spans="1:47" ht="18" x14ac:dyDescent="0.2">
      <c r="A51">
        <v>50</v>
      </c>
      <c r="B51" t="s">
        <v>49</v>
      </c>
      <c r="C51" t="str">
        <f t="shared" si="0"/>
        <v>2023</v>
      </c>
      <c r="D51" t="str">
        <f t="shared" si="1"/>
        <v>2</v>
      </c>
      <c r="E51" s="5">
        <v>844113.80217285594</v>
      </c>
      <c r="F51" s="6">
        <v>481909.29631735588</v>
      </c>
      <c r="G51" s="14">
        <f t="shared" si="3"/>
        <v>11021.386142499663</v>
      </c>
      <c r="H51" s="15">
        <f t="shared" si="4"/>
        <v>6292.1710635484078</v>
      </c>
      <c r="I51" s="20">
        <f t="shared" si="5"/>
        <v>17313.55720604807</v>
      </c>
      <c r="J51" s="12">
        <f t="shared" si="6"/>
        <v>1791.4089471510263</v>
      </c>
      <c r="K51" s="1">
        <f>REG_C!$B$17+REG_C!$B$18*DATA!A51</f>
        <v>10579.28738594791</v>
      </c>
      <c r="L51" s="1">
        <f>REG_I!$B$17+REG_I!$B$18*DATA!A51</f>
        <v>7033.9293562266703</v>
      </c>
      <c r="M51" s="12">
        <f t="shared" si="7"/>
        <v>1831.2377492393703</v>
      </c>
      <c r="N51" s="3">
        <f t="shared" si="8"/>
        <v>442.09875655175347</v>
      </c>
      <c r="O51" s="8">
        <f t="shared" si="9"/>
        <v>-741.75829267826248</v>
      </c>
      <c r="P51" s="13">
        <f t="shared" si="10"/>
        <v>-39.828802088343991</v>
      </c>
      <c r="Q51" s="13">
        <v>303.64982299288744</v>
      </c>
      <c r="R51" s="13">
        <v>-407.99117413113862</v>
      </c>
      <c r="S51" s="13">
        <v>-7.4580899687446491</v>
      </c>
      <c r="T51" s="13">
        <f t="shared" si="12"/>
        <v>10717.736319506776</v>
      </c>
      <c r="U51" s="13">
        <f t="shared" si="13"/>
        <v>6700.1622376795467</v>
      </c>
      <c r="V51" s="13">
        <f t="shared" si="14"/>
        <v>1798.8670371197709</v>
      </c>
      <c r="W51" s="13">
        <f t="shared" si="15"/>
        <v>17417.898557186323</v>
      </c>
      <c r="X51" s="7">
        <v>76588.714999999997</v>
      </c>
      <c r="Y51" s="7">
        <v>41.47</v>
      </c>
      <c r="Z51" s="7">
        <v>7706673.4500000002</v>
      </c>
      <c r="AA51">
        <v>4.5</v>
      </c>
      <c r="AB51">
        <v>9.75</v>
      </c>
      <c r="AC51">
        <v>5.34</v>
      </c>
      <c r="AD51" s="7">
        <v>55140.949000000001</v>
      </c>
      <c r="AF51">
        <f t="shared" si="16"/>
        <v>9.7652536092138131</v>
      </c>
      <c r="AG51" s="16">
        <f t="shared" si="17"/>
        <v>9.2796552481013741</v>
      </c>
      <c r="AH51">
        <f t="shared" si="18"/>
        <v>7.4949123218915723</v>
      </c>
      <c r="AI51">
        <f>AVERAGE($AB$2:AB51)</f>
        <v>9.1285900000000009</v>
      </c>
      <c r="AN51" s="5">
        <v>127381.32763413864</v>
      </c>
      <c r="AO51" s="17">
        <f t="shared" si="19"/>
        <v>1663.1866409318741</v>
      </c>
      <c r="AP51">
        <f>REG_G!$B$17+REG_G!$B$18*DATA!A51</f>
        <v>1732.3544045098001</v>
      </c>
      <c r="AQ51" s="17">
        <f t="shared" si="20"/>
        <v>-69.167763577926053</v>
      </c>
      <c r="AR51" s="17">
        <f>AVERAGE($AQ$3,$AQ$7,$AQ$11,$AQ$15,$AQ$19,$AQ$23,$AQ$27,$AQ$31,$AQ$35,$AQ$39,$AQ$43,$AQ$47,$AQ$51,$AQ$55)</f>
        <v>-23.196199819291873</v>
      </c>
      <c r="AS51" s="19">
        <f t="shared" si="21"/>
        <v>1686.382840751166</v>
      </c>
      <c r="AT51">
        <f t="shared" si="22"/>
        <v>7.4303411832188813</v>
      </c>
      <c r="AU51" s="17">
        <f t="shared" si="23"/>
        <v>19104.281397937488</v>
      </c>
    </row>
    <row r="52" spans="1:47" ht="18" x14ac:dyDescent="0.2">
      <c r="A52">
        <v>51</v>
      </c>
      <c r="B52" t="s">
        <v>50</v>
      </c>
      <c r="C52" t="str">
        <f t="shared" si="0"/>
        <v>2023</v>
      </c>
      <c r="D52" t="str">
        <f t="shared" si="1"/>
        <v>3</v>
      </c>
      <c r="E52" s="5">
        <v>755985.5787200951</v>
      </c>
      <c r="F52" s="6">
        <v>577293.0465050597</v>
      </c>
      <c r="G52" s="14">
        <f t="shared" si="3"/>
        <v>9846.1095191423319</v>
      </c>
      <c r="H52" s="15">
        <f t="shared" si="4"/>
        <v>7518.7817341059208</v>
      </c>
      <c r="I52" s="20">
        <f t="shared" si="5"/>
        <v>17364.891253248254</v>
      </c>
      <c r="J52" s="12">
        <f t="shared" si="6"/>
        <v>1794.923081068981</v>
      </c>
      <c r="K52" s="1">
        <f>REG_C!$B$17+REG_C!$B$18*DATA!A52</f>
        <v>10671.409662749042</v>
      </c>
      <c r="L52" s="1">
        <f>REG_I!$B$17+REG_I!$B$18*DATA!A52</f>
        <v>7111.6000529566563</v>
      </c>
      <c r="M52" s="12">
        <f t="shared" si="7"/>
        <v>1831.2377492393703</v>
      </c>
      <c r="N52" s="3">
        <f t="shared" si="8"/>
        <v>-825.30014360670975</v>
      </c>
      <c r="O52" s="8">
        <f t="shared" si="9"/>
        <v>407.18168114926448</v>
      </c>
      <c r="P52" s="13">
        <f t="shared" si="10"/>
        <v>-36.314668170389268</v>
      </c>
      <c r="Q52" s="13">
        <v>-292.7833197642658</v>
      </c>
      <c r="R52" s="13">
        <v>381.00142535823039</v>
      </c>
      <c r="S52" s="13">
        <v>1.8552882940940338</v>
      </c>
      <c r="T52" s="13">
        <f t="shared" si="12"/>
        <v>10138.892838906599</v>
      </c>
      <c r="U52" s="13">
        <f t="shared" si="13"/>
        <v>7137.7803087476905</v>
      </c>
      <c r="V52" s="13">
        <f t="shared" si="14"/>
        <v>1793.067792774887</v>
      </c>
      <c r="W52" s="13">
        <f t="shared" si="15"/>
        <v>17276.673147654288</v>
      </c>
      <c r="X52" s="7">
        <v>76780.130999999994</v>
      </c>
      <c r="Y52" s="7">
        <v>41.79</v>
      </c>
      <c r="Z52" s="7">
        <v>7863152.4800000004</v>
      </c>
      <c r="AA52" s="7">
        <v>4.5</v>
      </c>
      <c r="AB52">
        <v>9.2833333333333297</v>
      </c>
      <c r="AC52">
        <v>4.41</v>
      </c>
      <c r="AD52" s="7">
        <v>54963.080999999998</v>
      </c>
      <c r="AF52">
        <f t="shared" si="16"/>
        <v>9.7571124976450889</v>
      </c>
      <c r="AG52" s="16">
        <f t="shared" si="17"/>
        <v>9.22413408369923</v>
      </c>
      <c r="AH52">
        <f t="shared" si="18"/>
        <v>7.4916832825807642</v>
      </c>
      <c r="AI52">
        <f>AVERAGE($AB$2:AB52)</f>
        <v>9.1316241830065366</v>
      </c>
      <c r="AN52" s="5">
        <v>132428.36682935516</v>
      </c>
      <c r="AO52" s="17">
        <f t="shared" si="19"/>
        <v>1724.7739109660436</v>
      </c>
      <c r="AP52">
        <f>REG_G!$B$17+REG_G!$B$18*DATA!A52</f>
        <v>1744.9893059330905</v>
      </c>
      <c r="AQ52" s="17">
        <f t="shared" si="20"/>
        <v>-20.215394967046905</v>
      </c>
      <c r="AR52" s="17">
        <f>AVERAGE($AQ$4,$AQ$8,$AQ$12,$AQ$16,$AQ$20,$AQ$24,$AQ$28,$AQ$32,$AQ$36,$AQ$40,$AQ$44,$AQ$48,$AQ$52,$AQ$56)</f>
        <v>2.3795940931466117</v>
      </c>
      <c r="AS52" s="19">
        <f t="shared" si="21"/>
        <v>1722.394316872897</v>
      </c>
      <c r="AT52">
        <f t="shared" si="22"/>
        <v>7.4514706465050544</v>
      </c>
      <c r="AU52" s="17">
        <f t="shared" si="23"/>
        <v>18999.067464527187</v>
      </c>
    </row>
    <row r="53" spans="1:47" ht="18" x14ac:dyDescent="0.2">
      <c r="A53">
        <v>52</v>
      </c>
      <c r="B53" t="s">
        <v>51</v>
      </c>
      <c r="C53" t="str">
        <f t="shared" si="0"/>
        <v>2023</v>
      </c>
      <c r="D53" t="str">
        <f t="shared" si="1"/>
        <v>4</v>
      </c>
      <c r="E53" s="5">
        <v>822174.25625419663</v>
      </c>
      <c r="F53" s="6">
        <v>635893.7141701557</v>
      </c>
      <c r="G53" s="14">
        <f t="shared" si="3"/>
        <v>10677.945524073361</v>
      </c>
      <c r="H53" s="15">
        <f t="shared" si="4"/>
        <v>8258.6366422427618</v>
      </c>
      <c r="I53" s="20">
        <f t="shared" si="5"/>
        <v>18936.582166316122</v>
      </c>
      <c r="J53" s="12">
        <f t="shared" si="6"/>
        <v>1828.3732553688164</v>
      </c>
      <c r="K53" s="1">
        <f>REG_C!$B$17+REG_C!$B$18*DATA!A53</f>
        <v>10763.531939550174</v>
      </c>
      <c r="L53" s="1">
        <f>REG_I!$B$17+REG_I!$B$18*DATA!A53</f>
        <v>7189.2707496866424</v>
      </c>
      <c r="M53" s="12">
        <f t="shared" si="7"/>
        <v>1831.2377492393703</v>
      </c>
      <c r="N53" s="3">
        <f t="shared" si="8"/>
        <v>-85.586415476813272</v>
      </c>
      <c r="O53" s="8">
        <f t="shared" si="9"/>
        <v>1069.3658925561194</v>
      </c>
      <c r="P53" s="13">
        <f t="shared" si="10"/>
        <v>-2.8644938705538152</v>
      </c>
      <c r="Q53" s="13">
        <v>-173.15697044103814</v>
      </c>
      <c r="R53" s="13">
        <v>933.63971965944461</v>
      </c>
      <c r="S53" s="13">
        <v>40.792757369290662</v>
      </c>
      <c r="T53" s="13">
        <f t="shared" si="12"/>
        <v>10851.102494514398</v>
      </c>
      <c r="U53" s="13">
        <f t="shared" si="13"/>
        <v>7324.9969225833174</v>
      </c>
      <c r="V53" s="13">
        <f t="shared" si="14"/>
        <v>1787.5804979995257</v>
      </c>
      <c r="W53" s="13">
        <f t="shared" si="15"/>
        <v>18176.099417097714</v>
      </c>
      <c r="X53" s="7">
        <v>76997.42</v>
      </c>
      <c r="Y53" s="7">
        <v>42.74</v>
      </c>
      <c r="Z53" s="7">
        <v>8118013.1600000001</v>
      </c>
      <c r="AA53" s="7">
        <v>4.5</v>
      </c>
      <c r="AB53">
        <v>8.2149999999999999</v>
      </c>
      <c r="AC53">
        <v>3.5950000000000002</v>
      </c>
      <c r="AD53" s="7">
        <v>54897.841</v>
      </c>
      <c r="AF53">
        <f t="shared" si="16"/>
        <v>9.8078627911965945</v>
      </c>
      <c r="AG53" s="16">
        <f t="shared" si="17"/>
        <v>9.2920219662040555</v>
      </c>
      <c r="AH53">
        <f t="shared" si="18"/>
        <v>7.4886183074000581</v>
      </c>
      <c r="AI53">
        <f>AVERAGE($AB$2:AB53)</f>
        <v>9.1139967948717935</v>
      </c>
      <c r="AN53" s="5">
        <v>142755.72678347211</v>
      </c>
      <c r="AO53" s="17">
        <f t="shared" si="19"/>
        <v>1854.0325998386975</v>
      </c>
      <c r="AP53">
        <f>REG_G!$B$17+REG_G!$B$18*DATA!A53</f>
        <v>1757.6242073563808</v>
      </c>
      <c r="AQ53" s="17">
        <f t="shared" si="20"/>
        <v>96.408392482316685</v>
      </c>
      <c r="AR53" s="17">
        <f>AVERAGE($AQ$5,$AQ$9,$AQ$13,$AQ$17,$AQ$21,$AQ$25,$AQ$29,$AQ$33,$AQ$37,$AQ$41,$AQ$45,$AQ$49,$AQ$53,$AQ$57)</f>
        <v>86.299621265148531</v>
      </c>
      <c r="AS53" s="19">
        <f t="shared" si="21"/>
        <v>1767.732978573549</v>
      </c>
      <c r="AT53">
        <f t="shared" si="22"/>
        <v>7.4774532015727955</v>
      </c>
      <c r="AU53" s="17">
        <f t="shared" si="23"/>
        <v>19943.832395671263</v>
      </c>
    </row>
    <row r="54" spans="1:47" ht="18" x14ac:dyDescent="0.2">
      <c r="A54">
        <v>53</v>
      </c>
      <c r="B54" t="s">
        <v>52</v>
      </c>
      <c r="C54" t="str">
        <f t="shared" si="0"/>
        <v>2024</v>
      </c>
      <c r="D54" t="str">
        <f t="shared" si="1"/>
        <v>1</v>
      </c>
      <c r="E54" s="5">
        <v>833038.93497320032</v>
      </c>
      <c r="F54" s="6">
        <v>428341.80309409299</v>
      </c>
      <c r="G54" s="14">
        <f t="shared" si="3"/>
        <v>10788.515911277273</v>
      </c>
      <c r="H54" s="15">
        <f t="shared" si="4"/>
        <v>5547.3665925284586</v>
      </c>
      <c r="I54" s="20">
        <f t="shared" si="5"/>
        <v>16335.882503805731</v>
      </c>
      <c r="J54" s="12">
        <f t="shared" si="6"/>
        <v>1790.2526917494279</v>
      </c>
      <c r="K54" s="1">
        <f>REG_C!$B$17+REG_C!$B$18*DATA!A54</f>
        <v>10855.654216351306</v>
      </c>
      <c r="L54" s="1">
        <f>REG_I!$B$17+REG_I!$B$18*DATA!A54</f>
        <v>7266.9414464166284</v>
      </c>
      <c r="M54" s="12">
        <f t="shared" si="7"/>
        <v>1831.2377492393703</v>
      </c>
      <c r="N54" s="3">
        <f t="shared" si="8"/>
        <v>-67.138305074033269</v>
      </c>
      <c r="O54" s="8">
        <f t="shared" si="9"/>
        <v>-1719.5748538881699</v>
      </c>
      <c r="P54" s="13">
        <f t="shared" si="10"/>
        <v>-40.985057489942392</v>
      </c>
      <c r="Q54" s="13">
        <v>162.29046721241846</v>
      </c>
      <c r="R54" s="13">
        <v>-906.64997088653706</v>
      </c>
      <c r="S54" s="13">
        <v>-35.189955694639025</v>
      </c>
      <c r="T54" s="13">
        <f t="shared" si="12"/>
        <v>10626.225444064854</v>
      </c>
      <c r="U54" s="13">
        <f t="shared" si="13"/>
        <v>6454.0165634149953</v>
      </c>
      <c r="V54" s="13">
        <f t="shared" si="14"/>
        <v>1825.442647444067</v>
      </c>
      <c r="W54" s="13">
        <f t="shared" si="15"/>
        <v>17080.24200747985</v>
      </c>
      <c r="X54" s="7">
        <v>77215.341</v>
      </c>
      <c r="Y54" s="7">
        <v>41.72</v>
      </c>
      <c r="Z54" s="7">
        <v>8398005.5800000001</v>
      </c>
      <c r="AA54" s="7">
        <v>4.5</v>
      </c>
      <c r="AD54" s="7">
        <v>55223.303</v>
      </c>
      <c r="AF54">
        <f t="shared" si="16"/>
        <v>9.7456776362983781</v>
      </c>
      <c r="AG54" s="16">
        <f t="shared" si="17"/>
        <v>9.271080323053928</v>
      </c>
      <c r="AH54">
        <f t="shared" si="18"/>
        <v>7.5095777831516282</v>
      </c>
      <c r="AN54" s="5">
        <v>126625.43732481581</v>
      </c>
      <c r="AO54" s="17">
        <f t="shared" si="19"/>
        <v>1639.8999950646571</v>
      </c>
      <c r="AP54">
        <f>REG_G!$B$17+REG_G!$B$18*DATA!A54</f>
        <v>1770.2591087796711</v>
      </c>
      <c r="AQ54" s="17">
        <f t="shared" si="20"/>
        <v>-130.35911371501402</v>
      </c>
      <c r="AR54" s="17">
        <f>AVERAGE($AQ$2,$AQ$6,$AQ$10,$AQ$14,$AQ$18,$AQ$22,$AQ$26,$AQ$30,$AQ$34,$AQ$38,$AQ$42,$AQ$46,$AQ$50,$AQ$54)</f>
        <v>-65.483015539003304</v>
      </c>
      <c r="AS54" s="19">
        <f t="shared" si="21"/>
        <v>1705.3830106036603</v>
      </c>
      <c r="AT54">
        <f t="shared" si="22"/>
        <v>7.4415450041401492</v>
      </c>
      <c r="AU54" s="17">
        <f t="shared" si="23"/>
        <v>18785.625018083512</v>
      </c>
    </row>
    <row r="55" spans="1:47" ht="18" x14ac:dyDescent="0.2">
      <c r="A55">
        <v>54</v>
      </c>
      <c r="B55" t="s">
        <v>53</v>
      </c>
      <c r="C55" t="str">
        <f t="shared" si="0"/>
        <v>2024</v>
      </c>
      <c r="D55" t="str">
        <f t="shared" si="1"/>
        <v>2</v>
      </c>
      <c r="E55" s="5">
        <v>903751.77425106824</v>
      </c>
      <c r="F55" s="6">
        <v>520188.74986851687</v>
      </c>
      <c r="G55" s="14">
        <f t="shared" si="3"/>
        <v>11681.196874099347</v>
      </c>
      <c r="H55" s="15">
        <f t="shared" si="4"/>
        <v>6723.5576980651049</v>
      </c>
      <c r="I55" s="20">
        <f t="shared" si="5"/>
        <v>18404.754572164453</v>
      </c>
      <c r="J55" s="12">
        <f t="shared" si="6"/>
        <v>1760.2377897551551</v>
      </c>
      <c r="K55" s="1">
        <f>REG_C!$B$17+REG_C!$B$18*DATA!A55</f>
        <v>10947.776493152436</v>
      </c>
      <c r="L55" s="1">
        <f>REG_I!$B$17+REG_I!$B$18*DATA!A55</f>
        <v>7344.6121431466145</v>
      </c>
      <c r="M55" s="12">
        <f t="shared" si="7"/>
        <v>1831.2377492393703</v>
      </c>
      <c r="N55" s="3">
        <f t="shared" si="8"/>
        <v>733.42038094691088</v>
      </c>
      <c r="O55" s="8">
        <f t="shared" si="9"/>
        <v>-621.05444508150958</v>
      </c>
      <c r="P55" s="13">
        <f t="shared" si="10"/>
        <v>-70.999959484215196</v>
      </c>
      <c r="Q55" s="13">
        <v>303.64982299288744</v>
      </c>
      <c r="R55" s="13">
        <v>-407.99117413113862</v>
      </c>
      <c r="S55" s="13">
        <v>-7.4580899687446491</v>
      </c>
      <c r="T55" s="13">
        <f t="shared" si="12"/>
        <v>11377.54705110646</v>
      </c>
      <c r="U55" s="13">
        <f t="shared" si="13"/>
        <v>7131.5488721962438</v>
      </c>
      <c r="V55" s="13">
        <f t="shared" si="14"/>
        <v>1767.6958797238997</v>
      </c>
      <c r="W55" s="13">
        <f t="shared" si="15"/>
        <v>18509.095923302702</v>
      </c>
      <c r="X55" s="7">
        <v>77368.08</v>
      </c>
      <c r="Y55" s="7">
        <v>41.34</v>
      </c>
      <c r="Z55" s="7">
        <v>8240887.3899999997</v>
      </c>
      <c r="AA55" s="7">
        <v>4.5</v>
      </c>
      <c r="AD55" s="7">
        <v>54904.942000000003</v>
      </c>
      <c r="AF55">
        <f t="shared" si="16"/>
        <v>9.8260175617654504</v>
      </c>
      <c r="AG55" s="16">
        <f t="shared" si="17"/>
        <v>9.3393971353343623</v>
      </c>
      <c r="AH55">
        <f t="shared" si="18"/>
        <v>7.4774322146707046</v>
      </c>
      <c r="AN55" s="5">
        <v>131678.77433041387</v>
      </c>
      <c r="AO55" s="17">
        <f t="shared" si="19"/>
        <v>1701.9780551671165</v>
      </c>
      <c r="AP55">
        <f>REG_G!$B$17+REG_G!$B$18*DATA!A55</f>
        <v>1782.8940102029615</v>
      </c>
      <c r="AQ55" s="17">
        <f t="shared" si="20"/>
        <v>-80.915955035844945</v>
      </c>
      <c r="AR55" s="17">
        <f>AVERAGE($AQ$3,$AQ$7,$AQ$11,$AQ$15,$AQ$19,$AQ$23,$AQ$27,$AQ$31,$AQ$35,$AQ$39,$AQ$43,$AQ$47,$AQ$51,$AQ$55)</f>
        <v>-23.196199819291873</v>
      </c>
      <c r="AS55" s="19">
        <f t="shared" si="21"/>
        <v>1725.1742549864084</v>
      </c>
      <c r="AT55">
        <f t="shared" si="22"/>
        <v>7.4530833417469733</v>
      </c>
      <c r="AU55" s="17">
        <f t="shared" si="23"/>
        <v>20234.270178289109</v>
      </c>
    </row>
    <row r="56" spans="1:47" ht="18" x14ac:dyDescent="0.2">
      <c r="A56">
        <v>55</v>
      </c>
      <c r="B56" t="s">
        <v>54</v>
      </c>
      <c r="C56" t="str">
        <f t="shared" si="0"/>
        <v>2024</v>
      </c>
      <c r="D56" t="str">
        <f t="shared" si="1"/>
        <v>3</v>
      </c>
      <c r="E56" s="5">
        <v>809531.21819372079</v>
      </c>
      <c r="F56" s="6">
        <v>618137.2217009936</v>
      </c>
      <c r="G56" s="14">
        <f t="shared" si="3"/>
        <v>10435.379982762639</v>
      </c>
      <c r="H56" s="15">
        <f t="shared" si="4"/>
        <v>7968.1878165635571</v>
      </c>
      <c r="I56" s="20">
        <f t="shared" si="5"/>
        <v>18403.567799326196</v>
      </c>
      <c r="J56" s="12">
        <f t="shared" si="6"/>
        <v>1781.3332921236581</v>
      </c>
      <c r="K56" s="1">
        <f>REG_C!$B$17+REG_C!$B$18*DATA!A56</f>
        <v>11039.898769953568</v>
      </c>
      <c r="L56" s="1">
        <f>REG_I!$B$17+REG_I!$B$18*DATA!A56</f>
        <v>7422.2828398766005</v>
      </c>
      <c r="M56" s="12">
        <f t="shared" si="7"/>
        <v>1831.2377492393703</v>
      </c>
      <c r="N56" s="3">
        <f t="shared" si="8"/>
        <v>-604.51878719092929</v>
      </c>
      <c r="O56" s="8">
        <f t="shared" si="9"/>
        <v>545.90497668695662</v>
      </c>
      <c r="P56" s="13">
        <f t="shared" si="10"/>
        <v>-49.904457115712148</v>
      </c>
      <c r="Q56" s="13">
        <v>-292.7833197642658</v>
      </c>
      <c r="R56" s="13">
        <v>381.00142535823039</v>
      </c>
      <c r="S56" s="13">
        <v>1.8552882940940338</v>
      </c>
      <c r="T56" s="13">
        <f t="shared" si="12"/>
        <v>10728.163302526904</v>
      </c>
      <c r="U56" s="13">
        <f t="shared" si="13"/>
        <v>7587.1863912053268</v>
      </c>
      <c r="V56" s="13">
        <f t="shared" si="14"/>
        <v>1779.4780038295642</v>
      </c>
      <c r="W56" s="13">
        <f t="shared" si="15"/>
        <v>18315.349693732231</v>
      </c>
      <c r="X56" s="7">
        <v>77575.634000000005</v>
      </c>
      <c r="Y56" s="7">
        <v>41.69</v>
      </c>
      <c r="Z56" s="7">
        <v>8556164.7200000007</v>
      </c>
      <c r="AA56" s="7">
        <v>4.5</v>
      </c>
      <c r="AD56" s="7">
        <v>55244.286999999997</v>
      </c>
      <c r="AF56">
        <f t="shared" si="16"/>
        <v>9.8154947683275129</v>
      </c>
      <c r="AG56" s="16">
        <f t="shared" si="17"/>
        <v>9.2806276469305686</v>
      </c>
      <c r="AH56">
        <f t="shared" si="18"/>
        <v>7.4840753440025747</v>
      </c>
      <c r="AN56" s="5">
        <v>142851.12211686018</v>
      </c>
      <c r="AO56" s="17">
        <f t="shared" si="19"/>
        <v>1841.4431793990907</v>
      </c>
      <c r="AP56">
        <f>REG_G!$B$17+REG_G!$B$18*DATA!A56</f>
        <v>1795.5289116262516</v>
      </c>
      <c r="AQ56" s="17">
        <f t="shared" si="20"/>
        <v>45.914267772839139</v>
      </c>
      <c r="AR56" s="17">
        <f>AVERAGE($AQ$4,$AQ$8,$AQ$12,$AQ$16,$AQ$20,$AQ$24,$AQ$28,$AQ$32,$AQ$36,$AQ$40,$AQ$44,$AQ$48,$AQ$52,$AQ$56)</f>
        <v>2.3795940931466117</v>
      </c>
      <c r="AS56" s="19">
        <f t="shared" si="21"/>
        <v>1839.0635853059441</v>
      </c>
      <c r="AT56">
        <f t="shared" si="22"/>
        <v>7.5170118000293922</v>
      </c>
      <c r="AU56" s="17">
        <f t="shared" si="23"/>
        <v>20154.413279038174</v>
      </c>
    </row>
    <row r="57" spans="1:47" ht="18" x14ac:dyDescent="0.2">
      <c r="A57">
        <v>56</v>
      </c>
      <c r="B57" t="s">
        <v>55</v>
      </c>
      <c r="C57" t="str">
        <f t="shared" si="0"/>
        <v>2024</v>
      </c>
      <c r="D57" t="str">
        <f t="shared" si="1"/>
        <v>4</v>
      </c>
      <c r="E57" s="5">
        <v>882932.93379138177</v>
      </c>
      <c r="F57" s="6">
        <v>686609.26257046626</v>
      </c>
      <c r="G57" s="14">
        <f t="shared" si="3"/>
        <v>11350.283337592886</v>
      </c>
      <c r="H57" s="15">
        <f t="shared" si="4"/>
        <v>8826.5024149975488</v>
      </c>
      <c r="I57" s="20">
        <f t="shared" si="5"/>
        <v>20176.785752590433</v>
      </c>
      <c r="J57" s="12">
        <f t="shared" si="6"/>
        <v>1833.915558494484</v>
      </c>
      <c r="K57" s="1">
        <f>REG_C!$B$17+REG_C!$B$18*DATA!A57</f>
        <v>11132.0210467547</v>
      </c>
      <c r="L57" s="1">
        <f>REG_I!$B$17+REG_I!$B$18*DATA!A57</f>
        <v>7499.9535366065866</v>
      </c>
      <c r="M57" s="12">
        <f t="shared" si="7"/>
        <v>1831.2377492393703</v>
      </c>
      <c r="N57" s="3">
        <f t="shared" si="8"/>
        <v>218.26229083818544</v>
      </c>
      <c r="O57" s="8">
        <f t="shared" si="9"/>
        <v>1326.5488783909623</v>
      </c>
      <c r="P57" s="13">
        <f t="shared" si="10"/>
        <v>2.6778092551137433</v>
      </c>
      <c r="Q57" s="13">
        <v>-173.15697044103814</v>
      </c>
      <c r="R57" s="13">
        <v>933.63971965944461</v>
      </c>
      <c r="S57" s="13">
        <v>40.792757369290662</v>
      </c>
      <c r="T57" s="13">
        <f t="shared" si="12"/>
        <v>11523.440308033923</v>
      </c>
      <c r="U57" s="13">
        <f t="shared" si="13"/>
        <v>7892.8626953381045</v>
      </c>
      <c r="V57" s="13">
        <f t="shared" si="14"/>
        <v>1793.1228011251933</v>
      </c>
      <c r="W57" s="13">
        <f t="shared" si="15"/>
        <v>19416.303003372028</v>
      </c>
      <c r="X57" s="7">
        <v>77789.505999999994</v>
      </c>
      <c r="Y57" s="7">
        <v>42.65</v>
      </c>
      <c r="Z57" s="7">
        <v>9101214.7799999993</v>
      </c>
      <c r="AA57" s="7">
        <v>4.5</v>
      </c>
      <c r="AD57" s="7">
        <v>55748.099000000002</v>
      </c>
      <c r="AF57">
        <f t="shared" si="16"/>
        <v>9.8738683531443723</v>
      </c>
      <c r="AG57" s="16">
        <f t="shared" si="17"/>
        <v>9.352138527516642</v>
      </c>
      <c r="AH57">
        <f t="shared" si="18"/>
        <v>7.4917139604540512</v>
      </c>
      <c r="AN57" s="5">
        <v>154775.75897864049</v>
      </c>
      <c r="AO57" s="17">
        <f t="shared" si="19"/>
        <v>1989.6740182234926</v>
      </c>
      <c r="AP57">
        <f>REG_G!$B$17+REG_G!$B$18*DATA!A57</f>
        <v>1808.1638130495421</v>
      </c>
      <c r="AQ57" s="17">
        <f>AO57-AP57</f>
        <v>181.51020517395045</v>
      </c>
      <c r="AR57" s="17">
        <f>AVERAGE($AQ$5,$AQ$9,$AQ$13,$AQ$17,$AQ$21,$AQ$25,$AQ$29,$AQ$33,$AQ$37,$AQ$41,$AQ$45,$AQ$49,$AQ$53,$AQ$57)</f>
        <v>86.299621265148531</v>
      </c>
      <c r="AS57" s="19">
        <f t="shared" si="21"/>
        <v>1903.3743969583441</v>
      </c>
      <c r="AT57">
        <f t="shared" si="22"/>
        <v>7.5513835883332865</v>
      </c>
      <c r="AU57" s="17">
        <f t="shared" si="23"/>
        <v>21319.677400330373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86923-8E1E-AA42-8542-133D49A7A008}">
  <dimension ref="A1:C43"/>
  <sheetViews>
    <sheetView tabSelected="1" workbookViewId="0">
      <selection activeCell="A6" sqref="A6"/>
    </sheetView>
  </sheetViews>
  <sheetFormatPr baseColWidth="10" defaultRowHeight="16" x14ac:dyDescent="0.2"/>
  <cols>
    <col min="1" max="1" width="22" customWidth="1"/>
  </cols>
  <sheetData>
    <row r="1" spans="1:2" x14ac:dyDescent="0.2">
      <c r="A1" t="s">
        <v>64</v>
      </c>
      <c r="B1" t="s">
        <v>126</v>
      </c>
    </row>
    <row r="2" spans="1:2" x14ac:dyDescent="0.2">
      <c r="A2" t="s">
        <v>65</v>
      </c>
      <c r="B2" t="s">
        <v>127</v>
      </c>
    </row>
    <row r="3" spans="1:2" x14ac:dyDescent="0.2">
      <c r="A3" t="s">
        <v>108</v>
      </c>
      <c r="B3" t="s">
        <v>128</v>
      </c>
    </row>
    <row r="4" spans="1:2" x14ac:dyDescent="0.2">
      <c r="A4" t="s">
        <v>109</v>
      </c>
      <c r="B4" t="s">
        <v>129</v>
      </c>
    </row>
    <row r="5" spans="1:2" x14ac:dyDescent="0.2">
      <c r="A5" t="s">
        <v>168</v>
      </c>
      <c r="B5" t="s">
        <v>169</v>
      </c>
    </row>
    <row r="6" spans="1:2" x14ac:dyDescent="0.2">
      <c r="A6" t="s">
        <v>68</v>
      </c>
      <c r="B6" t="s">
        <v>144</v>
      </c>
    </row>
    <row r="7" spans="1:2" x14ac:dyDescent="0.2">
      <c r="A7" t="s">
        <v>96</v>
      </c>
      <c r="B7" t="s">
        <v>130</v>
      </c>
    </row>
    <row r="8" spans="1:2" x14ac:dyDescent="0.2">
      <c r="A8" t="s">
        <v>97</v>
      </c>
      <c r="B8" t="s">
        <v>131</v>
      </c>
    </row>
    <row r="9" spans="1:2" x14ac:dyDescent="0.2">
      <c r="A9" t="s">
        <v>95</v>
      </c>
      <c r="B9" t="s">
        <v>132</v>
      </c>
    </row>
    <row r="10" spans="1:2" x14ac:dyDescent="0.2">
      <c r="A10" t="s">
        <v>98</v>
      </c>
      <c r="B10" t="s">
        <v>133</v>
      </c>
    </row>
    <row r="11" spans="1:2" x14ac:dyDescent="0.2">
      <c r="A11" t="s">
        <v>99</v>
      </c>
      <c r="B11" t="s">
        <v>134</v>
      </c>
    </row>
    <row r="12" spans="1:2" x14ac:dyDescent="0.2">
      <c r="A12" t="s">
        <v>100</v>
      </c>
      <c r="B12" t="s">
        <v>135</v>
      </c>
    </row>
    <row r="13" spans="1:2" x14ac:dyDescent="0.2">
      <c r="A13" t="s">
        <v>101</v>
      </c>
      <c r="B13" t="s">
        <v>136</v>
      </c>
    </row>
    <row r="14" spans="1:2" x14ac:dyDescent="0.2">
      <c r="A14" t="s">
        <v>102</v>
      </c>
      <c r="B14" t="s">
        <v>137</v>
      </c>
    </row>
    <row r="15" spans="1:2" x14ac:dyDescent="0.2">
      <c r="A15" t="s">
        <v>103</v>
      </c>
      <c r="B15" t="s">
        <v>138</v>
      </c>
    </row>
    <row r="16" spans="1:2" x14ac:dyDescent="0.2">
      <c r="A16" t="s">
        <v>104</v>
      </c>
      <c r="B16" t="s">
        <v>139</v>
      </c>
    </row>
    <row r="17" spans="1:3" x14ac:dyDescent="0.2">
      <c r="A17" t="s">
        <v>105</v>
      </c>
      <c r="B17" t="s">
        <v>140</v>
      </c>
    </row>
    <row r="18" spans="1:3" x14ac:dyDescent="0.2">
      <c r="A18" t="s">
        <v>106</v>
      </c>
      <c r="B18" t="s">
        <v>142</v>
      </c>
    </row>
    <row r="19" spans="1:3" x14ac:dyDescent="0.2">
      <c r="A19" t="s">
        <v>107</v>
      </c>
      <c r="B19" t="s">
        <v>141</v>
      </c>
    </row>
    <row r="20" spans="1:3" x14ac:dyDescent="0.2">
      <c r="A20" t="s">
        <v>56</v>
      </c>
      <c r="B20" t="s">
        <v>150</v>
      </c>
    </row>
    <row r="21" spans="1:3" x14ac:dyDescent="0.2">
      <c r="A21" t="s">
        <v>57</v>
      </c>
      <c r="B21" t="s">
        <v>143</v>
      </c>
    </row>
    <row r="22" spans="1:3" x14ac:dyDescent="0.2">
      <c r="A22" t="s">
        <v>58</v>
      </c>
      <c r="B22" t="s">
        <v>145</v>
      </c>
    </row>
    <row r="23" spans="1:3" x14ac:dyDescent="0.2">
      <c r="A23" t="s">
        <v>59</v>
      </c>
      <c r="B23" t="s">
        <v>146</v>
      </c>
    </row>
    <row r="24" spans="1:3" x14ac:dyDescent="0.2">
      <c r="A24" t="s">
        <v>60</v>
      </c>
      <c r="B24" t="s">
        <v>147</v>
      </c>
    </row>
    <row r="25" spans="1:3" x14ac:dyDescent="0.2">
      <c r="A25" t="s">
        <v>61</v>
      </c>
      <c r="B25" t="s">
        <v>148</v>
      </c>
    </row>
    <row r="26" spans="1:3" x14ac:dyDescent="0.2">
      <c r="A26" t="s">
        <v>62</v>
      </c>
      <c r="B26" t="s">
        <v>149</v>
      </c>
    </row>
    <row r="28" spans="1:3" x14ac:dyDescent="0.2">
      <c r="A28" t="s">
        <v>110</v>
      </c>
      <c r="B28" t="s">
        <v>151</v>
      </c>
      <c r="C28" t="s">
        <v>159</v>
      </c>
    </row>
    <row r="29" spans="1:3" x14ac:dyDescent="0.2">
      <c r="A29" t="s">
        <v>111</v>
      </c>
      <c r="B29" t="s">
        <v>156</v>
      </c>
      <c r="C29" s="7" t="s">
        <v>159</v>
      </c>
    </row>
    <row r="30" spans="1:3" x14ac:dyDescent="0.2">
      <c r="A30" t="s">
        <v>112</v>
      </c>
      <c r="B30" t="s">
        <v>157</v>
      </c>
      <c r="C30" s="7" t="s">
        <v>159</v>
      </c>
    </row>
    <row r="31" spans="1:3" x14ac:dyDescent="0.2">
      <c r="A31" t="s">
        <v>113</v>
      </c>
      <c r="B31" t="s">
        <v>158</v>
      </c>
      <c r="C31" s="7" t="s">
        <v>159</v>
      </c>
    </row>
    <row r="32" spans="1:3" x14ac:dyDescent="0.2">
      <c r="A32" t="s">
        <v>114</v>
      </c>
      <c r="B32" t="s">
        <v>152</v>
      </c>
    </row>
    <row r="33" spans="1:2" x14ac:dyDescent="0.2">
      <c r="A33" t="s">
        <v>115</v>
      </c>
      <c r="B33" t="s">
        <v>153</v>
      </c>
    </row>
    <row r="34" spans="1:2" x14ac:dyDescent="0.2">
      <c r="A34" t="s">
        <v>116</v>
      </c>
      <c r="B34" t="s">
        <v>154</v>
      </c>
    </row>
    <row r="35" spans="1:2" x14ac:dyDescent="0.2">
      <c r="A35" t="s">
        <v>119</v>
      </c>
      <c r="B35" t="s">
        <v>155</v>
      </c>
    </row>
    <row r="36" spans="1:2" x14ac:dyDescent="0.2">
      <c r="A36" t="s">
        <v>117</v>
      </c>
      <c r="B36" t="s">
        <v>160</v>
      </c>
    </row>
    <row r="37" spans="1:2" x14ac:dyDescent="0.2">
      <c r="A37" t="s">
        <v>118</v>
      </c>
      <c r="B37" t="s">
        <v>161</v>
      </c>
    </row>
    <row r="38" spans="1:2" x14ac:dyDescent="0.2">
      <c r="A38" t="s">
        <v>121</v>
      </c>
      <c r="B38" t="s">
        <v>162</v>
      </c>
    </row>
    <row r="39" spans="1:2" x14ac:dyDescent="0.2">
      <c r="A39" t="s">
        <v>120</v>
      </c>
      <c r="B39" t="s">
        <v>163</v>
      </c>
    </row>
    <row r="40" spans="1:2" x14ac:dyDescent="0.2">
      <c r="A40" t="s">
        <v>122</v>
      </c>
      <c r="B40" t="s">
        <v>164</v>
      </c>
    </row>
    <row r="41" spans="1:2" x14ac:dyDescent="0.2">
      <c r="A41" s="18" t="s">
        <v>123</v>
      </c>
      <c r="B41" t="s">
        <v>165</v>
      </c>
    </row>
    <row r="42" spans="1:2" x14ac:dyDescent="0.2">
      <c r="A42" t="s">
        <v>124</v>
      </c>
      <c r="B42" t="s">
        <v>166</v>
      </c>
    </row>
    <row r="43" spans="1:2" x14ac:dyDescent="0.2">
      <c r="A43" t="s">
        <v>125</v>
      </c>
      <c r="B43" t="s">
        <v>167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REG_H</vt:lpstr>
      <vt:lpstr>REG_C</vt:lpstr>
      <vt:lpstr>REG_I</vt:lpstr>
      <vt:lpstr>REG_LNY</vt:lpstr>
      <vt:lpstr>REG_LNC</vt:lpstr>
      <vt:lpstr>REG_LNH</vt:lpstr>
      <vt:lpstr>REG_G</vt:lpstr>
      <vt:lpstr>DATA</vt:lpstr>
      <vt:lpstr>DESCRIPTION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　QUANG　THANH</dc:creator>
  <cp:lastModifiedBy>TRAN　QUANG　THANH</cp:lastModifiedBy>
  <dcterms:created xsi:type="dcterms:W3CDTF">2025-06-22T14:22:35Z</dcterms:created>
  <dcterms:modified xsi:type="dcterms:W3CDTF">2025-08-07T05:01:25Z</dcterms:modified>
</cp:coreProperties>
</file>