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XCEL\Building models\"/>
    </mc:Choice>
  </mc:AlternateContent>
  <bookViews>
    <workbookView xWindow="-15" yWindow="-15" windowWidth="7650" windowHeight="9120" tabRatio="499" activeTab="4"/>
  </bookViews>
  <sheets>
    <sheet name="Cover" sheetId="12" r:id="rId1"/>
    <sheet name="Functions" sheetId="19" state="hidden" r:id="rId2"/>
    <sheet name="Intro" sheetId="22" r:id="rId3"/>
    <sheet name="Inputs" sheetId="24" r:id="rId4"/>
    <sheet name="Calculations" sheetId="25" r:id="rId5"/>
  </sheets>
  <definedNames>
    <definedName name="_01_01_05">Inputs!$F$15</definedName>
    <definedName name="Costing_London_2012">Cover!$C$3</definedName>
    <definedName name="FileName">Intro!$D$12</definedName>
    <definedName name="FileNameBegins">Intro!$D$13</definedName>
    <definedName name="ModelStartDateIn">Inputs!$E$15</definedName>
    <definedName name="ModelTitle">Cover!$C$3</definedName>
    <definedName name="PeriodEndDateIn">Inputs!$F$8:$M$8</definedName>
    <definedName name="PeriodNumberIn">Inputs!$F$6:$M$6</definedName>
    <definedName name="PeriodStartDateIn">Inputs!$F$7:$M$7</definedName>
  </definedNames>
  <calcPr calcId="171027" iterateDelta="9.9999999999999995E-7"/>
</workbook>
</file>

<file path=xl/calcChain.xml><?xml version="1.0" encoding="utf-8"?>
<calcChain xmlns="http://schemas.openxmlformats.org/spreadsheetml/2006/main">
  <c r="G12" i="25" l="1"/>
  <c r="H12" i="25"/>
  <c r="I12" i="25"/>
  <c r="J12" i="25"/>
  <c r="K12" i="25"/>
  <c r="L12" i="25"/>
  <c r="M12" i="25"/>
  <c r="F12" i="25"/>
  <c r="G11" i="25"/>
  <c r="H11" i="25"/>
  <c r="I11" i="25"/>
  <c r="J11" i="25"/>
  <c r="K11" i="25"/>
  <c r="L11" i="25"/>
  <c r="M11" i="25"/>
  <c r="F11" i="25"/>
  <c r="G10" i="25"/>
  <c r="H10" i="25"/>
  <c r="I10" i="25"/>
  <c r="J10" i="25"/>
  <c r="K10" i="25"/>
  <c r="L10" i="25"/>
  <c r="M10" i="25"/>
  <c r="F10" i="25"/>
  <c r="A1" i="25"/>
  <c r="A1" i="24"/>
  <c r="D12" i="22"/>
  <c r="D13" i="22" s="1"/>
  <c r="D14" i="22" s="1"/>
  <c r="D8" i="22" s="1"/>
  <c r="C3" i="22"/>
  <c r="F7" i="24"/>
  <c r="F8" i="24" s="1"/>
  <c r="G7" i="24" s="1"/>
  <c r="F6" i="24"/>
  <c r="G6" i="24"/>
  <c r="G5" i="25" s="1"/>
  <c r="H6" i="24"/>
  <c r="H5" i="25" s="1"/>
  <c r="F5" i="25"/>
  <c r="D7" i="22"/>
  <c r="I6" i="24" l="1"/>
  <c r="F6" i="25"/>
  <c r="G8" i="24"/>
  <c r="G6" i="25"/>
  <c r="F7" i="25"/>
  <c r="I5" i="25" l="1"/>
  <c r="J6" i="24"/>
  <c r="G7" i="25"/>
  <c r="H7" i="24"/>
  <c r="J5" i="25" l="1"/>
  <c r="K6" i="24"/>
  <c r="H6" i="25"/>
  <c r="H8" i="24"/>
  <c r="K5" i="25" l="1"/>
  <c r="L6" i="24"/>
  <c r="I7" i="24"/>
  <c r="H7" i="25"/>
  <c r="L5" i="25" l="1"/>
  <c r="M6" i="24"/>
  <c r="M5" i="25" s="1"/>
  <c r="I8" i="24"/>
  <c r="I6" i="25"/>
  <c r="I7" i="25" l="1"/>
  <c r="J7" i="24"/>
  <c r="J6" i="25" l="1"/>
  <c r="J8" i="24"/>
  <c r="K7" i="24" l="1"/>
  <c r="J7" i="25"/>
  <c r="K8" i="24" l="1"/>
  <c r="K6" i="25"/>
  <c r="K7" i="25" l="1"/>
  <c r="L7" i="24"/>
  <c r="L6" i="25" l="1"/>
  <c r="L8" i="24"/>
  <c r="M7" i="24" l="1"/>
  <c r="L7" i="25"/>
  <c r="M8" i="24" l="1"/>
  <c r="M7" i="25" s="1"/>
  <c r="M6" i="25"/>
</calcChain>
</file>

<file path=xl/sharedStrings.xml><?xml version="1.0" encoding="utf-8"?>
<sst xmlns="http://schemas.openxmlformats.org/spreadsheetml/2006/main" count="81" uniqueCount="72">
  <si>
    <t>MIN</t>
  </si>
  <si>
    <t>POWER</t>
  </si>
  <si>
    <t>ROUND</t>
  </si>
  <si>
    <t>SUMIF</t>
  </si>
  <si>
    <t>COLUMNS</t>
  </si>
  <si>
    <t>Date</t>
  </si>
  <si>
    <t>Private and Confidential</t>
  </si>
  <si>
    <t>UNTESTED</t>
  </si>
  <si>
    <t>Author:</t>
  </si>
  <si>
    <t>Date of Last Change:</t>
  </si>
  <si>
    <t>Version:</t>
  </si>
  <si>
    <t>IRR</t>
  </si>
  <si>
    <t>NPV</t>
  </si>
  <si>
    <t>Text</t>
  </si>
  <si>
    <t>Financial</t>
  </si>
  <si>
    <t>Lookup</t>
  </si>
  <si>
    <t>Mathematical</t>
  </si>
  <si>
    <t>Logical</t>
  </si>
  <si>
    <t>SUM</t>
  </si>
  <si>
    <t>IF</t>
  </si>
  <si>
    <t>LEFT</t>
  </si>
  <si>
    <t>INT</t>
  </si>
  <si>
    <t>AND</t>
  </si>
  <si>
    <t>MATCH</t>
  </si>
  <si>
    <t>OR</t>
  </si>
  <si>
    <t>OFFSET</t>
  </si>
  <si>
    <t>Other</t>
  </si>
  <si>
    <t>RIGHT</t>
  </si>
  <si>
    <t>CELL</t>
  </si>
  <si>
    <t>EOMONTH</t>
  </si>
  <si>
    <t>DATE</t>
  </si>
  <si>
    <t>YEAR</t>
  </si>
  <si>
    <t>MONTH</t>
  </si>
  <si>
    <t>INDEX</t>
  </si>
  <si>
    <t>COUNTIF</t>
  </si>
  <si>
    <t>MAX</t>
  </si>
  <si>
    <t>ABS</t>
  </si>
  <si>
    <t>ISERROR</t>
  </si>
  <si>
    <t>Directory:</t>
  </si>
  <si>
    <t>File name</t>
  </si>
  <si>
    <t>Name begins</t>
  </si>
  <si>
    <t>Rest of name</t>
  </si>
  <si>
    <t>Name of model:</t>
  </si>
  <si>
    <t>Calculations</t>
  </si>
  <si>
    <t>Input Assumptions</t>
  </si>
  <si>
    <t>Wise Owl</t>
  </si>
  <si>
    <t>Date Headings</t>
  </si>
  <si>
    <t>Period</t>
  </si>
  <si>
    <t>Start date</t>
  </si>
  <si>
    <t>End date</t>
  </si>
  <si>
    <t>Dates for model</t>
  </si>
  <si>
    <t>Number</t>
  </si>
  <si>
    <t>Start of period</t>
  </si>
  <si>
    <t>PeriodStart</t>
  </si>
  <si>
    <t>End of period</t>
  </si>
  <si>
    <t>PeriodEnd</t>
  </si>
  <si>
    <t>ModelStartDateIn</t>
  </si>
  <si>
    <t>PeriodNumber</t>
  </si>
  <si>
    <t>Costing London 2012</t>
  </si>
  <si>
    <t>PeriodStartDateIn</t>
  </si>
  <si>
    <t>PeriodEndDateIn</t>
  </si>
  <si>
    <t>PeriodNumberIn</t>
  </si>
  <si>
    <t>Revenue</t>
  </si>
  <si>
    <t>Tickets</t>
  </si>
  <si>
    <t>Ticket price</t>
  </si>
  <si>
    <t>Sponsorship</t>
  </si>
  <si>
    <t>Costs</t>
  </si>
  <si>
    <t>Running costs</t>
  </si>
  <si>
    <t>cost escalator</t>
  </si>
  <si>
    <t>Cash in and out</t>
  </si>
  <si>
    <t>costs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</si>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</sst>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_-* #,##0_-;\-* #,##0_-;_-* &quot;-&quot;??_-;_-@_-"/>
    <numFmt numFmtId="166" formatCode="0.0"/>
    <numFmt numFmtId="167" formatCode="_-[$£-809]* #,##0.00_-;\-[$£-809]* #,##0.00_-;_-[$£-809]* &quot;-&quot;??_-;_-@_-"/>
    <numFmt numFmtId="169" formatCode="_-[$£-809]* #,##0_-;\-[$£-809]* #,##0_-;_-[$£-809]* &quot;-&quot;??_-;_-@_-"/>
  </numFmts>
  <fonts count="20" x14ac:knownFonts="1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sz val="8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20"/>
      <color indexed="9"/>
      <name val="Arial"/>
      <family val="2"/>
    </font>
    <font>
      <b/>
      <sz val="11"/>
      <color indexed="12"/>
      <name val="Arial"/>
      <family val="2"/>
    </font>
    <font>
      <b/>
      <sz val="14"/>
      <color indexed="12"/>
      <name val="Arial"/>
      <family val="2"/>
    </font>
    <font>
      <b/>
      <u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i/>
      <sz val="11"/>
      <color indexed="23"/>
      <name val="Arial"/>
      <family val="2"/>
    </font>
    <font>
      <sz val="10"/>
      <color indexed="23"/>
      <name val="Arial"/>
      <family val="2"/>
    </font>
    <font>
      <sz val="11"/>
      <color indexed="23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i/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/>
      <right style="thick">
        <color indexed="56"/>
      </right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 style="thick">
        <color indexed="56"/>
      </left>
      <right/>
      <top style="thick">
        <color indexed="56"/>
      </top>
      <bottom/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Border="1" applyAlignment="1" applyProtection="1">
      <alignment horizontal="center" wrapText="1"/>
    </xf>
    <xf numFmtId="0" fontId="8" fillId="0" borderId="0" xfId="0" applyFont="1" applyBorder="1" applyAlignment="1" applyProtection="1">
      <alignment horizontal="center"/>
    </xf>
    <xf numFmtId="0" fontId="9" fillId="0" borderId="0" xfId="0" applyFont="1" applyFill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5" fillId="0" borderId="0" xfId="0" applyFont="1" applyBorder="1" applyProtection="1"/>
    <xf numFmtId="0" fontId="5" fillId="0" borderId="0" xfId="0" applyFont="1" applyProtection="1"/>
    <xf numFmtId="0" fontId="6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2" fontId="2" fillId="3" borderId="0" xfId="0" applyNumberFormat="1" applyFont="1" applyFill="1" applyBorder="1" applyAlignment="1" applyProtection="1">
      <alignment horizontal="left"/>
    </xf>
    <xf numFmtId="0" fontId="2" fillId="3" borderId="0" xfId="0" applyFont="1" applyFill="1" applyBorder="1" applyProtection="1"/>
    <xf numFmtId="0" fontId="5" fillId="0" borderId="9" xfId="0" applyFont="1" applyBorder="1" applyProtection="1"/>
    <xf numFmtId="0" fontId="5" fillId="0" borderId="10" xfId="0" applyFont="1" applyBorder="1" applyProtection="1"/>
    <xf numFmtId="0" fontId="5" fillId="0" borderId="11" xfId="0" applyFont="1" applyBorder="1" applyProtection="1"/>
    <xf numFmtId="0" fontId="5" fillId="0" borderId="12" xfId="0" applyFont="1" applyBorder="1" applyProtection="1"/>
    <xf numFmtId="0" fontId="5" fillId="0" borderId="13" xfId="0" applyFont="1" applyBorder="1" applyProtection="1"/>
    <xf numFmtId="0" fontId="5" fillId="0" borderId="14" xfId="0" applyFont="1" applyBorder="1" applyProtection="1"/>
    <xf numFmtId="0" fontId="5" fillId="0" borderId="15" xfId="0" applyFont="1" applyBorder="1" applyProtection="1"/>
    <xf numFmtId="0" fontId="5" fillId="0" borderId="16" xfId="0" applyFont="1" applyBorder="1" applyProtection="1"/>
    <xf numFmtId="0" fontId="3" fillId="3" borderId="0" xfId="0" applyFont="1" applyFill="1" applyBorder="1" applyProtection="1"/>
    <xf numFmtId="166" fontId="2" fillId="3" borderId="0" xfId="0" applyNumberFormat="1" applyFont="1" applyFill="1" applyBorder="1" applyAlignment="1" applyProtection="1">
      <alignment horizontal="left"/>
    </xf>
    <xf numFmtId="165" fontId="11" fillId="4" borderId="0" xfId="1" quotePrefix="1" applyNumberFormat="1" applyFont="1" applyFill="1" applyBorder="1"/>
    <xf numFmtId="165" fontId="2" fillId="0" borderId="0" xfId="1" quotePrefix="1" applyNumberFormat="1" applyFont="1" applyBorder="1"/>
    <xf numFmtId="165" fontId="11" fillId="4" borderId="0" xfId="1" applyNumberFormat="1" applyFont="1" applyFill="1" applyBorder="1"/>
    <xf numFmtId="165" fontId="12" fillId="4" borderId="0" xfId="1" quotePrefix="1" applyNumberFormat="1" applyFont="1" applyFill="1" applyBorder="1"/>
    <xf numFmtId="15" fontId="2" fillId="0" borderId="0" xfId="1" quotePrefix="1" applyNumberFormat="1" applyFont="1" applyBorder="1"/>
    <xf numFmtId="165" fontId="2" fillId="0" borderId="0" xfId="1" applyNumberFormat="1" applyFont="1" applyBorder="1"/>
    <xf numFmtId="165" fontId="13" fillId="0" borderId="0" xfId="1" applyNumberFormat="1" applyFont="1" applyBorder="1"/>
    <xf numFmtId="165" fontId="2" fillId="0" borderId="0" xfId="1" applyNumberFormat="1" applyFont="1" applyBorder="1" applyAlignment="1">
      <alignment horizontal="center"/>
    </xf>
    <xf numFmtId="164" fontId="0" fillId="0" borderId="0" xfId="1" applyFont="1"/>
    <xf numFmtId="0" fontId="14" fillId="0" borderId="0" xfId="0" applyNumberFormat="1" applyFont="1" applyAlignment="1" applyProtection="1">
      <alignment horizontal="left"/>
    </xf>
    <xf numFmtId="0" fontId="15" fillId="3" borderId="0" xfId="0" applyNumberFormat="1" applyFont="1" applyFill="1" applyBorder="1" applyAlignment="1" applyProtection="1">
      <alignment horizontal="left"/>
    </xf>
    <xf numFmtId="0" fontId="16" fillId="0" borderId="0" xfId="0" applyNumberFormat="1" applyFont="1" applyAlignment="1" applyProtection="1">
      <alignment horizontal="left"/>
    </xf>
    <xf numFmtId="14" fontId="0" fillId="5" borderId="17" xfId="0" applyNumberFormat="1" applyFill="1" applyBorder="1"/>
    <xf numFmtId="0" fontId="18" fillId="0" borderId="0" xfId="0" applyFont="1"/>
    <xf numFmtId="164" fontId="17" fillId="0" borderId="0" xfId="1" applyFont="1" applyBorder="1"/>
    <xf numFmtId="0" fontId="3" fillId="0" borderId="0" xfId="0" applyFont="1" applyAlignment="1">
      <alignment horizontal="left"/>
    </xf>
    <xf numFmtId="164" fontId="3" fillId="0" borderId="0" xfId="1" applyFont="1" applyAlignment="1">
      <alignment horizontal="left"/>
    </xf>
    <xf numFmtId="0" fontId="19" fillId="0" borderId="0" xfId="0" applyFont="1"/>
    <xf numFmtId="0" fontId="0" fillId="6" borderId="17" xfId="0" applyFill="1" applyBorder="1" applyAlignment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1" fillId="0" borderId="0" xfId="0" applyFont="1"/>
    <xf numFmtId="167" fontId="0" fillId="0" borderId="0" xfId="0" applyNumberFormat="1"/>
    <xf numFmtId="169" fontId="0" fillId="0" borderId="0" xfId="0" applyNumberFormat="1"/>
    <xf numFmtId="9" fontId="0" fillId="0" borderId="0" xfId="0" applyNumberFormat="1"/>
    <xf numFmtId="37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895350</xdr:colOff>
      <xdr:row>7</xdr:row>
      <xdr:rowOff>47625</xdr:rowOff>
    </xdr:from>
    <xdr:to>
      <xdr:col>2</xdr:col>
      <xdr:colOff>2162175</xdr:colOff>
      <xdr:row>11</xdr:row>
      <xdr:rowOff>28575</xdr:rowOff>
    </xdr:to>
    <xdr:pic>
      <xdr:nvPicPr>
        <xdr:cNvPr id="92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4550" y="1657350"/>
          <a:ext cx="1266825" cy="752475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12</xdr:row>
          <xdr:rowOff>28575</xdr:rowOff>
        </xdr:from>
        <xdr:to>
          <xdr:col>3</xdr:col>
          <xdr:colOff>271463</xdr:colOff>
          <xdr:row>14</xdr:row>
          <xdr:rowOff>23813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Compile list of functions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D31"/>
  <sheetViews>
    <sheetView showGridLines="0" showRowColHeaders="0" showZeros="0" showOutlineSymbols="0" zoomScaleNormal="100" zoomScaleSheetLayoutView="85" workbookViewId="0"/>
  </sheetViews>
  <sheetFormatPr defaultColWidth="10.265625" defaultRowHeight="13.5" x14ac:dyDescent="0.35"/>
  <cols>
    <col min="1" max="2" width="9.1328125" style="16" customWidth="1"/>
    <col min="3" max="3" width="45.1328125" style="16" customWidth="1"/>
    <col min="4" max="16384" width="10.265625" style="16"/>
  </cols>
  <sheetData>
    <row r="1" spans="2:4" ht="24.95" customHeight="1" thickBot="1" x14ac:dyDescent="0.4"/>
    <row r="2" spans="2:4" ht="13.9" thickTop="1" x14ac:dyDescent="0.35">
      <c r="B2" s="9"/>
      <c r="C2" s="8"/>
      <c r="D2" s="7"/>
    </row>
    <row r="3" spans="2:4" ht="25.15" x14ac:dyDescent="0.7">
      <c r="B3" s="6"/>
      <c r="C3" s="14" t="s">
        <v>58</v>
      </c>
      <c r="D3" s="5"/>
    </row>
    <row r="4" spans="2:4" x14ac:dyDescent="0.35">
      <c r="B4" s="6"/>
      <c r="C4" s="15"/>
      <c r="D4" s="5"/>
    </row>
    <row r="5" spans="2:4" x14ac:dyDescent="0.35">
      <c r="B5" s="6"/>
      <c r="C5" s="15"/>
      <c r="D5" s="5"/>
    </row>
    <row r="6" spans="2:4" ht="17.649999999999999" x14ac:dyDescent="0.5">
      <c r="B6" s="6"/>
      <c r="C6" s="13" t="s">
        <v>7</v>
      </c>
      <c r="D6" s="5"/>
    </row>
    <row r="7" spans="2:4" x14ac:dyDescent="0.35">
      <c r="B7" s="6"/>
      <c r="C7" s="15"/>
      <c r="D7" s="5"/>
    </row>
    <row r="8" spans="2:4" x14ac:dyDescent="0.35">
      <c r="B8" s="6"/>
      <c r="C8" s="15"/>
      <c r="D8" s="5"/>
    </row>
    <row r="9" spans="2:4" ht="17.649999999999999" x14ac:dyDescent="0.5">
      <c r="B9" s="6"/>
      <c r="C9" s="12"/>
      <c r="D9" s="5"/>
    </row>
    <row r="10" spans="2:4" x14ac:dyDescent="0.35">
      <c r="B10" s="6"/>
      <c r="C10" s="15"/>
      <c r="D10" s="5"/>
    </row>
    <row r="11" spans="2:4" x14ac:dyDescent="0.35">
      <c r="B11" s="6"/>
      <c r="C11" s="15"/>
      <c r="D11" s="5"/>
    </row>
    <row r="12" spans="2:4" x14ac:dyDescent="0.35">
      <c r="B12" s="6"/>
      <c r="C12" s="15"/>
      <c r="D12" s="5"/>
    </row>
    <row r="13" spans="2:4" ht="13.9" x14ac:dyDescent="0.4">
      <c r="B13" s="6"/>
      <c r="C13" s="11" t="s">
        <v>6</v>
      </c>
      <c r="D13" s="5"/>
    </row>
    <row r="14" spans="2:4" x14ac:dyDescent="0.35">
      <c r="B14" s="6"/>
      <c r="C14" s="10"/>
      <c r="D14" s="5"/>
    </row>
    <row r="15" spans="2:4" ht="13.9" thickBot="1" x14ac:dyDescent="0.4">
      <c r="B15" s="4"/>
      <c r="C15" s="3"/>
      <c r="D15" s="2"/>
    </row>
    <row r="16" spans="2:4" ht="13.9" thickTop="1" x14ac:dyDescent="0.35"/>
    <row r="18" spans="3:3" x14ac:dyDescent="0.35">
      <c r="C18" s="1"/>
    </row>
    <row r="31" spans="3:3" x14ac:dyDescent="0.35">
      <c r="C31" s="17"/>
    </row>
  </sheetData>
  <phoneticPr fontId="6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1"/>
  <sheetViews>
    <sheetView workbookViewId="0">
      <selection activeCell="C20" sqref="C20"/>
    </sheetView>
  </sheetViews>
  <sheetFormatPr defaultRowHeight="12.75" x14ac:dyDescent="0.35"/>
  <cols>
    <col min="1" max="5" width="18.1328125" style="18" customWidth="1"/>
    <col min="6" max="7" width="18.1328125" customWidth="1"/>
  </cols>
  <sheetData>
    <row r="1" spans="1:7" ht="13.15" x14ac:dyDescent="0.4">
      <c r="A1" s="19" t="s">
        <v>13</v>
      </c>
      <c r="B1" s="19" t="s">
        <v>14</v>
      </c>
      <c r="C1" s="19" t="s">
        <v>15</v>
      </c>
      <c r="D1" s="19" t="s">
        <v>16</v>
      </c>
      <c r="E1" s="19" t="s">
        <v>17</v>
      </c>
      <c r="F1" s="19" t="s">
        <v>26</v>
      </c>
      <c r="G1" s="19" t="s">
        <v>5</v>
      </c>
    </row>
    <row r="2" spans="1:7" x14ac:dyDescent="0.35">
      <c r="A2" s="20" t="s">
        <v>20</v>
      </c>
      <c r="B2" s="20" t="s">
        <v>11</v>
      </c>
      <c r="C2" s="20" t="s">
        <v>23</v>
      </c>
      <c r="D2" s="20" t="s">
        <v>18</v>
      </c>
      <c r="E2" s="20" t="s">
        <v>19</v>
      </c>
      <c r="F2" s="20" t="s">
        <v>28</v>
      </c>
      <c r="G2" s="20" t="s">
        <v>30</v>
      </c>
    </row>
    <row r="3" spans="1:7" x14ac:dyDescent="0.35">
      <c r="A3" s="20" t="s">
        <v>27</v>
      </c>
      <c r="B3" s="20" t="s">
        <v>12</v>
      </c>
      <c r="C3" s="20" t="s">
        <v>25</v>
      </c>
      <c r="D3" s="20" t="s">
        <v>21</v>
      </c>
      <c r="E3" s="20" t="s">
        <v>22</v>
      </c>
      <c r="F3" s="20" t="s">
        <v>4</v>
      </c>
      <c r="G3" s="20" t="s">
        <v>29</v>
      </c>
    </row>
    <row r="4" spans="1:7" x14ac:dyDescent="0.35">
      <c r="A4" s="20"/>
      <c r="B4" s="20"/>
      <c r="C4" s="20" t="s">
        <v>33</v>
      </c>
      <c r="D4" s="20" t="s">
        <v>36</v>
      </c>
      <c r="E4" s="20" t="s">
        <v>24</v>
      </c>
      <c r="F4" s="20" t="s">
        <v>37</v>
      </c>
      <c r="G4" s="20" t="s">
        <v>32</v>
      </c>
    </row>
    <row r="5" spans="1:7" x14ac:dyDescent="0.35">
      <c r="A5" s="20"/>
      <c r="B5" s="20"/>
      <c r="C5" s="20"/>
      <c r="D5" s="20" t="s">
        <v>34</v>
      </c>
      <c r="E5" s="20"/>
      <c r="F5" s="20" t="s">
        <v>2</v>
      </c>
      <c r="G5" s="20" t="s">
        <v>31</v>
      </c>
    </row>
    <row r="6" spans="1:7" x14ac:dyDescent="0.35">
      <c r="A6" s="20"/>
      <c r="B6" s="20"/>
      <c r="C6" s="20"/>
      <c r="D6" s="20" t="s">
        <v>35</v>
      </c>
      <c r="E6" s="20"/>
      <c r="F6" s="20"/>
      <c r="G6" s="20"/>
    </row>
    <row r="7" spans="1:7" x14ac:dyDescent="0.35">
      <c r="A7" s="20"/>
      <c r="B7" s="20"/>
      <c r="C7" s="20"/>
      <c r="D7" s="20" t="s">
        <v>0</v>
      </c>
      <c r="E7" s="20"/>
      <c r="F7" s="20"/>
      <c r="G7" s="20"/>
    </row>
    <row r="8" spans="1:7" x14ac:dyDescent="0.35">
      <c r="A8" s="20"/>
      <c r="B8" s="20"/>
      <c r="C8" s="20"/>
      <c r="D8" s="20" t="s">
        <v>3</v>
      </c>
      <c r="E8" s="20"/>
      <c r="F8" s="20"/>
      <c r="G8" s="20"/>
    </row>
    <row r="9" spans="1:7" x14ac:dyDescent="0.35">
      <c r="A9" s="20"/>
      <c r="B9" s="20"/>
      <c r="C9" s="20"/>
      <c r="D9" s="20" t="s">
        <v>1</v>
      </c>
      <c r="E9" s="20"/>
      <c r="F9" s="20"/>
      <c r="G9" s="20"/>
    </row>
    <row r="10" spans="1:7" x14ac:dyDescent="0.35">
      <c r="A10" s="20"/>
      <c r="B10" s="20"/>
      <c r="C10" s="20"/>
      <c r="D10" s="20"/>
      <c r="E10" s="20"/>
      <c r="F10" s="20"/>
      <c r="G10" s="20"/>
    </row>
    <row r="11" spans="1:7" x14ac:dyDescent="0.35">
      <c r="A11" s="20"/>
      <c r="B11" s="20"/>
      <c r="C11" s="20"/>
      <c r="D11" s="20"/>
      <c r="E11" s="20"/>
      <c r="F11" s="20"/>
      <c r="G11" s="20"/>
    </row>
  </sheetData>
  <phoneticPr fontId="6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Pict="0" macro="[0]!ListFunctions">
                <anchor moveWithCells="1" sizeWithCells="1">
                  <from>
                    <xdr:col>2</xdr:col>
                    <xdr:colOff>95250</xdr:colOff>
                    <xdr:row>12</xdr:row>
                    <xdr:rowOff>28575</xdr:rowOff>
                  </from>
                  <to>
                    <xdr:col>3</xdr:col>
                    <xdr:colOff>271463</xdr:colOff>
                    <xdr:row>14</xdr:row>
                    <xdr:rowOff>23813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B1:E26"/>
  <sheetViews>
    <sheetView showGridLines="0" showRowColHeaders="0" showZeros="0" showOutlineSymbols="0" zoomScaleNormal="100" zoomScaleSheetLayoutView="85" workbookViewId="0">
      <selection activeCell="D14" sqref="D14"/>
    </sheetView>
  </sheetViews>
  <sheetFormatPr defaultColWidth="10.265625" defaultRowHeight="13.5" x14ac:dyDescent="0.35"/>
  <cols>
    <col min="1" max="1" width="9.1328125" style="16" customWidth="1"/>
    <col min="2" max="2" width="4.86328125" style="16" customWidth="1"/>
    <col min="3" max="3" width="20.59765625" style="16" customWidth="1"/>
    <col min="4" max="4" width="70.73046875" style="16" customWidth="1"/>
    <col min="5" max="5" width="3.73046875" style="16" customWidth="1"/>
    <col min="6" max="16384" width="10.265625" style="16"/>
  </cols>
  <sheetData>
    <row r="1" spans="2:5" ht="24.95" customHeight="1" thickBot="1" x14ac:dyDescent="0.4"/>
    <row r="2" spans="2:5" x14ac:dyDescent="0.35">
      <c r="B2" s="23"/>
      <c r="C2" s="24"/>
      <c r="D2" s="24"/>
      <c r="E2" s="25"/>
    </row>
    <row r="3" spans="2:5" ht="25.15" x14ac:dyDescent="0.7">
      <c r="B3" s="26"/>
      <c r="C3" s="52" t="str">
        <f>ModelTitle</f>
        <v>Costing London 2012</v>
      </c>
      <c r="D3" s="52"/>
      <c r="E3" s="27"/>
    </row>
    <row r="4" spans="2:5" ht="24" customHeight="1" x14ac:dyDescent="0.35">
      <c r="B4" s="26"/>
      <c r="C4" s="15"/>
      <c r="D4" s="15"/>
      <c r="E4" s="27"/>
    </row>
    <row r="5" spans="2:5" x14ac:dyDescent="0.35">
      <c r="B5" s="26"/>
      <c r="C5" s="31" t="s">
        <v>8</v>
      </c>
      <c r="D5" s="22" t="s">
        <v>45</v>
      </c>
      <c r="E5" s="27"/>
    </row>
    <row r="6" spans="2:5" x14ac:dyDescent="0.35">
      <c r="B6" s="26"/>
      <c r="C6" s="31" t="s">
        <v>9</v>
      </c>
      <c r="D6" s="21"/>
      <c r="E6" s="27"/>
    </row>
    <row r="7" spans="2:5" x14ac:dyDescent="0.35">
      <c r="B7" s="26"/>
      <c r="C7" s="31" t="s">
        <v>38</v>
      </c>
      <c r="D7" s="22" t="str">
        <f ca="1">INFO("directory")</f>
        <v>C:\Users\thanh\Documents\</v>
      </c>
      <c r="E7" s="27"/>
    </row>
    <row r="8" spans="2:5" x14ac:dyDescent="0.35">
      <c r="B8" s="26"/>
      <c r="C8" s="31" t="s">
        <v>42</v>
      </c>
      <c r="D8" s="22" t="str">
        <f ca="1">LEFT(D14,FIND("]",D14)-5)</f>
        <v>Model template.</v>
      </c>
      <c r="E8" s="27"/>
    </row>
    <row r="9" spans="2:5" x14ac:dyDescent="0.35">
      <c r="B9" s="26"/>
      <c r="C9" s="31" t="s">
        <v>10</v>
      </c>
      <c r="D9" s="32">
        <v>1</v>
      </c>
      <c r="E9" s="27"/>
    </row>
    <row r="10" spans="2:5" ht="13.9" thickBot="1" x14ac:dyDescent="0.4">
      <c r="B10" s="28"/>
      <c r="C10" s="29"/>
      <c r="D10" s="29"/>
      <c r="E10" s="30"/>
    </row>
    <row r="12" spans="2:5" ht="13.9" x14ac:dyDescent="0.4">
      <c r="C12" s="42" t="s">
        <v>39</v>
      </c>
      <c r="D12" s="43" t="str">
        <f ca="1">CELL("filename")</f>
        <v>D:\GITHUB\EXCEL\Building models\[Model template.xlsx]Calculations</v>
      </c>
    </row>
    <row r="13" spans="2:5" ht="13.9" x14ac:dyDescent="0.4">
      <c r="C13" s="42" t="s">
        <v>40</v>
      </c>
      <c r="D13" s="44">
        <f ca="1">FIND("\[",FileName)+2</f>
        <v>34</v>
      </c>
    </row>
    <row r="14" spans="2:5" ht="13.9" x14ac:dyDescent="0.4">
      <c r="C14" s="42" t="s">
        <v>41</v>
      </c>
      <c r="D14" s="44" t="str">
        <f ca="1">MID(FileName,FileNameBegins,99999)</f>
        <v>Model template.xlsx]Calculations</v>
      </c>
    </row>
    <row r="26" spans="3:4" x14ac:dyDescent="0.35">
      <c r="C26" s="17"/>
      <c r="D26" s="17"/>
    </row>
  </sheetData>
  <mergeCells count="1">
    <mergeCell ref="C3:D3"/>
  </mergeCells>
  <phoneticPr fontId="6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5"/>
  <sheetViews>
    <sheetView zoomScale="75" workbookViewId="0">
      <selection activeCell="F25" sqref="F25"/>
    </sheetView>
  </sheetViews>
  <sheetFormatPr defaultRowHeight="12.75" x14ac:dyDescent="0.35"/>
  <cols>
    <col min="1" max="1" width="17" customWidth="1"/>
    <col min="2" max="2" width="23.59765625" customWidth="1"/>
    <col min="4" max="4" width="12.1328125" customWidth="1"/>
    <col min="5" max="5" width="10.86328125" customWidth="1"/>
    <col min="6" max="6" width="20.53125" customWidth="1"/>
    <col min="7" max="7" width="13.53125" customWidth="1"/>
    <col min="8" max="8" width="12.86328125" customWidth="1"/>
    <col min="9" max="9" width="12" customWidth="1"/>
    <col min="10" max="10" width="10.59765625" customWidth="1"/>
    <col min="11" max="12" width="9.86328125" customWidth="1"/>
    <col min="13" max="13" width="14.265625" customWidth="1"/>
  </cols>
  <sheetData>
    <row r="1" spans="1:14" ht="13.15" x14ac:dyDescent="0.4">
      <c r="A1" s="35" t="str">
        <f>ModelTitle</f>
        <v>Costing London 2012</v>
      </c>
      <c r="B1" s="33"/>
      <c r="C1" s="33"/>
      <c r="D1" s="33"/>
      <c r="E1" s="33"/>
      <c r="F1" s="33"/>
      <c r="G1" s="33"/>
    </row>
    <row r="2" spans="1:14" x14ac:dyDescent="0.35">
      <c r="A2" s="34"/>
      <c r="B2" s="34"/>
      <c r="C2" s="34"/>
      <c r="D2" s="34"/>
      <c r="E2" s="34"/>
      <c r="F2" s="34"/>
      <c r="G2" s="34"/>
    </row>
    <row r="3" spans="1:14" ht="13.15" x14ac:dyDescent="0.4">
      <c r="A3" s="35" t="s">
        <v>44</v>
      </c>
      <c r="B3" s="36"/>
      <c r="C3" s="36"/>
      <c r="D3" s="36"/>
      <c r="E3" s="36"/>
      <c r="F3" s="36"/>
      <c r="G3" s="36"/>
    </row>
    <row r="4" spans="1:14" x14ac:dyDescent="0.35">
      <c r="A4" s="34"/>
      <c r="B4" s="34"/>
      <c r="C4" s="34"/>
      <c r="D4" s="34"/>
      <c r="E4" s="34"/>
      <c r="F4" s="34"/>
      <c r="G4" s="34"/>
    </row>
    <row r="5" spans="1:14" ht="13.15" x14ac:dyDescent="0.4">
      <c r="A5" s="46" t="s">
        <v>46</v>
      </c>
      <c r="B5" s="34"/>
      <c r="C5" s="34"/>
      <c r="D5" s="34"/>
      <c r="E5" s="34"/>
      <c r="F5" s="34"/>
      <c r="G5" s="34"/>
    </row>
    <row r="6" spans="1:14" x14ac:dyDescent="0.35">
      <c r="A6" s="34"/>
      <c r="B6" t="s">
        <v>47</v>
      </c>
      <c r="C6" s="40"/>
      <c r="D6" t="s">
        <v>51</v>
      </c>
      <c r="E6" s="51">
        <v>0</v>
      </c>
      <c r="F6">
        <f>E6+1</f>
        <v>1</v>
      </c>
      <c r="G6">
        <f t="shared" ref="G6:M6" si="0">F6+1</f>
        <v>2</v>
      </c>
      <c r="H6">
        <f t="shared" si="0"/>
        <v>3</v>
      </c>
      <c r="I6">
        <f t="shared" si="0"/>
        <v>4</v>
      </c>
      <c r="J6">
        <f t="shared" si="0"/>
        <v>5</v>
      </c>
      <c r="K6">
        <f t="shared" si="0"/>
        <v>6</v>
      </c>
      <c r="L6">
        <f t="shared" si="0"/>
        <v>7</v>
      </c>
      <c r="M6">
        <f t="shared" si="0"/>
        <v>8</v>
      </c>
      <c r="N6" s="50" t="s">
        <v>61</v>
      </c>
    </row>
    <row r="7" spans="1:14" x14ac:dyDescent="0.35">
      <c r="A7" s="34"/>
      <c r="B7" t="s">
        <v>48</v>
      </c>
      <c r="C7" s="34"/>
      <c r="D7" t="s">
        <v>5</v>
      </c>
      <c r="E7" s="38"/>
      <c r="F7" s="37">
        <f>EOMONTH(ModelStartDateIn,-1)+1</f>
        <v>39083</v>
      </c>
      <c r="G7" s="37">
        <f>F8+1</f>
        <v>39448</v>
      </c>
      <c r="H7" s="37">
        <f t="shared" ref="H7:M7" si="1">G8+1</f>
        <v>39814</v>
      </c>
      <c r="I7" s="37">
        <f t="shared" si="1"/>
        <v>40179</v>
      </c>
      <c r="J7" s="37">
        <f t="shared" si="1"/>
        <v>40544</v>
      </c>
      <c r="K7" s="37">
        <f t="shared" si="1"/>
        <v>40909</v>
      </c>
      <c r="L7" s="37">
        <f t="shared" si="1"/>
        <v>41275</v>
      </c>
      <c r="M7" s="37">
        <f t="shared" si="1"/>
        <v>41640</v>
      </c>
      <c r="N7" s="50" t="s">
        <v>59</v>
      </c>
    </row>
    <row r="8" spans="1:14" x14ac:dyDescent="0.35">
      <c r="A8" s="34"/>
      <c r="B8" t="s">
        <v>49</v>
      </c>
      <c r="C8" s="34"/>
      <c r="D8" t="s">
        <v>5</v>
      </c>
      <c r="E8" s="38"/>
      <c r="F8" s="37">
        <f>DATE(YEAR(F7-1)+1,MONTH(F7-1),DAY(F7-1))</f>
        <v>39447</v>
      </c>
      <c r="G8" s="37">
        <f t="shared" ref="G8:L8" si="2">DATE(YEAR(G7-1)+1,MONTH(G7-1),DAY(G7-1))</f>
        <v>39813</v>
      </c>
      <c r="H8" s="37">
        <f t="shared" si="2"/>
        <v>40178</v>
      </c>
      <c r="I8" s="37">
        <f t="shared" si="2"/>
        <v>40543</v>
      </c>
      <c r="J8" s="37">
        <f t="shared" si="2"/>
        <v>40908</v>
      </c>
      <c r="K8" s="37">
        <f t="shared" si="2"/>
        <v>41274</v>
      </c>
      <c r="L8" s="37">
        <f t="shared" si="2"/>
        <v>41639</v>
      </c>
      <c r="M8" s="37">
        <f>DATE(YEAR(M7-1)+1,MONTH(M7-1),DAY(M7-1))</f>
        <v>42004</v>
      </c>
      <c r="N8" s="50" t="s">
        <v>60</v>
      </c>
    </row>
    <row r="9" spans="1:14" x14ac:dyDescent="0.35">
      <c r="A9" s="34"/>
      <c r="B9" s="34"/>
      <c r="C9" s="34"/>
      <c r="D9" s="38"/>
      <c r="E9" s="38"/>
      <c r="F9" s="34"/>
      <c r="G9" s="34"/>
    </row>
    <row r="14" spans="1:14" ht="13.15" x14ac:dyDescent="0.4">
      <c r="A14" s="46" t="s">
        <v>50</v>
      </c>
    </row>
    <row r="15" spans="1:14" x14ac:dyDescent="0.35">
      <c r="B15" t="s">
        <v>48</v>
      </c>
      <c r="D15" t="s">
        <v>5</v>
      </c>
      <c r="E15" s="45">
        <v>39083</v>
      </c>
      <c r="F15" s="50" t="s">
        <v>56</v>
      </c>
    </row>
    <row r="16" spans="1:14" collapsed="1" x14ac:dyDescent="0.35">
      <c r="D16" s="41"/>
    </row>
    <row r="17" spans="1:13" x14ac:dyDescent="0.35">
      <c r="A17" s="53" t="s">
        <v>62</v>
      </c>
    </row>
    <row r="18" spans="1:13" x14ac:dyDescent="0.35">
      <c r="B18" s="53" t="s">
        <v>63</v>
      </c>
      <c r="F18">
        <v>0</v>
      </c>
      <c r="G18">
        <v>0</v>
      </c>
      <c r="H18">
        <v>0</v>
      </c>
      <c r="I18">
        <v>0</v>
      </c>
      <c r="J18">
        <v>0</v>
      </c>
      <c r="K18">
        <v>1000000</v>
      </c>
      <c r="L18">
        <v>2000000</v>
      </c>
      <c r="M18">
        <v>3000000</v>
      </c>
    </row>
    <row r="19" spans="1:13" x14ac:dyDescent="0.35">
      <c r="B19" s="53" t="s">
        <v>64</v>
      </c>
      <c r="E19" s="54">
        <v>60</v>
      </c>
    </row>
    <row r="21" spans="1:13" x14ac:dyDescent="0.35">
      <c r="B21" s="53" t="s">
        <v>65</v>
      </c>
      <c r="F21" s="55">
        <v>100000000</v>
      </c>
      <c r="G21" s="55">
        <v>150000000</v>
      </c>
      <c r="H21" s="55">
        <v>200000000</v>
      </c>
      <c r="I21" s="55">
        <v>250000000</v>
      </c>
      <c r="J21" s="55">
        <v>300000000</v>
      </c>
      <c r="K21" s="55">
        <v>350000000</v>
      </c>
      <c r="L21" s="55">
        <v>400000000</v>
      </c>
      <c r="M21" s="55">
        <v>450000000</v>
      </c>
    </row>
    <row r="23" spans="1:13" x14ac:dyDescent="0.35">
      <c r="A23" s="53" t="s">
        <v>66</v>
      </c>
    </row>
    <row r="24" spans="1:13" x14ac:dyDescent="0.35">
      <c r="B24" s="53" t="s">
        <v>67</v>
      </c>
      <c r="F24" s="55">
        <v>250000000</v>
      </c>
      <c r="G24" s="55">
        <v>250000000</v>
      </c>
      <c r="H24" s="55">
        <v>250000000</v>
      </c>
      <c r="I24" s="55">
        <v>250000000</v>
      </c>
      <c r="J24" s="55">
        <v>250000000</v>
      </c>
      <c r="K24" s="55">
        <v>250000000</v>
      </c>
      <c r="L24" s="55">
        <v>250000000</v>
      </c>
      <c r="M24" s="55">
        <v>250000000</v>
      </c>
    </row>
    <row r="25" spans="1:13" x14ac:dyDescent="0.35">
      <c r="B25" s="53" t="s">
        <v>68</v>
      </c>
      <c r="E25" s="56">
        <v>0.1</v>
      </c>
    </row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12"/>
  <sheetViews>
    <sheetView tabSelected="1" zoomScale="75" workbookViewId="0">
      <selection activeCell="F12" sqref="F12:M12"/>
    </sheetView>
  </sheetViews>
  <sheetFormatPr defaultRowHeight="12.75" x14ac:dyDescent="0.35"/>
  <cols>
    <col min="1" max="1" width="17" customWidth="1"/>
    <col min="2" max="2" width="27.265625" customWidth="1"/>
    <col min="3" max="3" width="3" customWidth="1"/>
    <col min="5" max="5" width="8.1328125" customWidth="1"/>
    <col min="6" max="6" width="13.3984375" customWidth="1"/>
    <col min="7" max="7" width="11.9296875" customWidth="1"/>
    <col min="8" max="8" width="11" customWidth="1"/>
    <col min="9" max="9" width="11.796875" customWidth="1"/>
    <col min="10" max="10" width="10.1328125" customWidth="1"/>
    <col min="11" max="11" width="11.265625" customWidth="1"/>
    <col min="12" max="12" width="11.19921875" customWidth="1"/>
    <col min="13" max="13" width="13.86328125" customWidth="1"/>
  </cols>
  <sheetData>
    <row r="1" spans="1:16" ht="13.15" x14ac:dyDescent="0.4">
      <c r="A1" s="35" t="str">
        <f>ModelTitle</f>
        <v>Costing London 2012</v>
      </c>
      <c r="B1" s="33"/>
      <c r="C1" s="33"/>
      <c r="D1" s="33"/>
      <c r="E1" s="33"/>
      <c r="F1" s="33"/>
    </row>
    <row r="2" spans="1:16" x14ac:dyDescent="0.35">
      <c r="A2" s="34"/>
      <c r="B2" s="34"/>
      <c r="C2" s="34"/>
      <c r="D2" s="34"/>
      <c r="E2" s="34"/>
      <c r="F2" s="34"/>
    </row>
    <row r="3" spans="1:16" ht="13.15" x14ac:dyDescent="0.4">
      <c r="A3" s="35" t="s">
        <v>43</v>
      </c>
      <c r="B3" s="36"/>
      <c r="C3" s="36"/>
      <c r="D3" s="36"/>
      <c r="E3" s="36"/>
      <c r="F3" s="36"/>
    </row>
    <row r="4" spans="1:16" x14ac:dyDescent="0.35">
      <c r="A4" s="34"/>
      <c r="B4" s="34"/>
      <c r="C4" s="34"/>
      <c r="D4" s="34"/>
      <c r="E4" s="34"/>
      <c r="F4" s="34"/>
    </row>
    <row r="5" spans="1:16" ht="13.15" x14ac:dyDescent="0.4">
      <c r="A5" s="39"/>
      <c r="B5" t="s">
        <v>47</v>
      </c>
      <c r="C5" s="40"/>
      <c r="D5" s="48" t="s">
        <v>51</v>
      </c>
      <c r="F5" s="34">
        <f t="shared" ref="F5:M5" si="0">PeriodNumberIn</f>
        <v>1</v>
      </c>
      <c r="G5" s="34">
        <f t="shared" si="0"/>
        <v>2</v>
      </c>
      <c r="H5" s="34">
        <f t="shared" si="0"/>
        <v>3</v>
      </c>
      <c r="I5" s="34">
        <f t="shared" si="0"/>
        <v>4</v>
      </c>
      <c r="J5" s="34">
        <f t="shared" si="0"/>
        <v>5</v>
      </c>
      <c r="K5" s="34">
        <f t="shared" si="0"/>
        <v>6</v>
      </c>
      <c r="L5" s="34">
        <f t="shared" si="0"/>
        <v>7</v>
      </c>
      <c r="M5" s="34">
        <f t="shared" si="0"/>
        <v>8</v>
      </c>
      <c r="N5" s="47" t="s">
        <v>57</v>
      </c>
      <c r="O5" s="34"/>
      <c r="P5" s="34"/>
    </row>
    <row r="6" spans="1:16" x14ac:dyDescent="0.35">
      <c r="A6" s="34"/>
      <c r="B6" t="s">
        <v>52</v>
      </c>
      <c r="C6" s="34"/>
      <c r="D6" s="49" t="s">
        <v>51</v>
      </c>
      <c r="E6" s="34"/>
      <c r="F6" s="37">
        <f t="shared" ref="F6:M6" si="1">PeriodStartDateIn</f>
        <v>39083</v>
      </c>
      <c r="G6" s="37">
        <f t="shared" si="1"/>
        <v>39448</v>
      </c>
      <c r="H6" s="37">
        <f t="shared" si="1"/>
        <v>39814</v>
      </c>
      <c r="I6" s="37">
        <f t="shared" si="1"/>
        <v>40179</v>
      </c>
      <c r="J6" s="37">
        <f t="shared" si="1"/>
        <v>40544</v>
      </c>
      <c r="K6" s="37">
        <f t="shared" si="1"/>
        <v>40909</v>
      </c>
      <c r="L6" s="37">
        <f t="shared" si="1"/>
        <v>41275</v>
      </c>
      <c r="M6" s="37">
        <f t="shared" si="1"/>
        <v>41640</v>
      </c>
      <c r="N6" s="47" t="s">
        <v>53</v>
      </c>
      <c r="O6" s="37"/>
      <c r="P6" s="37"/>
    </row>
    <row r="7" spans="1:16" x14ac:dyDescent="0.35">
      <c r="A7" s="34"/>
      <c r="B7" t="s">
        <v>54</v>
      </c>
      <c r="C7" s="34"/>
      <c r="D7" s="49" t="s">
        <v>5</v>
      </c>
      <c r="F7" s="37">
        <f t="shared" ref="F7:M7" si="2">PeriodEndDateIn</f>
        <v>39447</v>
      </c>
      <c r="G7" s="37">
        <f t="shared" si="2"/>
        <v>39813</v>
      </c>
      <c r="H7" s="37">
        <f t="shared" si="2"/>
        <v>40178</v>
      </c>
      <c r="I7" s="37">
        <f t="shared" si="2"/>
        <v>40543</v>
      </c>
      <c r="J7" s="37">
        <f t="shared" si="2"/>
        <v>40908</v>
      </c>
      <c r="K7" s="37">
        <f t="shared" si="2"/>
        <v>41274</v>
      </c>
      <c r="L7" s="37">
        <f t="shared" si="2"/>
        <v>41639</v>
      </c>
      <c r="M7" s="37">
        <f t="shared" si="2"/>
        <v>42004</v>
      </c>
      <c r="N7" s="47" t="s">
        <v>55</v>
      </c>
      <c r="O7" s="37"/>
      <c r="P7" s="37"/>
    </row>
    <row r="8" spans="1:16" x14ac:dyDescent="0.35">
      <c r="A8" s="34"/>
      <c r="D8" s="48"/>
    </row>
    <row r="9" spans="1:16" x14ac:dyDescent="0.35">
      <c r="A9" s="53" t="s">
        <v>69</v>
      </c>
    </row>
    <row r="10" spans="1:16" x14ac:dyDescent="0.35">
      <c r="B10" s="53" t="s">
        <v>62</v>
      </c>
      <c r="F10">
        <f>Inputs!F18*Inputs!$E$19+Inputs!F21</f>
        <v>100000000</v>
      </c>
      <c r="G10">
        <f>Inputs!G18*Inputs!$E$19+Inputs!G21</f>
        <v>150000000</v>
      </c>
      <c r="H10">
        <f>Inputs!H18*Inputs!$E$19+Inputs!H21</f>
        <v>200000000</v>
      </c>
      <c r="I10">
        <f>Inputs!I18*Inputs!$E$19+Inputs!I21</f>
        <v>250000000</v>
      </c>
      <c r="J10">
        <f>Inputs!J18*Inputs!$E$19+Inputs!J21</f>
        <v>300000000</v>
      </c>
      <c r="K10">
        <f>Inputs!K18*Inputs!$E$19+Inputs!K21</f>
        <v>410000000</v>
      </c>
      <c r="L10">
        <f>Inputs!L18*Inputs!$E$19+Inputs!L21</f>
        <v>520000000</v>
      </c>
      <c r="M10">
        <f>Inputs!M18*Inputs!$E$19+Inputs!M21</f>
        <v>630000000</v>
      </c>
    </row>
    <row r="11" spans="1:16" x14ac:dyDescent="0.35">
      <c r="B11" s="53" t="s">
        <v>70</v>
      </c>
      <c r="F11">
        <f>Inputs!F24+Inputs!F24*Inputs!$E$25</f>
        <v>275000000</v>
      </c>
      <c r="G11">
        <f>Inputs!G24+Inputs!G24*Inputs!$E$25</f>
        <v>275000000</v>
      </c>
      <c r="H11">
        <f>Inputs!H24+Inputs!H24*Inputs!$E$25</f>
        <v>275000000</v>
      </c>
      <c r="I11">
        <f>Inputs!I24+Inputs!I24*Inputs!$E$25</f>
        <v>275000000</v>
      </c>
      <c r="J11">
        <f>Inputs!J24+Inputs!J24*Inputs!$E$25</f>
        <v>275000000</v>
      </c>
      <c r="K11">
        <f>Inputs!K24+Inputs!K24*Inputs!$E$25</f>
        <v>275000000</v>
      </c>
      <c r="L11">
        <f>Inputs!L24+Inputs!L24*Inputs!$E$25</f>
        <v>275000000</v>
      </c>
      <c r="M11">
        <f>Inputs!M24+Inputs!M24*Inputs!$E$25</f>
        <v>275000000</v>
      </c>
    </row>
    <row r="12" spans="1:16" x14ac:dyDescent="0.35">
      <c r="B12" s="53" t="s">
        <v>71</v>
      </c>
      <c r="F12" s="57">
        <f>F10-F11</f>
        <v>-175000000</v>
      </c>
      <c r="G12" s="57">
        <f t="shared" ref="G12:M12" si="3">G10-G11</f>
        <v>-125000000</v>
      </c>
      <c r="H12" s="57">
        <f t="shared" si="3"/>
        <v>-75000000</v>
      </c>
      <c r="I12" s="57">
        <f t="shared" si="3"/>
        <v>-25000000</v>
      </c>
      <c r="J12" s="57">
        <f t="shared" si="3"/>
        <v>25000000</v>
      </c>
      <c r="K12" s="57">
        <f t="shared" si="3"/>
        <v>135000000</v>
      </c>
      <c r="L12" s="57">
        <f t="shared" si="3"/>
        <v>245000000</v>
      </c>
      <c r="M12" s="57">
        <f t="shared" si="3"/>
        <v>355000000</v>
      </c>
    </row>
  </sheetData>
  <phoneticPr fontId="6" type="noConversion"/>
  <conditionalFormatting sqref="F12:M12">
    <cfRule type="cellIs" dxfId="0" priority="1" operator="greaterThan">
      <formula>150000000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Cover</vt:lpstr>
      <vt:lpstr>Functions</vt:lpstr>
      <vt:lpstr>Intro</vt:lpstr>
      <vt:lpstr>Inputs</vt:lpstr>
      <vt:lpstr>Calculations</vt:lpstr>
      <vt:lpstr>_01_01_05</vt:lpstr>
      <vt:lpstr>Costing_London_2012</vt:lpstr>
      <vt:lpstr>FileName</vt:lpstr>
      <vt:lpstr>FileNameBegins</vt:lpstr>
      <vt:lpstr>ModelStartDateIn</vt:lpstr>
      <vt:lpstr>ModelTitle</vt:lpstr>
      <vt:lpstr>PeriodEndDateIn</vt:lpstr>
      <vt:lpstr>PeriodNumberIn</vt:lpstr>
      <vt:lpstr>PeriodStartDateIn</vt:lpstr>
    </vt:vector>
  </TitlesOfParts>
  <Company>Coopers &amp; Lybrand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Coopers &amp; Lybrand</dc:creator>
  <cp:lastModifiedBy>Le Tran Thanh Thuy</cp:lastModifiedBy>
  <dcterms:created xsi:type="dcterms:W3CDTF">1998-05-19T13:26:34Z</dcterms:created>
  <dcterms:modified xsi:type="dcterms:W3CDTF">2018-06-26T06:33:56Z</dcterms:modified>
</cp:coreProperties>
</file>