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EXCEL\Scenarios\"/>
    </mc:Choice>
  </mc:AlternateContent>
  <bookViews>
    <workbookView xWindow="-15" yWindow="-15" windowWidth="7680" windowHeight="8318" activeTab="1"/>
  </bookViews>
  <sheets>
    <sheet name="Cover" sheetId="4" r:id="rId1"/>
    <sheet name="Scenario Summary" sheetId="5" r:id="rId2"/>
    <sheet name="Inputs" sheetId="1" r:id="rId3"/>
    <sheet name="Calculations" sheetId="2" r:id="rId4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71027" iterateDelta="9.9999999999999995E-7"/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E12" i="1"/>
  <c r="F7" i="1" s="1"/>
  <c r="F6" i="1"/>
  <c r="G6" i="1"/>
  <c r="H6" i="1" s="1"/>
  <c r="F6" i="2"/>
  <c r="A1" i="2"/>
  <c r="A1" i="1"/>
  <c r="E15" i="2" l="1"/>
  <c r="E14" i="2"/>
  <c r="E21" i="1"/>
  <c r="E22" i="1"/>
  <c r="I6" i="1"/>
  <c r="H6" i="2"/>
  <c r="F8" i="1"/>
  <c r="F7" i="2"/>
  <c r="G6" i="2"/>
  <c r="G7" i="1" l="1"/>
  <c r="F8" i="2"/>
  <c r="J6" i="1"/>
  <c r="I6" i="2"/>
  <c r="K6" i="1" l="1"/>
  <c r="J6" i="2"/>
  <c r="G7" i="2"/>
  <c r="G8" i="1"/>
  <c r="L6" i="1" l="1"/>
  <c r="K6" i="2"/>
  <c r="H7" i="1"/>
  <c r="G8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<sst xmlns="http://schemas.openxmlformats.org/spreadsheetml/2006/main" count="79" uniqueCount="58">
  <si>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</si>
  <si>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</si>
  <si>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</si>
  <si>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</si>
  <si>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</si>
  <si>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</si>
  <si>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</si>
  <si>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</si>
  <si>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</si>
  <si>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</si>
  <si>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</si>
  <si>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</si>
  <si>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</si>
  <si>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</si>
  <si>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</si>
  <si>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</si>
  <si>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</si>
  <si>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</si>
  <si>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</si>
  <si>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</si>
  <si>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</si>
  <si>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</si>
  <si>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</si>
  <si>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</si>
  <si>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</si>
  <si>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</si>
  <si>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</si>
  <si>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</si>
  <si>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</si>
  <si>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</si>
  <si>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</si>
  <si>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</si>
  <si>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</si>
  <si>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</si>
  <si>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NPV</t>
  </si>
  <si>
    <t>IRR</t>
  </si>
  <si>
    <t>$F$15</t>
  </si>
  <si>
    <t>$F$16</t>
  </si>
  <si>
    <t>$G$16</t>
  </si>
  <si>
    <t>$H$16</t>
  </si>
  <si>
    <t>$I$16</t>
  </si>
  <si>
    <t>$J$16</t>
  </si>
  <si>
    <t>$K$16</t>
  </si>
  <si>
    <t>$L$16</t>
  </si>
  <si>
    <t>$M$16</t>
  </si>
  <si>
    <t>$E$21</t>
  </si>
  <si>
    <t>$E$22</t>
  </si>
  <si>
    <t>Smaller dividens</t>
  </si>
  <si>
    <t>Created by Le Tran Thanh Thuy on 6/22/2018</t>
  </si>
  <si>
    <t>Higher initial investment</t>
  </si>
  <si>
    <t>Rate rise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</si>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</sst>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dd/mm/yy"/>
    <numFmt numFmtId="168" formatCode="&quot;£&quot;#,##0;\(&quot;£&quot;#,##0\)"/>
    <numFmt numFmtId="169" formatCode="&quot;£&quot;#,##0_);\(&quot;£&quot;#,##0\)"/>
    <numFmt numFmtId="170" formatCode="&quot;£&quot;#,##0.00;\(&quot;£&quot;#,##0.00\)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8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164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2" borderId="1">
      <alignment horizontal="right"/>
    </xf>
    <xf numFmtId="167" fontId="3" fillId="2" borderId="1">
      <alignment horizontal="center"/>
    </xf>
    <xf numFmtId="166" fontId="3" fillId="2" borderId="1">
      <alignment horizontal="center"/>
    </xf>
    <xf numFmtId="10" fontId="3" fillId="2" borderId="1">
      <alignment horizontal="center"/>
    </xf>
    <xf numFmtId="166" fontId="3" fillId="0" borderId="0"/>
    <xf numFmtId="169" fontId="3" fillId="2" borderId="0" applyFont="0" applyFill="0" applyBorder="0" applyAlignment="0" applyProtection="0"/>
    <xf numFmtId="166" fontId="3" fillId="0" borderId="0" applyProtection="0"/>
    <xf numFmtId="165" fontId="6" fillId="0" borderId="0">
      <alignment horizontal="left"/>
    </xf>
    <xf numFmtId="166" fontId="5" fillId="0" borderId="0"/>
    <xf numFmtId="164" fontId="6" fillId="0" borderId="0">
      <alignment horizontal="center"/>
    </xf>
  </cellStyleXfs>
  <cellXfs count="58">
    <xf numFmtId="0" fontId="0" fillId="0" borderId="0" xfId="0"/>
    <xf numFmtId="165" fontId="2" fillId="3" borderId="0" xfId="4" applyNumberFormat="1" applyFont="1" applyFill="1" applyBorder="1"/>
    <xf numFmtId="165" fontId="2" fillId="3" borderId="0" xfId="4" quotePrefix="1" applyNumberFormat="1" applyFont="1" applyFill="1" applyBorder="1"/>
    <xf numFmtId="165" fontId="3" fillId="0" borderId="0" xfId="4" quotePrefix="1" applyNumberFormat="1" applyFont="1" applyBorder="1"/>
    <xf numFmtId="165" fontId="4" fillId="3" borderId="0" xfId="4" quotePrefix="1" applyNumberFormat="1" applyFont="1" applyFill="1" applyBorder="1"/>
    <xf numFmtId="166" fontId="5" fillId="0" borderId="0" xfId="14"/>
    <xf numFmtId="166" fontId="3" fillId="0" borderId="0" xfId="10"/>
    <xf numFmtId="165" fontId="3" fillId="0" borderId="0" xfId="4" applyNumberFormat="1" applyFont="1" applyBorder="1" applyAlignment="1">
      <alignment horizontal="center"/>
    </xf>
    <xf numFmtId="164" fontId="6" fillId="0" borderId="0" xfId="15">
      <alignment horizontal="center"/>
    </xf>
    <xf numFmtId="166" fontId="3" fillId="2" borderId="1" xfId="8">
      <alignment horizontal="center"/>
    </xf>
    <xf numFmtId="165" fontId="6" fillId="0" borderId="0" xfId="13" applyFont="1">
      <alignment horizontal="left"/>
    </xf>
    <xf numFmtId="165" fontId="3" fillId="0" borderId="0" xfId="4" applyNumberFormat="1" applyFont="1" applyBorder="1"/>
    <xf numFmtId="15" fontId="3" fillId="0" borderId="0" xfId="4" quotePrefix="1" applyNumberFormat="1" applyFont="1" applyBorder="1"/>
    <xf numFmtId="165" fontId="6" fillId="0" borderId="0" xfId="13">
      <alignment horizontal="left"/>
    </xf>
    <xf numFmtId="167" fontId="3" fillId="2" borderId="1" xfId="7">
      <alignment horizontal="center"/>
    </xf>
    <xf numFmtId="166" fontId="8" fillId="0" borderId="0" xfId="12" applyFont="1" applyProtection="1"/>
    <xf numFmtId="166" fontId="8" fillId="0" borderId="2" xfId="12" applyFont="1" applyBorder="1" applyProtection="1"/>
    <xf numFmtId="166" fontId="8" fillId="0" borderId="3" xfId="12" applyFont="1" applyBorder="1" applyProtection="1"/>
    <xf numFmtId="166" fontId="8" fillId="0" borderId="4" xfId="12" applyFont="1" applyBorder="1" applyProtection="1"/>
    <xf numFmtId="166" fontId="8" fillId="0" borderId="5" xfId="12" applyFont="1" applyBorder="1" applyProtection="1"/>
    <xf numFmtId="166" fontId="9" fillId="4" borderId="0" xfId="12" applyFont="1" applyFill="1" applyBorder="1" applyAlignment="1" applyProtection="1">
      <alignment horizontal="center"/>
    </xf>
    <xf numFmtId="166" fontId="8" fillId="0" borderId="6" xfId="12" applyFont="1" applyBorder="1" applyProtection="1"/>
    <xf numFmtId="166" fontId="8" fillId="0" borderId="0" xfId="12" applyFont="1" applyBorder="1" applyProtection="1"/>
    <xf numFmtId="166" fontId="10" fillId="0" borderId="0" xfId="12" applyFont="1" applyBorder="1" applyAlignment="1" applyProtection="1">
      <alignment horizontal="center"/>
    </xf>
    <xf numFmtId="166" fontId="11" fillId="0" borderId="0" xfId="12" applyFont="1" applyBorder="1" applyAlignment="1" applyProtection="1">
      <alignment horizontal="center"/>
    </xf>
    <xf numFmtId="166" fontId="8" fillId="0" borderId="7" xfId="12" applyFont="1" applyBorder="1" applyProtection="1"/>
    <xf numFmtId="166" fontId="8" fillId="0" borderId="8" xfId="12" applyFont="1" applyBorder="1" applyProtection="1"/>
    <xf numFmtId="166" fontId="8" fillId="0" borderId="9" xfId="12" applyFont="1" applyBorder="1" applyProtection="1"/>
    <xf numFmtId="166" fontId="7" fillId="0" borderId="0" xfId="12" applyFont="1" applyAlignment="1" applyProtection="1">
      <alignment horizontal="center"/>
    </xf>
    <xf numFmtId="165" fontId="5" fillId="0" borderId="0" xfId="4" applyNumberFormat="1" applyFont="1" applyBorder="1"/>
    <xf numFmtId="164" fontId="6" fillId="0" borderId="0" xfId="4" applyFont="1" applyBorder="1"/>
    <xf numFmtId="0" fontId="6" fillId="0" borderId="0" xfId="0" applyFont="1"/>
    <xf numFmtId="0" fontId="13" fillId="0" borderId="0" xfId="0" applyFont="1"/>
    <xf numFmtId="10" fontId="3" fillId="2" borderId="1" xfId="9">
      <alignment horizontal="center"/>
    </xf>
    <xf numFmtId="168" fontId="3" fillId="2" borderId="1" xfId="6">
      <alignment horizontal="right"/>
    </xf>
    <xf numFmtId="164" fontId="6" fillId="0" borderId="0" xfId="15" applyFont="1">
      <alignment horizontal="center"/>
    </xf>
    <xf numFmtId="168" fontId="3" fillId="0" borderId="0" xfId="1">
      <alignment horizontal="right"/>
    </xf>
    <xf numFmtId="170" fontId="3" fillId="0" borderId="0" xfId="1" applyNumberFormat="1">
      <alignment horizontal="right"/>
    </xf>
    <xf numFmtId="166" fontId="3" fillId="0" borderId="0" xfId="10" applyFont="1"/>
    <xf numFmtId="168" fontId="3" fillId="0" borderId="0" xfId="1" applyAlignment="1">
      <alignment horizontal="center"/>
    </xf>
    <xf numFmtId="10" fontId="3" fillId="0" borderId="0" xfId="2" applyAlignment="1">
      <alignment horizontal="center"/>
    </xf>
    <xf numFmtId="0" fontId="14" fillId="0" borderId="0" xfId="0" applyFont="1"/>
    <xf numFmtId="10" fontId="14" fillId="0" borderId="0" xfId="0" applyNumberFormat="1" applyFont="1"/>
    <xf numFmtId="0" fontId="0" fillId="0" borderId="0" xfId="0" applyFill="1" applyBorder="1" applyAlignment="1"/>
    <xf numFmtId="168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1" xfId="0" applyNumberFormat="1" applyFill="1" applyBorder="1" applyAlignment="1"/>
    <xf numFmtId="0" fontId="15" fillId="5" borderId="12" xfId="0" applyFont="1" applyFill="1" applyBorder="1" applyAlignment="1">
      <alignment horizontal="left"/>
    </xf>
    <xf numFmtId="0" fontId="15" fillId="5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16" fillId="6" borderId="0" xfId="0" applyFont="1" applyFill="1" applyBorder="1" applyAlignment="1">
      <alignment horizontal="left"/>
    </xf>
    <xf numFmtId="0" fontId="17" fillId="6" borderId="13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8" fillId="5" borderId="10" xfId="0" applyFont="1" applyFill="1" applyBorder="1" applyAlignment="1">
      <alignment horizontal="right"/>
    </xf>
    <xf numFmtId="0" fontId="18" fillId="5" borderId="12" xfId="0" applyFont="1" applyFill="1" applyBorder="1" applyAlignment="1">
      <alignment horizontal="right"/>
    </xf>
    <xf numFmtId="168" fontId="0" fillId="7" borderId="0" xfId="0" applyNumberFormat="1" applyFill="1" applyBorder="1" applyAlignment="1"/>
    <xf numFmtId="10" fontId="0" fillId="7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Normal_Model with lookup functions" xfId="12"/>
    <cellStyle name="RangeName" xfId="13"/>
    <cellStyle name="SectionHeading" xfId="14"/>
    <cellStyle name="Units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33203125" defaultRowHeight="13.5" x14ac:dyDescent="0.35"/>
  <cols>
    <col min="1" max="2" width="9.1328125" style="15" customWidth="1"/>
    <col min="3" max="3" width="45.1328125" style="15" customWidth="1"/>
    <col min="4" max="16384" width="10.33203125" style="15"/>
  </cols>
  <sheetData>
    <row r="1" spans="2:4" ht="25.05" customHeight="1" thickBot="1" x14ac:dyDescent="0.4"/>
    <row r="2" spans="2:4" ht="13.9" thickTop="1" x14ac:dyDescent="0.35">
      <c r="B2" s="16"/>
      <c r="C2" s="17"/>
      <c r="D2" s="18"/>
    </row>
    <row r="3" spans="2:4" ht="25.15" x14ac:dyDescent="0.7">
      <c r="B3" s="19"/>
      <c r="C3" s="20" t="s">
        <v>20</v>
      </c>
      <c r="D3" s="21"/>
    </row>
    <row r="4" spans="2:4" x14ac:dyDescent="0.35">
      <c r="B4" s="19"/>
      <c r="C4" s="22"/>
      <c r="D4" s="21"/>
    </row>
    <row r="5" spans="2:4" x14ac:dyDescent="0.35">
      <c r="B5" s="19"/>
      <c r="C5" s="22"/>
      <c r="D5" s="21"/>
    </row>
    <row r="6" spans="2:4" ht="17.649999999999999" x14ac:dyDescent="0.5">
      <c r="B6" s="19"/>
      <c r="C6" s="23" t="s">
        <v>12</v>
      </c>
      <c r="D6" s="21"/>
    </row>
    <row r="7" spans="2:4" x14ac:dyDescent="0.35">
      <c r="B7" s="19"/>
      <c r="C7" s="22"/>
      <c r="D7" s="21"/>
    </row>
    <row r="8" spans="2:4" x14ac:dyDescent="0.35">
      <c r="B8" s="19"/>
      <c r="C8" s="22"/>
      <c r="D8" s="21"/>
    </row>
    <row r="9" spans="2:4" ht="13.9" x14ac:dyDescent="0.4">
      <c r="B9" s="19"/>
      <c r="C9" s="24" t="s">
        <v>13</v>
      </c>
      <c r="D9" s="21"/>
    </row>
    <row r="10" spans="2:4" x14ac:dyDescent="0.35">
      <c r="B10" s="19"/>
      <c r="C10" s="22"/>
      <c r="D10" s="21"/>
    </row>
    <row r="11" spans="2:4" ht="13.9" thickBot="1" x14ac:dyDescent="0.4">
      <c r="B11" s="25"/>
      <c r="C11" s="26"/>
      <c r="D11" s="27"/>
    </row>
    <row r="12" spans="2:4" ht="13.9" thickTop="1" x14ac:dyDescent="0.35"/>
    <row r="27" spans="3:3" x14ac:dyDescent="0.35">
      <c r="C27" s="28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1"/>
  <sheetViews>
    <sheetView showGridLines="0" tabSelected="1" workbookViewId="0"/>
  </sheetViews>
  <sheetFormatPr defaultRowHeight="12.75" outlineLevelRow="1" outlineLevelCol="1" x14ac:dyDescent="0.35"/>
  <cols>
    <col min="3" max="3" width="12.53125" bestFit="1" customWidth="1"/>
    <col min="4" max="7" width="17.9296875" bestFit="1" customWidth="1" outlineLevel="1"/>
  </cols>
  <sheetData>
    <row r="1" spans="2:7" ht="13.15" thickBot="1" x14ac:dyDescent="0.4"/>
    <row r="2" spans="2:7" ht="13.9" x14ac:dyDescent="0.4">
      <c r="B2" s="48" t="s">
        <v>51</v>
      </c>
      <c r="C2" s="48"/>
      <c r="D2" s="53"/>
      <c r="E2" s="53"/>
      <c r="F2" s="53"/>
      <c r="G2" s="53"/>
    </row>
    <row r="3" spans="2:7" ht="13.9" collapsed="1" x14ac:dyDescent="0.4">
      <c r="B3" s="47"/>
      <c r="C3" s="47"/>
      <c r="D3" s="54" t="s">
        <v>53</v>
      </c>
      <c r="E3" s="54" t="s">
        <v>47</v>
      </c>
      <c r="F3" s="54" t="s">
        <v>49</v>
      </c>
      <c r="G3" s="54" t="s">
        <v>50</v>
      </c>
    </row>
    <row r="4" spans="2:7" ht="20.25" hidden="1" outlineLevel="1" x14ac:dyDescent="0.4">
      <c r="B4" s="50"/>
      <c r="C4" s="50"/>
      <c r="D4" s="43"/>
      <c r="E4" s="57" t="s">
        <v>48</v>
      </c>
      <c r="F4" s="57" t="s">
        <v>48</v>
      </c>
      <c r="G4" s="57" t="s">
        <v>48</v>
      </c>
    </row>
    <row r="5" spans="2:7" ht="13.15" x14ac:dyDescent="0.4">
      <c r="B5" s="51" t="s">
        <v>52</v>
      </c>
      <c r="C5" s="51"/>
      <c r="D5" s="49"/>
      <c r="E5" s="49"/>
      <c r="F5" s="49"/>
      <c r="G5" s="49"/>
    </row>
    <row r="6" spans="2:7" ht="13.15" outlineLevel="1" x14ac:dyDescent="0.4">
      <c r="B6" s="50"/>
      <c r="C6" s="50" t="s">
        <v>36</v>
      </c>
      <c r="D6" s="44">
        <v>-40000</v>
      </c>
      <c r="E6" s="55">
        <v>-40000</v>
      </c>
      <c r="F6" s="55">
        <v>-60000</v>
      </c>
      <c r="G6" s="55">
        <v>-40000</v>
      </c>
    </row>
    <row r="7" spans="2:7" ht="13.15" outlineLevel="1" x14ac:dyDescent="0.4">
      <c r="B7" s="50"/>
      <c r="C7" s="50" t="s">
        <v>37</v>
      </c>
      <c r="D7" s="44">
        <v>10000</v>
      </c>
      <c r="E7" s="55">
        <v>9000</v>
      </c>
      <c r="F7" s="55">
        <v>10000</v>
      </c>
      <c r="G7" s="55">
        <v>10000</v>
      </c>
    </row>
    <row r="8" spans="2:7" ht="13.15" outlineLevel="1" x14ac:dyDescent="0.4">
      <c r="B8" s="50"/>
      <c r="C8" s="50" t="s">
        <v>38</v>
      </c>
      <c r="D8" s="44">
        <v>10000</v>
      </c>
      <c r="E8" s="55">
        <v>9000</v>
      </c>
      <c r="F8" s="55">
        <v>10000</v>
      </c>
      <c r="G8" s="55">
        <v>10000</v>
      </c>
    </row>
    <row r="9" spans="2:7" ht="13.15" outlineLevel="1" x14ac:dyDescent="0.4">
      <c r="B9" s="50"/>
      <c r="C9" s="50" t="s">
        <v>39</v>
      </c>
      <c r="D9" s="44">
        <v>10000</v>
      </c>
      <c r="E9" s="55">
        <v>9000</v>
      </c>
      <c r="F9" s="55">
        <v>10000</v>
      </c>
      <c r="G9" s="55">
        <v>10000</v>
      </c>
    </row>
    <row r="10" spans="2:7" ht="13.15" outlineLevel="1" x14ac:dyDescent="0.4">
      <c r="B10" s="50"/>
      <c r="C10" s="50" t="s">
        <v>40</v>
      </c>
      <c r="D10" s="44">
        <v>10000</v>
      </c>
      <c r="E10" s="55">
        <v>9000</v>
      </c>
      <c r="F10" s="55">
        <v>10000</v>
      </c>
      <c r="G10" s="55">
        <v>10000</v>
      </c>
    </row>
    <row r="11" spans="2:7" ht="13.15" outlineLevel="1" x14ac:dyDescent="0.4">
      <c r="B11" s="50"/>
      <c r="C11" s="50" t="s">
        <v>41</v>
      </c>
      <c r="D11" s="44">
        <v>10000</v>
      </c>
      <c r="E11" s="55">
        <v>9000</v>
      </c>
      <c r="F11" s="55">
        <v>10000</v>
      </c>
      <c r="G11" s="55">
        <v>10000</v>
      </c>
    </row>
    <row r="12" spans="2:7" ht="13.15" outlineLevel="1" x14ac:dyDescent="0.4">
      <c r="B12" s="50"/>
      <c r="C12" s="50" t="s">
        <v>42</v>
      </c>
      <c r="D12" s="44">
        <v>10000</v>
      </c>
      <c r="E12" s="55">
        <v>9000</v>
      </c>
      <c r="F12" s="55">
        <v>10000</v>
      </c>
      <c r="G12" s="55">
        <v>10000</v>
      </c>
    </row>
    <row r="13" spans="2:7" ht="13.15" outlineLevel="1" x14ac:dyDescent="0.4">
      <c r="B13" s="50"/>
      <c r="C13" s="50" t="s">
        <v>43</v>
      </c>
      <c r="D13" s="44">
        <v>10000</v>
      </c>
      <c r="E13" s="55">
        <v>9000</v>
      </c>
      <c r="F13" s="55">
        <v>10000</v>
      </c>
      <c r="G13" s="55">
        <v>10000</v>
      </c>
    </row>
    <row r="14" spans="2:7" ht="13.15" outlineLevel="1" x14ac:dyDescent="0.4">
      <c r="B14" s="50"/>
      <c r="C14" s="50" t="s">
        <v>44</v>
      </c>
      <c r="D14" s="44">
        <v>10000</v>
      </c>
      <c r="E14" s="55">
        <v>9000</v>
      </c>
      <c r="F14" s="55">
        <v>10000</v>
      </c>
      <c r="G14" s="55">
        <v>10000</v>
      </c>
    </row>
    <row r="15" spans="2:7" ht="13.15" outlineLevel="1" x14ac:dyDescent="0.4">
      <c r="B15" s="50"/>
      <c r="C15" s="50" t="s">
        <v>30</v>
      </c>
      <c r="D15" s="45">
        <v>0.08</v>
      </c>
      <c r="E15" s="56">
        <v>0.08</v>
      </c>
      <c r="F15" s="56">
        <v>0.08</v>
      </c>
      <c r="G15" s="56">
        <v>0.1</v>
      </c>
    </row>
    <row r="16" spans="2:7" ht="13.15" x14ac:dyDescent="0.4">
      <c r="B16" s="51" t="s">
        <v>54</v>
      </c>
      <c r="C16" s="51"/>
      <c r="D16" s="49"/>
      <c r="E16" s="49"/>
      <c r="F16" s="49"/>
      <c r="G16" s="49"/>
    </row>
    <row r="17" spans="2:7" ht="13.15" outlineLevel="1" x14ac:dyDescent="0.4">
      <c r="B17" s="50"/>
      <c r="C17" s="50" t="s">
        <v>45</v>
      </c>
      <c r="D17" s="44">
        <v>20429.352400216001</v>
      </c>
      <c r="E17" s="44">
        <v>14682.713456490699</v>
      </c>
      <c r="F17" s="44">
        <v>1910.8338816974299</v>
      </c>
      <c r="G17" s="44">
        <v>16985.625615390301</v>
      </c>
    </row>
    <row r="18" spans="2:7" ht="13.5" outlineLevel="1" thickBot="1" x14ac:dyDescent="0.45">
      <c r="B18" s="52"/>
      <c r="C18" s="52" t="s">
        <v>46</v>
      </c>
      <c r="D18" s="46">
        <v>0.27118762320212703</v>
      </c>
      <c r="E18" s="46">
        <v>0.21682180240466201</v>
      </c>
      <c r="F18" s="46">
        <v>9.1961366654694301E-2</v>
      </c>
      <c r="G18" s="46">
        <v>0.27118762320212703</v>
      </c>
    </row>
    <row r="19" spans="2:7" x14ac:dyDescent="0.35">
      <c r="B19" t="s">
        <v>55</v>
      </c>
    </row>
    <row r="20" spans="2:7" x14ac:dyDescent="0.35">
      <c r="B20" t="s">
        <v>56</v>
      </c>
    </row>
    <row r="21" spans="2:7" x14ac:dyDescent="0.35">
      <c r="B21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F15" sqref="F15"/>
    </sheetView>
  </sheetViews>
  <sheetFormatPr defaultRowHeight="12.75" x14ac:dyDescent="0.35"/>
  <cols>
    <col min="6" max="6" width="9.6640625" bestFit="1" customWidth="1"/>
  </cols>
  <sheetData>
    <row r="1" spans="1:14" ht="13.15" x14ac:dyDescent="0.4">
      <c r="A1" s="1" t="str">
        <f>ModelTitle</f>
        <v>Template Model</v>
      </c>
      <c r="B1" s="2"/>
      <c r="C1" s="2"/>
      <c r="D1" s="2"/>
      <c r="E1" s="2"/>
      <c r="F1" s="2"/>
      <c r="G1" s="2"/>
    </row>
    <row r="2" spans="1:14" x14ac:dyDescent="0.35">
      <c r="A2" s="3"/>
      <c r="B2" s="3"/>
      <c r="C2" s="3"/>
      <c r="D2" s="3"/>
      <c r="E2" s="3"/>
      <c r="F2" s="3"/>
      <c r="G2" s="3"/>
    </row>
    <row r="3" spans="1:14" ht="13.15" x14ac:dyDescent="0.4">
      <c r="A3" s="1" t="s">
        <v>0</v>
      </c>
      <c r="B3" s="4"/>
      <c r="C3" s="4"/>
      <c r="D3" s="4"/>
      <c r="E3" s="4"/>
      <c r="F3" s="4"/>
      <c r="G3" s="4"/>
    </row>
    <row r="4" spans="1:14" x14ac:dyDescent="0.35">
      <c r="A4" s="3"/>
      <c r="B4" s="3"/>
      <c r="C4" s="3"/>
      <c r="D4" s="3"/>
      <c r="E4" s="3"/>
      <c r="F4" s="3"/>
      <c r="G4" s="3"/>
    </row>
    <row r="5" spans="1:14" ht="13.15" x14ac:dyDescent="0.4">
      <c r="A5" s="5" t="s">
        <v>1</v>
      </c>
      <c r="B5" s="3"/>
      <c r="C5" s="3"/>
      <c r="D5" s="3"/>
      <c r="E5" s="3"/>
      <c r="F5" s="3"/>
      <c r="G5" s="3"/>
    </row>
    <row r="6" spans="1:14" x14ac:dyDescent="0.35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35">
      <c r="A7" s="3"/>
      <c r="B7" s="6" t="s">
        <v>5</v>
      </c>
      <c r="C7" s="3"/>
      <c r="D7" s="8" t="s">
        <v>6</v>
      </c>
      <c r="E7" s="11"/>
      <c r="F7" s="12">
        <f ca="1">EOMONTH(ModelStartDateIn,-1)+1</f>
        <v>43252</v>
      </c>
      <c r="G7" s="12">
        <f ca="1">F8+1</f>
        <v>43617</v>
      </c>
      <c r="H7" s="12">
        <f t="shared" ref="H7:M7" ca="1" si="1">G8+1</f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13" t="s">
        <v>7</v>
      </c>
    </row>
    <row r="8" spans="1:14" x14ac:dyDescent="0.35">
      <c r="A8" s="3"/>
      <c r="B8" s="6" t="s">
        <v>8</v>
      </c>
      <c r="C8" s="3"/>
      <c r="D8" s="8" t="s">
        <v>6</v>
      </c>
      <c r="E8" s="11"/>
      <c r="F8" s="12">
        <f ca="1">DATE(YEAR(F7-1)+1,MONTH(F7-1),DAY(F7-1))</f>
        <v>43616</v>
      </c>
      <c r="G8" s="12">
        <f t="shared" ref="G8:L8" ca="1" si="2">DATE(YEAR(G7-1)+1,MONTH(G7-1),DAY(G7-1))</f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ca="1">DATE(YEAR(M7-1)+1,MONTH(M7-1),DAY(M7-1))</f>
        <v>46173</v>
      </c>
      <c r="N8" s="13" t="s">
        <v>9</v>
      </c>
    </row>
    <row r="11" spans="1:14" ht="13.15" x14ac:dyDescent="0.4">
      <c r="A11" s="5" t="s">
        <v>10</v>
      </c>
    </row>
    <row r="12" spans="1:14" x14ac:dyDescent="0.35">
      <c r="B12" s="6" t="s">
        <v>5</v>
      </c>
      <c r="D12" s="8" t="s">
        <v>6</v>
      </c>
      <c r="E12" s="14">
        <f ca="1">NOW()</f>
        <v>43273.975185416668</v>
      </c>
      <c r="F12" s="13" t="s">
        <v>11</v>
      </c>
    </row>
    <row r="14" spans="1:14" ht="13.15" x14ac:dyDescent="0.4">
      <c r="A14" s="5" t="s">
        <v>22</v>
      </c>
    </row>
    <row r="15" spans="1:14" ht="13.15" x14ac:dyDescent="0.4">
      <c r="A15" s="5"/>
      <c r="B15" s="6" t="s">
        <v>25</v>
      </c>
      <c r="D15" s="8" t="s">
        <v>23</v>
      </c>
      <c r="F15" s="34">
        <v>-40000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13" t="s">
        <v>26</v>
      </c>
    </row>
    <row r="16" spans="1:14" x14ac:dyDescent="0.35">
      <c r="B16" s="6" t="s">
        <v>24</v>
      </c>
      <c r="D16" s="8" t="s">
        <v>23</v>
      </c>
      <c r="F16" s="34">
        <v>10000</v>
      </c>
      <c r="G16" s="34">
        <v>10000</v>
      </c>
      <c r="H16" s="34">
        <v>10000</v>
      </c>
      <c r="I16" s="34">
        <v>10000</v>
      </c>
      <c r="J16" s="34">
        <v>10000</v>
      </c>
      <c r="K16" s="34">
        <v>10000</v>
      </c>
      <c r="L16" s="34">
        <v>10000</v>
      </c>
      <c r="M16" s="34">
        <v>10000</v>
      </c>
      <c r="N16" s="13" t="s">
        <v>27</v>
      </c>
    </row>
    <row r="18" spans="1:6" ht="13.15" x14ac:dyDescent="0.4">
      <c r="A18" s="5" t="s">
        <v>28</v>
      </c>
    </row>
    <row r="19" spans="1:6" x14ac:dyDescent="0.35">
      <c r="B19" s="6" t="s">
        <v>29</v>
      </c>
      <c r="D19" s="8" t="s">
        <v>21</v>
      </c>
      <c r="E19" s="33">
        <v>0.08</v>
      </c>
      <c r="F19" s="13" t="s">
        <v>30</v>
      </c>
    </row>
    <row r="21" spans="1:6" x14ac:dyDescent="0.35">
      <c r="B21" s="38" t="s">
        <v>31</v>
      </c>
      <c r="D21" s="8" t="s">
        <v>23</v>
      </c>
      <c r="E21" s="39">
        <f>NPV(DiscountRate,CashFlow)</f>
        <v>20429.352400215954</v>
      </c>
      <c r="F21" s="41" t="s">
        <v>34</v>
      </c>
    </row>
    <row r="22" spans="1:6" x14ac:dyDescent="0.35">
      <c r="B22" s="38" t="s">
        <v>32</v>
      </c>
      <c r="D22" s="35" t="s">
        <v>21</v>
      </c>
      <c r="E22" s="40">
        <f>IRR(CashFlow,10%)</f>
        <v>0.2711876232021273</v>
      </c>
      <c r="F22" s="42" t="s">
        <v>35</v>
      </c>
    </row>
  </sheetData>
  <scenarios current="2" sqref="E21 E22">
    <scenario name="Smaller dividens" locked="1" count="10" user="Le Tran Thanh Thuy" comment="Created by Le Tran Thanh Thuy on 6/22/2018">
      <inputCells r="F15" val="-40000" numFmtId="168"/>
      <inputCells r="F16" val="9000" numFmtId="168"/>
      <inputCells r="G16" val="9000" numFmtId="168"/>
      <inputCells r="H16" val="9000" numFmtId="168"/>
      <inputCells r="I16" val="9000" numFmtId="168"/>
      <inputCells r="J16" val="9000" numFmtId="168"/>
      <inputCells r="K16" val="9000" numFmtId="168"/>
      <inputCells r="L16" val="9000" numFmtId="168"/>
      <inputCells r="M16" val="9000" numFmtId="168"/>
      <inputCells r="E19" val="0.08" numFmtId="10"/>
    </scenario>
    <scenario name="Higher initial investment" locked="1" count="10" user="Le Tran Thanh Thuy" comment="Created by Le Tran Thanh Thuy on 6/22/2018">
      <inputCells r="F15" val="-60000" numFmtId="168"/>
      <inputCells r="F16" val="10000" numFmtId="168"/>
      <inputCells r="G16" val="10000" numFmtId="168"/>
      <inputCells r="H16" val="10000" numFmtId="168"/>
      <inputCells r="I16" val="10000" numFmtId="168"/>
      <inputCells r="J16" val="10000" numFmtId="168"/>
      <inputCells r="K16" val="10000" numFmtId="168"/>
      <inputCells r="L16" val="10000" numFmtId="168"/>
      <inputCells r="M16" val="10000" numFmtId="168"/>
      <inputCells r="E19" val="0.08" numFmtId="10"/>
    </scenario>
    <scenario name="Rate rise" locked="1" count="10" user="Le Tran Thanh Thuy" comment="Created by Le Tran Thanh Thuy on 6/22/2018">
      <inputCells r="F15" val="-40000" numFmtId="168"/>
      <inputCells r="F16" val="10000" numFmtId="168"/>
      <inputCells r="G16" val="10000" numFmtId="168"/>
      <inputCells r="H16" val="10000" numFmtId="168"/>
      <inputCells r="I16" val="10000" numFmtId="168"/>
      <inputCells r="J16" val="10000" numFmtId="168"/>
      <inputCells r="K16" val="10000" numFmtId="168"/>
      <inputCells r="L16" val="10000" numFmtId="168"/>
      <inputCells r="M16" val="10000" numFmtId="168"/>
      <inputCells r="E19" val="0.1" numFmtId="10"/>
    </scenario>
  </scenarios>
  <phoneticPr fontId="1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5" sqref="E15"/>
    </sheetView>
  </sheetViews>
  <sheetFormatPr defaultRowHeight="12.75" x14ac:dyDescent="0.35"/>
  <cols>
    <col min="3" max="3" width="11.1328125" customWidth="1"/>
    <col min="13" max="13" width="10.1328125" bestFit="1" customWidth="1"/>
  </cols>
  <sheetData>
    <row r="1" spans="1:16" ht="13.15" x14ac:dyDescent="0.4">
      <c r="A1" s="1" t="str">
        <f>ModelTitle</f>
        <v>Template Model</v>
      </c>
      <c r="B1" s="2"/>
      <c r="C1" s="2"/>
      <c r="D1" s="2"/>
      <c r="E1" s="2"/>
      <c r="F1" s="2"/>
    </row>
    <row r="2" spans="1:16" x14ac:dyDescent="0.35">
      <c r="A2" s="3"/>
      <c r="B2" s="3"/>
      <c r="C2" s="3"/>
      <c r="D2" s="3"/>
      <c r="E2" s="3"/>
      <c r="F2" s="3"/>
    </row>
    <row r="3" spans="1:16" ht="13.15" x14ac:dyDescent="0.4">
      <c r="A3" s="1" t="s">
        <v>14</v>
      </c>
      <c r="B3" s="4"/>
      <c r="C3" s="4"/>
      <c r="D3" s="4"/>
      <c r="E3" s="4"/>
      <c r="F3" s="4"/>
    </row>
    <row r="4" spans="1:16" x14ac:dyDescent="0.35">
      <c r="A4" s="3"/>
      <c r="B4" s="3"/>
      <c r="C4" s="3"/>
      <c r="D4" s="3"/>
      <c r="E4" s="3"/>
      <c r="F4" s="3"/>
    </row>
    <row r="5" spans="1:16" ht="13.15" x14ac:dyDescent="0.4">
      <c r="A5" s="5" t="s">
        <v>1</v>
      </c>
      <c r="B5" s="3"/>
      <c r="C5" s="3"/>
      <c r="D5" s="3"/>
      <c r="E5" s="3"/>
      <c r="F5" s="3"/>
      <c r="G5" s="3"/>
    </row>
    <row r="6" spans="1:16" ht="13.15" x14ac:dyDescent="0.4">
      <c r="A6" s="29"/>
      <c r="B6" s="32" t="s">
        <v>2</v>
      </c>
      <c r="C6" s="7"/>
      <c r="D6" s="8" t="s">
        <v>3</v>
      </c>
      <c r="F6" s="3">
        <f t="shared" ref="F6:M6" si="0">PeriodNumberIn</f>
        <v>1</v>
      </c>
      <c r="G6" s="3">
        <f t="shared" si="0"/>
        <v>2</v>
      </c>
      <c r="H6" s="3">
        <f t="shared" si="0"/>
        <v>3</v>
      </c>
      <c r="I6" s="3">
        <f t="shared" si="0"/>
        <v>4</v>
      </c>
      <c r="J6" s="3">
        <f t="shared" si="0"/>
        <v>5</v>
      </c>
      <c r="K6" s="3">
        <f t="shared" si="0"/>
        <v>6</v>
      </c>
      <c r="L6" s="3">
        <f t="shared" si="0"/>
        <v>7</v>
      </c>
      <c r="M6" s="3">
        <f t="shared" si="0"/>
        <v>8</v>
      </c>
      <c r="N6" s="30" t="s">
        <v>15</v>
      </c>
      <c r="O6" s="3"/>
      <c r="P6" s="3"/>
    </row>
    <row r="7" spans="1:16" x14ac:dyDescent="0.35">
      <c r="A7" s="3"/>
      <c r="B7" s="32" t="s">
        <v>16</v>
      </c>
      <c r="C7" s="3"/>
      <c r="D7" s="8" t="s">
        <v>3</v>
      </c>
      <c r="E7" s="3"/>
      <c r="F7" s="12">
        <f t="shared" ref="F7:M7" ca="1" si="1">PeriodStartDateIn</f>
        <v>43252</v>
      </c>
      <c r="G7" s="12">
        <f t="shared" ca="1" si="1"/>
        <v>43617</v>
      </c>
      <c r="H7" s="12">
        <f t="shared" ca="1" si="1"/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30" t="s">
        <v>17</v>
      </c>
      <c r="O7" s="12"/>
      <c r="P7" s="12"/>
    </row>
    <row r="8" spans="1:16" x14ac:dyDescent="0.35">
      <c r="A8" s="3"/>
      <c r="B8" s="32" t="s">
        <v>18</v>
      </c>
      <c r="C8" s="3"/>
      <c r="D8" s="8" t="s">
        <v>6</v>
      </c>
      <c r="F8" s="12">
        <f t="shared" ref="F8:M8" ca="1" si="2">PeriodEndDateIn</f>
        <v>43616</v>
      </c>
      <c r="G8" s="12">
        <f t="shared" ca="1" si="2"/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t="shared" ca="1" si="2"/>
        <v>46173</v>
      </c>
      <c r="N8" s="30" t="s">
        <v>19</v>
      </c>
      <c r="O8" s="12"/>
      <c r="P8" s="12"/>
    </row>
    <row r="11" spans="1:16" ht="13.15" x14ac:dyDescent="0.4">
      <c r="A11" s="5" t="s">
        <v>28</v>
      </c>
      <c r="B11" s="6"/>
      <c r="D11" s="8"/>
      <c r="E11" s="36"/>
      <c r="F11" s="36"/>
      <c r="G11" s="36"/>
      <c r="H11" s="36"/>
      <c r="I11" s="36"/>
      <c r="J11" s="36"/>
      <c r="K11" s="36"/>
      <c r="L11" s="36"/>
      <c r="M11" s="37"/>
      <c r="N11" s="31"/>
    </row>
    <row r="12" spans="1:16" x14ac:dyDescent="0.35">
      <c r="B12" s="38" t="s">
        <v>22</v>
      </c>
      <c r="D12" s="8" t="s">
        <v>23</v>
      </c>
      <c r="E12" s="36"/>
      <c r="F12" s="36">
        <f t="shared" ref="F12:M12" si="3">CashOut+CashIn</f>
        <v>-30000</v>
      </c>
      <c r="G12" s="36">
        <f t="shared" si="3"/>
        <v>10000</v>
      </c>
      <c r="H12" s="36">
        <f t="shared" si="3"/>
        <v>10000</v>
      </c>
      <c r="I12" s="36">
        <f t="shared" si="3"/>
        <v>10000</v>
      </c>
      <c r="J12" s="36">
        <f t="shared" si="3"/>
        <v>10000</v>
      </c>
      <c r="K12" s="36">
        <f t="shared" si="3"/>
        <v>10000</v>
      </c>
      <c r="L12" s="36">
        <f t="shared" si="3"/>
        <v>10000</v>
      </c>
      <c r="M12" s="36">
        <f t="shared" si="3"/>
        <v>10000</v>
      </c>
      <c r="N12" s="31" t="s">
        <v>33</v>
      </c>
    </row>
    <row r="13" spans="1:16" x14ac:dyDescent="0.35">
      <c r="B13" s="6"/>
      <c r="D13" s="8"/>
      <c r="E13" s="36"/>
      <c r="F13" s="36"/>
      <c r="G13" s="36"/>
      <c r="H13" s="36"/>
      <c r="I13" s="36"/>
      <c r="J13" s="36"/>
      <c r="K13" s="36"/>
      <c r="L13" s="36"/>
      <c r="M13" s="37"/>
      <c r="N13" s="31"/>
    </row>
    <row r="14" spans="1:16" x14ac:dyDescent="0.35">
      <c r="B14" s="38" t="s">
        <v>31</v>
      </c>
      <c r="D14" s="8" t="s">
        <v>23</v>
      </c>
      <c r="E14" s="39">
        <f>NPV(DiscountRate,CashFlow)</f>
        <v>20429.352400215954</v>
      </c>
      <c r="F14" s="13"/>
      <c r="G14" s="36"/>
      <c r="H14" s="36"/>
      <c r="I14" s="36"/>
      <c r="J14" s="36"/>
      <c r="K14" s="36"/>
      <c r="L14" s="36"/>
      <c r="M14" s="37"/>
      <c r="N14" s="31"/>
    </row>
    <row r="15" spans="1:16" x14ac:dyDescent="0.35">
      <c r="B15" s="38" t="s">
        <v>32</v>
      </c>
      <c r="D15" s="35" t="s">
        <v>21</v>
      </c>
      <c r="E15" s="40">
        <f>IRR(CashFlow,10%)</f>
        <v>0.2711876232021273</v>
      </c>
      <c r="F15" s="36"/>
      <c r="G15" s="36"/>
      <c r="H15" s="36"/>
      <c r="I15" s="36"/>
      <c r="J15" s="36"/>
      <c r="K15" s="36"/>
      <c r="L15" s="36"/>
      <c r="M15" s="36"/>
    </row>
    <row r="16" spans="1:16" x14ac:dyDescent="0.35">
      <c r="B16" s="38"/>
      <c r="D16" s="35"/>
      <c r="F16" s="36"/>
      <c r="G16" s="36"/>
      <c r="H16" s="36"/>
      <c r="I16" s="36"/>
      <c r="J16" s="36"/>
      <c r="K16" s="36"/>
      <c r="L16" s="36"/>
      <c r="M16" s="36"/>
    </row>
  </sheetData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Cover</vt:lpstr>
      <vt:lpstr>Scenario Summary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Le Tran Thanh Thuy</cp:lastModifiedBy>
  <dcterms:created xsi:type="dcterms:W3CDTF">2006-08-08T13:10:25Z</dcterms:created>
  <dcterms:modified xsi:type="dcterms:W3CDTF">2018-06-22T16:25:43Z</dcterms:modified>
</cp:coreProperties>
</file>