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EXCEL\Scenarios\"/>
    </mc:Choice>
  </mc:AlternateContent>
  <bookViews>
    <workbookView xWindow="-15" yWindow="-15" windowWidth="7680" windowHeight="8310" activeTab="1"/>
  </bookViews>
  <sheets>
    <sheet name="Cover" sheetId="4" r:id="rId1"/>
    <sheet name="Scenario Summary" sheetId="5" r:id="rId2"/>
    <sheet name="Inputs" sheetId="1" r:id="rId3"/>
    <sheet name="Calculations" sheetId="2" r:id="rId4"/>
  </sheets>
  <definedNames>
    <definedName name="CashFlow">Calculations!$F$12:$M$12</definedName>
    <definedName name="CashIn">Inputs!$F$16:$M$16</definedName>
    <definedName name="CashOut">Inputs!$F$15:$M$15</definedName>
    <definedName name="CashOutInitial">Calculations!#REF!</definedName>
    <definedName name="CashReceived">Calculations!$F$12:$M$12</definedName>
    <definedName name="DiscountRate">Inputs!$E$19</definedName>
    <definedName name="Irr">Inputs!#REF!</definedName>
    <definedName name="IrrCalc">Calculations!$E$15</definedName>
    <definedName name="ModelStartDateIn">Inputs!$E$12</definedName>
    <definedName name="ModelTitle">Cover!$C$3</definedName>
    <definedName name="Npv">Inputs!#REF!</definedName>
    <definedName name="NpvCalc">Calculations!$E$14</definedName>
    <definedName name="PeriodEndDateIn">Inputs!$F$8:$M$8</definedName>
    <definedName name="PeriodNumberIn">Inputs!$F$6:$M$6</definedName>
    <definedName name="PeriodStartDateIn">Inputs!$F$7:$M$7</definedName>
  </definedNames>
  <calcPr calcId="171027" iterateDelta="9.9999999999999995E-7"/>
</workbook>
</file>

<file path=xl/calcChain.xml><?xml version="1.0" encoding="utf-8"?>
<calcChain xmlns="http://schemas.openxmlformats.org/spreadsheetml/2006/main">
  <c r="E16" i="2" l="1"/>
  <c r="F12" i="2"/>
  <c r="G12" i="2"/>
  <c r="H12" i="2"/>
  <c r="I12" i="2"/>
  <c r="J12" i="2"/>
  <c r="K12" i="2"/>
  <c r="L12" i="2"/>
  <c r="M12" i="2"/>
  <c r="E12" i="1"/>
  <c r="F7" i="1" s="1"/>
  <c r="F6" i="1"/>
  <c r="G6" i="1"/>
  <c r="H6" i="1" s="1"/>
  <c r="F6" i="2"/>
  <c r="A1" i="2"/>
  <c r="A1" i="1"/>
  <c r="E15" i="2" l="1"/>
  <c r="E21" i="1"/>
  <c r="E20" i="1"/>
  <c r="E14" i="2"/>
  <c r="I6" i="1"/>
  <c r="H6" i="2"/>
  <c r="F8" i="1"/>
  <c r="F7" i="2"/>
  <c r="G6" i="2"/>
  <c r="G7" i="1" l="1"/>
  <c r="F8" i="2"/>
  <c r="J6" i="1"/>
  <c r="I6" i="2"/>
  <c r="K6" i="1" l="1"/>
  <c r="J6" i="2"/>
  <c r="G7" i="2"/>
  <c r="G8" i="1"/>
  <c r="L6" i="1" l="1"/>
  <c r="K6" i="2"/>
  <c r="H7" i="1"/>
  <c r="G8" i="2"/>
  <c r="M6" i="1" l="1"/>
  <c r="M6" i="2" s="1"/>
  <c r="L6" i="2"/>
  <c r="H8" i="1"/>
  <c r="H7" i="2"/>
  <c r="I7" i="1" l="1"/>
  <c r="H8" i="2"/>
  <c r="I7" i="2" l="1"/>
  <c r="I8" i="1"/>
  <c r="J7" i="1" l="1"/>
  <c r="I8" i="2"/>
  <c r="J8" i="1" l="1"/>
  <c r="J7" i="2"/>
  <c r="K7" i="1" l="1"/>
  <c r="J8" i="2"/>
  <c r="K7" i="2" l="1"/>
  <c r="K8" i="1"/>
  <c r="L7" i="1" l="1"/>
  <c r="K8" i="2"/>
  <c r="L8" i="1" l="1"/>
  <c r="L7" i="2"/>
  <c r="M7" i="1" l="1"/>
  <c r="L8" i="2"/>
  <c r="M7" i="2" l="1"/>
  <c r="M8" i="1"/>
  <c r="M8" i="2" s="1"/>
</calcChain>
</file>

<file path=xl/sharedStrings.xml><?xml version="1.0" encoding="utf-8"?>
<sst xmlns="http://schemas.openxmlformats.org/spreadsheetml/2006/main" count="75" uniqueCount="58">
  <si>
    <t>Input Assumptions</t>
  </si>
  <si>
    <t>Date Headings</t>
  </si>
  <si>
    <t>Period</t>
  </si>
  <si>
    <t>Number</t>
  </si>
  <si>
    <t>PeriodNumberIn</t>
  </si>
  <si>
    <t>Start date</t>
  </si>
  <si>
    <t>Date</t>
  </si>
  <si>
    <t>PeriodStartDateIn</t>
  </si>
  <si>
    <t>End date</t>
  </si>
  <si>
    <t>PeriodEndDateIn</t>
  </si>
  <si>
    <t>Dates for model</t>
  </si>
  <si>
    <t>ModelStartDateIn</t>
  </si>
  <si>
    <t>UNTESTED</t>
  </si>
  <si>
    <t>Private and Confidential</t>
  </si>
  <si>
    <t>Calculations</t>
  </si>
  <si>
    <t>PeriodNumber</t>
  </si>
  <si>
    <t>Start of period</t>
  </si>
  <si>
    <t>PeriodStart</t>
  </si>
  <si>
    <t>End of period</t>
  </si>
  <si>
    <t>PeriodEnd</t>
  </si>
  <si>
    <t>Template Model</t>
  </si>
  <si>
    <t>%</t>
  </si>
  <si>
    <t>Cashflow</t>
  </si>
  <si>
    <t>£</t>
  </si>
  <si>
    <t>Cash in</t>
  </si>
  <si>
    <t>Initial investment</t>
  </si>
  <si>
    <t>CashOut</t>
  </si>
  <si>
    <t>CashIn</t>
  </si>
  <si>
    <t>Investment appraisal</t>
  </si>
  <si>
    <t>Discount rate</t>
  </si>
  <si>
    <t>DiscountRate</t>
  </si>
  <si>
    <t>NPV of cashflow</t>
  </si>
  <si>
    <t>Internal Rate of Return</t>
  </si>
  <si>
    <t>CashFlow</t>
  </si>
  <si>
    <t>IrrCalc</t>
  </si>
  <si>
    <t>NpvCalc</t>
  </si>
  <si>
    <t>$F$15</t>
  </si>
  <si>
    <t>$F$16</t>
  </si>
  <si>
    <t>$G$16</t>
  </si>
  <si>
    <t>$H$16</t>
  </si>
  <si>
    <t>$I$16</t>
  </si>
  <si>
    <t>$J$16</t>
  </si>
  <si>
    <t>$K$16</t>
  </si>
  <si>
    <t>$L$16</t>
  </si>
  <si>
    <t>$M$16</t>
  </si>
  <si>
    <t>$E$20</t>
  </si>
  <si>
    <t>$E$21</t>
  </si>
  <si>
    <t>Smaller dividens</t>
  </si>
  <si>
    <t>Created by Le Tran Thanh Thuy on 6/22/2018</t>
  </si>
  <si>
    <t>Higher initial investment</t>
  </si>
  <si>
    <t>Interest Rate rise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</si>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</sst>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_-* #,##0_-;\-* #,##0_-;_-* &quot;-&quot;??_-;_-@_-"/>
    <numFmt numFmtId="166" formatCode="#,##0;\(#,##0\)"/>
    <numFmt numFmtId="167" formatCode="dd/mm/yy"/>
    <numFmt numFmtId="168" formatCode="&quot;£&quot;#,##0;\(&quot;£&quot;#,##0\)"/>
    <numFmt numFmtId="169" formatCode="&quot;£&quot;#,##0_);\(&quot;£&quot;#,##0\)"/>
    <numFmt numFmtId="170" formatCode="&quot;£&quot;#,##0.00;\(&quot;£&quot;#,##0.00\)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i/>
      <sz val="10"/>
      <color indexed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20"/>
      <color indexed="9"/>
      <name val="Arial"/>
      <family val="2"/>
    </font>
    <font>
      <b/>
      <sz val="14"/>
      <color indexed="12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6"/>
      </left>
      <right/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8" fontId="3" fillId="0" borderId="0">
      <alignment horizontal="right"/>
    </xf>
    <xf numFmtId="10" fontId="3" fillId="0" borderId="0">
      <alignment horizontal="center"/>
    </xf>
    <xf numFmtId="10" fontId="3" fillId="0" borderId="0">
      <alignment horizontal="center"/>
    </xf>
    <xf numFmtId="164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2" borderId="1">
      <alignment horizontal="right"/>
    </xf>
    <xf numFmtId="167" fontId="3" fillId="2" borderId="1">
      <alignment horizontal="center"/>
    </xf>
    <xf numFmtId="166" fontId="3" fillId="2" borderId="1">
      <alignment horizontal="center"/>
    </xf>
    <xf numFmtId="10" fontId="3" fillId="2" borderId="1">
      <alignment horizontal="center"/>
    </xf>
    <xf numFmtId="166" fontId="3" fillId="0" borderId="0"/>
    <xf numFmtId="169" fontId="3" fillId="2" borderId="0" applyFont="0" applyFill="0" applyBorder="0" applyAlignment="0" applyProtection="0"/>
    <xf numFmtId="166" fontId="3" fillId="0" borderId="0" applyProtection="0"/>
    <xf numFmtId="165" fontId="6" fillId="0" borderId="0">
      <alignment horizontal="left"/>
    </xf>
    <xf numFmtId="166" fontId="5" fillId="0" borderId="0"/>
    <xf numFmtId="164" fontId="6" fillId="0" borderId="0">
      <alignment horizontal="center"/>
    </xf>
    <xf numFmtId="9" fontId="14" fillId="0" borderId="0" applyFont="0" applyFill="0" applyBorder="0" applyAlignment="0" applyProtection="0"/>
  </cellStyleXfs>
  <cellXfs count="58">
    <xf numFmtId="0" fontId="0" fillId="0" borderId="0" xfId="0"/>
    <xf numFmtId="165" fontId="2" fillId="3" borderId="0" xfId="4" applyNumberFormat="1" applyFont="1" applyFill="1" applyBorder="1"/>
    <xf numFmtId="165" fontId="2" fillId="3" borderId="0" xfId="4" quotePrefix="1" applyNumberFormat="1" applyFont="1" applyFill="1" applyBorder="1"/>
    <xf numFmtId="165" fontId="3" fillId="0" borderId="0" xfId="4" quotePrefix="1" applyNumberFormat="1" applyFont="1" applyBorder="1"/>
    <xf numFmtId="165" fontId="4" fillId="3" borderId="0" xfId="4" quotePrefix="1" applyNumberFormat="1" applyFont="1" applyFill="1" applyBorder="1"/>
    <xf numFmtId="166" fontId="5" fillId="0" borderId="0" xfId="14"/>
    <xf numFmtId="166" fontId="3" fillId="0" borderId="0" xfId="10"/>
    <xf numFmtId="165" fontId="3" fillId="0" borderId="0" xfId="4" applyNumberFormat="1" applyFont="1" applyBorder="1" applyAlignment="1">
      <alignment horizontal="center"/>
    </xf>
    <xf numFmtId="164" fontId="6" fillId="0" borderId="0" xfId="15">
      <alignment horizontal="center"/>
    </xf>
    <xf numFmtId="166" fontId="3" fillId="2" borderId="1" xfId="8">
      <alignment horizontal="center"/>
    </xf>
    <xf numFmtId="165" fontId="6" fillId="0" borderId="0" xfId="13" applyFont="1">
      <alignment horizontal="left"/>
    </xf>
    <xf numFmtId="165" fontId="3" fillId="0" borderId="0" xfId="4" applyNumberFormat="1" applyFont="1" applyBorder="1"/>
    <xf numFmtId="15" fontId="3" fillId="0" borderId="0" xfId="4" quotePrefix="1" applyNumberFormat="1" applyFont="1" applyBorder="1"/>
    <xf numFmtId="165" fontId="6" fillId="0" borderId="0" xfId="13">
      <alignment horizontal="left"/>
    </xf>
    <xf numFmtId="167" fontId="3" fillId="2" borderId="1" xfId="7">
      <alignment horizontal="center"/>
    </xf>
    <xf numFmtId="166" fontId="8" fillId="0" borderId="0" xfId="12" applyFont="1" applyProtection="1"/>
    <xf numFmtId="166" fontId="8" fillId="0" borderId="2" xfId="12" applyFont="1" applyBorder="1" applyProtection="1"/>
    <xf numFmtId="166" fontId="8" fillId="0" borderId="3" xfId="12" applyFont="1" applyBorder="1" applyProtection="1"/>
    <xf numFmtId="166" fontId="8" fillId="0" borderId="4" xfId="12" applyFont="1" applyBorder="1" applyProtection="1"/>
    <xf numFmtId="166" fontId="8" fillId="0" borderId="5" xfId="12" applyFont="1" applyBorder="1" applyProtection="1"/>
    <xf numFmtId="166" fontId="9" fillId="4" borderId="0" xfId="12" applyFont="1" applyFill="1" applyBorder="1" applyAlignment="1" applyProtection="1">
      <alignment horizontal="center"/>
    </xf>
    <xf numFmtId="166" fontId="8" fillId="0" borderId="6" xfId="12" applyFont="1" applyBorder="1" applyProtection="1"/>
    <xf numFmtId="166" fontId="8" fillId="0" borderId="0" xfId="12" applyFont="1" applyBorder="1" applyProtection="1"/>
    <xf numFmtId="166" fontId="10" fillId="0" borderId="0" xfId="12" applyFont="1" applyBorder="1" applyAlignment="1" applyProtection="1">
      <alignment horizontal="center"/>
    </xf>
    <xf numFmtId="166" fontId="11" fillId="0" borderId="0" xfId="12" applyFont="1" applyBorder="1" applyAlignment="1" applyProtection="1">
      <alignment horizontal="center"/>
    </xf>
    <xf numFmtId="166" fontId="8" fillId="0" borderId="7" xfId="12" applyFont="1" applyBorder="1" applyProtection="1"/>
    <xf numFmtId="166" fontId="8" fillId="0" borderId="8" xfId="12" applyFont="1" applyBorder="1" applyProtection="1"/>
    <xf numFmtId="166" fontId="8" fillId="0" borderId="9" xfId="12" applyFont="1" applyBorder="1" applyProtection="1"/>
    <xf numFmtId="166" fontId="7" fillId="0" borderId="0" xfId="12" applyFont="1" applyAlignment="1" applyProtection="1">
      <alignment horizontal="center"/>
    </xf>
    <xf numFmtId="165" fontId="5" fillId="0" borderId="0" xfId="4" applyNumberFormat="1" applyFont="1" applyBorder="1"/>
    <xf numFmtId="164" fontId="6" fillId="0" borderId="0" xfId="4" applyFont="1" applyBorder="1"/>
    <xf numFmtId="0" fontId="6" fillId="0" borderId="0" xfId="0" applyFont="1"/>
    <xf numFmtId="0" fontId="13" fillId="0" borderId="0" xfId="0" applyFont="1"/>
    <xf numFmtId="10" fontId="3" fillId="2" borderId="1" xfId="9">
      <alignment horizontal="center"/>
    </xf>
    <xf numFmtId="168" fontId="3" fillId="2" borderId="1" xfId="6">
      <alignment horizontal="right"/>
    </xf>
    <xf numFmtId="164" fontId="6" fillId="0" borderId="0" xfId="15" applyFont="1">
      <alignment horizontal="center"/>
    </xf>
    <xf numFmtId="168" fontId="3" fillId="0" borderId="0" xfId="1">
      <alignment horizontal="right"/>
    </xf>
    <xf numFmtId="170" fontId="3" fillId="0" borderId="0" xfId="1" applyNumberFormat="1">
      <alignment horizontal="right"/>
    </xf>
    <xf numFmtId="166" fontId="3" fillId="0" borderId="0" xfId="10" applyFont="1"/>
    <xf numFmtId="168" fontId="3" fillId="0" borderId="0" xfId="1" applyAlignment="1">
      <alignment horizontal="center"/>
    </xf>
    <xf numFmtId="10" fontId="3" fillId="0" borderId="0" xfId="2" applyAlignment="1">
      <alignment horizontal="center"/>
    </xf>
    <xf numFmtId="168" fontId="0" fillId="0" borderId="0" xfId="0" applyNumberFormat="1"/>
    <xf numFmtId="10" fontId="0" fillId="0" borderId="0" xfId="16" applyNumberFormat="1" applyFont="1"/>
    <xf numFmtId="0" fontId="0" fillId="0" borderId="0" xfId="0" applyFill="1" applyBorder="1" applyAlignment="1"/>
    <xf numFmtId="168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1" xfId="0" applyNumberFormat="1" applyFill="1" applyBorder="1" applyAlignment="1"/>
    <xf numFmtId="0" fontId="15" fillId="5" borderId="12" xfId="0" applyFont="1" applyFill="1" applyBorder="1" applyAlignment="1">
      <alignment horizontal="left"/>
    </xf>
    <xf numFmtId="0" fontId="15" fillId="5" borderId="10" xfId="0" applyFont="1" applyFill="1" applyBorder="1" applyAlignment="1">
      <alignment horizontal="left"/>
    </xf>
    <xf numFmtId="0" fontId="0" fillId="0" borderId="13" xfId="0" applyFill="1" applyBorder="1" applyAlignment="1"/>
    <xf numFmtId="0" fontId="16" fillId="6" borderId="0" xfId="0" applyFont="1" applyFill="1" applyBorder="1" applyAlignment="1">
      <alignment horizontal="left"/>
    </xf>
    <xf numFmtId="0" fontId="17" fillId="6" borderId="13" xfId="0" applyFont="1" applyFill="1" applyBorder="1" applyAlignment="1">
      <alignment horizontal="left"/>
    </xf>
    <xf numFmtId="0" fontId="16" fillId="6" borderId="11" xfId="0" applyFont="1" applyFill="1" applyBorder="1" applyAlignment="1">
      <alignment horizontal="left"/>
    </xf>
    <xf numFmtId="0" fontId="18" fillId="5" borderId="10" xfId="0" applyFont="1" applyFill="1" applyBorder="1" applyAlignment="1">
      <alignment horizontal="right"/>
    </xf>
    <xf numFmtId="0" fontId="18" fillId="5" borderId="12" xfId="0" applyFont="1" applyFill="1" applyBorder="1" applyAlignment="1">
      <alignment horizontal="right"/>
    </xf>
    <xf numFmtId="168" fontId="0" fillId="7" borderId="0" xfId="0" applyNumberFormat="1" applyFill="1" applyBorder="1" applyAlignment="1"/>
    <xf numFmtId="10" fontId="0" fillId="7" borderId="0" xfId="0" applyNumberFormat="1" applyFill="1" applyBorder="1" applyAlignment="1"/>
    <xf numFmtId="0" fontId="7" fillId="0" borderId="0" xfId="0" applyFont="1" applyFill="1" applyBorder="1" applyAlignment="1">
      <alignment vertical="top" wrapText="1"/>
    </xf>
  </cellXfs>
  <cellStyles count="17">
    <cellStyle name="CalcCurrency" xfId="1"/>
    <cellStyle name="CalcPercent" xfId="2"/>
    <cellStyle name="CalcText" xfId="3"/>
    <cellStyle name="Comma" xfId="4" builtinId="3"/>
    <cellStyle name="date" xfId="5"/>
    <cellStyle name="InputCurrency" xfId="6"/>
    <cellStyle name="InputDate" xfId="7"/>
    <cellStyle name="InputNumber" xfId="8"/>
    <cellStyle name="InputPercent" xfId="9"/>
    <cellStyle name="LineItem" xfId="10"/>
    <cellStyle name="Money" xfId="11"/>
    <cellStyle name="Normal" xfId="0" builtinId="0"/>
    <cellStyle name="Normal_Model with lookup functions" xfId="12"/>
    <cellStyle name="Percent" xfId="16" builtinId="5"/>
    <cellStyle name="RangeName" xfId="13"/>
    <cellStyle name="SectionHeading" xfId="14"/>
    <cellStyle name="Units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D27"/>
  <sheetViews>
    <sheetView showGridLines="0" showRowColHeaders="0" showZeros="0" showOutlineSymbols="0" zoomScaleNormal="100" zoomScaleSheetLayoutView="85" workbookViewId="0">
      <selection activeCell="C4" sqref="C4"/>
    </sheetView>
  </sheetViews>
  <sheetFormatPr defaultColWidth="10.265625" defaultRowHeight="13.5" x14ac:dyDescent="0.35"/>
  <cols>
    <col min="1" max="2" width="9.1328125" style="15" customWidth="1"/>
    <col min="3" max="3" width="45.1328125" style="15" customWidth="1"/>
    <col min="4" max="16384" width="10.265625" style="15"/>
  </cols>
  <sheetData>
    <row r="1" spans="2:4" ht="24.95" customHeight="1" thickBot="1" x14ac:dyDescent="0.4"/>
    <row r="2" spans="2:4" ht="13.9" thickTop="1" x14ac:dyDescent="0.35">
      <c r="B2" s="16"/>
      <c r="C2" s="17"/>
      <c r="D2" s="18"/>
    </row>
    <row r="3" spans="2:4" ht="25.15" x14ac:dyDescent="0.7">
      <c r="B3" s="19"/>
      <c r="C3" s="20" t="s">
        <v>20</v>
      </c>
      <c r="D3" s="21"/>
    </row>
    <row r="4" spans="2:4" x14ac:dyDescent="0.35">
      <c r="B4" s="19"/>
      <c r="C4" s="22"/>
      <c r="D4" s="21"/>
    </row>
    <row r="5" spans="2:4" x14ac:dyDescent="0.35">
      <c r="B5" s="19"/>
      <c r="C5" s="22"/>
      <c r="D5" s="21"/>
    </row>
    <row r="6" spans="2:4" ht="17.649999999999999" x14ac:dyDescent="0.5">
      <c r="B6" s="19"/>
      <c r="C6" s="23" t="s">
        <v>12</v>
      </c>
      <c r="D6" s="21"/>
    </row>
    <row r="7" spans="2:4" x14ac:dyDescent="0.35">
      <c r="B7" s="19"/>
      <c r="C7" s="22"/>
      <c r="D7" s="21"/>
    </row>
    <row r="8" spans="2:4" x14ac:dyDescent="0.35">
      <c r="B8" s="19"/>
      <c r="C8" s="22"/>
      <c r="D8" s="21"/>
    </row>
    <row r="9" spans="2:4" ht="13.9" x14ac:dyDescent="0.4">
      <c r="B9" s="19"/>
      <c r="C9" s="24" t="s">
        <v>13</v>
      </c>
      <c r="D9" s="21"/>
    </row>
    <row r="10" spans="2:4" x14ac:dyDescent="0.35">
      <c r="B10" s="19"/>
      <c r="C10" s="22"/>
      <c r="D10" s="21"/>
    </row>
    <row r="11" spans="2:4" ht="13.9" thickBot="1" x14ac:dyDescent="0.4">
      <c r="B11" s="25"/>
      <c r="C11" s="26"/>
      <c r="D11" s="27"/>
    </row>
    <row r="12" spans="2:4" ht="13.9" thickTop="1" x14ac:dyDescent="0.35"/>
    <row r="27" spans="3:3" x14ac:dyDescent="0.35">
      <c r="C27" s="28"/>
    </row>
  </sheetData>
  <phoneticPr fontId="7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21"/>
  <sheetViews>
    <sheetView showGridLines="0" tabSelected="1" workbookViewId="0"/>
  </sheetViews>
  <sheetFormatPr defaultRowHeight="12.75" outlineLevelRow="1" outlineLevelCol="1" x14ac:dyDescent="0.35"/>
  <cols>
    <col min="3" max="3" width="12.53125" bestFit="1" customWidth="1"/>
    <col min="4" max="7" width="17.9296875" bestFit="1" customWidth="1" outlineLevel="1"/>
  </cols>
  <sheetData>
    <row r="1" spans="2:7" ht="13.15" thickBot="1" x14ac:dyDescent="0.4"/>
    <row r="2" spans="2:7" ht="13.9" x14ac:dyDescent="0.4">
      <c r="B2" s="48" t="s">
        <v>51</v>
      </c>
      <c r="C2" s="48"/>
      <c r="D2" s="53"/>
      <c r="E2" s="53"/>
      <c r="F2" s="53"/>
      <c r="G2" s="53"/>
    </row>
    <row r="3" spans="2:7" ht="13.9" collapsed="1" x14ac:dyDescent="0.4">
      <c r="B3" s="47"/>
      <c r="C3" s="47"/>
      <c r="D3" s="54" t="s">
        <v>53</v>
      </c>
      <c r="E3" s="54" t="s">
        <v>47</v>
      </c>
      <c r="F3" s="54" t="s">
        <v>49</v>
      </c>
      <c r="G3" s="54" t="s">
        <v>50</v>
      </c>
    </row>
    <row r="4" spans="2:7" ht="20.25" hidden="1" outlineLevel="1" x14ac:dyDescent="0.4">
      <c r="B4" s="50"/>
      <c r="C4" s="50"/>
      <c r="D4" s="43"/>
      <c r="E4" s="57" t="s">
        <v>48</v>
      </c>
      <c r="F4" s="57" t="s">
        <v>48</v>
      </c>
      <c r="G4" s="57" t="s">
        <v>48</v>
      </c>
    </row>
    <row r="5" spans="2:7" ht="13.15" x14ac:dyDescent="0.4">
      <c r="B5" s="51" t="s">
        <v>52</v>
      </c>
      <c r="C5" s="51"/>
      <c r="D5" s="49"/>
      <c r="E5" s="49"/>
      <c r="F5" s="49"/>
      <c r="G5" s="49"/>
    </row>
    <row r="6" spans="2:7" ht="13.15" outlineLevel="1" x14ac:dyDescent="0.4">
      <c r="B6" s="50"/>
      <c r="C6" s="50" t="s">
        <v>36</v>
      </c>
      <c r="D6" s="44">
        <v>-40000</v>
      </c>
      <c r="E6" s="55">
        <v>-40000</v>
      </c>
      <c r="F6" s="55">
        <v>-60000</v>
      </c>
      <c r="G6" s="55">
        <v>-40000</v>
      </c>
    </row>
    <row r="7" spans="2:7" ht="13.15" outlineLevel="1" x14ac:dyDescent="0.4">
      <c r="B7" s="50"/>
      <c r="C7" s="50" t="s">
        <v>37</v>
      </c>
      <c r="D7" s="44">
        <v>0</v>
      </c>
      <c r="E7" s="55">
        <v>0</v>
      </c>
      <c r="F7" s="55">
        <v>0</v>
      </c>
      <c r="G7" s="55">
        <v>0</v>
      </c>
    </row>
    <row r="8" spans="2:7" ht="13.15" outlineLevel="1" x14ac:dyDescent="0.4">
      <c r="B8" s="50"/>
      <c r="C8" s="50" t="s">
        <v>38</v>
      </c>
      <c r="D8" s="44">
        <v>10000</v>
      </c>
      <c r="E8" s="55">
        <v>9000</v>
      </c>
      <c r="F8" s="55">
        <v>10000</v>
      </c>
      <c r="G8" s="55">
        <v>10000</v>
      </c>
    </row>
    <row r="9" spans="2:7" ht="13.15" outlineLevel="1" x14ac:dyDescent="0.4">
      <c r="B9" s="50"/>
      <c r="C9" s="50" t="s">
        <v>39</v>
      </c>
      <c r="D9" s="44">
        <v>10000</v>
      </c>
      <c r="E9" s="55">
        <v>9000</v>
      </c>
      <c r="F9" s="55">
        <v>10000</v>
      </c>
      <c r="G9" s="55">
        <v>10000</v>
      </c>
    </row>
    <row r="10" spans="2:7" ht="13.15" outlineLevel="1" x14ac:dyDescent="0.4">
      <c r="B10" s="50"/>
      <c r="C10" s="50" t="s">
        <v>40</v>
      </c>
      <c r="D10" s="44">
        <v>10000</v>
      </c>
      <c r="E10" s="55">
        <v>9000</v>
      </c>
      <c r="F10" s="55">
        <v>10000</v>
      </c>
      <c r="G10" s="55">
        <v>10000</v>
      </c>
    </row>
    <row r="11" spans="2:7" ht="13.15" outlineLevel="1" x14ac:dyDescent="0.4">
      <c r="B11" s="50"/>
      <c r="C11" s="50" t="s">
        <v>41</v>
      </c>
      <c r="D11" s="44">
        <v>10000</v>
      </c>
      <c r="E11" s="55">
        <v>9000</v>
      </c>
      <c r="F11" s="55">
        <v>10000</v>
      </c>
      <c r="G11" s="55">
        <v>10000</v>
      </c>
    </row>
    <row r="12" spans="2:7" ht="13.15" outlineLevel="1" x14ac:dyDescent="0.4">
      <c r="B12" s="50"/>
      <c r="C12" s="50" t="s">
        <v>42</v>
      </c>
      <c r="D12" s="44">
        <v>10000</v>
      </c>
      <c r="E12" s="55">
        <v>9000</v>
      </c>
      <c r="F12" s="55">
        <v>10000</v>
      </c>
      <c r="G12" s="55">
        <v>10000</v>
      </c>
    </row>
    <row r="13" spans="2:7" ht="13.15" outlineLevel="1" x14ac:dyDescent="0.4">
      <c r="B13" s="50"/>
      <c r="C13" s="50" t="s">
        <v>43</v>
      </c>
      <c r="D13" s="44">
        <v>10000</v>
      </c>
      <c r="E13" s="55">
        <v>9000</v>
      </c>
      <c r="F13" s="55">
        <v>10000</v>
      </c>
      <c r="G13" s="55">
        <v>10000</v>
      </c>
    </row>
    <row r="14" spans="2:7" ht="13.15" outlineLevel="1" x14ac:dyDescent="0.4">
      <c r="B14" s="50"/>
      <c r="C14" s="50" t="s">
        <v>44</v>
      </c>
      <c r="D14" s="44">
        <v>10000</v>
      </c>
      <c r="E14" s="55">
        <v>9000</v>
      </c>
      <c r="F14" s="55">
        <v>10000</v>
      </c>
      <c r="G14" s="55">
        <v>10000</v>
      </c>
    </row>
    <row r="15" spans="2:7" ht="13.15" outlineLevel="1" x14ac:dyDescent="0.4">
      <c r="B15" s="50"/>
      <c r="C15" s="50" t="s">
        <v>30</v>
      </c>
      <c r="D15" s="45">
        <v>0.08</v>
      </c>
      <c r="E15" s="56">
        <v>0.08</v>
      </c>
      <c r="F15" s="56">
        <v>0.08</v>
      </c>
      <c r="G15" s="56">
        <v>0.1</v>
      </c>
    </row>
    <row r="16" spans="2:7" ht="13.15" x14ac:dyDescent="0.4">
      <c r="B16" s="51" t="s">
        <v>54</v>
      </c>
      <c r="C16" s="51"/>
      <c r="D16" s="49"/>
      <c r="E16" s="49"/>
      <c r="F16" s="49"/>
      <c r="G16" s="49"/>
    </row>
    <row r="17" spans="2:7" ht="13.15" outlineLevel="1" x14ac:dyDescent="0.4">
      <c r="B17" s="50"/>
      <c r="C17" s="50" t="s">
        <v>45</v>
      </c>
      <c r="D17" s="44">
        <v>11170.0931409567</v>
      </c>
      <c r="E17" s="44">
        <v>6349.3801231573198</v>
      </c>
      <c r="F17" s="44">
        <v>-7348.4253775618199</v>
      </c>
      <c r="G17" s="44">
        <v>7894.7165244811804</v>
      </c>
    </row>
    <row r="18" spans="2:7" ht="13.5" outlineLevel="1" thickBot="1" x14ac:dyDescent="0.45">
      <c r="B18" s="52"/>
      <c r="C18" s="52" t="s">
        <v>46</v>
      </c>
      <c r="D18" s="46">
        <v>0.16326709023504399</v>
      </c>
      <c r="E18" s="46">
        <v>0.12842005966158199</v>
      </c>
      <c r="F18" s="46">
        <v>4.00926579962049E-2</v>
      </c>
      <c r="G18" s="46">
        <v>0.16326709023504399</v>
      </c>
    </row>
    <row r="19" spans="2:7" x14ac:dyDescent="0.35">
      <c r="B19" t="s">
        <v>55</v>
      </c>
    </row>
    <row r="20" spans="2:7" x14ac:dyDescent="0.35">
      <c r="B20" t="s">
        <v>56</v>
      </c>
    </row>
    <row r="21" spans="2:7" x14ac:dyDescent="0.35">
      <c r="B2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pane xSplit="4" ySplit="9" topLeftCell="E11" activePane="bottomRight" state="frozen"/>
      <selection activeCell="C19" sqref="C19"/>
      <selection pane="topRight" activeCell="C19" sqref="C19"/>
      <selection pane="bottomLeft" activeCell="C19" sqref="C19"/>
      <selection pane="bottomRight" activeCell="F15" sqref="F15"/>
    </sheetView>
  </sheetViews>
  <sheetFormatPr defaultRowHeight="12.75" x14ac:dyDescent="0.35"/>
  <cols>
    <col min="2" max="2" width="18" customWidth="1"/>
    <col min="6" max="6" width="9.73046875" bestFit="1" customWidth="1"/>
  </cols>
  <sheetData>
    <row r="1" spans="1:14" ht="13.15" x14ac:dyDescent="0.4">
      <c r="A1" s="1" t="str">
        <f>ModelTitle</f>
        <v>Template Model</v>
      </c>
      <c r="B1" s="2"/>
      <c r="C1" s="2"/>
      <c r="D1" s="2"/>
      <c r="E1" s="2"/>
      <c r="F1" s="2"/>
      <c r="G1" s="2"/>
    </row>
    <row r="2" spans="1:14" x14ac:dyDescent="0.35">
      <c r="A2" s="3"/>
      <c r="B2" s="3"/>
      <c r="C2" s="3"/>
      <c r="D2" s="3"/>
      <c r="E2" s="3"/>
      <c r="F2" s="3"/>
      <c r="G2" s="3"/>
    </row>
    <row r="3" spans="1:14" ht="13.15" x14ac:dyDescent="0.4">
      <c r="A3" s="1" t="s">
        <v>0</v>
      </c>
      <c r="B3" s="4"/>
      <c r="C3" s="4"/>
      <c r="D3" s="4"/>
      <c r="E3" s="4"/>
      <c r="F3" s="4"/>
      <c r="G3" s="4"/>
    </row>
    <row r="4" spans="1:14" x14ac:dyDescent="0.35">
      <c r="A4" s="3"/>
      <c r="B4" s="3"/>
      <c r="C4" s="3"/>
      <c r="D4" s="3"/>
      <c r="E4" s="3"/>
      <c r="F4" s="3"/>
      <c r="G4" s="3"/>
    </row>
    <row r="5" spans="1:14" ht="13.15" x14ac:dyDescent="0.4">
      <c r="A5" s="5" t="s">
        <v>1</v>
      </c>
      <c r="B5" s="3"/>
      <c r="C5" s="3"/>
      <c r="D5" s="3"/>
      <c r="E5" s="3"/>
      <c r="F5" s="3"/>
      <c r="G5" s="3"/>
    </row>
    <row r="6" spans="1:14" x14ac:dyDescent="0.35">
      <c r="A6" s="3"/>
      <c r="B6" s="6" t="s">
        <v>2</v>
      </c>
      <c r="C6" s="7"/>
      <c r="D6" s="8" t="s">
        <v>3</v>
      </c>
      <c r="E6" s="9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10" t="s">
        <v>4</v>
      </c>
    </row>
    <row r="7" spans="1:14" x14ac:dyDescent="0.35">
      <c r="A7" s="3"/>
      <c r="B7" s="6" t="s">
        <v>5</v>
      </c>
      <c r="C7" s="3"/>
      <c r="D7" s="8" t="s">
        <v>6</v>
      </c>
      <c r="E7" s="11"/>
      <c r="F7" s="12">
        <f ca="1">EOMONTH(ModelStartDateIn,-1)+1</f>
        <v>43252</v>
      </c>
      <c r="G7" s="12">
        <f ca="1">F8+1</f>
        <v>43617</v>
      </c>
      <c r="H7" s="12">
        <f t="shared" ref="H7:M7" ca="1" si="1">G8+1</f>
        <v>43983</v>
      </c>
      <c r="I7" s="12">
        <f t="shared" ca="1" si="1"/>
        <v>44348</v>
      </c>
      <c r="J7" s="12">
        <f t="shared" ca="1" si="1"/>
        <v>44713</v>
      </c>
      <c r="K7" s="12">
        <f t="shared" ca="1" si="1"/>
        <v>45078</v>
      </c>
      <c r="L7" s="12">
        <f t="shared" ca="1" si="1"/>
        <v>45444</v>
      </c>
      <c r="M7" s="12">
        <f t="shared" ca="1" si="1"/>
        <v>45809</v>
      </c>
      <c r="N7" s="13" t="s">
        <v>7</v>
      </c>
    </row>
    <row r="8" spans="1:14" x14ac:dyDescent="0.35">
      <c r="A8" s="3"/>
      <c r="B8" s="6" t="s">
        <v>8</v>
      </c>
      <c r="C8" s="3"/>
      <c r="D8" s="8" t="s">
        <v>6</v>
      </c>
      <c r="E8" s="11"/>
      <c r="F8" s="12">
        <f ca="1">DATE(YEAR(F7-1)+1,MONTH(F7-1),DAY(F7-1))</f>
        <v>43616</v>
      </c>
      <c r="G8" s="12">
        <f t="shared" ref="G8:L8" ca="1" si="2">DATE(YEAR(G7-1)+1,MONTH(G7-1),DAY(G7-1))</f>
        <v>43982</v>
      </c>
      <c r="H8" s="12">
        <f t="shared" ca="1" si="2"/>
        <v>44347</v>
      </c>
      <c r="I8" s="12">
        <f t="shared" ca="1" si="2"/>
        <v>44712</v>
      </c>
      <c r="J8" s="12">
        <f t="shared" ca="1" si="2"/>
        <v>45077</v>
      </c>
      <c r="K8" s="12">
        <f t="shared" ca="1" si="2"/>
        <v>45443</v>
      </c>
      <c r="L8" s="12">
        <f t="shared" ca="1" si="2"/>
        <v>45808</v>
      </c>
      <c r="M8" s="12">
        <f ca="1">DATE(YEAR(M7-1)+1,MONTH(M7-1),DAY(M7-1))</f>
        <v>46173</v>
      </c>
      <c r="N8" s="13" t="s">
        <v>9</v>
      </c>
    </row>
    <row r="11" spans="1:14" ht="13.15" x14ac:dyDescent="0.4">
      <c r="A11" s="5" t="s">
        <v>10</v>
      </c>
    </row>
    <row r="12" spans="1:14" x14ac:dyDescent="0.35">
      <c r="B12" s="6" t="s">
        <v>5</v>
      </c>
      <c r="D12" s="8" t="s">
        <v>6</v>
      </c>
      <c r="E12" s="14">
        <f ca="1">NOW()</f>
        <v>43273.98292037037</v>
      </c>
      <c r="F12" s="13" t="s">
        <v>11</v>
      </c>
    </row>
    <row r="14" spans="1:14" ht="13.15" x14ac:dyDescent="0.4">
      <c r="A14" s="5" t="s">
        <v>22</v>
      </c>
    </row>
    <row r="15" spans="1:14" ht="13.15" x14ac:dyDescent="0.4">
      <c r="A15" s="5"/>
      <c r="B15" s="6" t="s">
        <v>25</v>
      </c>
      <c r="D15" s="8" t="s">
        <v>23</v>
      </c>
      <c r="F15" s="34">
        <v>-40000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13" t="s">
        <v>26</v>
      </c>
    </row>
    <row r="16" spans="1:14" x14ac:dyDescent="0.35">
      <c r="B16" s="6" t="s">
        <v>24</v>
      </c>
      <c r="D16" s="8" t="s">
        <v>23</v>
      </c>
      <c r="F16" s="34">
        <v>0</v>
      </c>
      <c r="G16" s="34">
        <v>10000</v>
      </c>
      <c r="H16" s="34">
        <v>10000</v>
      </c>
      <c r="I16" s="34">
        <v>10000</v>
      </c>
      <c r="J16" s="34">
        <v>10000</v>
      </c>
      <c r="K16" s="34">
        <v>10000</v>
      </c>
      <c r="L16" s="34">
        <v>10000</v>
      </c>
      <c r="M16" s="34">
        <v>10000</v>
      </c>
      <c r="N16" s="13" t="s">
        <v>27</v>
      </c>
    </row>
    <row r="18" spans="1:6" ht="13.15" x14ac:dyDescent="0.4">
      <c r="A18" s="5" t="s">
        <v>28</v>
      </c>
    </row>
    <row r="19" spans="1:6" x14ac:dyDescent="0.35">
      <c r="B19" s="6" t="s">
        <v>29</v>
      </c>
      <c r="D19" s="8" t="s">
        <v>21</v>
      </c>
      <c r="E19" s="33">
        <v>0.08</v>
      </c>
      <c r="F19" s="13" t="s">
        <v>30</v>
      </c>
    </row>
    <row r="20" spans="1:6" x14ac:dyDescent="0.35">
      <c r="E20" s="41">
        <f>NPV(DiscountRate,CashFlow)</f>
        <v>11170.093140956697</v>
      </c>
    </row>
    <row r="21" spans="1:6" x14ac:dyDescent="0.35">
      <c r="E21" s="42">
        <f>IRR(CashFlow,10%)</f>
        <v>0.16326709023504438</v>
      </c>
    </row>
  </sheetData>
  <scenarios current="2" sqref="E20 E21">
    <scenario name="Smaller dividens" locked="1" count="10" user="Le Tran Thanh Thuy" comment="Created by Le Tran Thanh Thuy on 6/22/2018">
      <inputCells r="F15" val="-40000" numFmtId="168"/>
      <inputCells r="F16" val="0" numFmtId="168"/>
      <inputCells r="G16" val="9000" numFmtId="168"/>
      <inputCells r="H16" val="9000" numFmtId="168"/>
      <inputCells r="I16" val="9000" numFmtId="168"/>
      <inputCells r="J16" val="9000" numFmtId="168"/>
      <inputCells r="K16" val="9000" numFmtId="168"/>
      <inputCells r="L16" val="9000" numFmtId="168"/>
      <inputCells r="M16" val="9000" numFmtId="168"/>
      <inputCells r="E19" val="0.08" numFmtId="10"/>
    </scenario>
    <scenario name="Higher initial investment" locked="1" count="10" user="Le Tran Thanh Thuy" comment="Created by Le Tran Thanh Thuy on 6/22/2018">
      <inputCells r="F15" val="-60000" numFmtId="168"/>
      <inputCells r="F16" val="0" numFmtId="168"/>
      <inputCells r="G16" val="10000" numFmtId="168"/>
      <inputCells r="H16" val="10000" numFmtId="168"/>
      <inputCells r="I16" val="10000" numFmtId="168"/>
      <inputCells r="J16" val="10000" numFmtId="168"/>
      <inputCells r="K16" val="10000" numFmtId="168"/>
      <inputCells r="L16" val="10000" numFmtId="168"/>
      <inputCells r="M16" val="10000" numFmtId="168"/>
      <inputCells r="E19" val="0.08" numFmtId="10"/>
    </scenario>
    <scenario name="Interest Rate rise" locked="1" count="10" user="Le Tran Thanh Thuy" comment="Created by Le Tran Thanh Thuy on 6/22/2018">
      <inputCells r="F15" val="-40000" numFmtId="168"/>
      <inputCells r="F16" val="0" numFmtId="168"/>
      <inputCells r="G16" val="10000" numFmtId="168"/>
      <inputCells r="H16" val="10000" numFmtId="168"/>
      <inputCells r="I16" val="10000" numFmtId="168"/>
      <inputCells r="J16" val="10000" numFmtId="168"/>
      <inputCells r="K16" val="10000" numFmtId="168"/>
      <inputCells r="L16" val="10000" numFmtId="168"/>
      <inputCells r="M16" val="10000" numFmtId="168"/>
      <inputCells r="E19" val="0.1" numFmtId="10"/>
    </scenario>
  </scenarios>
  <phoneticPr fontId="1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6"/>
  <sheetViews>
    <sheetView workbookViewId="0">
      <pane xSplit="4" ySplit="9" topLeftCell="E10" activePane="bottomRight" state="frozen"/>
      <selection activeCell="C19" sqref="C19"/>
      <selection pane="topRight" activeCell="C19" sqref="C19"/>
      <selection pane="bottomLeft" activeCell="C19" sqref="C19"/>
      <selection pane="bottomRight" activeCell="E15" activeCellId="1" sqref="E14 E15"/>
    </sheetView>
  </sheetViews>
  <sheetFormatPr defaultRowHeight="12.75" x14ac:dyDescent="0.35"/>
  <cols>
    <col min="3" max="3" width="11.1328125" customWidth="1"/>
    <col min="13" max="13" width="10.1328125" bestFit="1" customWidth="1"/>
  </cols>
  <sheetData>
    <row r="1" spans="1:16" ht="13.15" x14ac:dyDescent="0.4">
      <c r="A1" s="1" t="str">
        <f>ModelTitle</f>
        <v>Template Model</v>
      </c>
      <c r="B1" s="2"/>
      <c r="C1" s="2"/>
      <c r="D1" s="2"/>
      <c r="E1" s="2"/>
      <c r="F1" s="2"/>
    </row>
    <row r="2" spans="1:16" x14ac:dyDescent="0.35">
      <c r="A2" s="3"/>
      <c r="B2" s="3"/>
      <c r="C2" s="3"/>
      <c r="D2" s="3"/>
      <c r="E2" s="3"/>
      <c r="F2" s="3"/>
    </row>
    <row r="3" spans="1:16" ht="13.15" x14ac:dyDescent="0.4">
      <c r="A3" s="1" t="s">
        <v>14</v>
      </c>
      <c r="B3" s="4"/>
      <c r="C3" s="4"/>
      <c r="D3" s="4"/>
      <c r="E3" s="4"/>
      <c r="F3" s="4"/>
    </row>
    <row r="4" spans="1:16" x14ac:dyDescent="0.35">
      <c r="A4" s="3"/>
      <c r="B4" s="3"/>
      <c r="C4" s="3"/>
      <c r="D4" s="3"/>
      <c r="E4" s="3"/>
      <c r="F4" s="3"/>
    </row>
    <row r="5" spans="1:16" ht="13.15" x14ac:dyDescent="0.4">
      <c r="A5" s="5" t="s">
        <v>1</v>
      </c>
      <c r="B5" s="3"/>
      <c r="C5" s="3"/>
      <c r="D5" s="3"/>
      <c r="E5" s="3"/>
      <c r="F5" s="3"/>
      <c r="G5" s="3"/>
    </row>
    <row r="6" spans="1:16" ht="13.15" x14ac:dyDescent="0.4">
      <c r="A6" s="29"/>
      <c r="B6" s="32" t="s">
        <v>2</v>
      </c>
      <c r="C6" s="7"/>
      <c r="D6" s="8" t="s">
        <v>3</v>
      </c>
      <c r="F6" s="3">
        <f t="shared" ref="F6:M6" si="0">PeriodNumberIn</f>
        <v>1</v>
      </c>
      <c r="G6" s="3">
        <f t="shared" si="0"/>
        <v>2</v>
      </c>
      <c r="H6" s="3">
        <f t="shared" si="0"/>
        <v>3</v>
      </c>
      <c r="I6" s="3">
        <f t="shared" si="0"/>
        <v>4</v>
      </c>
      <c r="J6" s="3">
        <f t="shared" si="0"/>
        <v>5</v>
      </c>
      <c r="K6" s="3">
        <f t="shared" si="0"/>
        <v>6</v>
      </c>
      <c r="L6" s="3">
        <f t="shared" si="0"/>
        <v>7</v>
      </c>
      <c r="M6" s="3">
        <f t="shared" si="0"/>
        <v>8</v>
      </c>
      <c r="N6" s="30" t="s">
        <v>15</v>
      </c>
      <c r="O6" s="3"/>
      <c r="P6" s="3"/>
    </row>
    <row r="7" spans="1:16" x14ac:dyDescent="0.35">
      <c r="A7" s="3"/>
      <c r="B7" s="32" t="s">
        <v>16</v>
      </c>
      <c r="C7" s="3"/>
      <c r="D7" s="8" t="s">
        <v>3</v>
      </c>
      <c r="E7" s="3"/>
      <c r="F7" s="12">
        <f t="shared" ref="F7:M7" ca="1" si="1">PeriodStartDateIn</f>
        <v>43252</v>
      </c>
      <c r="G7" s="12">
        <f t="shared" ca="1" si="1"/>
        <v>43617</v>
      </c>
      <c r="H7" s="12">
        <f t="shared" ca="1" si="1"/>
        <v>43983</v>
      </c>
      <c r="I7" s="12">
        <f t="shared" ca="1" si="1"/>
        <v>44348</v>
      </c>
      <c r="J7" s="12">
        <f t="shared" ca="1" si="1"/>
        <v>44713</v>
      </c>
      <c r="K7" s="12">
        <f t="shared" ca="1" si="1"/>
        <v>45078</v>
      </c>
      <c r="L7" s="12">
        <f t="shared" ca="1" si="1"/>
        <v>45444</v>
      </c>
      <c r="M7" s="12">
        <f t="shared" ca="1" si="1"/>
        <v>45809</v>
      </c>
      <c r="N7" s="30" t="s">
        <v>17</v>
      </c>
      <c r="O7" s="12"/>
      <c r="P7" s="12"/>
    </row>
    <row r="8" spans="1:16" x14ac:dyDescent="0.35">
      <c r="A8" s="3"/>
      <c r="B8" s="32" t="s">
        <v>18</v>
      </c>
      <c r="C8" s="3"/>
      <c r="D8" s="8" t="s">
        <v>6</v>
      </c>
      <c r="F8" s="12">
        <f t="shared" ref="F8:M8" ca="1" si="2">PeriodEndDateIn</f>
        <v>43616</v>
      </c>
      <c r="G8" s="12">
        <f t="shared" ca="1" si="2"/>
        <v>43982</v>
      </c>
      <c r="H8" s="12">
        <f t="shared" ca="1" si="2"/>
        <v>44347</v>
      </c>
      <c r="I8" s="12">
        <f t="shared" ca="1" si="2"/>
        <v>44712</v>
      </c>
      <c r="J8" s="12">
        <f t="shared" ca="1" si="2"/>
        <v>45077</v>
      </c>
      <c r="K8" s="12">
        <f t="shared" ca="1" si="2"/>
        <v>45443</v>
      </c>
      <c r="L8" s="12">
        <f t="shared" ca="1" si="2"/>
        <v>45808</v>
      </c>
      <c r="M8" s="12">
        <f t="shared" ca="1" si="2"/>
        <v>46173</v>
      </c>
      <c r="N8" s="30" t="s">
        <v>19</v>
      </c>
      <c r="O8" s="12"/>
      <c r="P8" s="12"/>
    </row>
    <row r="11" spans="1:16" ht="13.15" x14ac:dyDescent="0.4">
      <c r="A11" s="5" t="s">
        <v>28</v>
      </c>
      <c r="B11" s="6"/>
      <c r="D11" s="8"/>
      <c r="E11" s="36"/>
      <c r="F11" s="36"/>
      <c r="G11" s="36"/>
      <c r="H11" s="36"/>
      <c r="I11" s="36"/>
      <c r="J11" s="36"/>
      <c r="K11" s="36"/>
      <c r="L11" s="36"/>
      <c r="M11" s="37"/>
      <c r="N11" s="31"/>
    </row>
    <row r="12" spans="1:16" x14ac:dyDescent="0.35">
      <c r="B12" s="38" t="s">
        <v>22</v>
      </c>
      <c r="D12" s="8" t="s">
        <v>23</v>
      </c>
      <c r="E12" s="36"/>
      <c r="F12" s="36">
        <f t="shared" ref="F12:M12" si="3">CashOut+CashIn</f>
        <v>-40000</v>
      </c>
      <c r="G12" s="36">
        <f t="shared" si="3"/>
        <v>10000</v>
      </c>
      <c r="H12" s="36">
        <f t="shared" si="3"/>
        <v>10000</v>
      </c>
      <c r="I12" s="36">
        <f t="shared" si="3"/>
        <v>10000</v>
      </c>
      <c r="J12" s="36">
        <f t="shared" si="3"/>
        <v>10000</v>
      </c>
      <c r="K12" s="36">
        <f t="shared" si="3"/>
        <v>10000</v>
      </c>
      <c r="L12" s="36">
        <f t="shared" si="3"/>
        <v>10000</v>
      </c>
      <c r="M12" s="36">
        <f t="shared" si="3"/>
        <v>10000</v>
      </c>
      <c r="N12" s="31" t="s">
        <v>33</v>
      </c>
    </row>
    <row r="13" spans="1:16" x14ac:dyDescent="0.35">
      <c r="B13" s="6"/>
      <c r="D13" s="8"/>
      <c r="E13" s="36"/>
      <c r="F13" s="36"/>
      <c r="G13" s="36"/>
      <c r="H13" s="36"/>
      <c r="I13" s="36"/>
      <c r="J13" s="36"/>
      <c r="K13" s="36"/>
      <c r="L13" s="36"/>
      <c r="M13" s="37"/>
      <c r="N13" s="31"/>
    </row>
    <row r="14" spans="1:16" x14ac:dyDescent="0.35">
      <c r="B14" s="38" t="s">
        <v>31</v>
      </c>
      <c r="D14" s="8" t="s">
        <v>23</v>
      </c>
      <c r="E14" s="39">
        <f>NPV(DiscountRate,CashFlow)</f>
        <v>11170.093140956697</v>
      </c>
      <c r="F14" s="13" t="s">
        <v>35</v>
      </c>
      <c r="G14" s="36"/>
      <c r="H14" s="36"/>
      <c r="I14" s="36"/>
      <c r="J14" s="36"/>
      <c r="K14" s="36"/>
      <c r="L14" s="36"/>
      <c r="M14" s="37"/>
      <c r="N14" s="31"/>
    </row>
    <row r="15" spans="1:16" x14ac:dyDescent="0.35">
      <c r="B15" s="38" t="s">
        <v>32</v>
      </c>
      <c r="D15" s="35" t="s">
        <v>21</v>
      </c>
      <c r="E15" s="40">
        <f>IRR(CashFlow,10%)</f>
        <v>0.16326709023504438</v>
      </c>
      <c r="F15" s="13" t="s">
        <v>34</v>
      </c>
      <c r="G15" s="36"/>
      <c r="H15" s="36"/>
      <c r="I15" s="36"/>
      <c r="J15" s="36"/>
      <c r="K15" s="36"/>
      <c r="L15" s="36"/>
      <c r="M15" s="36"/>
    </row>
    <row r="16" spans="1:16" x14ac:dyDescent="0.35">
      <c r="B16" s="38"/>
      <c r="D16" s="35"/>
      <c r="E16">
        <f>DiscountRate</f>
        <v>0.08</v>
      </c>
      <c r="F16" s="36"/>
      <c r="G16" s="36"/>
      <c r="H16" s="36"/>
      <c r="I16" s="36"/>
      <c r="J16" s="36"/>
      <c r="K16" s="36"/>
      <c r="L16" s="36"/>
      <c r="M16" s="36"/>
    </row>
  </sheetData>
  <phoneticPr fontId="1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Cover</vt:lpstr>
      <vt:lpstr>Scenario Summary</vt:lpstr>
      <vt:lpstr>Inputs</vt:lpstr>
      <vt:lpstr>Calculations</vt:lpstr>
      <vt:lpstr>CashFlow</vt:lpstr>
      <vt:lpstr>CashIn</vt:lpstr>
      <vt:lpstr>CashOut</vt:lpstr>
      <vt:lpstr>CashReceived</vt:lpstr>
      <vt:lpstr>DiscountRate</vt:lpstr>
      <vt:lpstr>IrrCalc</vt:lpstr>
      <vt:lpstr>ModelStartDateIn</vt:lpstr>
      <vt:lpstr>ModelTitle</vt:lpstr>
      <vt:lpstr>NpvCalc</vt:lpstr>
      <vt:lpstr>PeriodEndDateIn</vt:lpstr>
      <vt:lpstr>PeriodNumberIn</vt:lpstr>
      <vt:lpstr>PeriodStartDateIn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Andy.Brown</dc:creator>
  <cp:lastModifiedBy>Le Tran Thanh Thuy</cp:lastModifiedBy>
  <dcterms:created xsi:type="dcterms:W3CDTF">2006-08-08T13:10:25Z</dcterms:created>
  <dcterms:modified xsi:type="dcterms:W3CDTF">2018-06-22T16:35:36Z</dcterms:modified>
</cp:coreProperties>
</file>