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nh\Project\RA SCA\"/>
    </mc:Choice>
  </mc:AlternateContent>
  <xr:revisionPtr revIDLastSave="0" documentId="13_ncr:1_{FD8B20B6-3EF2-4EE8-8F21-561B9B01314E}" xr6:coauthVersionLast="47" xr6:coauthVersionMax="47" xr10:uidLastSave="{00000000-0000-0000-0000-000000000000}"/>
  <bookViews>
    <workbookView xWindow="-108" yWindow="-108" windowWidth="23256" windowHeight="12456" activeTab="1" xr2:uid="{AFEBBC77-2B59-4CA1-B5F1-B6015604F92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K9" i="2"/>
  <c r="K11" i="2" s="1"/>
  <c r="K12" i="2" s="1"/>
  <c r="K10" i="2"/>
  <c r="H8" i="2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3" i="1"/>
  <c r="I12" i="1"/>
  <c r="J8" i="1"/>
  <c r="J12" i="1"/>
  <c r="E9" i="2"/>
  <c r="E10" i="2" s="1"/>
  <c r="E11" i="2" s="1"/>
  <c r="E8" i="2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H13" i="1"/>
  <c r="H14" i="1"/>
  <c r="H15" i="1"/>
  <c r="J15" i="1" s="1"/>
  <c r="H16" i="1"/>
  <c r="H17" i="1"/>
  <c r="H18" i="1"/>
  <c r="H19" i="1"/>
  <c r="J19" i="1" s="1"/>
  <c r="H20" i="1"/>
  <c r="H21" i="1"/>
  <c r="H22" i="1"/>
  <c r="H23" i="1"/>
  <c r="H24" i="1"/>
  <c r="H25" i="1"/>
  <c r="H26" i="1"/>
  <c r="H27" i="1"/>
  <c r="H28" i="1"/>
  <c r="H29" i="1"/>
  <c r="H30" i="1"/>
  <c r="H31" i="1"/>
  <c r="J31" i="1" s="1"/>
  <c r="H12" i="1"/>
  <c r="J13" i="1"/>
  <c r="J23" i="1"/>
  <c r="J14" i="1"/>
  <c r="J20" i="1"/>
  <c r="J21" i="1"/>
  <c r="J22" i="1"/>
  <c r="J26" i="1"/>
  <c r="J27" i="1"/>
  <c r="J29" i="1"/>
  <c r="J30" i="1"/>
  <c r="H10" i="2" l="1"/>
  <c r="H11" i="2" s="1"/>
  <c r="J16" i="1"/>
  <c r="J28" i="1"/>
  <c r="J24" i="1"/>
  <c r="J17" i="1"/>
  <c r="J25" i="1"/>
  <c r="J18" i="1"/>
  <c r="T32" i="1" l="1"/>
  <c r="V32" i="1"/>
  <c r="K32" i="1" l="1"/>
  <c r="W32" i="1"/>
  <c r="P32" i="1"/>
  <c r="L32" i="1"/>
  <c r="J32" i="1"/>
  <c r="Q32" i="1"/>
  <c r="R32" i="1"/>
  <c r="S32" i="1"/>
  <c r="N32" i="1"/>
  <c r="U32" i="1"/>
  <c r="M32" i="1"/>
  <c r="O32" i="1"/>
  <c r="X32" i="1"/>
</calcChain>
</file>

<file path=xl/sharedStrings.xml><?xml version="1.0" encoding="utf-8"?>
<sst xmlns="http://schemas.openxmlformats.org/spreadsheetml/2006/main" count="40" uniqueCount="17">
  <si>
    <t>mean_demand</t>
  </si>
  <si>
    <t>standard_deviation_demand</t>
  </si>
  <si>
    <t>cumulative probability</t>
  </si>
  <si>
    <t>cumulative demand (actual demand &lt;= this number)</t>
  </si>
  <si>
    <t>probability</t>
  </si>
  <si>
    <t>price</t>
  </si>
  <si>
    <t>cost</t>
  </si>
  <si>
    <t>Order Quantity</t>
  </si>
  <si>
    <t>Total profit</t>
  </si>
  <si>
    <t>C_u</t>
  </si>
  <si>
    <t>C_o</t>
  </si>
  <si>
    <t>salvage value</t>
  </si>
  <si>
    <t>CR</t>
  </si>
  <si>
    <t>Q*</t>
  </si>
  <si>
    <t>No Salvage Value</t>
  </si>
  <si>
    <t>Have Salvage Value</t>
  </si>
  <si>
    <t>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</si>
</sst>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" fontId="1" fillId="2" borderId="1" xfId="0" applyNumberFormat="1" applyFont="1" applyFill="1" applyBorder="1"/>
    <xf numFmtId="0" fontId="0" fillId="0" borderId="1" xfId="0" applyFont="1" applyBorder="1"/>
    <xf numFmtId="0" fontId="0" fillId="0" borderId="0" xfId="0" applyFont="1"/>
    <xf numFmtId="2" fontId="0" fillId="0" borderId="1" xfId="0" applyNumberFormat="1" applyFont="1" applyBorder="1"/>
    <xf numFmtId="0" fontId="0" fillId="0" borderId="2" xfId="0" applyFont="1" applyFill="1" applyBorder="1"/>
    <xf numFmtId="2" fontId="0" fillId="0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Sheet1!$J$11:$X$11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C-4850-830D-261464FCC5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Sheet1!$J$32:$X$32</c:f>
              <c:numCache>
                <c:formatCode>0</c:formatCode>
                <c:ptCount val="15"/>
                <c:pt idx="0">
                  <c:v>8.91</c:v>
                </c:pt>
                <c:pt idx="1">
                  <c:v>17.82</c:v>
                </c:pt>
                <c:pt idx="2">
                  <c:v>26.73</c:v>
                </c:pt>
                <c:pt idx="3">
                  <c:v>35.64</c:v>
                </c:pt>
                <c:pt idx="4">
                  <c:v>44.549999999999983</c:v>
                </c:pt>
                <c:pt idx="5">
                  <c:v>53.46</c:v>
                </c:pt>
                <c:pt idx="6">
                  <c:v>62.22000000000002</c:v>
                </c:pt>
                <c:pt idx="7">
                  <c:v>70.079999999999984</c:v>
                </c:pt>
                <c:pt idx="8">
                  <c:v>76.139999999999986</c:v>
                </c:pt>
                <c:pt idx="9">
                  <c:v>79.649999999999977</c:v>
                </c:pt>
                <c:pt idx="10">
                  <c:v>80.16</c:v>
                </c:pt>
                <c:pt idx="11">
                  <c:v>78.11999999999999</c:v>
                </c:pt>
                <c:pt idx="12">
                  <c:v>74.13</c:v>
                </c:pt>
                <c:pt idx="13">
                  <c:v>69.089999999999989</c:v>
                </c:pt>
                <c:pt idx="14">
                  <c:v>63.629999999999988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C-4850-830D-261464FCC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533167"/>
        <c:axId val="1044531247"/>
      </c:lineChart>
      <c:catAx>
        <c:axId val="104453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31247"/>
        <c:crosses val="autoZero"/>
        <c:auto val="1"/>
        <c:lblAlgn val="ctr"/>
        <c:lblOffset val="100"/>
        <c:noMultiLvlLbl val="0"/>
      </c:catAx>
      <c:valAx>
        <c:axId val="10445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3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206829</xdr:colOff>
      <xdr:row>9</xdr:row>
      <xdr:rowOff>5441</xdr:rowOff>
    </xdr:from>
    <xdr:to>
      <xdr:col>31</xdr:col>
      <xdr:colOff>511629</xdr:colOff>
      <xdr:row>31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93EAF-F440-D5A8-CC37-001298E2E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BFA5F-0530-4B03-B303-1E8053765D66}">
  <dimension ref="G4:X32"/>
  <sheetViews>
    <sheetView topLeftCell="C4" zoomScale="70" zoomScaleNormal="70" workbookViewId="0">
      <selection activeCell="I16" sqref="I16"/>
    </sheetView>
  </sheetViews>
  <sheetFormatPr defaultRowHeight="14.4" x14ac:dyDescent="0.3"/>
  <cols>
    <col min="7" max="7" width="25.33203125" bestFit="1" customWidth="1"/>
    <col min="8" max="8" width="46.109375" bestFit="1" customWidth="1"/>
    <col min="9" max="9" width="10.5546875" bestFit="1" customWidth="1"/>
  </cols>
  <sheetData>
    <row r="4" spans="7:24" x14ac:dyDescent="0.3">
      <c r="G4" s="4" t="s">
        <v>5</v>
      </c>
      <c r="H4" s="1">
        <v>3</v>
      </c>
    </row>
    <row r="5" spans="7:24" x14ac:dyDescent="0.3">
      <c r="G5" s="4" t="s">
        <v>6</v>
      </c>
      <c r="H5" s="1">
        <v>1.2</v>
      </c>
    </row>
    <row r="6" spans="7:24" x14ac:dyDescent="0.3">
      <c r="G6" s="4"/>
      <c r="H6" s="1"/>
    </row>
    <row r="7" spans="7:24" x14ac:dyDescent="0.3">
      <c r="G7" s="4" t="s">
        <v>0</v>
      </c>
      <c r="H7" s="1">
        <v>50</v>
      </c>
    </row>
    <row r="8" spans="7:24" x14ac:dyDescent="0.3">
      <c r="G8" s="4" t="s">
        <v>1</v>
      </c>
      <c r="H8" s="1">
        <v>10</v>
      </c>
      <c r="J8">
        <f>J12*I12</f>
        <v>0.45</v>
      </c>
    </row>
    <row r="10" spans="7:24" x14ac:dyDescent="0.3">
      <c r="J10" s="5" t="s">
        <v>7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7:24" x14ac:dyDescent="0.3">
      <c r="G11" s="4" t="s">
        <v>2</v>
      </c>
      <c r="H11" s="4" t="s">
        <v>3</v>
      </c>
      <c r="I11" s="4" t="s">
        <v>4</v>
      </c>
      <c r="J11" s="4">
        <v>5</v>
      </c>
      <c r="K11" s="4">
        <v>10</v>
      </c>
      <c r="L11" s="4">
        <v>15</v>
      </c>
      <c r="M11" s="4">
        <v>20</v>
      </c>
      <c r="N11" s="4">
        <v>25</v>
      </c>
      <c r="O11" s="4">
        <v>30</v>
      </c>
      <c r="P11" s="4">
        <v>35</v>
      </c>
      <c r="Q11" s="4">
        <v>40</v>
      </c>
      <c r="R11" s="4">
        <v>45</v>
      </c>
      <c r="S11" s="4">
        <v>50</v>
      </c>
      <c r="T11" s="4">
        <v>55</v>
      </c>
      <c r="U11" s="4">
        <v>60</v>
      </c>
      <c r="V11" s="4">
        <v>65</v>
      </c>
      <c r="W11" s="4">
        <v>70</v>
      </c>
      <c r="X11" s="4">
        <v>75</v>
      </c>
    </row>
    <row r="12" spans="7:24" x14ac:dyDescent="0.3">
      <c r="G12" s="1">
        <v>0.05</v>
      </c>
      <c r="H12" s="2">
        <f>ROUNDUP(_xlfn.NORM.INV(G12,$H$7,$H$8),0)</f>
        <v>34</v>
      </c>
      <c r="I12" s="3">
        <f>G12</f>
        <v>0.05</v>
      </c>
      <c r="J12" s="1">
        <f>MIN(J$11,$H12)*$H$4-J$11*$H$5</f>
        <v>9</v>
      </c>
      <c r="K12" s="1">
        <f t="shared" ref="K12:X15" si="0">MIN(K$11,$H12)*$H$4-K$11*$H$5</f>
        <v>18</v>
      </c>
      <c r="L12" s="1">
        <f t="shared" si="0"/>
        <v>27</v>
      </c>
      <c r="M12" s="1">
        <f t="shared" si="0"/>
        <v>36</v>
      </c>
      <c r="N12" s="1">
        <f t="shared" si="0"/>
        <v>45</v>
      </c>
      <c r="O12" s="1">
        <f t="shared" si="0"/>
        <v>54</v>
      </c>
      <c r="P12" s="1">
        <f t="shared" si="0"/>
        <v>60</v>
      </c>
      <c r="Q12" s="1">
        <f t="shared" si="0"/>
        <v>54</v>
      </c>
      <c r="R12" s="1">
        <f t="shared" si="0"/>
        <v>48</v>
      </c>
      <c r="S12" s="1">
        <f t="shared" si="0"/>
        <v>42</v>
      </c>
      <c r="T12" s="1">
        <f t="shared" si="0"/>
        <v>36</v>
      </c>
      <c r="U12" s="1">
        <f t="shared" si="0"/>
        <v>30</v>
      </c>
      <c r="V12" s="1">
        <f t="shared" si="0"/>
        <v>24</v>
      </c>
      <c r="W12" s="1">
        <f t="shared" si="0"/>
        <v>18</v>
      </c>
      <c r="X12" s="1">
        <f t="shared" si="0"/>
        <v>12</v>
      </c>
    </row>
    <row r="13" spans="7:24" x14ac:dyDescent="0.3">
      <c r="G13" s="1">
        <v>0.1</v>
      </c>
      <c r="H13" s="2">
        <f t="shared" ref="H13:H31" si="1">ROUNDUP(_xlfn.NORM.INV(G13,$H$7,$H$8),0)</f>
        <v>38</v>
      </c>
      <c r="I13" s="3">
        <f>G13-G12</f>
        <v>0.05</v>
      </c>
      <c r="J13" s="1">
        <f>MIN(J$11,$H13)*$H$4-J$11*$H$5</f>
        <v>9</v>
      </c>
      <c r="K13" s="1">
        <f t="shared" si="0"/>
        <v>18</v>
      </c>
      <c r="L13" s="1">
        <f t="shared" si="0"/>
        <v>27</v>
      </c>
      <c r="M13" s="1">
        <f t="shared" si="0"/>
        <v>36</v>
      </c>
      <c r="N13" s="1">
        <f t="shared" si="0"/>
        <v>45</v>
      </c>
      <c r="O13" s="1">
        <f t="shared" si="0"/>
        <v>54</v>
      </c>
      <c r="P13" s="1">
        <f t="shared" si="0"/>
        <v>63</v>
      </c>
      <c r="Q13" s="1">
        <f t="shared" si="0"/>
        <v>66</v>
      </c>
      <c r="R13" s="1">
        <f t="shared" si="0"/>
        <v>60</v>
      </c>
      <c r="S13" s="1">
        <f t="shared" si="0"/>
        <v>54</v>
      </c>
      <c r="T13" s="1">
        <f t="shared" si="0"/>
        <v>48</v>
      </c>
      <c r="U13" s="1">
        <f t="shared" si="0"/>
        <v>42</v>
      </c>
      <c r="V13" s="1">
        <f t="shared" si="0"/>
        <v>36</v>
      </c>
      <c r="W13" s="1">
        <f t="shared" si="0"/>
        <v>30</v>
      </c>
      <c r="X13" s="1">
        <f t="shared" si="0"/>
        <v>24</v>
      </c>
    </row>
    <row r="14" spans="7:24" x14ac:dyDescent="0.3">
      <c r="G14" s="1">
        <v>0.15000000000000002</v>
      </c>
      <c r="H14" s="2">
        <f t="shared" si="1"/>
        <v>40</v>
      </c>
      <c r="I14" s="3">
        <f t="shared" ref="I14:I31" si="2">G14-G13</f>
        <v>5.0000000000000017E-2</v>
      </c>
      <c r="J14" s="1">
        <f>MIN(J$11,$H14)*$H$4-J$11*$H$5</f>
        <v>9</v>
      </c>
      <c r="K14" s="1">
        <f t="shared" si="0"/>
        <v>18</v>
      </c>
      <c r="L14" s="1">
        <f t="shared" si="0"/>
        <v>27</v>
      </c>
      <c r="M14" s="1">
        <f t="shared" si="0"/>
        <v>36</v>
      </c>
      <c r="N14" s="1">
        <f t="shared" si="0"/>
        <v>45</v>
      </c>
      <c r="O14" s="1">
        <f t="shared" si="0"/>
        <v>54</v>
      </c>
      <c r="P14" s="1">
        <f t="shared" si="0"/>
        <v>63</v>
      </c>
      <c r="Q14" s="1">
        <f t="shared" si="0"/>
        <v>72</v>
      </c>
      <c r="R14" s="1">
        <f t="shared" si="0"/>
        <v>66</v>
      </c>
      <c r="S14" s="1">
        <f t="shared" si="0"/>
        <v>60</v>
      </c>
      <c r="T14" s="1">
        <f t="shared" si="0"/>
        <v>54</v>
      </c>
      <c r="U14" s="1">
        <f t="shared" si="0"/>
        <v>48</v>
      </c>
      <c r="V14" s="1">
        <f t="shared" si="0"/>
        <v>42</v>
      </c>
      <c r="W14" s="1">
        <f t="shared" si="0"/>
        <v>36</v>
      </c>
      <c r="X14" s="1">
        <f t="shared" si="0"/>
        <v>30</v>
      </c>
    </row>
    <row r="15" spans="7:24" x14ac:dyDescent="0.3">
      <c r="G15" s="1">
        <v>0.2</v>
      </c>
      <c r="H15" s="2">
        <f t="shared" si="1"/>
        <v>42</v>
      </c>
      <c r="I15" s="3">
        <f t="shared" si="2"/>
        <v>4.9999999999999989E-2</v>
      </c>
      <c r="J15" s="1">
        <f>MIN(J$11,$H15)*$H$4-J$11*$H$5</f>
        <v>9</v>
      </c>
      <c r="K15" s="1">
        <f t="shared" si="0"/>
        <v>18</v>
      </c>
      <c r="L15" s="1">
        <f t="shared" si="0"/>
        <v>27</v>
      </c>
      <c r="M15" s="1">
        <f t="shared" si="0"/>
        <v>36</v>
      </c>
      <c r="N15" s="1">
        <f t="shared" si="0"/>
        <v>45</v>
      </c>
      <c r="O15" s="1">
        <f t="shared" si="0"/>
        <v>54</v>
      </c>
      <c r="P15" s="1">
        <f t="shared" si="0"/>
        <v>63</v>
      </c>
      <c r="Q15" s="1">
        <f t="shared" si="0"/>
        <v>72</v>
      </c>
      <c r="R15" s="1">
        <f t="shared" si="0"/>
        <v>72</v>
      </c>
      <c r="S15" s="1">
        <f t="shared" si="0"/>
        <v>66</v>
      </c>
      <c r="T15" s="1">
        <f t="shared" si="0"/>
        <v>60</v>
      </c>
      <c r="U15" s="1">
        <f t="shared" si="0"/>
        <v>54</v>
      </c>
      <c r="V15" s="1">
        <f t="shared" si="0"/>
        <v>48</v>
      </c>
      <c r="W15" s="1">
        <f t="shared" si="0"/>
        <v>42</v>
      </c>
      <c r="X15" s="1">
        <f t="shared" si="0"/>
        <v>36</v>
      </c>
    </row>
    <row r="16" spans="7:24" x14ac:dyDescent="0.3">
      <c r="G16" s="1">
        <v>0.25</v>
      </c>
      <c r="H16" s="2">
        <f t="shared" si="1"/>
        <v>44</v>
      </c>
      <c r="I16" s="3">
        <f t="shared" si="2"/>
        <v>4.9999999999999989E-2</v>
      </c>
      <c r="J16" s="1">
        <f t="shared" ref="J13:X31" si="3">MIN(J$11,$H16)*$H$4-J$11*$H$5</f>
        <v>9</v>
      </c>
      <c r="K16" s="1">
        <f t="shared" si="3"/>
        <v>18</v>
      </c>
      <c r="L16" s="1">
        <f t="shared" si="3"/>
        <v>27</v>
      </c>
      <c r="M16" s="1">
        <f t="shared" si="3"/>
        <v>36</v>
      </c>
      <c r="N16" s="1">
        <f t="shared" si="3"/>
        <v>45</v>
      </c>
      <c r="O16" s="1">
        <f t="shared" si="3"/>
        <v>54</v>
      </c>
      <c r="P16" s="1">
        <f t="shared" si="3"/>
        <v>63</v>
      </c>
      <c r="Q16" s="1">
        <f t="shared" si="3"/>
        <v>72</v>
      </c>
      <c r="R16" s="1">
        <f t="shared" si="3"/>
        <v>78</v>
      </c>
      <c r="S16" s="1">
        <f t="shared" si="3"/>
        <v>72</v>
      </c>
      <c r="T16" s="1">
        <f t="shared" si="3"/>
        <v>66</v>
      </c>
      <c r="U16" s="1">
        <f t="shared" si="3"/>
        <v>60</v>
      </c>
      <c r="V16" s="1">
        <f t="shared" si="3"/>
        <v>54</v>
      </c>
      <c r="W16" s="1">
        <f t="shared" si="3"/>
        <v>48</v>
      </c>
      <c r="X16" s="1">
        <f t="shared" si="3"/>
        <v>42</v>
      </c>
    </row>
    <row r="17" spans="7:24" x14ac:dyDescent="0.3">
      <c r="G17" s="1">
        <v>0.3</v>
      </c>
      <c r="H17" s="2">
        <f t="shared" si="1"/>
        <v>45</v>
      </c>
      <c r="I17" s="3">
        <f t="shared" si="2"/>
        <v>4.9999999999999989E-2</v>
      </c>
      <c r="J17" s="1">
        <f t="shared" si="3"/>
        <v>9</v>
      </c>
      <c r="K17" s="1">
        <f t="shared" si="3"/>
        <v>18</v>
      </c>
      <c r="L17" s="1">
        <f t="shared" si="3"/>
        <v>27</v>
      </c>
      <c r="M17" s="1">
        <f t="shared" si="3"/>
        <v>36</v>
      </c>
      <c r="N17" s="1">
        <f t="shared" si="3"/>
        <v>45</v>
      </c>
      <c r="O17" s="1">
        <f t="shared" si="3"/>
        <v>54</v>
      </c>
      <c r="P17" s="1">
        <f t="shared" si="3"/>
        <v>63</v>
      </c>
      <c r="Q17" s="1">
        <f t="shared" si="3"/>
        <v>72</v>
      </c>
      <c r="R17" s="1">
        <f t="shared" si="3"/>
        <v>81</v>
      </c>
      <c r="S17" s="1">
        <f t="shared" si="3"/>
        <v>75</v>
      </c>
      <c r="T17" s="1">
        <f t="shared" si="3"/>
        <v>69</v>
      </c>
      <c r="U17" s="1">
        <f t="shared" si="3"/>
        <v>63</v>
      </c>
      <c r="V17" s="1">
        <f t="shared" si="3"/>
        <v>57</v>
      </c>
      <c r="W17" s="1">
        <f t="shared" si="3"/>
        <v>51</v>
      </c>
      <c r="X17" s="1">
        <f t="shared" si="3"/>
        <v>45</v>
      </c>
    </row>
    <row r="18" spans="7:24" x14ac:dyDescent="0.3">
      <c r="G18" s="1">
        <v>0.35</v>
      </c>
      <c r="H18" s="2">
        <f t="shared" si="1"/>
        <v>47</v>
      </c>
      <c r="I18" s="3">
        <f t="shared" si="2"/>
        <v>4.9999999999999989E-2</v>
      </c>
      <c r="J18" s="1">
        <f t="shared" si="3"/>
        <v>9</v>
      </c>
      <c r="K18" s="1">
        <f t="shared" si="3"/>
        <v>18</v>
      </c>
      <c r="L18" s="1">
        <f t="shared" si="3"/>
        <v>27</v>
      </c>
      <c r="M18" s="1">
        <f t="shared" si="3"/>
        <v>36</v>
      </c>
      <c r="N18" s="1">
        <f t="shared" si="3"/>
        <v>45</v>
      </c>
      <c r="O18" s="1">
        <f t="shared" si="3"/>
        <v>54</v>
      </c>
      <c r="P18" s="1">
        <f t="shared" si="3"/>
        <v>63</v>
      </c>
      <c r="Q18" s="1">
        <f t="shared" si="3"/>
        <v>72</v>
      </c>
      <c r="R18" s="1">
        <f t="shared" si="3"/>
        <v>81</v>
      </c>
      <c r="S18" s="1">
        <f t="shared" si="3"/>
        <v>81</v>
      </c>
      <c r="T18" s="1">
        <f t="shared" si="3"/>
        <v>75</v>
      </c>
      <c r="U18" s="1">
        <f t="shared" si="3"/>
        <v>69</v>
      </c>
      <c r="V18" s="1">
        <f t="shared" si="3"/>
        <v>63</v>
      </c>
      <c r="W18" s="1">
        <f t="shared" si="3"/>
        <v>57</v>
      </c>
      <c r="X18" s="1">
        <f t="shared" si="3"/>
        <v>51</v>
      </c>
    </row>
    <row r="19" spans="7:24" x14ac:dyDescent="0.3">
      <c r="G19" s="1">
        <v>0.39999999999999997</v>
      </c>
      <c r="H19" s="2">
        <f t="shared" si="1"/>
        <v>48</v>
      </c>
      <c r="I19" s="3">
        <f t="shared" si="2"/>
        <v>4.9999999999999989E-2</v>
      </c>
      <c r="J19" s="1">
        <f t="shared" si="3"/>
        <v>9</v>
      </c>
      <c r="K19" s="1">
        <f t="shared" si="3"/>
        <v>18</v>
      </c>
      <c r="L19" s="1">
        <f t="shared" si="3"/>
        <v>27</v>
      </c>
      <c r="M19" s="1">
        <f t="shared" si="3"/>
        <v>36</v>
      </c>
      <c r="N19" s="1">
        <f t="shared" si="3"/>
        <v>45</v>
      </c>
      <c r="O19" s="1">
        <f t="shared" si="3"/>
        <v>54</v>
      </c>
      <c r="P19" s="1">
        <f t="shared" si="3"/>
        <v>63</v>
      </c>
      <c r="Q19" s="1">
        <f t="shared" si="3"/>
        <v>72</v>
      </c>
      <c r="R19" s="1">
        <f t="shared" si="3"/>
        <v>81</v>
      </c>
      <c r="S19" s="1">
        <f t="shared" si="3"/>
        <v>84</v>
      </c>
      <c r="T19" s="1">
        <f t="shared" si="3"/>
        <v>78</v>
      </c>
      <c r="U19" s="1">
        <f t="shared" si="3"/>
        <v>72</v>
      </c>
      <c r="V19" s="1">
        <f t="shared" si="3"/>
        <v>66</v>
      </c>
      <c r="W19" s="1">
        <f t="shared" si="3"/>
        <v>60</v>
      </c>
      <c r="X19" s="1">
        <f t="shared" si="3"/>
        <v>54</v>
      </c>
    </row>
    <row r="20" spans="7:24" x14ac:dyDescent="0.3">
      <c r="G20" s="1">
        <v>0.44999999999999996</v>
      </c>
      <c r="H20" s="2">
        <f t="shared" si="1"/>
        <v>49</v>
      </c>
      <c r="I20" s="3">
        <f t="shared" si="2"/>
        <v>4.9999999999999989E-2</v>
      </c>
      <c r="J20" s="1">
        <f t="shared" si="3"/>
        <v>9</v>
      </c>
      <c r="K20" s="1">
        <f t="shared" si="3"/>
        <v>18</v>
      </c>
      <c r="L20" s="1">
        <f t="shared" si="3"/>
        <v>27</v>
      </c>
      <c r="M20" s="1">
        <f t="shared" si="3"/>
        <v>36</v>
      </c>
      <c r="N20" s="1">
        <f t="shared" si="3"/>
        <v>45</v>
      </c>
      <c r="O20" s="1">
        <f t="shared" si="3"/>
        <v>54</v>
      </c>
      <c r="P20" s="1">
        <f t="shared" si="3"/>
        <v>63</v>
      </c>
      <c r="Q20" s="1">
        <f t="shared" si="3"/>
        <v>72</v>
      </c>
      <c r="R20" s="1">
        <f t="shared" si="3"/>
        <v>81</v>
      </c>
      <c r="S20" s="1">
        <f t="shared" si="3"/>
        <v>87</v>
      </c>
      <c r="T20" s="1">
        <f t="shared" si="3"/>
        <v>81</v>
      </c>
      <c r="U20" s="1">
        <f t="shared" si="3"/>
        <v>75</v>
      </c>
      <c r="V20" s="1">
        <f t="shared" si="3"/>
        <v>69</v>
      </c>
      <c r="W20" s="1">
        <f t="shared" si="3"/>
        <v>63</v>
      </c>
      <c r="X20" s="1">
        <f t="shared" si="3"/>
        <v>57</v>
      </c>
    </row>
    <row r="21" spans="7:24" x14ac:dyDescent="0.3">
      <c r="G21" s="1">
        <v>0.49999999999999994</v>
      </c>
      <c r="H21" s="2">
        <f t="shared" si="1"/>
        <v>50</v>
      </c>
      <c r="I21" s="3">
        <f t="shared" si="2"/>
        <v>4.9999999999999989E-2</v>
      </c>
      <c r="J21" s="1">
        <f t="shared" si="3"/>
        <v>9</v>
      </c>
      <c r="K21" s="1">
        <f t="shared" si="3"/>
        <v>18</v>
      </c>
      <c r="L21" s="1">
        <f t="shared" si="3"/>
        <v>27</v>
      </c>
      <c r="M21" s="1">
        <f t="shared" si="3"/>
        <v>36</v>
      </c>
      <c r="N21" s="1">
        <f t="shared" si="3"/>
        <v>45</v>
      </c>
      <c r="O21" s="1">
        <f t="shared" si="3"/>
        <v>54</v>
      </c>
      <c r="P21" s="1">
        <f t="shared" si="3"/>
        <v>63</v>
      </c>
      <c r="Q21" s="1">
        <f t="shared" si="3"/>
        <v>72</v>
      </c>
      <c r="R21" s="1">
        <f t="shared" si="3"/>
        <v>81</v>
      </c>
      <c r="S21" s="1">
        <f t="shared" si="3"/>
        <v>90</v>
      </c>
      <c r="T21" s="1">
        <f t="shared" si="3"/>
        <v>84</v>
      </c>
      <c r="U21" s="1">
        <f t="shared" si="3"/>
        <v>78</v>
      </c>
      <c r="V21" s="1">
        <f t="shared" si="3"/>
        <v>72</v>
      </c>
      <c r="W21" s="1">
        <f t="shared" si="3"/>
        <v>66</v>
      </c>
      <c r="X21" s="1">
        <f t="shared" si="3"/>
        <v>60</v>
      </c>
    </row>
    <row r="22" spans="7:24" x14ac:dyDescent="0.3">
      <c r="G22" s="1">
        <v>0.54999999999999993</v>
      </c>
      <c r="H22" s="2">
        <f t="shared" si="1"/>
        <v>52</v>
      </c>
      <c r="I22" s="3">
        <f t="shared" si="2"/>
        <v>4.9999999999999989E-2</v>
      </c>
      <c r="J22" s="1">
        <f t="shared" si="3"/>
        <v>9</v>
      </c>
      <c r="K22" s="1">
        <f t="shared" si="3"/>
        <v>18</v>
      </c>
      <c r="L22" s="1">
        <f t="shared" si="3"/>
        <v>27</v>
      </c>
      <c r="M22" s="1">
        <f t="shared" si="3"/>
        <v>36</v>
      </c>
      <c r="N22" s="1">
        <f t="shared" si="3"/>
        <v>45</v>
      </c>
      <c r="O22" s="1">
        <f t="shared" si="3"/>
        <v>54</v>
      </c>
      <c r="P22" s="1">
        <f t="shared" si="3"/>
        <v>63</v>
      </c>
      <c r="Q22" s="1">
        <f t="shared" si="3"/>
        <v>72</v>
      </c>
      <c r="R22" s="1">
        <f t="shared" si="3"/>
        <v>81</v>
      </c>
      <c r="S22" s="1">
        <f t="shared" si="3"/>
        <v>90</v>
      </c>
      <c r="T22" s="1">
        <f t="shared" si="3"/>
        <v>90</v>
      </c>
      <c r="U22" s="1">
        <f t="shared" si="3"/>
        <v>84</v>
      </c>
      <c r="V22" s="1">
        <f t="shared" si="3"/>
        <v>78</v>
      </c>
      <c r="W22" s="1">
        <f t="shared" si="3"/>
        <v>72</v>
      </c>
      <c r="X22" s="1">
        <f t="shared" si="3"/>
        <v>66</v>
      </c>
    </row>
    <row r="23" spans="7:24" x14ac:dyDescent="0.3">
      <c r="G23" s="1">
        <v>0.6</v>
      </c>
      <c r="H23" s="2">
        <f t="shared" si="1"/>
        <v>53</v>
      </c>
      <c r="I23" s="3">
        <f t="shared" si="2"/>
        <v>5.0000000000000044E-2</v>
      </c>
      <c r="J23" s="1">
        <f>MIN(J$11,$H23)*$H$4-J$11*$H$5</f>
        <v>9</v>
      </c>
      <c r="K23" s="1">
        <f t="shared" si="3"/>
        <v>18</v>
      </c>
      <c r="L23" s="1">
        <f t="shared" si="3"/>
        <v>27</v>
      </c>
      <c r="M23" s="1">
        <f t="shared" si="3"/>
        <v>36</v>
      </c>
      <c r="N23" s="1">
        <f t="shared" si="3"/>
        <v>45</v>
      </c>
      <c r="O23" s="1">
        <f t="shared" si="3"/>
        <v>54</v>
      </c>
      <c r="P23" s="1">
        <f t="shared" si="3"/>
        <v>63</v>
      </c>
      <c r="Q23" s="1">
        <f t="shared" si="3"/>
        <v>72</v>
      </c>
      <c r="R23" s="1">
        <f t="shared" si="3"/>
        <v>81</v>
      </c>
      <c r="S23" s="1">
        <f t="shared" si="3"/>
        <v>90</v>
      </c>
      <c r="T23" s="1">
        <f t="shared" si="3"/>
        <v>93</v>
      </c>
      <c r="U23" s="1">
        <f t="shared" si="3"/>
        <v>87</v>
      </c>
      <c r="V23" s="1">
        <f t="shared" si="3"/>
        <v>81</v>
      </c>
      <c r="W23" s="1">
        <f t="shared" si="3"/>
        <v>75</v>
      </c>
      <c r="X23" s="1">
        <f t="shared" si="3"/>
        <v>69</v>
      </c>
    </row>
    <row r="24" spans="7:24" x14ac:dyDescent="0.3">
      <c r="G24" s="1">
        <v>0.65</v>
      </c>
      <c r="H24" s="2">
        <f t="shared" si="1"/>
        <v>54</v>
      </c>
      <c r="I24" s="3">
        <f t="shared" si="2"/>
        <v>5.0000000000000044E-2</v>
      </c>
      <c r="J24" s="1">
        <f t="shared" si="3"/>
        <v>9</v>
      </c>
      <c r="K24" s="1">
        <f t="shared" si="3"/>
        <v>18</v>
      </c>
      <c r="L24" s="1">
        <f t="shared" si="3"/>
        <v>27</v>
      </c>
      <c r="M24" s="1">
        <f t="shared" si="3"/>
        <v>36</v>
      </c>
      <c r="N24" s="1">
        <f t="shared" si="3"/>
        <v>45</v>
      </c>
      <c r="O24" s="1">
        <f t="shared" si="3"/>
        <v>54</v>
      </c>
      <c r="P24" s="1">
        <f t="shared" si="3"/>
        <v>63</v>
      </c>
      <c r="Q24" s="1">
        <f t="shared" si="3"/>
        <v>72</v>
      </c>
      <c r="R24" s="1">
        <f t="shared" si="3"/>
        <v>81</v>
      </c>
      <c r="S24" s="1">
        <f t="shared" si="3"/>
        <v>90</v>
      </c>
      <c r="T24" s="1">
        <f t="shared" si="3"/>
        <v>96</v>
      </c>
      <c r="U24" s="1">
        <f t="shared" si="3"/>
        <v>90</v>
      </c>
      <c r="V24" s="1">
        <f t="shared" si="3"/>
        <v>84</v>
      </c>
      <c r="W24" s="1">
        <f t="shared" si="3"/>
        <v>78</v>
      </c>
      <c r="X24" s="1">
        <f t="shared" si="3"/>
        <v>72</v>
      </c>
    </row>
    <row r="25" spans="7:24" x14ac:dyDescent="0.3">
      <c r="G25" s="1">
        <v>0.70000000000000007</v>
      </c>
      <c r="H25" s="2">
        <f t="shared" si="1"/>
        <v>56</v>
      </c>
      <c r="I25" s="3">
        <f t="shared" si="2"/>
        <v>5.0000000000000044E-2</v>
      </c>
      <c r="J25" s="1">
        <f t="shared" si="3"/>
        <v>9</v>
      </c>
      <c r="K25" s="1">
        <f t="shared" si="3"/>
        <v>18</v>
      </c>
      <c r="L25" s="1">
        <f t="shared" si="3"/>
        <v>27</v>
      </c>
      <c r="M25" s="1">
        <f t="shared" si="3"/>
        <v>36</v>
      </c>
      <c r="N25" s="1">
        <f t="shared" si="3"/>
        <v>45</v>
      </c>
      <c r="O25" s="1">
        <f t="shared" si="3"/>
        <v>54</v>
      </c>
      <c r="P25" s="1">
        <f t="shared" si="3"/>
        <v>63</v>
      </c>
      <c r="Q25" s="1">
        <f t="shared" si="3"/>
        <v>72</v>
      </c>
      <c r="R25" s="1">
        <f t="shared" si="3"/>
        <v>81</v>
      </c>
      <c r="S25" s="1">
        <f t="shared" si="3"/>
        <v>90</v>
      </c>
      <c r="T25" s="1">
        <f t="shared" si="3"/>
        <v>99</v>
      </c>
      <c r="U25" s="1">
        <f t="shared" si="3"/>
        <v>96</v>
      </c>
      <c r="V25" s="1">
        <f t="shared" si="3"/>
        <v>90</v>
      </c>
      <c r="W25" s="1">
        <f t="shared" si="3"/>
        <v>84</v>
      </c>
      <c r="X25" s="1">
        <f t="shared" si="3"/>
        <v>78</v>
      </c>
    </row>
    <row r="26" spans="7:24" x14ac:dyDescent="0.3">
      <c r="G26" s="1">
        <v>0.75000000000000011</v>
      </c>
      <c r="H26" s="2">
        <f t="shared" si="1"/>
        <v>57</v>
      </c>
      <c r="I26" s="3">
        <f t="shared" si="2"/>
        <v>5.0000000000000044E-2</v>
      </c>
      <c r="J26" s="1">
        <f t="shared" si="3"/>
        <v>9</v>
      </c>
      <c r="K26" s="1">
        <f t="shared" si="3"/>
        <v>18</v>
      </c>
      <c r="L26" s="1">
        <f t="shared" si="3"/>
        <v>27</v>
      </c>
      <c r="M26" s="1">
        <f t="shared" si="3"/>
        <v>36</v>
      </c>
      <c r="N26" s="1">
        <f t="shared" si="3"/>
        <v>45</v>
      </c>
      <c r="O26" s="1">
        <f t="shared" si="3"/>
        <v>54</v>
      </c>
      <c r="P26" s="1">
        <f t="shared" si="3"/>
        <v>63</v>
      </c>
      <c r="Q26" s="1">
        <f t="shared" si="3"/>
        <v>72</v>
      </c>
      <c r="R26" s="1">
        <f t="shared" si="3"/>
        <v>81</v>
      </c>
      <c r="S26" s="1">
        <f t="shared" si="3"/>
        <v>90</v>
      </c>
      <c r="T26" s="1">
        <f t="shared" si="3"/>
        <v>99</v>
      </c>
      <c r="U26" s="1">
        <f t="shared" si="3"/>
        <v>99</v>
      </c>
      <c r="V26" s="1">
        <f t="shared" si="3"/>
        <v>93</v>
      </c>
      <c r="W26" s="1">
        <f t="shared" si="3"/>
        <v>87</v>
      </c>
      <c r="X26" s="1">
        <f t="shared" si="3"/>
        <v>81</v>
      </c>
    </row>
    <row r="27" spans="7:24" x14ac:dyDescent="0.3">
      <c r="G27" s="1">
        <v>0.80000000000000016</v>
      </c>
      <c r="H27" s="2">
        <f t="shared" si="1"/>
        <v>59</v>
      </c>
      <c r="I27" s="3">
        <f t="shared" si="2"/>
        <v>5.0000000000000044E-2</v>
      </c>
      <c r="J27" s="1">
        <f t="shared" si="3"/>
        <v>9</v>
      </c>
      <c r="K27" s="1">
        <f t="shared" si="3"/>
        <v>18</v>
      </c>
      <c r="L27" s="1">
        <f t="shared" si="3"/>
        <v>27</v>
      </c>
      <c r="M27" s="1">
        <f t="shared" si="3"/>
        <v>36</v>
      </c>
      <c r="N27" s="1">
        <f t="shared" si="3"/>
        <v>45</v>
      </c>
      <c r="O27" s="1">
        <f t="shared" si="3"/>
        <v>54</v>
      </c>
      <c r="P27" s="1">
        <f t="shared" si="3"/>
        <v>63</v>
      </c>
      <c r="Q27" s="1">
        <f t="shared" si="3"/>
        <v>72</v>
      </c>
      <c r="R27" s="1">
        <f t="shared" si="3"/>
        <v>81</v>
      </c>
      <c r="S27" s="1">
        <f t="shared" si="3"/>
        <v>90</v>
      </c>
      <c r="T27" s="1">
        <f t="shared" si="3"/>
        <v>99</v>
      </c>
      <c r="U27" s="1">
        <f t="shared" si="3"/>
        <v>105</v>
      </c>
      <c r="V27" s="1">
        <f t="shared" si="3"/>
        <v>99</v>
      </c>
      <c r="W27" s="1">
        <f t="shared" si="3"/>
        <v>93</v>
      </c>
      <c r="X27" s="1">
        <f t="shared" si="3"/>
        <v>87</v>
      </c>
    </row>
    <row r="28" spans="7:24" x14ac:dyDescent="0.3">
      <c r="G28" s="1">
        <v>0.8500000000000002</v>
      </c>
      <c r="H28" s="2">
        <f t="shared" si="1"/>
        <v>61</v>
      </c>
      <c r="I28" s="3">
        <f t="shared" si="2"/>
        <v>5.0000000000000044E-2</v>
      </c>
      <c r="J28" s="1">
        <f t="shared" si="3"/>
        <v>9</v>
      </c>
      <c r="K28" s="1">
        <f t="shared" si="3"/>
        <v>18</v>
      </c>
      <c r="L28" s="1">
        <f t="shared" si="3"/>
        <v>27</v>
      </c>
      <c r="M28" s="1">
        <f t="shared" si="3"/>
        <v>36</v>
      </c>
      <c r="N28" s="1">
        <f t="shared" si="3"/>
        <v>45</v>
      </c>
      <c r="O28" s="1">
        <f t="shared" si="3"/>
        <v>54</v>
      </c>
      <c r="P28" s="1">
        <f t="shared" si="3"/>
        <v>63</v>
      </c>
      <c r="Q28" s="1">
        <f t="shared" si="3"/>
        <v>72</v>
      </c>
      <c r="R28" s="1">
        <f t="shared" si="3"/>
        <v>81</v>
      </c>
      <c r="S28" s="1">
        <f t="shared" si="3"/>
        <v>90</v>
      </c>
      <c r="T28" s="1">
        <f t="shared" si="3"/>
        <v>99</v>
      </c>
      <c r="U28" s="1">
        <f t="shared" si="3"/>
        <v>108</v>
      </c>
      <c r="V28" s="1">
        <f t="shared" si="3"/>
        <v>105</v>
      </c>
      <c r="W28" s="1">
        <f t="shared" ref="K28:X31" si="4">MIN(W$11,$H28)*$H$4-W$11*$H$5</f>
        <v>99</v>
      </c>
      <c r="X28" s="1">
        <f t="shared" si="4"/>
        <v>93</v>
      </c>
    </row>
    <row r="29" spans="7:24" x14ac:dyDescent="0.3">
      <c r="G29" s="1">
        <v>0.90000000000000024</v>
      </c>
      <c r="H29" s="2">
        <f t="shared" si="1"/>
        <v>63</v>
      </c>
      <c r="I29" s="3">
        <f t="shared" si="2"/>
        <v>5.0000000000000044E-2</v>
      </c>
      <c r="J29" s="1">
        <f t="shared" si="3"/>
        <v>9</v>
      </c>
      <c r="K29" s="1">
        <f t="shared" si="4"/>
        <v>18</v>
      </c>
      <c r="L29" s="1">
        <f t="shared" si="4"/>
        <v>27</v>
      </c>
      <c r="M29" s="1">
        <f t="shared" si="4"/>
        <v>36</v>
      </c>
      <c r="N29" s="1">
        <f t="shared" si="4"/>
        <v>45</v>
      </c>
      <c r="O29" s="1">
        <f t="shared" si="4"/>
        <v>54</v>
      </c>
      <c r="P29" s="1">
        <f t="shared" si="4"/>
        <v>63</v>
      </c>
      <c r="Q29" s="1">
        <f t="shared" si="4"/>
        <v>72</v>
      </c>
      <c r="R29" s="1">
        <f t="shared" si="4"/>
        <v>81</v>
      </c>
      <c r="S29" s="1">
        <f t="shared" si="4"/>
        <v>90</v>
      </c>
      <c r="T29" s="1">
        <f t="shared" si="4"/>
        <v>99</v>
      </c>
      <c r="U29" s="1">
        <f t="shared" si="4"/>
        <v>108</v>
      </c>
      <c r="V29" s="1">
        <f t="shared" si="4"/>
        <v>111</v>
      </c>
      <c r="W29" s="1">
        <f t="shared" si="4"/>
        <v>105</v>
      </c>
      <c r="X29" s="1">
        <f t="shared" si="4"/>
        <v>99</v>
      </c>
    </row>
    <row r="30" spans="7:24" x14ac:dyDescent="0.3">
      <c r="G30" s="1">
        <v>0.95000000000000029</v>
      </c>
      <c r="H30" s="2">
        <f t="shared" si="1"/>
        <v>67</v>
      </c>
      <c r="I30" s="3">
        <f t="shared" si="2"/>
        <v>5.0000000000000044E-2</v>
      </c>
      <c r="J30" s="1">
        <f t="shared" si="3"/>
        <v>9</v>
      </c>
      <c r="K30" s="1">
        <f t="shared" si="4"/>
        <v>18</v>
      </c>
      <c r="L30" s="1">
        <f t="shared" si="4"/>
        <v>27</v>
      </c>
      <c r="M30" s="1">
        <f t="shared" si="4"/>
        <v>36</v>
      </c>
      <c r="N30" s="1">
        <f t="shared" si="4"/>
        <v>45</v>
      </c>
      <c r="O30" s="1">
        <f t="shared" si="4"/>
        <v>54</v>
      </c>
      <c r="P30" s="1">
        <f t="shared" si="4"/>
        <v>63</v>
      </c>
      <c r="Q30" s="1">
        <f t="shared" si="4"/>
        <v>72</v>
      </c>
      <c r="R30" s="1">
        <f t="shared" si="4"/>
        <v>81</v>
      </c>
      <c r="S30" s="1">
        <f t="shared" si="4"/>
        <v>90</v>
      </c>
      <c r="T30" s="1">
        <f t="shared" si="4"/>
        <v>99</v>
      </c>
      <c r="U30" s="1">
        <f t="shared" si="4"/>
        <v>108</v>
      </c>
      <c r="V30" s="1">
        <f t="shared" si="4"/>
        <v>117</v>
      </c>
      <c r="W30" s="1">
        <f t="shared" si="4"/>
        <v>117</v>
      </c>
      <c r="X30" s="1">
        <f t="shared" si="4"/>
        <v>111</v>
      </c>
    </row>
    <row r="31" spans="7:24" x14ac:dyDescent="0.3">
      <c r="G31" s="1">
        <v>0.99</v>
      </c>
      <c r="H31" s="2">
        <f t="shared" si="1"/>
        <v>74</v>
      </c>
      <c r="I31" s="3">
        <f t="shared" si="2"/>
        <v>3.9999999999999702E-2</v>
      </c>
      <c r="J31" s="1">
        <f t="shared" si="3"/>
        <v>9</v>
      </c>
      <c r="K31" s="1">
        <f t="shared" si="4"/>
        <v>18</v>
      </c>
      <c r="L31" s="1">
        <f t="shared" si="4"/>
        <v>27</v>
      </c>
      <c r="M31" s="1">
        <f t="shared" si="4"/>
        <v>36</v>
      </c>
      <c r="N31" s="1">
        <f t="shared" si="4"/>
        <v>45</v>
      </c>
      <c r="O31" s="1">
        <f t="shared" si="4"/>
        <v>54</v>
      </c>
      <c r="P31" s="1">
        <f t="shared" si="4"/>
        <v>63</v>
      </c>
      <c r="Q31" s="1">
        <f t="shared" si="4"/>
        <v>72</v>
      </c>
      <c r="R31" s="1">
        <f t="shared" si="4"/>
        <v>81</v>
      </c>
      <c r="S31" s="1">
        <f t="shared" si="4"/>
        <v>90</v>
      </c>
      <c r="T31" s="1">
        <f t="shared" si="4"/>
        <v>99</v>
      </c>
      <c r="U31" s="1">
        <f t="shared" si="4"/>
        <v>108</v>
      </c>
      <c r="V31" s="1">
        <f t="shared" si="4"/>
        <v>117</v>
      </c>
      <c r="W31" s="1">
        <f t="shared" si="4"/>
        <v>126</v>
      </c>
      <c r="X31" s="1">
        <f t="shared" si="4"/>
        <v>132</v>
      </c>
    </row>
    <row r="32" spans="7:24" x14ac:dyDescent="0.3">
      <c r="I32" s="6" t="s">
        <v>8</v>
      </c>
      <c r="J32" s="7">
        <f>SUMPRODUCT(J12:J31,$I$12:$I$31)</f>
        <v>8.91</v>
      </c>
      <c r="K32" s="7">
        <f t="shared" ref="K32:X32" si="5">SUMPRODUCT(K12:K31,$I$12:$I$31)</f>
        <v>17.82</v>
      </c>
      <c r="L32" s="7">
        <f t="shared" si="5"/>
        <v>26.73</v>
      </c>
      <c r="M32" s="7">
        <f t="shared" si="5"/>
        <v>35.64</v>
      </c>
      <c r="N32" s="7">
        <f t="shared" si="5"/>
        <v>44.549999999999983</v>
      </c>
      <c r="O32" s="7">
        <f t="shared" si="5"/>
        <v>53.46</v>
      </c>
      <c r="P32" s="7">
        <f t="shared" si="5"/>
        <v>62.22000000000002</v>
      </c>
      <c r="Q32" s="7">
        <f t="shared" si="5"/>
        <v>70.079999999999984</v>
      </c>
      <c r="R32" s="7">
        <f t="shared" si="5"/>
        <v>76.139999999999986</v>
      </c>
      <c r="S32" s="7">
        <f t="shared" si="5"/>
        <v>79.649999999999977</v>
      </c>
      <c r="T32" s="7">
        <f t="shared" si="5"/>
        <v>80.16</v>
      </c>
      <c r="U32" s="7">
        <f t="shared" si="5"/>
        <v>78.11999999999999</v>
      </c>
      <c r="V32" s="7">
        <f t="shared" si="5"/>
        <v>74.13</v>
      </c>
      <c r="W32" s="7">
        <f t="shared" si="5"/>
        <v>69.089999999999989</v>
      </c>
      <c r="X32" s="7">
        <f t="shared" si="5"/>
        <v>63.629999999999988</v>
      </c>
    </row>
  </sheetData>
  <mergeCells count="1">
    <mergeCell ref="J10:X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58234-9E2C-46CC-A269-C38C7A2D01EF}">
  <dimension ref="D2:K12"/>
  <sheetViews>
    <sheetView tabSelected="1" workbookViewId="0">
      <selection activeCell="G13" sqref="G13"/>
    </sheetView>
  </sheetViews>
  <sheetFormatPr defaultRowHeight="14.4" x14ac:dyDescent="0.3"/>
  <cols>
    <col min="4" max="4" width="25" bestFit="1" customWidth="1"/>
    <col min="5" max="5" width="12" bestFit="1" customWidth="1"/>
    <col min="7" max="7" width="25" bestFit="1" customWidth="1"/>
    <col min="8" max="8" width="12.5546875" bestFit="1" customWidth="1"/>
    <col min="10" max="10" width="23.77734375" bestFit="1" customWidth="1"/>
  </cols>
  <sheetData>
    <row r="2" spans="4:11" x14ac:dyDescent="0.3">
      <c r="D2" s="4" t="s">
        <v>14</v>
      </c>
      <c r="G2" s="4" t="s">
        <v>15</v>
      </c>
      <c r="J2" s="4" t="s">
        <v>15</v>
      </c>
    </row>
    <row r="3" spans="4:11" x14ac:dyDescent="0.3">
      <c r="D3" s="8" t="s">
        <v>5</v>
      </c>
      <c r="E3" s="10">
        <v>3</v>
      </c>
      <c r="F3" s="9"/>
      <c r="G3" s="8" t="s">
        <v>5</v>
      </c>
      <c r="H3" s="10">
        <v>3</v>
      </c>
      <c r="J3" s="8" t="s">
        <v>5</v>
      </c>
      <c r="K3" s="10">
        <v>3</v>
      </c>
    </row>
    <row r="4" spans="4:11" x14ac:dyDescent="0.3">
      <c r="D4" s="8" t="s">
        <v>6</v>
      </c>
      <c r="E4" s="10">
        <v>1.2</v>
      </c>
      <c r="F4" s="9"/>
      <c r="G4" s="8" t="s">
        <v>6</v>
      </c>
      <c r="H4" s="10">
        <v>1.2</v>
      </c>
      <c r="J4" s="8" t="s">
        <v>6</v>
      </c>
      <c r="K4" s="10">
        <v>1.2</v>
      </c>
    </row>
    <row r="5" spans="4:11" x14ac:dyDescent="0.3">
      <c r="D5" s="8" t="s">
        <v>11</v>
      </c>
      <c r="E5" s="10">
        <v>0</v>
      </c>
      <c r="F5" s="9"/>
      <c r="G5" s="8" t="s">
        <v>11</v>
      </c>
      <c r="H5" s="10">
        <v>0.7</v>
      </c>
      <c r="J5" s="8" t="s">
        <v>11</v>
      </c>
      <c r="K5" s="10">
        <v>0.7</v>
      </c>
    </row>
    <row r="6" spans="4:11" x14ac:dyDescent="0.3">
      <c r="D6" s="8" t="s">
        <v>0</v>
      </c>
      <c r="E6" s="10">
        <v>50</v>
      </c>
      <c r="F6" s="9"/>
      <c r="G6" s="8" t="s">
        <v>0</v>
      </c>
      <c r="H6" s="10">
        <v>50</v>
      </c>
      <c r="J6" s="8" t="s">
        <v>0</v>
      </c>
      <c r="K6" s="10">
        <v>50</v>
      </c>
    </row>
    <row r="7" spans="4:11" x14ac:dyDescent="0.3">
      <c r="D7" s="8" t="s">
        <v>1</v>
      </c>
      <c r="E7" s="10">
        <v>10</v>
      </c>
      <c r="F7" s="9"/>
      <c r="G7" s="8" t="s">
        <v>1</v>
      </c>
      <c r="H7" s="10">
        <v>10</v>
      </c>
      <c r="J7" s="8" t="s">
        <v>1</v>
      </c>
      <c r="K7" s="10">
        <v>10</v>
      </c>
    </row>
    <row r="8" spans="4:11" x14ac:dyDescent="0.3">
      <c r="D8" s="8" t="s">
        <v>9</v>
      </c>
      <c r="E8" s="10">
        <f>E3-E4</f>
        <v>1.8</v>
      </c>
      <c r="F8" s="9"/>
      <c r="G8" s="8" t="s">
        <v>9</v>
      </c>
      <c r="H8" s="10">
        <f>H3-H4</f>
        <v>1.8</v>
      </c>
      <c r="J8" s="11" t="s">
        <v>16</v>
      </c>
      <c r="K8" s="12">
        <v>0.3</v>
      </c>
    </row>
    <row r="9" spans="4:11" x14ac:dyDescent="0.3">
      <c r="D9" s="8" t="s">
        <v>10</v>
      </c>
      <c r="E9" s="10">
        <f>E4-E5</f>
        <v>1.2</v>
      </c>
      <c r="F9" s="9"/>
      <c r="G9" s="8" t="s">
        <v>10</v>
      </c>
      <c r="H9" s="10">
        <f>H4-H5</f>
        <v>0.5</v>
      </c>
      <c r="J9" s="8" t="s">
        <v>9</v>
      </c>
      <c r="K9" s="10">
        <f>K3-K4+K8</f>
        <v>2.1</v>
      </c>
    </row>
    <row r="10" spans="4:11" x14ac:dyDescent="0.3">
      <c r="D10" s="8" t="s">
        <v>12</v>
      </c>
      <c r="E10" s="10">
        <f>E8/(E8+E9)</f>
        <v>0.6</v>
      </c>
      <c r="F10" s="9"/>
      <c r="G10" s="8" t="s">
        <v>12</v>
      </c>
      <c r="H10" s="10">
        <f>H8/(H8+H9)</f>
        <v>0.78260869565217395</v>
      </c>
      <c r="J10" s="8" t="s">
        <v>10</v>
      </c>
      <c r="K10" s="10">
        <f>K4-K5</f>
        <v>0.5</v>
      </c>
    </row>
    <row r="11" spans="4:11" x14ac:dyDescent="0.3">
      <c r="D11" s="8" t="s">
        <v>13</v>
      </c>
      <c r="E11" s="10">
        <f>_xlfn.NORM.INV(E10,E6,E7)</f>
        <v>52.533471031357998</v>
      </c>
      <c r="F11" s="9"/>
      <c r="G11" s="8" t="s">
        <v>13</v>
      </c>
      <c r="H11" s="10">
        <f>_xlfn.NORM.INV(H10,H6,H7)</f>
        <v>57.810338115227083</v>
      </c>
      <c r="J11" s="8" t="s">
        <v>12</v>
      </c>
      <c r="K11" s="10">
        <f>K9/(K9+K10)</f>
        <v>0.80769230769230771</v>
      </c>
    </row>
    <row r="12" spans="4:11" x14ac:dyDescent="0.3">
      <c r="J12" s="8" t="s">
        <v>13</v>
      </c>
      <c r="K12" s="10">
        <f>_xlfn.NORM.INV(K11,K6,K7)</f>
        <v>58.694237732888858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Tran Viet</dc:creator>
  <cp:lastModifiedBy>Thanh Tran Viet</cp:lastModifiedBy>
  <dcterms:created xsi:type="dcterms:W3CDTF">2025-01-28T20:47:56Z</dcterms:created>
  <dcterms:modified xsi:type="dcterms:W3CDTF">2025-01-28T21:37:20Z</dcterms:modified>
</cp:coreProperties>
</file>