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h\Project\RA SCA\"/>
    </mc:Choice>
  </mc:AlternateContent>
  <xr:revisionPtr revIDLastSave="0" documentId="13_ncr:1_{B3782E29-7B01-4B62-AD4E-95A60E321B46}" xr6:coauthVersionLast="47" xr6:coauthVersionMax="47" xr10:uidLastSave="{00000000-0000-0000-0000-000000000000}"/>
  <bookViews>
    <workbookView xWindow="-108" yWindow="-108" windowWidth="23256" windowHeight="12456" activeTab="2" xr2:uid="{24CE178D-0A66-40D5-A09C-99524E973218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Sheet1!$K$3:$K$5</definedName>
    <definedName name="solver_adj" localSheetId="1" hidden="1">Sheet2!$E$6:$E$8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Sheet1!$L$4:$L$5</definedName>
    <definedName name="solver_lhs1" localSheetId="1" hidden="1">Sheet2!$F$7:$F$8</definedName>
    <definedName name="solver_lhs2" localSheetId="0" hidden="1">Sheet1!$L$4:$L$5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Sheet1!$M$8</definedName>
    <definedName name="solver_opt" localSheetId="1" hidden="1">Sheet2!$K$10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8" i="3"/>
  <c r="H7" i="2"/>
  <c r="J7" i="2" s="1"/>
  <c r="H8" i="2"/>
  <c r="J8" i="2" s="1"/>
  <c r="H6" i="2"/>
  <c r="J6" i="2" s="1"/>
  <c r="N3" i="1"/>
  <c r="G8" i="2"/>
  <c r="G7" i="2"/>
  <c r="G6" i="2"/>
  <c r="F8" i="2"/>
  <c r="F7" i="2"/>
  <c r="L5" i="1"/>
  <c r="L4" i="1"/>
  <c r="M4" i="1"/>
  <c r="M5" i="1"/>
  <c r="M3" i="1"/>
  <c r="K8" i="2" l="1"/>
  <c r="K7" i="2"/>
  <c r="I6" i="2"/>
  <c r="I7" i="2" s="1"/>
  <c r="I8" i="2" s="1"/>
  <c r="I9" i="2" s="1"/>
  <c r="K6" i="2"/>
  <c r="Q3" i="1"/>
  <c r="O3" i="1"/>
  <c r="N4" i="1" s="1"/>
  <c r="P3" i="1"/>
  <c r="K9" i="2" l="1"/>
  <c r="K10" i="2" s="1"/>
  <c r="J9" i="2"/>
  <c r="J12" i="2" s="1"/>
  <c r="O4" i="1"/>
  <c r="N5" i="1" s="1"/>
  <c r="Q4" i="1"/>
  <c r="P4" i="1"/>
  <c r="O5" i="1" l="1"/>
  <c r="O6" i="1" s="1"/>
  <c r="Q5" i="1"/>
  <c r="P5" i="1"/>
  <c r="Q6" i="1" l="1"/>
  <c r="M8" i="1" s="1"/>
  <c r="P6" i="1"/>
</calcChain>
</file>

<file path=xl/sharedStrings.xml><?xml version="1.0" encoding="utf-8"?>
<sst xmlns="http://schemas.openxmlformats.org/spreadsheetml/2006/main" count="40" uniqueCount="38">
  <si>
    <t>b</t>
  </si>
  <si>
    <t>Beginning Inv</t>
  </si>
  <si>
    <t>Period 1</t>
  </si>
  <si>
    <t>Period 2</t>
  </si>
  <si>
    <t>Period 3</t>
  </si>
  <si>
    <t>After season</t>
  </si>
  <si>
    <t>Price</t>
  </si>
  <si>
    <t>p1</t>
  </si>
  <si>
    <t>p2</t>
  </si>
  <si>
    <t>p3</t>
  </si>
  <si>
    <t>r</t>
  </si>
  <si>
    <t>Change in price (p_i+1 - p_i)</t>
  </si>
  <si>
    <t>p - r</t>
  </si>
  <si>
    <t>Demand</t>
  </si>
  <si>
    <t>a</t>
  </si>
  <si>
    <t>a (demand function)</t>
  </si>
  <si>
    <t>b (demand function)</t>
  </si>
  <si>
    <t>Ending inventory</t>
  </si>
  <si>
    <t>Real revenue</t>
  </si>
  <si>
    <t>Model revenue</t>
  </si>
  <si>
    <t>Objective function:</t>
  </si>
  <si>
    <t>April</t>
  </si>
  <si>
    <t>May</t>
  </si>
  <si>
    <t>June</t>
  </si>
  <si>
    <t>after season</t>
  </si>
  <si>
    <t>price</t>
  </si>
  <si>
    <t>change</t>
  </si>
  <si>
    <t>p-r</t>
  </si>
  <si>
    <t>demand</t>
  </si>
  <si>
    <t>current inventory</t>
  </si>
  <si>
    <t>real revenue</t>
  </si>
  <si>
    <t>model revenue</t>
  </si>
  <si>
    <t>seasonaility</t>
  </si>
  <si>
    <t>trend</t>
  </si>
  <si>
    <t>beginning inventory</t>
  </si>
  <si>
    <t>Product 1</t>
  </si>
  <si>
    <t>Product 2</t>
  </si>
  <si>
    <t>Without Canibalization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</si>
</sst>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EE9F-2912-4F94-8770-5970640168BB}">
  <dimension ref="F2:Q8"/>
  <sheetViews>
    <sheetView topLeftCell="E1" zoomScale="130" zoomScaleNormal="130" workbookViewId="0">
      <selection activeCell="O6" sqref="O6"/>
    </sheetView>
  </sheetViews>
  <sheetFormatPr defaultRowHeight="14.4" x14ac:dyDescent="0.3"/>
  <cols>
    <col min="6" max="6" width="17.77734375" bestFit="1" customWidth="1"/>
    <col min="7" max="7" width="4.109375" bestFit="1" customWidth="1"/>
    <col min="9" max="9" width="11.109375" bestFit="1" customWidth="1"/>
    <col min="10" max="10" width="3" bestFit="1" customWidth="1"/>
    <col min="11" max="11" width="12.6640625" bestFit="1" customWidth="1"/>
    <col min="12" max="12" width="24.33203125" bestFit="1" customWidth="1"/>
    <col min="13" max="13" width="12.6640625" bestFit="1" customWidth="1"/>
    <col min="14" max="14" width="8.109375" bestFit="1" customWidth="1"/>
    <col min="15" max="15" width="15.109375" bestFit="1" customWidth="1"/>
    <col min="16" max="16" width="12" bestFit="1" customWidth="1"/>
    <col min="17" max="17" width="13.5546875" bestFit="1" customWidth="1"/>
  </cols>
  <sheetData>
    <row r="2" spans="6:17" x14ac:dyDescent="0.3">
      <c r="I2" s="2"/>
      <c r="J2" s="3" t="s">
        <v>6</v>
      </c>
      <c r="K2" s="3"/>
      <c r="L2" s="4" t="s">
        <v>11</v>
      </c>
      <c r="M2" s="4" t="s">
        <v>12</v>
      </c>
      <c r="N2" s="2" t="s">
        <v>13</v>
      </c>
      <c r="O2" s="2" t="s">
        <v>17</v>
      </c>
      <c r="P2" s="2" t="s">
        <v>18</v>
      </c>
      <c r="Q2" s="5" t="s">
        <v>19</v>
      </c>
    </row>
    <row r="3" spans="6:17" x14ac:dyDescent="0.3">
      <c r="F3" s="1" t="s">
        <v>15</v>
      </c>
      <c r="G3" s="1">
        <v>400</v>
      </c>
      <c r="I3" s="1" t="s">
        <v>2</v>
      </c>
      <c r="J3" s="1" t="s">
        <v>7</v>
      </c>
      <c r="K3" s="1">
        <v>32.499956128268586</v>
      </c>
      <c r="L3" s="1"/>
      <c r="M3" s="1">
        <f>K3-$K$6</f>
        <v>27.499956128268586</v>
      </c>
      <c r="N3" s="1">
        <f>MIN(MAX(0, G3-G4*K3),G5)</f>
        <v>75.000438717314125</v>
      </c>
      <c r="O3" s="1">
        <f>G5-N3</f>
        <v>324.99956128268587</v>
      </c>
      <c r="P3" s="1">
        <f>K3*N3</f>
        <v>2437.5109679136058</v>
      </c>
      <c r="Q3" s="1">
        <f>N3*M3</f>
        <v>2062.5087743270351</v>
      </c>
    </row>
    <row r="4" spans="6:17" x14ac:dyDescent="0.3">
      <c r="F4" s="1" t="s">
        <v>16</v>
      </c>
      <c r="G4" s="1">
        <v>10</v>
      </c>
      <c r="I4" s="1" t="s">
        <v>3</v>
      </c>
      <c r="J4" s="1" t="s">
        <v>8</v>
      </c>
      <c r="K4" s="1">
        <v>24.999947949562419</v>
      </c>
      <c r="L4" s="1">
        <f>K3-K4</f>
        <v>7.5000081787061674</v>
      </c>
      <c r="M4" s="1">
        <f t="shared" ref="M4:M5" si="0">K4-$K$6</f>
        <v>19.999947949562419</v>
      </c>
      <c r="N4" s="1">
        <f>MIN(MAX(0, O3-$G$4*K4), O3)</f>
        <v>75.000081787061674</v>
      </c>
      <c r="O4" s="1">
        <f>O3-N4</f>
        <v>249.9994794956242</v>
      </c>
      <c r="P4" s="1">
        <f>K4*N4</f>
        <v>1874.9981408894662</v>
      </c>
      <c r="Q4" s="1">
        <f>N4*M4</f>
        <v>1499.9977319541579</v>
      </c>
    </row>
    <row r="5" spans="6:17" x14ac:dyDescent="0.3">
      <c r="F5" s="1" t="s">
        <v>1</v>
      </c>
      <c r="G5" s="1">
        <v>400</v>
      </c>
      <c r="I5" s="1" t="s">
        <v>4</v>
      </c>
      <c r="J5" s="1" t="s">
        <v>9</v>
      </c>
      <c r="K5" s="1">
        <v>17.499968528596089</v>
      </c>
      <c r="L5" s="1">
        <f>K4-K5</f>
        <v>7.49997942096633</v>
      </c>
      <c r="M5" s="1">
        <f t="shared" si="0"/>
        <v>12.499968528596089</v>
      </c>
      <c r="N5" s="1">
        <f>MIN(MAX(0, O4-$G$4*K5), O4)</f>
        <v>74.999794209663321</v>
      </c>
      <c r="O5" s="1">
        <f>O4-N5</f>
        <v>174.99968528596088</v>
      </c>
      <c r="P5" s="1">
        <f>K5*N5</f>
        <v>1312.4940383202913</v>
      </c>
      <c r="Q5" s="1">
        <f>N5*M5</f>
        <v>937.49506727197468</v>
      </c>
    </row>
    <row r="6" spans="6:17" x14ac:dyDescent="0.3">
      <c r="I6" s="1" t="s">
        <v>5</v>
      </c>
      <c r="J6" s="1" t="s">
        <v>10</v>
      </c>
      <c r="K6" s="1">
        <v>5</v>
      </c>
      <c r="L6" s="1"/>
      <c r="M6" s="1"/>
      <c r="N6" s="1"/>
      <c r="O6" s="1">
        <f>O5-N6</f>
        <v>174.99968528596088</v>
      </c>
      <c r="P6" s="1">
        <f>K6*O6</f>
        <v>874.99842642980434</v>
      </c>
      <c r="Q6" s="1">
        <f>K6*O6</f>
        <v>874.99842642980434</v>
      </c>
    </row>
    <row r="8" spans="6:17" x14ac:dyDescent="0.3">
      <c r="L8" t="s">
        <v>20</v>
      </c>
      <c r="M8">
        <f>SUM(Q3:Q6)</f>
        <v>5374.9999999829715</v>
      </c>
    </row>
  </sheetData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7115-C7FC-4F12-B410-90FE5074E657}">
  <dimension ref="D1:M12"/>
  <sheetViews>
    <sheetView zoomScale="115" zoomScaleNormal="115" workbookViewId="0">
      <selection activeCell="J12" sqref="J12"/>
    </sheetView>
  </sheetViews>
  <sheetFormatPr defaultRowHeight="14.4" x14ac:dyDescent="0.3"/>
  <cols>
    <col min="4" max="4" width="16.33203125" bestFit="1" customWidth="1"/>
    <col min="5" max="5" width="5.109375" bestFit="1" customWidth="1"/>
    <col min="6" max="6" width="6.88671875" bestFit="1" customWidth="1"/>
    <col min="7" max="7" width="3.33203125" bestFit="1" customWidth="1"/>
    <col min="8" max="8" width="7.5546875" bestFit="1" customWidth="1"/>
    <col min="9" max="9" width="14.5546875" bestFit="1" customWidth="1"/>
    <col min="10" max="10" width="10.88671875" bestFit="1" customWidth="1"/>
    <col min="11" max="11" width="12.77734375" bestFit="1" customWidth="1"/>
    <col min="12" max="12" width="10.44140625" bestFit="1" customWidth="1"/>
    <col min="13" max="13" width="5.21875" bestFit="1" customWidth="1"/>
  </cols>
  <sheetData>
    <row r="1" spans="4:13" x14ac:dyDescent="0.3">
      <c r="D1" s="1" t="s">
        <v>14</v>
      </c>
      <c r="E1" s="1">
        <v>500</v>
      </c>
    </row>
    <row r="2" spans="4:13" x14ac:dyDescent="0.3">
      <c r="D2" s="1" t="s">
        <v>0</v>
      </c>
      <c r="E2" s="1">
        <v>5</v>
      </c>
    </row>
    <row r="3" spans="4:13" x14ac:dyDescent="0.3">
      <c r="D3" s="1" t="s">
        <v>34</v>
      </c>
      <c r="E3" s="1">
        <v>1000</v>
      </c>
    </row>
    <row r="5" spans="4:13" x14ac:dyDescent="0.3">
      <c r="D5" s="1"/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30</v>
      </c>
      <c r="K5" s="1" t="s">
        <v>31</v>
      </c>
      <c r="L5" s="1" t="s">
        <v>32</v>
      </c>
      <c r="M5" s="1" t="s">
        <v>33</v>
      </c>
    </row>
    <row r="6" spans="4:13" x14ac:dyDescent="0.3">
      <c r="D6" s="1" t="s">
        <v>21</v>
      </c>
      <c r="E6" s="1">
        <v>64.499999986764507</v>
      </c>
      <c r="F6" s="1"/>
      <c r="G6" s="1">
        <f>E6-$E$9</f>
        <v>59.499999986764507</v>
      </c>
      <c r="H6" s="1">
        <f>MIN($E$1-$E$2*E6+L6+M6*20, $E$3)</f>
        <v>247.50000006617745</v>
      </c>
      <c r="I6" s="1">
        <f>E3-H6</f>
        <v>752.49999993382255</v>
      </c>
      <c r="J6" s="1">
        <f>E6*H6</f>
        <v>15963.750000992661</v>
      </c>
      <c r="K6" s="1">
        <f>G6*H6</f>
        <v>14726.250000661774</v>
      </c>
      <c r="L6" s="1">
        <v>50</v>
      </c>
      <c r="M6" s="1">
        <v>1</v>
      </c>
    </row>
    <row r="7" spans="4:13" x14ac:dyDescent="0.3">
      <c r="D7" s="1" t="s">
        <v>22</v>
      </c>
      <c r="E7" s="1">
        <v>64.499999986764536</v>
      </c>
      <c r="F7" s="1">
        <f>E6-E7</f>
        <v>0</v>
      </c>
      <c r="G7" s="1">
        <f>E7-$E$9</f>
        <v>59.499999986764536</v>
      </c>
      <c r="H7" s="1">
        <f>MIN($E$1-$E$2*E7+L7+M7*20, $E$3)</f>
        <v>297.50000006617734</v>
      </c>
      <c r="I7" s="1">
        <f>I6-H7</f>
        <v>454.99999986764522</v>
      </c>
      <c r="J7" s="1">
        <f t="shared" ref="J7:J8" si="0">E7*H7</f>
        <v>19188.750000330889</v>
      </c>
      <c r="K7" s="1">
        <f t="shared" ref="K7:K8" si="1">G7*H7</f>
        <v>17701.25</v>
      </c>
      <c r="L7" s="1">
        <v>80</v>
      </c>
      <c r="M7" s="1">
        <v>2</v>
      </c>
    </row>
    <row r="8" spans="4:13" x14ac:dyDescent="0.3">
      <c r="D8" s="1" t="s">
        <v>23</v>
      </c>
      <c r="E8" s="1">
        <v>30.999970186418039</v>
      </c>
      <c r="F8" s="1">
        <f>E7-E8</f>
        <v>33.500029800346496</v>
      </c>
      <c r="G8" s="1">
        <f>E8-$E$9</f>
        <v>25.999970186418039</v>
      </c>
      <c r="H8" s="1">
        <f t="shared" ref="H7:H8" si="2">MIN($E$1-$E$2*E8+L8+M8*20, $E$3)</f>
        <v>105.00014906790977</v>
      </c>
      <c r="I8" s="1">
        <f>I7-H8</f>
        <v>349.99985079973544</v>
      </c>
      <c r="J8" s="1">
        <f t="shared" si="0"/>
        <v>3255.0014906746528</v>
      </c>
      <c r="K8" s="1">
        <f t="shared" si="1"/>
        <v>2730.0007453351041</v>
      </c>
      <c r="L8" s="1">
        <v>-300</v>
      </c>
      <c r="M8" s="1">
        <v>3</v>
      </c>
    </row>
    <row r="9" spans="4:13" x14ac:dyDescent="0.3">
      <c r="D9" s="1" t="s">
        <v>24</v>
      </c>
      <c r="E9" s="1">
        <v>5</v>
      </c>
      <c r="F9" s="1"/>
      <c r="G9" s="1"/>
      <c r="H9" s="1"/>
      <c r="I9" s="1">
        <f>I8-H9</f>
        <v>349.99985079973544</v>
      </c>
      <c r="J9" s="1">
        <f>E9*I9</f>
        <v>1749.9992539986772</v>
      </c>
      <c r="K9" s="1">
        <f>E9*I9</f>
        <v>1749.9992539986772</v>
      </c>
      <c r="L9" s="1"/>
      <c r="M9" s="1"/>
    </row>
    <row r="10" spans="4:13" x14ac:dyDescent="0.3">
      <c r="K10" s="6">
        <f>SUM(K6:K9)</f>
        <v>36907.499999995554</v>
      </c>
    </row>
    <row r="12" spans="4:13" x14ac:dyDescent="0.3">
      <c r="J12">
        <f>SUM(J6:J9)</f>
        <v>40157.500745996877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C1AD-FF48-4018-9D2B-E5DB0BC012E8}">
  <dimension ref="F4:G9"/>
  <sheetViews>
    <sheetView tabSelected="1" workbookViewId="0">
      <selection activeCell="I11" sqref="I11"/>
    </sheetView>
  </sheetViews>
  <sheetFormatPr defaultRowHeight="14.4" x14ac:dyDescent="0.3"/>
  <cols>
    <col min="6" max="6" width="8.6640625" bestFit="1" customWidth="1"/>
    <col min="7" max="7" width="19.109375" bestFit="1" customWidth="1"/>
  </cols>
  <sheetData>
    <row r="4" spans="6:7" x14ac:dyDescent="0.3">
      <c r="F4" t="s">
        <v>14</v>
      </c>
      <c r="G4">
        <v>500</v>
      </c>
    </row>
    <row r="5" spans="6:7" x14ac:dyDescent="0.3">
      <c r="F5" t="s">
        <v>0</v>
      </c>
      <c r="G5">
        <v>10</v>
      </c>
    </row>
    <row r="7" spans="6:7" x14ac:dyDescent="0.3">
      <c r="G7" t="s">
        <v>37</v>
      </c>
    </row>
    <row r="8" spans="6:7" x14ac:dyDescent="0.3">
      <c r="F8" t="s">
        <v>35</v>
      </c>
      <c r="G8">
        <f>(2*G4)/(3*G5)</f>
        <v>33.333333333333336</v>
      </c>
    </row>
    <row r="9" spans="6:7" x14ac:dyDescent="0.3">
      <c r="F9" t="s">
        <v>36</v>
      </c>
      <c r="G9">
        <f>G4/(3*G5)</f>
        <v>16.666666666666668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Tran Viet</dc:creator>
  <cp:lastModifiedBy>Thanh Tran Viet</cp:lastModifiedBy>
  <dcterms:created xsi:type="dcterms:W3CDTF">2025-02-03T04:11:54Z</dcterms:created>
  <dcterms:modified xsi:type="dcterms:W3CDTF">2025-02-03T05:57:18Z</dcterms:modified>
</cp:coreProperties>
</file>