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isha\Downloads\"/>
    </mc:Choice>
  </mc:AlternateContent>
  <xr:revisionPtr revIDLastSave="0" documentId="13_ncr:1_{6507FD27-49BE-449D-ACE7-846FA41A64EC}" xr6:coauthVersionLast="47" xr6:coauthVersionMax="47" xr10:uidLastSave="{00000000-0000-0000-0000-000000000000}"/>
  <bookViews>
    <workbookView xWindow="-108" yWindow="-108" windowWidth="23256" windowHeight="12456" xr2:uid="{4C67522B-CF50-4C34-847D-449BFABE3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F26" i="1"/>
  <c r="E26" i="1"/>
  <c r="D26" i="1"/>
  <c r="C26" i="1"/>
  <c r="B26" i="1"/>
  <c r="J20" i="1"/>
  <c r="J27" i="1" s="1"/>
  <c r="J21" i="1"/>
  <c r="J19" i="1"/>
  <c r="I20" i="1"/>
  <c r="I21" i="1"/>
  <c r="I19" i="1"/>
  <c r="D20" i="1"/>
  <c r="D21" i="1"/>
  <c r="D19" i="1"/>
  <c r="B20" i="1"/>
  <c r="B21" i="1"/>
  <c r="B19" i="1"/>
  <c r="I27" i="1"/>
  <c r="H27" i="1"/>
  <c r="G27" i="1"/>
  <c r="F27" i="1"/>
  <c r="F20" i="1"/>
  <c r="E27" i="1"/>
  <c r="D27" i="1"/>
  <c r="C27" i="1"/>
  <c r="B27" i="1"/>
  <c r="J26" i="1"/>
  <c r="I26" i="1"/>
  <c r="H26" i="1"/>
  <c r="G26" i="1"/>
  <c r="H20" i="1"/>
  <c r="H21" i="1"/>
  <c r="H19" i="1"/>
  <c r="G20" i="1"/>
  <c r="G21" i="1"/>
  <c r="G19" i="1"/>
  <c r="F21" i="1"/>
  <c r="F19" i="1"/>
  <c r="E20" i="1"/>
  <c r="E21" i="1"/>
  <c r="E19" i="1"/>
  <c r="C20" i="1"/>
  <c r="C21" i="1"/>
  <c r="C19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B14" i="1"/>
  <c r="B13" i="1"/>
  <c r="B12" i="1"/>
  <c r="L21" i="1" l="1"/>
  <c r="K20" i="1"/>
  <c r="L19" i="1"/>
  <c r="K21" i="1"/>
  <c r="M21" i="1" s="1"/>
  <c r="L20" i="1"/>
  <c r="K19" i="1"/>
</calcChain>
</file>

<file path=xl/sharedStrings.xml><?xml version="1.0" encoding="utf-8"?>
<sst xmlns="http://schemas.openxmlformats.org/spreadsheetml/2006/main" count="58" uniqueCount="28">
  <si>
    <t>Location Proximity</t>
  </si>
  <si>
    <t>Availability of Required &amp; Trained Manpower</t>
  </si>
  <si>
    <t>Product Range Presence for Display/Demo</t>
  </si>
  <si>
    <t>In-House Exchange, Insurance &amp; Finance Options</t>
  </si>
  <si>
    <t>After Sales Service Experience</t>
  </si>
  <si>
    <t>weightage</t>
  </si>
  <si>
    <t>nb</t>
  </si>
  <si>
    <t>b</t>
  </si>
  <si>
    <t>Calculate Normalised Matrix</t>
  </si>
  <si>
    <t>Calculate Weighted Normalised Matrix</t>
  </si>
  <si>
    <t>Calculate the ideal best and ideal worst value</t>
  </si>
  <si>
    <t>V+</t>
  </si>
  <si>
    <t>V-</t>
  </si>
  <si>
    <t>Si+</t>
  </si>
  <si>
    <t>Si-</t>
  </si>
  <si>
    <t>Pi</t>
  </si>
  <si>
    <t>Rank</t>
  </si>
  <si>
    <t>Facility Convenience  (Parking, infra etc..)  &amp; Showroom Ambience</t>
  </si>
  <si>
    <t>Effective Product Demonstration addressing guest needs using new tech tools</t>
  </si>
  <si>
    <t>Well-Defined Sales &amp; After-Sales Service - Standard Operating</t>
  </si>
  <si>
    <t>Value for Money (Product price, features &amp; discounts)</t>
  </si>
  <si>
    <t>Retailers</t>
  </si>
  <si>
    <t>Retailer 1</t>
  </si>
  <si>
    <t>Retailer 2</t>
  </si>
  <si>
    <t>Retailer 3</t>
  </si>
  <si>
    <t>Retailer1</t>
  </si>
  <si>
    <t>Retailer2</t>
  </si>
  <si>
    <t>Retailer3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</si>
</sst>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1529-C713-4FFA-BC53-EA2F3845364C}">
  <dimension ref="A2:N27"/>
  <sheetViews>
    <sheetView tabSelected="1" topLeftCell="A12" zoomScale="105" zoomScaleNormal="85" workbookViewId="0">
      <selection activeCell="M27" sqref="M27"/>
    </sheetView>
  </sheetViews>
  <sheetFormatPr defaultRowHeight="14.4" x14ac:dyDescent="0.3"/>
  <cols>
    <col min="3" max="3" width="12.77734375" customWidth="1"/>
    <col min="4" max="4" width="10.77734375" customWidth="1"/>
    <col min="5" max="5" width="12.77734375" customWidth="1"/>
    <col min="6" max="6" width="14.109375" customWidth="1"/>
    <col min="7" max="7" width="12" customWidth="1"/>
    <col min="8" max="8" width="12.33203125" customWidth="1"/>
    <col min="9" max="9" width="10.6640625" customWidth="1"/>
    <col min="10" max="10" width="10.5546875" customWidth="1"/>
    <col min="13" max="13" width="12.44140625" bestFit="1" customWidth="1"/>
  </cols>
  <sheetData>
    <row r="2" spans="1:10" x14ac:dyDescent="0.3">
      <c r="B2" t="s">
        <v>6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6</v>
      </c>
      <c r="I2" t="s">
        <v>6</v>
      </c>
      <c r="J2" t="s">
        <v>7</v>
      </c>
    </row>
    <row r="3" spans="1:10" x14ac:dyDescent="0.3">
      <c r="A3" s="7" t="s">
        <v>5</v>
      </c>
      <c r="B3" s="3">
        <v>5.4029000000000001E-2</v>
      </c>
      <c r="C3" s="3">
        <v>4.4384E-2</v>
      </c>
      <c r="D3" s="3">
        <v>0.22878100000000001</v>
      </c>
      <c r="E3" s="3">
        <v>0.17004</v>
      </c>
      <c r="F3" s="3">
        <v>0.156556</v>
      </c>
      <c r="G3" s="3">
        <v>0.121167</v>
      </c>
      <c r="H3" s="3">
        <v>1.8012E-2</v>
      </c>
      <c r="I3" s="3">
        <v>7.9573000000000005E-2</v>
      </c>
      <c r="J3" s="3">
        <v>0.12745799999999999</v>
      </c>
    </row>
    <row r="4" spans="1:10" ht="100.8" x14ac:dyDescent="0.3">
      <c r="A4" s="1" t="s">
        <v>21</v>
      </c>
      <c r="B4" s="1" t="s">
        <v>0</v>
      </c>
      <c r="C4" s="1" t="s">
        <v>17</v>
      </c>
      <c r="D4" s="1" t="s">
        <v>1</v>
      </c>
      <c r="E4" s="1" t="s">
        <v>2</v>
      </c>
      <c r="F4" s="1" t="s">
        <v>18</v>
      </c>
      <c r="G4" s="1" t="s">
        <v>19</v>
      </c>
      <c r="H4" s="1" t="s">
        <v>3</v>
      </c>
      <c r="I4" s="1" t="s">
        <v>20</v>
      </c>
      <c r="J4" s="1" t="s">
        <v>4</v>
      </c>
    </row>
    <row r="5" spans="1:10" x14ac:dyDescent="0.3">
      <c r="A5" s="2" t="s">
        <v>22</v>
      </c>
      <c r="B5" s="2">
        <v>7</v>
      </c>
      <c r="C5" s="2">
        <v>6</v>
      </c>
      <c r="D5" s="2">
        <v>8</v>
      </c>
      <c r="E5" s="2">
        <v>5</v>
      </c>
      <c r="F5" s="2">
        <v>8</v>
      </c>
      <c r="G5" s="2">
        <v>9</v>
      </c>
      <c r="H5" s="2">
        <v>6</v>
      </c>
      <c r="I5" s="2">
        <v>9</v>
      </c>
      <c r="J5" s="2">
        <v>8</v>
      </c>
    </row>
    <row r="6" spans="1:10" x14ac:dyDescent="0.3">
      <c r="A6" s="2" t="s">
        <v>23</v>
      </c>
      <c r="B6" s="2">
        <v>8</v>
      </c>
      <c r="C6" s="2">
        <v>7</v>
      </c>
      <c r="D6" s="2">
        <v>9</v>
      </c>
      <c r="E6" s="2">
        <v>6</v>
      </c>
      <c r="F6" s="2">
        <v>7</v>
      </c>
      <c r="G6" s="2">
        <v>8</v>
      </c>
      <c r="H6" s="2">
        <v>5</v>
      </c>
      <c r="I6" s="2">
        <v>9</v>
      </c>
      <c r="J6" s="2">
        <v>7</v>
      </c>
    </row>
    <row r="7" spans="1:10" x14ac:dyDescent="0.3">
      <c r="A7" s="2" t="s">
        <v>24</v>
      </c>
      <c r="B7" s="2">
        <v>6</v>
      </c>
      <c r="C7" s="2">
        <v>5</v>
      </c>
      <c r="D7" s="2">
        <v>7</v>
      </c>
      <c r="E7" s="2">
        <v>6</v>
      </c>
      <c r="F7" s="2">
        <v>9</v>
      </c>
      <c r="G7" s="2">
        <v>8</v>
      </c>
      <c r="H7" s="2">
        <v>7</v>
      </c>
      <c r="I7" s="2">
        <v>8</v>
      </c>
      <c r="J7" s="2">
        <v>9</v>
      </c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7" t="s">
        <v>8</v>
      </c>
      <c r="B10" s="2"/>
    </row>
    <row r="11" spans="1:10" ht="100.8" x14ac:dyDescent="0.3">
      <c r="A11" s="4" t="s">
        <v>21</v>
      </c>
      <c r="B11" s="4" t="s">
        <v>0</v>
      </c>
      <c r="C11" s="4" t="s">
        <v>17</v>
      </c>
      <c r="D11" s="4" t="s">
        <v>1</v>
      </c>
      <c r="E11" s="4" t="s">
        <v>2</v>
      </c>
      <c r="F11" s="4" t="s">
        <v>18</v>
      </c>
      <c r="G11" s="4" t="s">
        <v>19</v>
      </c>
      <c r="H11" s="4" t="s">
        <v>3</v>
      </c>
      <c r="I11" s="4" t="s">
        <v>20</v>
      </c>
      <c r="J11" s="4" t="s">
        <v>4</v>
      </c>
    </row>
    <row r="12" spans="1:10" x14ac:dyDescent="0.3">
      <c r="A12" s="5" t="s">
        <v>25</v>
      </c>
      <c r="B12" s="6">
        <f>B5/((B5^2)+(B6^2)+(B7^2))^0.5</f>
        <v>0.57346234436332832</v>
      </c>
      <c r="C12" s="6">
        <f t="shared" ref="C12:J12" si="0">C5/((C5^2)+(C6^2)+(C7^2))^0.5</f>
        <v>0.57207755354735534</v>
      </c>
      <c r="D12" s="6">
        <f t="shared" si="0"/>
        <v>0.57436652689419054</v>
      </c>
      <c r="E12" s="6">
        <f t="shared" si="0"/>
        <v>0.50767308256680954</v>
      </c>
      <c r="F12" s="6">
        <f t="shared" si="0"/>
        <v>0.57436652689419054</v>
      </c>
      <c r="G12" s="6">
        <f t="shared" si="0"/>
        <v>0.62254301747946716</v>
      </c>
      <c r="H12" s="6">
        <f t="shared" si="0"/>
        <v>0.57207755354735534</v>
      </c>
      <c r="I12" s="6">
        <f t="shared" si="0"/>
        <v>0.5986710947139654</v>
      </c>
      <c r="J12" s="6">
        <f t="shared" si="0"/>
        <v>0.57436652689419054</v>
      </c>
    </row>
    <row r="13" spans="1:10" x14ac:dyDescent="0.3">
      <c r="A13" s="5" t="s">
        <v>26</v>
      </c>
      <c r="B13" s="6">
        <f>B6/((B5^2)+(B6^2)+(B7^2))^0.5</f>
        <v>0.65538553641523245</v>
      </c>
      <c r="C13" s="6">
        <f t="shared" ref="C13:J13" si="1">C6/((C5^2)+(C6^2)+(C7^2))^0.5</f>
        <v>0.66742381247191462</v>
      </c>
      <c r="D13" s="6">
        <f t="shared" si="1"/>
        <v>0.64616234275596429</v>
      </c>
      <c r="E13" s="6">
        <f t="shared" si="1"/>
        <v>0.60920769908017147</v>
      </c>
      <c r="F13" s="6">
        <f t="shared" si="1"/>
        <v>0.50257071103241668</v>
      </c>
      <c r="G13" s="6">
        <f t="shared" si="1"/>
        <v>0.55337157109285973</v>
      </c>
      <c r="H13" s="6">
        <f t="shared" si="1"/>
        <v>0.47673129462279618</v>
      </c>
      <c r="I13" s="6">
        <f t="shared" si="1"/>
        <v>0.5986710947139654</v>
      </c>
      <c r="J13" s="6">
        <f t="shared" si="1"/>
        <v>0.50257071103241668</v>
      </c>
    </row>
    <row r="14" spans="1:10" x14ac:dyDescent="0.3">
      <c r="A14" s="5" t="s">
        <v>27</v>
      </c>
      <c r="B14" s="6">
        <f>B7/((B5^2)+(B6^2)+(B7^2))^0.5</f>
        <v>0.49153915231142431</v>
      </c>
      <c r="C14" s="6">
        <f t="shared" ref="C14:J14" si="2">C7/((C5^2)+(C6^2)+(C7^2))^0.5</f>
        <v>0.47673129462279618</v>
      </c>
      <c r="D14" s="6">
        <f t="shared" si="2"/>
        <v>0.50257071103241668</v>
      </c>
      <c r="E14" s="6">
        <f t="shared" si="2"/>
        <v>0.60920769908017147</v>
      </c>
      <c r="F14" s="6">
        <f t="shared" si="2"/>
        <v>0.64616234275596429</v>
      </c>
      <c r="G14" s="6">
        <f t="shared" si="2"/>
        <v>0.55337157109285973</v>
      </c>
      <c r="H14" s="6">
        <f t="shared" si="2"/>
        <v>0.66742381247191462</v>
      </c>
      <c r="I14" s="6">
        <f t="shared" si="2"/>
        <v>0.53215208419019144</v>
      </c>
      <c r="J14" s="6">
        <f t="shared" si="2"/>
        <v>0.64616234275596429</v>
      </c>
    </row>
    <row r="17" spans="1:14" x14ac:dyDescent="0.3">
      <c r="A17" s="7" t="s">
        <v>9</v>
      </c>
    </row>
    <row r="18" spans="1:14" ht="100.8" x14ac:dyDescent="0.3">
      <c r="A18" s="4" t="s">
        <v>21</v>
      </c>
      <c r="B18" s="4" t="s">
        <v>0</v>
      </c>
      <c r="C18" s="4" t="s">
        <v>17</v>
      </c>
      <c r="D18" s="4" t="s">
        <v>1</v>
      </c>
      <c r="E18" s="4" t="s">
        <v>2</v>
      </c>
      <c r="F18" s="4" t="s">
        <v>18</v>
      </c>
      <c r="G18" s="4" t="s">
        <v>19</v>
      </c>
      <c r="H18" s="4" t="s">
        <v>3</v>
      </c>
      <c r="I18" s="4" t="s">
        <v>20</v>
      </c>
      <c r="J18" s="4" t="s">
        <v>4</v>
      </c>
      <c r="K18" s="8" t="s">
        <v>13</v>
      </c>
      <c r="L18" s="4" t="s">
        <v>14</v>
      </c>
      <c r="M18" s="4" t="s">
        <v>15</v>
      </c>
      <c r="N18" s="4" t="s">
        <v>16</v>
      </c>
    </row>
    <row r="19" spans="1:14" x14ac:dyDescent="0.3">
      <c r="A19" s="5" t="s">
        <v>22</v>
      </c>
      <c r="B19" s="6">
        <f>B12*0.05403</f>
        <v>3.0984170465950631E-2</v>
      </c>
      <c r="C19" s="6">
        <f>C12*0.44384</f>
        <v>0.25391090136645822</v>
      </c>
      <c r="D19" s="6">
        <f>D12*0.22878</f>
        <v>0.13140357402285291</v>
      </c>
      <c r="E19" s="6">
        <f>E12*0.17004</f>
        <v>8.6324730959660298E-2</v>
      </c>
      <c r="F19" s="6">
        <f>F12*0.156556</f>
        <v>8.99205259844469E-2</v>
      </c>
      <c r="G19" s="6">
        <f>G12*121167</f>
        <v>75431.669798934599</v>
      </c>
      <c r="H19" s="6">
        <f>H12*0.018012</f>
        <v>1.0304260894494965E-2</v>
      </c>
      <c r="I19" s="6">
        <f>I12*0.07957</f>
        <v>4.7636259006390229E-2</v>
      </c>
      <c r="J19" s="6">
        <f>J12*0.12746</f>
        <v>7.3208757517933515E-2</v>
      </c>
      <c r="K19" s="6">
        <f>((B19-B26)^2+(C19-C26)^2+(D19-D26)^2=(E19-E26)^2+(F19-F26)^2+(G19-G26)^2+(H19-H26)^2+(I19-I26)^2+(J19-J26)^2)^0.5</f>
        <v>0</v>
      </c>
      <c r="L19" s="6">
        <f>((B19-B27)^2+(C19-C27)^2+(D19-D27)^2+(E19-E27)^2+(F19-F27)^2+(G19-G27)^2+(H19-H27)^2+(I19-I27)^2+(J19-J27)^2)^0.5</f>
        <v>8381.2966444628764</v>
      </c>
      <c r="M19" s="6">
        <f>L19/(K19+L19)</f>
        <v>1</v>
      </c>
      <c r="N19" s="11">
        <v>3</v>
      </c>
    </row>
    <row r="20" spans="1:14" x14ac:dyDescent="0.3">
      <c r="A20" s="5" t="s">
        <v>23</v>
      </c>
      <c r="B20" s="6">
        <f t="shared" ref="B20:B21" si="3">B13*0.05403</f>
        <v>3.5410480532515012E-2</v>
      </c>
      <c r="C20" s="6">
        <f t="shared" ref="C20:C21" si="4">C13*0.44384</f>
        <v>0.29622938492753459</v>
      </c>
      <c r="D20" s="6">
        <f t="shared" ref="D20:D21" si="5">D13*0.22878</f>
        <v>0.14782902077570953</v>
      </c>
      <c r="E20" s="6">
        <f t="shared" ref="E20:E21" si="6">E13*0.17004</f>
        <v>0.10358967715159235</v>
      </c>
      <c r="F20" s="6">
        <f>F13*0.156556</f>
        <v>7.8680460236391025E-2</v>
      </c>
      <c r="G20" s="6">
        <f t="shared" ref="G20:G21" si="7">G13*121167</f>
        <v>67050.373154608533</v>
      </c>
      <c r="H20" s="6">
        <f t="shared" ref="H20:H21" si="8">H13*0.018012</f>
        <v>8.5868840787458045E-3</v>
      </c>
      <c r="I20" s="6">
        <f t="shared" ref="I20:I21" si="9">I13*0.07957</f>
        <v>4.7636259006390229E-2</v>
      </c>
      <c r="J20" s="6">
        <f t="shared" ref="J20:J21" si="10">J13*0.12746</f>
        <v>6.4057662828191822E-2</v>
      </c>
      <c r="K20" s="6">
        <f>((B20-B26)^2+(C20-C26)^2+(D20-D26)^2+(E20-E26)^2+(F20-F26)^2+(G20-G26)^2+(H20-H26)^2+(I20-I26)^2+(J20-J26)^2)^0.5</f>
        <v>8381.2966448098887</v>
      </c>
      <c r="L20" s="6">
        <f>((B20-B27)^2+(C20-C27)^2+(D20-D27)^2+(E20-E27)^2+(F20-F27)^2+(G20-G27)^2+(H20-H27)^2+(I20-I27)^2+(J20-J27)^2)^0.5</f>
        <v>3.7270056394418195E-2</v>
      </c>
      <c r="M20" s="6">
        <f>L20/(K20+L20)</f>
        <v>4.446792929740087E-6</v>
      </c>
      <c r="N20" s="9">
        <v>1</v>
      </c>
    </row>
    <row r="21" spans="1:14" x14ac:dyDescent="0.3">
      <c r="A21" s="5" t="s">
        <v>24</v>
      </c>
      <c r="B21" s="6">
        <f t="shared" si="3"/>
        <v>2.6557860399386256E-2</v>
      </c>
      <c r="C21" s="6">
        <f t="shared" si="4"/>
        <v>0.21159241780538185</v>
      </c>
      <c r="D21" s="6">
        <f t="shared" si="5"/>
        <v>0.11497812726999629</v>
      </c>
      <c r="E21" s="6">
        <f t="shared" si="6"/>
        <v>0.10358967715159235</v>
      </c>
      <c r="F21" s="6">
        <f t="shared" ref="F21" si="11">F14*0.156556</f>
        <v>0.10116059173250275</v>
      </c>
      <c r="G21" s="6">
        <f t="shared" si="7"/>
        <v>67050.373154608533</v>
      </c>
      <c r="H21" s="6">
        <f t="shared" si="8"/>
        <v>1.2021637710244126E-2</v>
      </c>
      <c r="I21" s="6">
        <f t="shared" si="9"/>
        <v>4.2343341339013532E-2</v>
      </c>
      <c r="J21" s="6">
        <f t="shared" si="10"/>
        <v>8.2359852207675208E-2</v>
      </c>
      <c r="K21" s="6">
        <f>((B21-B26)^2+(C21-C26)^2+(D21-D26)^2+(E21-E26)^2+(F21-F26)^2+(G21-G26)^2+(H21-H26)^2+(I21-I26)^2+(J21-J26)^2)^0.5</f>
        <v>8381.2966443911519</v>
      </c>
      <c r="L21" s="6">
        <f>((B21-B27)^2+(C21-C27)^2+(D21-D27)^2+(E21-E27)^2+(F21-F27)^2+(G21-G27)^2+(H21-H27)^2+(I21-I27)^2+(J21-J27)^2)^0.5</f>
        <v>9.1696264261237628E-2</v>
      </c>
      <c r="M21" s="6">
        <f t="shared" ref="M21" si="12">L21/(K21+L21)</f>
        <v>1.0940462431080614E-5</v>
      </c>
      <c r="N21" s="10">
        <v>2</v>
      </c>
    </row>
    <row r="24" spans="1:14" x14ac:dyDescent="0.3">
      <c r="A24" s="7" t="s">
        <v>10</v>
      </c>
    </row>
    <row r="26" spans="1:14" x14ac:dyDescent="0.3">
      <c r="A26" s="6" t="s">
        <v>11</v>
      </c>
      <c r="B26" s="6">
        <f>MIN(B19:B21)</f>
        <v>2.6557860399386256E-2</v>
      </c>
      <c r="C26" s="6">
        <f>MIN(C19:C21)</f>
        <v>0.21159241780538185</v>
      </c>
      <c r="D26" s="6">
        <f>MAX(D19:D21)</f>
        <v>0.14782902077570953</v>
      </c>
      <c r="E26" s="6">
        <f>MAX(E19:E21)</f>
        <v>0.10358967715159235</v>
      </c>
      <c r="F26" s="6">
        <f>MAX(F19:F21)</f>
        <v>0.10116059173250275</v>
      </c>
      <c r="G26" s="6">
        <f>MAX(G19:G21)</f>
        <v>75431.669798934599</v>
      </c>
      <c r="H26" s="6">
        <f>MIN(H19:H21)</f>
        <v>8.5868840787458045E-3</v>
      </c>
      <c r="I26" s="6">
        <f>MIN(I19:I21)</f>
        <v>4.2343341339013532E-2</v>
      </c>
      <c r="J26" s="6">
        <f>MAX(J19:J21)</f>
        <v>8.2359852207675208E-2</v>
      </c>
    </row>
    <row r="27" spans="1:14" x14ac:dyDescent="0.3">
      <c r="A27" s="6" t="s">
        <v>12</v>
      </c>
      <c r="B27" s="6">
        <f>MAX(B19:B21)</f>
        <v>3.5410480532515012E-2</v>
      </c>
      <c r="C27" s="6">
        <f>MAX(C19:C21)</f>
        <v>0.29622938492753459</v>
      </c>
      <c r="D27" s="6">
        <f>MIN(D19:D21)</f>
        <v>0.11497812726999629</v>
      </c>
      <c r="E27" s="6">
        <f>MIN(E19:E21)</f>
        <v>8.6324730959660298E-2</v>
      </c>
      <c r="F27" s="6">
        <f>MIN(F19:F21)</f>
        <v>7.8680460236391025E-2</v>
      </c>
      <c r="G27" s="6">
        <f>MIN(G19:G21)</f>
        <v>67050.373154608533</v>
      </c>
      <c r="H27" s="6">
        <f>MAX(H19:H21)</f>
        <v>1.2021637710244126E-2</v>
      </c>
      <c r="I27" s="6">
        <f>MAX(I19:I21)</f>
        <v>4.7636259006390229E-2</v>
      </c>
      <c r="J27" s="6">
        <f>MIN(J19:J21)</f>
        <v>6.4057662828191822E-2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 Iyyappan</dc:creator>
  <cp:lastModifiedBy>Thanisha Ganesh</cp:lastModifiedBy>
  <dcterms:created xsi:type="dcterms:W3CDTF">2024-10-22T10:28:08Z</dcterms:created>
  <dcterms:modified xsi:type="dcterms:W3CDTF">2024-11-22T17:01:41Z</dcterms:modified>
</cp:coreProperties>
</file>