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bookViews>
    <workbookView xWindow="0" yWindow="0" windowWidth="7476" windowHeight="901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G34" i="1"/>
  <c r="H7" i="3"/>
  <c r="H6" i="3"/>
  <c r="R34" i="1" l="1"/>
  <c r="E40" i="2"/>
  <c r="E47" i="2" l="1"/>
  <c r="E37" i="2"/>
  <c r="E36" i="2"/>
  <c r="E35" i="2"/>
  <c r="E34" i="2"/>
  <c r="E33" i="2"/>
  <c r="E32" i="2"/>
  <c r="E31" i="2"/>
  <c r="E30" i="2"/>
  <c r="E29" i="2"/>
  <c r="M20" i="3"/>
  <c r="E38" i="2" l="1"/>
  <c r="H34" i="1"/>
  <c r="E39" i="2" l="1"/>
  <c r="F38" i="2" s="1"/>
  <c r="D37" i="1" l="1"/>
  <c r="E37" i="1"/>
  <c r="C37" i="1"/>
  <c r="C34" i="1" l="1"/>
  <c r="D34" i="1"/>
  <c r="E34" i="1"/>
  <c r="F34" i="1"/>
  <c r="I34" i="1"/>
  <c r="J34" i="1"/>
  <c r="K34" i="1"/>
  <c r="L34" i="1"/>
  <c r="M34" i="1"/>
  <c r="N34" i="1"/>
  <c r="O34" i="1"/>
  <c r="P34" i="1"/>
  <c r="Q34" i="1"/>
  <c r="B34" i="1"/>
  <c r="F11" i="2" s="1"/>
  <c r="B38" i="1" l="1"/>
  <c r="C38" i="1"/>
  <c r="D38" i="1"/>
  <c r="E38" i="1"/>
  <c r="N11" i="2" l="1"/>
  <c r="M11" i="2" l="1"/>
  <c r="L11" i="2"/>
  <c r="O11" i="2" l="1"/>
</calcChain>
</file>

<file path=xl/comments1.xml><?xml version="1.0" encoding="utf-8"?>
<comments xmlns="http://schemas.openxmlformats.org/spreadsheetml/2006/main">
  <authors>
    <author>Vinamilk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Vinamilk: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<sst xmlns="http://schemas.openxmlformats.org/spreadsheetml/2006/main" count="118" uniqueCount="98">
  <si>
    <t>Ngày tháng</t>
  </si>
  <si>
    <t>Tổng số tiền BH</t>
  </si>
  <si>
    <t>Số tiền KH thanh toán</t>
  </si>
  <si>
    <t>Đơn online</t>
  </si>
  <si>
    <t>Chi</t>
  </si>
  <si>
    <t>Nợ chưa thu</t>
  </si>
  <si>
    <t>Nợ kiểm kê</t>
  </si>
  <si>
    <t>Nợ KH chuyển khoản</t>
  </si>
  <si>
    <t>Thu</t>
  </si>
  <si>
    <t>Đơn chạy số</t>
  </si>
  <si>
    <t>Hàng hỏng</t>
  </si>
  <si>
    <t>Tiền mặt</t>
  </si>
  <si>
    <t>Ghi chú</t>
  </si>
  <si>
    <t>Cộng</t>
  </si>
  <si>
    <t>Phiếu ngân hàng + BV</t>
  </si>
  <si>
    <t>Phiếu VNM + phiếu SN + Voucher KHTT
(Tech, khác)</t>
  </si>
  <si>
    <t>Đơn Grabmart</t>
  </si>
  <si>
    <t>Vnpay</t>
  </si>
  <si>
    <t>Doanh số bán hàng ngày</t>
  </si>
  <si>
    <t xml:space="preserve">DS bán hàng: </t>
  </si>
  <si>
    <t>DS MHTT</t>
  </si>
  <si>
    <t>NV ca sáng</t>
  </si>
  <si>
    <t>Phan Ngọc Hoa</t>
  </si>
  <si>
    <t>NV ca chiều</t>
  </si>
  <si>
    <t>Nguyễn Thị Thủy</t>
  </si>
  <si>
    <t>Em gửi chị ạ!</t>
  </si>
  <si>
    <t>DS lũy kế tháng</t>
  </si>
  <si>
    <t>DS nhóm D lũy kế tháng:</t>
  </si>
  <si>
    <t>DS nhóm G lũy kế tháng</t>
  </si>
  <si>
    <t>CUS.CH11041.00373</t>
  </si>
  <si>
    <t>CUS.CH11041.00768</t>
  </si>
  <si>
    <t>CUS.TH10382.01205</t>
  </si>
  <si>
    <t>TCB0720220341</t>
  </si>
  <si>
    <t>70E7T881890M74</t>
  </si>
  <si>
    <t>177 tdn</t>
  </si>
  <si>
    <t>Ngày</t>
  </si>
  <si>
    <t>sl</t>
  </si>
  <si>
    <t>ck</t>
  </si>
  <si>
    <t>R</t>
  </si>
  <si>
    <t>t10</t>
  </si>
  <si>
    <t>ck5/10</t>
  </si>
  <si>
    <t>ck10/10</t>
  </si>
  <si>
    <t>ck12/10</t>
  </si>
  <si>
    <t>ck6/10</t>
  </si>
  <si>
    <t>CK13/10</t>
  </si>
  <si>
    <t>HQ5786Q584T25W</t>
  </si>
  <si>
    <t>ck 15/10</t>
  </si>
  <si>
    <t>ck 16/10</t>
  </si>
  <si>
    <t>áp</t>
  </si>
  <si>
    <t>Thiếu</t>
  </si>
  <si>
    <t>MHTT</t>
  </si>
  <si>
    <t>Đơn Beamin</t>
  </si>
  <si>
    <t>RW2896K760H45U</t>
  </si>
  <si>
    <t>r</t>
  </si>
  <si>
    <t>ck18/10</t>
  </si>
  <si>
    <t>ck20/10</t>
  </si>
  <si>
    <t>ck ngày</t>
  </si>
  <si>
    <t>CUS.CH11041.00826</t>
  </si>
  <si>
    <t>F3W7A48003EO47</t>
  </si>
  <si>
    <t>11T1T000579G09</t>
  </si>
  <si>
    <t>7547T224520K54</t>
  </si>
  <si>
    <t>SD1808E290P52P</t>
  </si>
  <si>
    <t>tiền mặt</t>
  </si>
  <si>
    <t>đã tt 1T</t>
  </si>
  <si>
    <t>177tdn</t>
  </si>
  <si>
    <t>t11</t>
  </si>
  <si>
    <t>ngày</t>
  </si>
  <si>
    <t>ck31/10</t>
  </si>
  <si>
    <t>CUS.OV10011.04147</t>
  </si>
  <si>
    <t>bcbh</t>
  </si>
  <si>
    <t>khác</t>
  </si>
  <si>
    <t>lệch</t>
  </si>
  <si>
    <t>dư?</t>
  </si>
  <si>
    <t>kh ck</t>
  </si>
  <si>
    <t>TG5455N643M89T</t>
  </si>
  <si>
    <t>CUS.DH10101.02068</t>
  </si>
  <si>
    <t>CUS.TH10382.00629</t>
  </si>
  <si>
    <t>CUS.CG10041.07681</t>
  </si>
  <si>
    <t>6886X113123L92</t>
  </si>
  <si>
    <t>LD4447A964L56L</t>
  </si>
  <si>
    <t>LF8349V529L84F</t>
  </si>
  <si>
    <t>86O8A77N684C05</t>
  </si>
  <si>
    <t>Voucher online lazada</t>
  </si>
  <si>
    <t>CUS.VH10061.01244</t>
  </si>
  <si>
    <t>BÁO CÁO BÁN HÀNG CỬA HÀNG 30 TRẦN ĐẠI NGHĨA THÁNG 01 NĂM 2023</t>
  </si>
  <si>
    <t>29/02/2023</t>
  </si>
  <si>
    <t>a-4h4kowfwwhpr</t>
  </si>
  <si>
    <t>A-4H838B9WWI5V,A-4H8R99GGWGGG,A-4H95R7GGWEQS,A-4H9669XWWJ5J,A-4H9H86TGWHCW</t>
  </si>
  <si>
    <t>05L0H336189P00</t>
  </si>
  <si>
    <t>P0S0J805429L30</t>
  </si>
  <si>
    <t>chi lệch vnpay ngày 04/01 grab a-4hctenrgwg4d thu lệch voucher tháng 1</t>
  </si>
  <si>
    <t>83B8N1W0078O30</t>
  </si>
  <si>
    <t>AV0505K280C64C</t>
  </si>
  <si>
    <t>72G7L236827V13</t>
  </si>
  <si>
    <t xml:space="preserve">
CUS.DH10101.04116</t>
  </si>
  <si>
    <t>A-4IINC8RWWGUV</t>
  </si>
  <si>
    <t>A-4ID8FTMGWI3Q</t>
  </si>
  <si>
    <t>A-4I8NI7XGWGTW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</si>
</sst>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222222"/>
      <name val="Times New Roman"/>
      <family val="1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Segoe UI"/>
      <family val="2"/>
    </font>
    <font>
      <b/>
      <sz val="13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6EEF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EBE9F1"/>
      </left>
      <right style="medium">
        <color rgb="FFEBE9F1"/>
      </right>
      <top style="medium">
        <color rgb="FFEBE9F1"/>
      </top>
      <bottom style="medium">
        <color rgb="FFEBE9F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/>
    <xf numFmtId="14" fontId="4" fillId="0" borderId="1" xfId="0" applyNumberFormat="1" applyFont="1" applyBorder="1"/>
    <xf numFmtId="164" fontId="4" fillId="0" borderId="1" xfId="1" applyNumberFormat="1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164" fontId="4" fillId="3" borderId="1" xfId="1" applyNumberFormat="1" applyFont="1" applyFill="1" applyBorder="1"/>
    <xf numFmtId="0" fontId="5" fillId="4" borderId="1" xfId="0" applyFont="1" applyFill="1" applyBorder="1" applyAlignment="1">
      <alignment horizontal="center" vertical="center" wrapText="1"/>
    </xf>
    <xf numFmtId="164" fontId="4" fillId="4" borderId="1" xfId="1" applyNumberFormat="1" applyFont="1" applyFill="1" applyBorder="1"/>
    <xf numFmtId="0" fontId="5" fillId="5" borderId="1" xfId="0" applyFont="1" applyFill="1" applyBorder="1" applyAlignment="1">
      <alignment horizontal="center" vertical="center" wrapText="1"/>
    </xf>
    <xf numFmtId="164" fontId="4" fillId="5" borderId="1" xfId="1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164" fontId="4" fillId="6" borderId="1" xfId="1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164" fontId="4" fillId="7" borderId="1" xfId="1" applyNumberFormat="1" applyFont="1" applyFill="1" applyBorder="1"/>
    <xf numFmtId="164" fontId="4" fillId="0" borderId="1" xfId="1" applyNumberFormat="1" applyFont="1" applyFill="1" applyBorder="1"/>
    <xf numFmtId="3" fontId="8" fillId="0" borderId="1" xfId="1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5" fillId="8" borderId="1" xfId="0" applyFont="1" applyFill="1" applyBorder="1" applyAlignment="1">
      <alignment horizontal="center" vertical="center" wrapText="1"/>
    </xf>
    <xf numFmtId="164" fontId="4" fillId="8" borderId="1" xfId="1" applyNumberFormat="1" applyFont="1" applyFill="1" applyBorder="1"/>
    <xf numFmtId="0" fontId="4" fillId="8" borderId="0" xfId="0" applyFont="1" applyFill="1"/>
    <xf numFmtId="0" fontId="4" fillId="4" borderId="0" xfId="0" applyFont="1" applyFill="1"/>
    <xf numFmtId="0" fontId="4" fillId="6" borderId="0" xfId="0" applyFont="1" applyFill="1"/>
    <xf numFmtId="0" fontId="5" fillId="9" borderId="1" xfId="0" applyFont="1" applyFill="1" applyBorder="1" applyAlignment="1">
      <alignment horizontal="center" vertical="center" wrapText="1"/>
    </xf>
    <xf numFmtId="164" fontId="4" fillId="9" borderId="1" xfId="1" applyNumberFormat="1" applyFont="1" applyFill="1" applyBorder="1"/>
    <xf numFmtId="0" fontId="4" fillId="9" borderId="0" xfId="0" applyFont="1" applyFill="1"/>
    <xf numFmtId="0" fontId="4" fillId="7" borderId="0" xfId="0" applyFont="1" applyFill="1"/>
    <xf numFmtId="164" fontId="4" fillId="8" borderId="2" xfId="1" applyNumberFormat="1" applyFont="1" applyFill="1" applyBorder="1"/>
    <xf numFmtId="3" fontId="12" fillId="0" borderId="1" xfId="0" applyNumberFormat="1" applyFont="1" applyBorder="1" applyAlignment="1">
      <alignment wrapText="1"/>
    </xf>
    <xf numFmtId="164" fontId="4" fillId="8" borderId="2" xfId="1" applyNumberFormat="1" applyFont="1" applyFill="1" applyBorder="1" applyAlignment="1">
      <alignment horizontal="right"/>
    </xf>
    <xf numFmtId="3" fontId="12" fillId="8" borderId="2" xfId="0" applyNumberFormat="1" applyFont="1" applyFill="1" applyBorder="1" applyAlignment="1">
      <alignment horizontal="right" wrapText="1"/>
    </xf>
    <xf numFmtId="3" fontId="4" fillId="4" borderId="1" xfId="1" applyNumberFormat="1" applyFont="1" applyFill="1" applyBorder="1" applyAlignment="1">
      <alignment horizontal="right"/>
    </xf>
    <xf numFmtId="3" fontId="4" fillId="6" borderId="1" xfId="1" applyNumberFormat="1" applyFont="1" applyFill="1" applyBorder="1" applyAlignment="1">
      <alignment horizontal="right"/>
    </xf>
    <xf numFmtId="3" fontId="4" fillId="9" borderId="1" xfId="1" applyNumberFormat="1" applyFont="1" applyFill="1" applyBorder="1" applyAlignment="1">
      <alignment horizontal="right"/>
    </xf>
    <xf numFmtId="3" fontId="12" fillId="8" borderId="0" xfId="0" applyNumberFormat="1" applyFont="1" applyFill="1" applyAlignment="1">
      <alignment wrapText="1"/>
    </xf>
    <xf numFmtId="3" fontId="4" fillId="7" borderId="1" xfId="1" applyNumberFormat="1" applyFont="1" applyFill="1" applyBorder="1" applyAlignment="1">
      <alignment horizontal="right"/>
    </xf>
    <xf numFmtId="3" fontId="13" fillId="0" borderId="0" xfId="0" applyNumberFormat="1" applyFont="1" applyAlignment="1">
      <alignment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10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14" fillId="0" borderId="1" xfId="0" applyFont="1" applyBorder="1" applyAlignment="1">
      <alignment horizontal="left" vertical="top" wrapText="1"/>
    </xf>
    <xf numFmtId="0" fontId="0" fillId="0" borderId="1" xfId="0" applyBorder="1"/>
    <xf numFmtId="0" fontId="0" fillId="0" borderId="9" xfId="0" applyBorder="1"/>
    <xf numFmtId="0" fontId="15" fillId="0" borderId="0" xfId="0" applyFont="1"/>
    <xf numFmtId="0" fontId="16" fillId="0" borderId="0" xfId="0" applyFont="1"/>
    <xf numFmtId="164" fontId="5" fillId="2" borderId="13" xfId="1" applyNumberFormat="1" applyFont="1" applyFill="1" applyBorder="1"/>
    <xf numFmtId="0" fontId="4" fillId="0" borderId="0" xfId="0" applyFont="1" applyBorder="1"/>
    <xf numFmtId="0" fontId="4" fillId="10" borderId="0" xfId="0" applyFont="1" applyFill="1" applyBorder="1"/>
    <xf numFmtId="164" fontId="4" fillId="0" borderId="1" xfId="1" applyNumberFormat="1" applyFont="1" applyBorder="1" applyAlignment="1">
      <alignment wrapText="1"/>
    </xf>
    <xf numFmtId="164" fontId="17" fillId="0" borderId="0" xfId="1" applyNumberFormat="1" applyFont="1"/>
    <xf numFmtId="164" fontId="4" fillId="0" borderId="1" xfId="1" applyNumberFormat="1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15" fillId="0" borderId="0" xfId="0" applyFont="1" applyBorder="1"/>
    <xf numFmtId="0" fontId="0" fillId="0" borderId="1" xfId="0" applyBorder="1" applyAlignment="1">
      <alignment horizontal="right"/>
    </xf>
    <xf numFmtId="16" fontId="0" fillId="0" borderId="0" xfId="0" applyNumberFormat="1" applyBorder="1"/>
    <xf numFmtId="3" fontId="12" fillId="0" borderId="1" xfId="0" applyNumberFormat="1" applyFont="1" applyBorder="1" applyAlignment="1">
      <alignment horizontal="center" wrapText="1"/>
    </xf>
    <xf numFmtId="0" fontId="16" fillId="7" borderId="0" xfId="0" applyFont="1" applyFill="1"/>
    <xf numFmtId="0" fontId="3" fillId="10" borderId="0" xfId="0" applyFont="1" applyFill="1" applyBorder="1"/>
    <xf numFmtId="3" fontId="3" fillId="10" borderId="0" xfId="0" applyNumberFormat="1" applyFont="1" applyFill="1" applyBorder="1"/>
    <xf numFmtId="3" fontId="4" fillId="10" borderId="0" xfId="0" applyNumberFormat="1" applyFont="1" applyFill="1" applyBorder="1"/>
    <xf numFmtId="164" fontId="4" fillId="0" borderId="1" xfId="1" applyNumberFormat="1" applyFont="1" applyBorder="1" applyAlignment="1">
      <alignment horizontal="center" wrapText="1"/>
    </xf>
    <xf numFmtId="3" fontId="4" fillId="8" borderId="6" xfId="0" applyNumberFormat="1" applyFont="1" applyFill="1" applyBorder="1"/>
    <xf numFmtId="3" fontId="4" fillId="8" borderId="1" xfId="0" applyNumberFormat="1" applyFont="1" applyFill="1" applyBorder="1"/>
    <xf numFmtId="0" fontId="4" fillId="4" borderId="14" xfId="0" applyFont="1" applyFill="1" applyBorder="1"/>
    <xf numFmtId="9" fontId="4" fillId="4" borderId="15" xfId="0" applyNumberFormat="1" applyFont="1" applyFill="1" applyBorder="1" applyAlignment="1">
      <alignment horizontal="center"/>
    </xf>
    <xf numFmtId="9" fontId="4" fillId="4" borderId="2" xfId="0" applyNumberFormat="1" applyFont="1" applyFill="1" applyBorder="1"/>
    <xf numFmtId="9" fontId="4" fillId="4" borderId="1" xfId="0" applyNumberFormat="1" applyFont="1" applyFill="1" applyBorder="1"/>
    <xf numFmtId="0" fontId="4" fillId="4" borderId="7" xfId="0" applyFont="1" applyFill="1" applyBorder="1"/>
    <xf numFmtId="3" fontId="4" fillId="4" borderId="1" xfId="0" applyNumberFormat="1" applyFont="1" applyFill="1" applyBorder="1"/>
    <xf numFmtId="0" fontId="5" fillId="11" borderId="1" xfId="0" applyFont="1" applyFill="1" applyBorder="1" applyAlignment="1">
      <alignment horizontal="center" vertical="center" wrapText="1"/>
    </xf>
    <xf numFmtId="164" fontId="4" fillId="11" borderId="1" xfId="1" applyNumberFormat="1" applyFont="1" applyFill="1" applyBorder="1"/>
    <xf numFmtId="3" fontId="15" fillId="0" borderId="0" xfId="0" applyNumberFormat="1" applyFont="1"/>
    <xf numFmtId="3" fontId="4" fillId="0" borderId="1" xfId="1" applyNumberFormat="1" applyFont="1" applyBorder="1" applyAlignment="1">
      <alignment wrapText="1"/>
    </xf>
    <xf numFmtId="0" fontId="0" fillId="12" borderId="1" xfId="0" applyFill="1" applyBorder="1"/>
    <xf numFmtId="16" fontId="0" fillId="12" borderId="1" xfId="0" applyNumberFormat="1" applyFill="1" applyBorder="1"/>
    <xf numFmtId="0" fontId="0" fillId="13" borderId="1" xfId="0" applyFill="1" applyBorder="1"/>
    <xf numFmtId="16" fontId="0" fillId="13" borderId="1" xfId="0" applyNumberFormat="1" applyFill="1" applyBorder="1"/>
    <xf numFmtId="0" fontId="16" fillId="13" borderId="1" xfId="0" applyFont="1" applyFill="1" applyBorder="1"/>
    <xf numFmtId="0" fontId="0" fillId="5" borderId="1" xfId="0" applyFill="1" applyBorder="1"/>
    <xf numFmtId="0" fontId="0" fillId="14" borderId="0" xfId="0" applyFill="1" applyBorder="1"/>
    <xf numFmtId="164" fontId="4" fillId="0" borderId="1" xfId="1" applyNumberFormat="1" applyFont="1" applyBorder="1" applyAlignment="1"/>
    <xf numFmtId="16" fontId="16" fillId="13" borderId="1" xfId="0" applyNumberFormat="1" applyFont="1" applyFill="1" applyBorder="1"/>
    <xf numFmtId="16" fontId="0" fillId="15" borderId="1" xfId="0" applyNumberFormat="1" applyFill="1" applyBorder="1"/>
    <xf numFmtId="0" fontId="0" fillId="15" borderId="0" xfId="0" applyFill="1" applyBorder="1"/>
    <xf numFmtId="0" fontId="0" fillId="0" borderId="0" xfId="0" applyFill="1" applyBorder="1"/>
    <xf numFmtId="16" fontId="0" fillId="0" borderId="1" xfId="0" applyNumberFormat="1" applyBorder="1"/>
    <xf numFmtId="0" fontId="0" fillId="0" borderId="1" xfId="0" applyFill="1" applyBorder="1"/>
    <xf numFmtId="0" fontId="4" fillId="0" borderId="18" xfId="0" applyFont="1" applyBorder="1"/>
    <xf numFmtId="3" fontId="3" fillId="10" borderId="18" xfId="0" applyNumberFormat="1" applyFont="1" applyFill="1" applyBorder="1"/>
    <xf numFmtId="3" fontId="4" fillId="10" borderId="18" xfId="0" applyNumberFormat="1" applyFont="1" applyFill="1" applyBorder="1"/>
    <xf numFmtId="0" fontId="4" fillId="10" borderId="18" xfId="0" applyFont="1" applyFill="1" applyBorder="1"/>
    <xf numFmtId="0" fontId="4" fillId="0" borderId="18" xfId="0" applyFont="1" applyBorder="1" applyAlignment="1">
      <alignment wrapText="1"/>
    </xf>
    <xf numFmtId="0" fontId="0" fillId="16" borderId="0" xfId="0" applyFill="1"/>
    <xf numFmtId="164" fontId="14" fillId="0" borderId="1" xfId="0" applyNumberFormat="1" applyFont="1" applyBorder="1" applyAlignment="1">
      <alignment horizontal="left" vertical="top" wrapText="1"/>
    </xf>
    <xf numFmtId="3" fontId="18" fillId="0" borderId="0" xfId="0" applyNumberFormat="1" applyFont="1"/>
    <xf numFmtId="164" fontId="0" fillId="0" borderId="1" xfId="1" applyNumberFormat="1" applyFont="1" applyBorder="1"/>
    <xf numFmtId="164" fontId="0" fillId="17" borderId="1" xfId="1" applyNumberFormat="1" applyFont="1" applyFill="1" applyBorder="1"/>
    <xf numFmtId="0" fontId="0" fillId="17" borderId="1" xfId="0" applyFill="1" applyBorder="1"/>
    <xf numFmtId="0" fontId="0" fillId="18" borderId="1" xfId="0" applyFill="1" applyBorder="1"/>
    <xf numFmtId="164" fontId="0" fillId="18" borderId="1" xfId="0" applyNumberFormat="1" applyFill="1" applyBorder="1"/>
    <xf numFmtId="164" fontId="0" fillId="19" borderId="1" xfId="1" applyNumberFormat="1" applyFont="1" applyFill="1" applyBorder="1"/>
    <xf numFmtId="164" fontId="0" fillId="20" borderId="1" xfId="1" applyNumberFormat="1" applyFont="1" applyFill="1" applyBorder="1"/>
    <xf numFmtId="0" fontId="19" fillId="7" borderId="1" xfId="0" applyFont="1" applyFill="1" applyBorder="1"/>
    <xf numFmtId="164" fontId="19" fillId="7" borderId="1" xfId="0" applyNumberFormat="1" applyFont="1" applyFill="1" applyBorder="1"/>
    <xf numFmtId="0" fontId="16" fillId="21" borderId="19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164" fontId="4" fillId="14" borderId="1" xfId="1" applyNumberFormat="1" applyFont="1" applyFill="1" applyBorder="1"/>
    <xf numFmtId="0" fontId="20" fillId="0" borderId="0" xfId="0" applyFont="1" applyAlignment="1">
      <alignment wrapText="1"/>
    </xf>
    <xf numFmtId="0" fontId="21" fillId="7" borderId="0" xfId="0" applyFont="1" applyFill="1"/>
    <xf numFmtId="164" fontId="4" fillId="22" borderId="1" xfId="1" applyNumberFormat="1" applyFont="1" applyFill="1" applyBorder="1"/>
    <xf numFmtId="0" fontId="4" fillId="0" borderId="1" xfId="0" applyFont="1" applyBorder="1" applyAlignment="1">
      <alignment horizontal="left" wrapText="1"/>
    </xf>
    <xf numFmtId="0" fontId="16" fillId="23" borderId="1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3" fontId="17" fillId="0" borderId="0" xfId="0" applyNumberFormat="1" applyFont="1"/>
    <xf numFmtId="0" fontId="6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3" fontId="0" fillId="0" borderId="9" xfId="0" applyNumberFormat="1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4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7" xfId="0" applyNumberFormat="1" applyBorder="1" applyAlignment="1">
      <alignment horizontal="right" wrapText="1"/>
    </xf>
    <xf numFmtId="3" fontId="0" fillId="0" borderId="11" xfId="0" applyNumberForma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left"/>
    </xf>
    <xf numFmtId="14" fontId="0" fillId="0" borderId="4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left"/>
    </xf>
    <xf numFmtId="3" fontId="0" fillId="0" borderId="16" xfId="0" applyNumberFormat="1" applyBorder="1" applyAlignment="1">
      <alignment horizontal="right" wrapText="1"/>
    </xf>
    <xf numFmtId="3" fontId="0" fillId="0" borderId="17" xfId="0" applyNumberForma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2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FF"/>
      <color rgb="FF00CC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1"/>
  <sheetViews>
    <sheetView tabSelected="1" zoomScale="87" zoomScaleNormal="87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defaultRowHeight="18" x14ac:dyDescent="0.35"/>
  <cols>
    <col min="1" max="1" width="12.5546875" style="2" customWidth="1"/>
    <col min="2" max="2" width="17.109375" style="2" customWidth="1"/>
    <col min="3" max="3" width="17.44140625" style="2" customWidth="1"/>
    <col min="4" max="4" width="14.6640625" style="31" customWidth="1"/>
    <col min="5" max="5" width="17.109375" style="32" customWidth="1"/>
    <col min="6" max="8" width="15.5546875" style="2" customWidth="1"/>
    <col min="9" max="9" width="15.88671875" style="33" customWidth="1"/>
    <col min="10" max="10" width="14" style="36" customWidth="1"/>
    <col min="11" max="11" width="17.6640625" style="37" customWidth="1"/>
    <col min="12" max="12" width="13.6640625" style="2" customWidth="1"/>
    <col min="13" max="13" width="11.88671875" style="2" customWidth="1"/>
    <col min="14" max="14" width="14.6640625" style="2" customWidth="1"/>
    <col min="15" max="15" width="14.5546875" style="2" customWidth="1"/>
    <col min="16" max="16" width="16.5546875" style="2" customWidth="1"/>
    <col min="17" max="17" width="11.88671875" style="2" customWidth="1"/>
    <col min="18" max="18" width="19.109375" style="2" customWidth="1"/>
    <col min="19" max="19" width="44" style="12" customWidth="1"/>
    <col min="20" max="23" width="9.109375" style="2"/>
    <col min="24" max="24" width="9.109375" style="1"/>
  </cols>
  <sheetData>
    <row r="1" spans="1:24" ht="30.75" customHeight="1" x14ac:dyDescent="0.35">
      <c r="A1" s="128" t="s">
        <v>84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24" s="11" customFormat="1" ht="84.75" customHeight="1" x14ac:dyDescent="0.3">
      <c r="A2" s="8" t="s">
        <v>0</v>
      </c>
      <c r="B2" s="8" t="s">
        <v>1</v>
      </c>
      <c r="C2" s="8" t="s">
        <v>2</v>
      </c>
      <c r="D2" s="29" t="s">
        <v>14</v>
      </c>
      <c r="E2" s="17" t="s">
        <v>15</v>
      </c>
      <c r="F2" s="19" t="s">
        <v>3</v>
      </c>
      <c r="G2" s="119" t="s">
        <v>82</v>
      </c>
      <c r="H2" s="83" t="s">
        <v>51</v>
      </c>
      <c r="I2" s="21" t="s">
        <v>16</v>
      </c>
      <c r="J2" s="34" t="s">
        <v>4</v>
      </c>
      <c r="K2" s="23" t="s">
        <v>17</v>
      </c>
      <c r="L2" s="8" t="s">
        <v>6</v>
      </c>
      <c r="M2" s="8" t="s">
        <v>5</v>
      </c>
      <c r="N2" s="8" t="s">
        <v>7</v>
      </c>
      <c r="O2" s="8" t="s">
        <v>8</v>
      </c>
      <c r="P2" s="8" t="s">
        <v>9</v>
      </c>
      <c r="Q2" s="8" t="s">
        <v>10</v>
      </c>
      <c r="R2" s="8" t="s">
        <v>11</v>
      </c>
      <c r="S2" s="8" t="s">
        <v>12</v>
      </c>
      <c r="T2" s="9"/>
      <c r="U2" s="9"/>
      <c r="V2" s="9"/>
      <c r="W2" s="9"/>
      <c r="X2" s="10"/>
    </row>
    <row r="3" spans="1:24" ht="22.5" customHeight="1" x14ac:dyDescent="0.35">
      <c r="A3" s="6">
        <v>44958</v>
      </c>
      <c r="B3" s="47">
        <v>7353346</v>
      </c>
      <c r="C3" s="47">
        <v>6932352</v>
      </c>
      <c r="D3" s="30">
        <v>600000</v>
      </c>
      <c r="E3" s="18">
        <v>1500000</v>
      </c>
      <c r="F3" s="20"/>
      <c r="G3" s="120"/>
      <c r="H3" s="84"/>
      <c r="I3" s="22">
        <v>515084</v>
      </c>
      <c r="J3" s="35"/>
      <c r="K3" s="24">
        <v>472000</v>
      </c>
      <c r="L3" s="25"/>
      <c r="M3" s="25"/>
      <c r="N3" s="7"/>
      <c r="O3" s="7"/>
      <c r="P3" s="7"/>
      <c r="Q3" s="7"/>
      <c r="R3" s="16">
        <f>C3-D3-E3-F3-G3-H3-I3-J3-K3-L3-M3-N3+O3-P3-Q3</f>
        <v>3845268</v>
      </c>
      <c r="S3" s="13" t="s">
        <v>86</v>
      </c>
    </row>
    <row r="4" spans="1:24" ht="56.25" customHeight="1" x14ac:dyDescent="0.35">
      <c r="A4" s="6">
        <v>44959</v>
      </c>
      <c r="B4" s="7">
        <v>7927403</v>
      </c>
      <c r="C4" s="7">
        <v>7253966</v>
      </c>
      <c r="D4" s="30"/>
      <c r="E4" s="18"/>
      <c r="F4" s="20"/>
      <c r="G4" s="120"/>
      <c r="H4" s="84"/>
      <c r="I4" s="22">
        <v>1939428</v>
      </c>
      <c r="J4" s="35"/>
      <c r="K4" s="24">
        <v>32000</v>
      </c>
      <c r="L4" s="25"/>
      <c r="M4" s="25"/>
      <c r="N4" s="7"/>
      <c r="O4" s="7"/>
      <c r="P4" s="7"/>
      <c r="Q4" s="7"/>
      <c r="R4" s="16">
        <f t="shared" ref="R4:R33" si="0">C4-D4-E4-F4-G4-H4-I4-J4-K4-L4-M4-N4+O4-P4-Q4</f>
        <v>5282538</v>
      </c>
      <c r="S4" s="124" t="s">
        <v>87</v>
      </c>
    </row>
    <row r="5" spans="1:24" ht="36.75" customHeight="1" x14ac:dyDescent="0.35">
      <c r="A5" s="6">
        <v>44960</v>
      </c>
      <c r="B5" s="64">
        <v>7531304</v>
      </c>
      <c r="C5" s="7">
        <v>7033959</v>
      </c>
      <c r="D5" s="38">
        <v>1250000</v>
      </c>
      <c r="E5" s="18"/>
      <c r="F5" s="20"/>
      <c r="G5" s="120"/>
      <c r="H5" s="84"/>
      <c r="I5" s="22">
        <v>618395</v>
      </c>
      <c r="J5" s="35">
        <v>380000</v>
      </c>
      <c r="K5" s="24">
        <v>1121000</v>
      </c>
      <c r="L5" s="25"/>
      <c r="M5" s="25"/>
      <c r="N5" s="7"/>
      <c r="O5" s="7">
        <v>1000000</v>
      </c>
      <c r="P5" s="7"/>
      <c r="Q5" s="7"/>
      <c r="R5" s="16">
        <f t="shared" si="0"/>
        <v>4664564</v>
      </c>
      <c r="S5" s="13" t="s">
        <v>90</v>
      </c>
    </row>
    <row r="6" spans="1:24" ht="24" customHeight="1" x14ac:dyDescent="0.35">
      <c r="A6" s="6">
        <v>44961</v>
      </c>
      <c r="B6" s="7">
        <v>8196012</v>
      </c>
      <c r="C6" s="7">
        <v>7583372</v>
      </c>
      <c r="D6" s="38"/>
      <c r="E6" s="18">
        <v>1493000</v>
      </c>
      <c r="F6" s="20"/>
      <c r="G6" s="120"/>
      <c r="H6" s="84"/>
      <c r="I6" s="22"/>
      <c r="J6" s="35"/>
      <c r="K6" s="24">
        <v>1295000</v>
      </c>
      <c r="L6" s="25"/>
      <c r="M6" s="25"/>
      <c r="N6" s="7"/>
      <c r="O6" s="7"/>
      <c r="P6" s="7"/>
      <c r="Q6" s="7"/>
      <c r="R6" s="16">
        <f t="shared" si="0"/>
        <v>4795372</v>
      </c>
      <c r="S6" s="13"/>
    </row>
    <row r="7" spans="1:24" ht="24" customHeight="1" x14ac:dyDescent="0.35">
      <c r="A7" s="6">
        <v>44962</v>
      </c>
      <c r="B7" s="39">
        <v>7000972</v>
      </c>
      <c r="C7" s="39">
        <v>6461771</v>
      </c>
      <c r="D7" s="40"/>
      <c r="E7" s="18"/>
      <c r="F7" s="20"/>
      <c r="G7" s="120"/>
      <c r="H7" s="84"/>
      <c r="I7" s="22"/>
      <c r="J7" s="35"/>
      <c r="K7" s="24">
        <v>2757000</v>
      </c>
      <c r="L7" s="25"/>
      <c r="M7" s="25"/>
      <c r="N7" s="7"/>
      <c r="O7" s="7"/>
      <c r="P7" s="7"/>
      <c r="Q7" s="7"/>
      <c r="R7" s="16">
        <f t="shared" si="0"/>
        <v>3704771</v>
      </c>
      <c r="S7" s="13"/>
    </row>
    <row r="8" spans="1:24" ht="21" customHeight="1" x14ac:dyDescent="0.35">
      <c r="A8" s="6">
        <v>44963</v>
      </c>
      <c r="B8" s="39">
        <v>7117487</v>
      </c>
      <c r="C8" s="39">
        <v>6563558</v>
      </c>
      <c r="D8" s="41"/>
      <c r="E8" s="42">
        <v>1322500</v>
      </c>
      <c r="F8" s="20"/>
      <c r="G8" s="120"/>
      <c r="H8" s="84"/>
      <c r="I8" s="22"/>
      <c r="J8" s="35"/>
      <c r="K8" s="24">
        <v>1661521</v>
      </c>
      <c r="L8" s="25"/>
      <c r="M8" s="25"/>
      <c r="N8" s="7"/>
      <c r="O8" s="7"/>
      <c r="P8" s="7"/>
      <c r="Q8" s="7"/>
      <c r="R8" s="16">
        <f t="shared" si="0"/>
        <v>3579537</v>
      </c>
      <c r="S8" s="13"/>
    </row>
    <row r="9" spans="1:24" ht="21.75" customHeight="1" x14ac:dyDescent="0.35">
      <c r="A9" s="6">
        <v>44964</v>
      </c>
      <c r="B9" s="39">
        <v>5175368</v>
      </c>
      <c r="C9" s="39">
        <v>4796311</v>
      </c>
      <c r="D9" s="41"/>
      <c r="E9" s="18">
        <v>500000</v>
      </c>
      <c r="F9" s="20"/>
      <c r="G9" s="120"/>
      <c r="H9" s="84"/>
      <c r="I9" s="43"/>
      <c r="J9" s="44"/>
      <c r="K9" s="24">
        <v>469000</v>
      </c>
      <c r="L9" s="25"/>
      <c r="M9" s="25"/>
      <c r="N9" s="7"/>
      <c r="O9" s="26"/>
      <c r="P9" s="7"/>
      <c r="Q9" s="7"/>
      <c r="R9" s="16">
        <f t="shared" si="0"/>
        <v>3827311</v>
      </c>
      <c r="S9" s="54"/>
    </row>
    <row r="10" spans="1:24" ht="23.25" customHeight="1" x14ac:dyDescent="0.35">
      <c r="A10" s="6">
        <v>44965</v>
      </c>
      <c r="B10" s="39">
        <v>9921384</v>
      </c>
      <c r="C10" s="39">
        <v>8975801</v>
      </c>
      <c r="D10" s="45">
        <v>200000</v>
      </c>
      <c r="E10" s="18"/>
      <c r="F10" s="20"/>
      <c r="G10" s="120"/>
      <c r="H10" s="84"/>
      <c r="I10" s="43"/>
      <c r="J10" s="44"/>
      <c r="K10" s="46">
        <v>2193600</v>
      </c>
      <c r="L10" s="25"/>
      <c r="M10" s="25"/>
      <c r="N10" s="7"/>
      <c r="O10" s="108"/>
      <c r="P10" s="7"/>
      <c r="Q10" s="7"/>
      <c r="R10" s="16">
        <f t="shared" si="0"/>
        <v>6582201</v>
      </c>
      <c r="S10" s="107"/>
    </row>
    <row r="11" spans="1:24" x14ac:dyDescent="0.35">
      <c r="A11" s="6">
        <v>44966</v>
      </c>
      <c r="B11" s="127">
        <v>6245448</v>
      </c>
      <c r="C11" s="39">
        <v>5826007</v>
      </c>
      <c r="D11" s="40">
        <v>300000</v>
      </c>
      <c r="E11" s="18"/>
      <c r="F11" s="20"/>
      <c r="G11" s="120"/>
      <c r="H11" s="84"/>
      <c r="I11" s="43"/>
      <c r="J11" s="44"/>
      <c r="K11" s="46">
        <v>2382000</v>
      </c>
      <c r="L11" s="25"/>
      <c r="M11" s="25"/>
      <c r="N11" s="7"/>
      <c r="O11" s="7"/>
      <c r="P11" s="7"/>
      <c r="Q11" s="7"/>
      <c r="R11" s="16">
        <f t="shared" si="0"/>
        <v>3144007</v>
      </c>
      <c r="S11" s="107"/>
    </row>
    <row r="12" spans="1:24" ht="21" customHeight="1" x14ac:dyDescent="0.35">
      <c r="A12" s="6">
        <v>44967</v>
      </c>
      <c r="B12" s="69">
        <v>7477877</v>
      </c>
      <c r="C12" s="158">
        <v>7100143</v>
      </c>
      <c r="D12" s="41">
        <v>550000</v>
      </c>
      <c r="E12" s="18">
        <v>1000000</v>
      </c>
      <c r="F12" s="20"/>
      <c r="G12" s="120"/>
      <c r="H12" s="84"/>
      <c r="I12" s="43">
        <v>628248</v>
      </c>
      <c r="J12" s="44"/>
      <c r="K12" s="46">
        <v>2665024</v>
      </c>
      <c r="L12" s="25"/>
      <c r="M12" s="25"/>
      <c r="N12" s="7"/>
      <c r="O12" s="7"/>
      <c r="P12" s="7"/>
      <c r="Q12" s="7"/>
      <c r="R12" s="16">
        <f t="shared" si="0"/>
        <v>2256871</v>
      </c>
      <c r="S12" s="27" t="s">
        <v>97</v>
      </c>
    </row>
    <row r="13" spans="1:24" x14ac:dyDescent="0.35">
      <c r="A13" s="6">
        <v>44968</v>
      </c>
      <c r="B13" s="39">
        <v>6771281</v>
      </c>
      <c r="C13" s="39">
        <v>6274822</v>
      </c>
      <c r="D13" s="41">
        <v>350000</v>
      </c>
      <c r="E13" s="18"/>
      <c r="F13" s="20"/>
      <c r="G13" s="120"/>
      <c r="H13" s="84"/>
      <c r="I13" s="43">
        <v>560735</v>
      </c>
      <c r="J13" s="44"/>
      <c r="K13" s="46">
        <v>80000</v>
      </c>
      <c r="L13" s="25"/>
      <c r="M13" s="25"/>
      <c r="N13" s="7"/>
      <c r="O13" s="7"/>
      <c r="P13" s="7"/>
      <c r="Q13" s="7"/>
      <c r="R13" s="16">
        <f t="shared" si="0"/>
        <v>5284087</v>
      </c>
      <c r="S13" s="28" t="s">
        <v>96</v>
      </c>
    </row>
    <row r="14" spans="1:24" x14ac:dyDescent="0.35">
      <c r="A14" s="6">
        <v>44969</v>
      </c>
      <c r="B14" s="39">
        <v>7246635</v>
      </c>
      <c r="C14" s="108">
        <v>6622249</v>
      </c>
      <c r="D14" s="38"/>
      <c r="E14" s="18"/>
      <c r="F14" s="20"/>
      <c r="G14" s="120"/>
      <c r="H14" s="84"/>
      <c r="I14" s="22">
        <v>353564</v>
      </c>
      <c r="J14" s="35"/>
      <c r="K14" s="24">
        <v>1272100</v>
      </c>
      <c r="L14" s="25"/>
      <c r="M14" s="25"/>
      <c r="N14" s="7"/>
      <c r="O14" s="7"/>
      <c r="P14" s="7"/>
      <c r="Q14" s="7"/>
      <c r="R14" s="16">
        <f t="shared" si="0"/>
        <v>4996585</v>
      </c>
      <c r="S14" s="28" t="s">
        <v>95</v>
      </c>
    </row>
    <row r="15" spans="1:24" x14ac:dyDescent="0.35">
      <c r="A15" s="6">
        <v>44970</v>
      </c>
      <c r="B15" s="39"/>
      <c r="C15" s="39"/>
      <c r="D15" s="38"/>
      <c r="E15" s="18"/>
      <c r="F15" s="20"/>
      <c r="G15" s="120"/>
      <c r="H15" s="84"/>
      <c r="I15" s="22"/>
      <c r="J15" s="35"/>
      <c r="K15" s="24"/>
      <c r="L15" s="25"/>
      <c r="M15" s="25"/>
      <c r="N15" s="7"/>
      <c r="O15" s="7"/>
      <c r="P15" s="7"/>
      <c r="Q15" s="7"/>
      <c r="R15" s="16">
        <f t="shared" si="0"/>
        <v>0</v>
      </c>
      <c r="S15" s="28"/>
    </row>
    <row r="16" spans="1:24" x14ac:dyDescent="0.35">
      <c r="A16" s="6">
        <v>44971</v>
      </c>
      <c r="B16" s="7"/>
      <c r="C16" s="7"/>
      <c r="D16" s="30"/>
      <c r="E16" s="18"/>
      <c r="F16" s="20"/>
      <c r="G16" s="120"/>
      <c r="H16" s="84"/>
      <c r="I16" s="22"/>
      <c r="J16" s="35"/>
      <c r="K16" s="24"/>
      <c r="L16" s="25"/>
      <c r="M16" s="25"/>
      <c r="N16" s="7"/>
      <c r="O16" s="7"/>
      <c r="P16" s="7"/>
      <c r="Q16" s="7"/>
      <c r="R16" s="16">
        <f t="shared" si="0"/>
        <v>0</v>
      </c>
      <c r="S16" s="13"/>
    </row>
    <row r="17" spans="1:19" x14ac:dyDescent="0.35">
      <c r="A17" s="6">
        <v>44972</v>
      </c>
      <c r="B17" s="7"/>
      <c r="C17" s="74"/>
      <c r="D17" s="30"/>
      <c r="E17" s="18"/>
      <c r="F17" s="20"/>
      <c r="G17" s="120"/>
      <c r="H17" s="84"/>
      <c r="I17" s="22"/>
      <c r="J17" s="35"/>
      <c r="K17" s="24"/>
      <c r="L17" s="25"/>
      <c r="M17" s="25"/>
      <c r="N17" s="7"/>
      <c r="O17" s="7"/>
      <c r="P17" s="7"/>
      <c r="Q17" s="7"/>
      <c r="R17" s="16">
        <f t="shared" si="0"/>
        <v>0</v>
      </c>
      <c r="S17" s="13"/>
    </row>
    <row r="18" spans="1:19" ht="21" customHeight="1" x14ac:dyDescent="0.35">
      <c r="A18" s="6">
        <v>44973</v>
      </c>
      <c r="B18" s="7"/>
      <c r="C18" s="7"/>
      <c r="D18" s="30"/>
      <c r="E18" s="18"/>
      <c r="F18" s="20"/>
      <c r="G18" s="120"/>
      <c r="H18" s="84"/>
      <c r="I18" s="22"/>
      <c r="J18" s="35"/>
      <c r="K18" s="24"/>
      <c r="L18" s="25"/>
      <c r="M18" s="25"/>
      <c r="N18" s="7"/>
      <c r="O18" s="7"/>
      <c r="P18" s="7"/>
      <c r="Q18" s="7"/>
      <c r="R18" s="16">
        <f t="shared" si="0"/>
        <v>0</v>
      </c>
      <c r="S18" s="27"/>
    </row>
    <row r="19" spans="1:19" ht="25.5" customHeight="1" x14ac:dyDescent="0.35">
      <c r="A19" s="6">
        <v>44974</v>
      </c>
      <c r="B19" s="7"/>
      <c r="C19" s="7"/>
      <c r="D19" s="30"/>
      <c r="E19" s="18"/>
      <c r="F19" s="20"/>
      <c r="G19" s="120"/>
      <c r="H19" s="84"/>
      <c r="I19" s="22"/>
      <c r="J19" s="35"/>
      <c r="K19" s="24"/>
      <c r="L19" s="25"/>
      <c r="M19" s="25"/>
      <c r="N19" s="7"/>
      <c r="O19" s="7"/>
      <c r="P19" s="7"/>
      <c r="Q19" s="7"/>
      <c r="R19" s="16">
        <f t="shared" si="0"/>
        <v>0</v>
      </c>
      <c r="S19" s="13"/>
    </row>
    <row r="20" spans="1:19" x14ac:dyDescent="0.35">
      <c r="A20" s="6">
        <v>44975</v>
      </c>
      <c r="B20" s="7"/>
      <c r="C20" s="7"/>
      <c r="D20" s="30"/>
      <c r="E20" s="18"/>
      <c r="F20" s="20"/>
      <c r="G20" s="120"/>
      <c r="H20" s="84"/>
      <c r="I20" s="22"/>
      <c r="J20" s="35"/>
      <c r="K20" s="24"/>
      <c r="L20" s="25"/>
      <c r="M20" s="25"/>
      <c r="N20" s="7"/>
      <c r="O20" s="7"/>
      <c r="P20" s="7"/>
      <c r="Q20" s="7"/>
      <c r="R20" s="16">
        <f t="shared" si="0"/>
        <v>0</v>
      </c>
      <c r="S20" s="13"/>
    </row>
    <row r="21" spans="1:19" ht="24" customHeight="1" x14ac:dyDescent="0.35">
      <c r="A21" s="6">
        <v>44976</v>
      </c>
      <c r="B21" s="7"/>
      <c r="C21" s="7"/>
      <c r="D21" s="30"/>
      <c r="E21" s="18"/>
      <c r="F21" s="20"/>
      <c r="G21" s="120"/>
      <c r="H21" s="84"/>
      <c r="I21" s="22"/>
      <c r="J21" s="35"/>
      <c r="K21" s="24"/>
      <c r="L21" s="25"/>
      <c r="M21" s="25"/>
      <c r="N21" s="7"/>
      <c r="O21" s="7"/>
      <c r="P21" s="7"/>
      <c r="Q21" s="7"/>
      <c r="R21" s="16">
        <f t="shared" si="0"/>
        <v>0</v>
      </c>
      <c r="S21" s="13"/>
    </row>
    <row r="22" spans="1:19" x14ac:dyDescent="0.35">
      <c r="A22" s="6">
        <v>44977</v>
      </c>
      <c r="B22" s="7"/>
      <c r="C22" s="7"/>
      <c r="D22" s="30"/>
      <c r="E22" s="18"/>
      <c r="F22" s="20"/>
      <c r="G22" s="120"/>
      <c r="H22" s="84"/>
      <c r="I22" s="22"/>
      <c r="J22" s="35"/>
      <c r="K22" s="24"/>
      <c r="L22" s="25"/>
      <c r="M22" s="25"/>
      <c r="N22" s="7"/>
      <c r="O22" s="7"/>
      <c r="P22" s="7"/>
      <c r="Q22" s="7"/>
      <c r="R22" s="16">
        <f t="shared" si="0"/>
        <v>0</v>
      </c>
      <c r="S22" s="13"/>
    </row>
    <row r="23" spans="1:19" ht="21" customHeight="1" x14ac:dyDescent="0.35">
      <c r="A23" s="6">
        <v>44978</v>
      </c>
      <c r="B23" s="85"/>
      <c r="C23" s="86"/>
      <c r="D23" s="30"/>
      <c r="E23" s="18"/>
      <c r="F23" s="20"/>
      <c r="G23" s="120"/>
      <c r="H23" s="84"/>
      <c r="I23" s="22"/>
      <c r="J23" s="35"/>
      <c r="K23" s="24"/>
      <c r="L23" s="25"/>
      <c r="M23" s="25"/>
      <c r="N23" s="7"/>
      <c r="O23" s="7"/>
      <c r="P23" s="7"/>
      <c r="Q23" s="7"/>
      <c r="R23" s="16">
        <f t="shared" si="0"/>
        <v>0</v>
      </c>
      <c r="S23" s="13"/>
    </row>
    <row r="24" spans="1:19" ht="24" customHeight="1" x14ac:dyDescent="0.35">
      <c r="A24" s="6">
        <v>44979</v>
      </c>
      <c r="B24" s="7"/>
      <c r="C24" s="7"/>
      <c r="D24" s="30"/>
      <c r="E24" s="18"/>
      <c r="F24" s="20"/>
      <c r="G24" s="120"/>
      <c r="H24" s="84"/>
      <c r="I24" s="22"/>
      <c r="J24" s="35"/>
      <c r="K24" s="24"/>
      <c r="L24" s="25"/>
      <c r="M24" s="25"/>
      <c r="N24" s="7"/>
      <c r="O24" s="7"/>
      <c r="P24"/>
      <c r="Q24" s="7"/>
      <c r="R24" s="16">
        <f t="shared" si="0"/>
        <v>0</v>
      </c>
      <c r="S24" s="13"/>
    </row>
    <row r="25" spans="1:19" ht="23.25" customHeight="1" x14ac:dyDescent="0.35">
      <c r="A25" s="6">
        <v>44980</v>
      </c>
      <c r="B25" s="7"/>
      <c r="C25" s="7"/>
      <c r="D25" s="30"/>
      <c r="E25" s="18"/>
      <c r="F25" s="20"/>
      <c r="G25" s="120"/>
      <c r="H25" s="84"/>
      <c r="I25" s="22"/>
      <c r="J25" s="35"/>
      <c r="K25" s="24"/>
      <c r="L25" s="25"/>
      <c r="M25" s="25"/>
      <c r="N25" s="7"/>
      <c r="O25" s="7"/>
      <c r="P25" s="7"/>
      <c r="Q25" s="7"/>
      <c r="R25" s="16">
        <f t="shared" si="0"/>
        <v>0</v>
      </c>
      <c r="S25" s="13"/>
    </row>
    <row r="26" spans="1:19" x14ac:dyDescent="0.35">
      <c r="A26" s="6">
        <v>44981</v>
      </c>
      <c r="B26" s="94"/>
      <c r="C26" s="7"/>
      <c r="D26" s="30"/>
      <c r="E26" s="18"/>
      <c r="F26" s="20"/>
      <c r="G26" s="120"/>
      <c r="H26" s="84"/>
      <c r="I26" s="22"/>
      <c r="J26" s="35"/>
      <c r="K26" s="24"/>
      <c r="L26" s="25"/>
      <c r="M26" s="25"/>
      <c r="N26" s="7"/>
      <c r="O26" s="7"/>
      <c r="P26" s="7"/>
      <c r="Q26" s="7"/>
      <c r="R26" s="16">
        <f t="shared" si="0"/>
        <v>0</v>
      </c>
      <c r="S26" s="13"/>
    </row>
    <row r="27" spans="1:19" x14ac:dyDescent="0.35">
      <c r="A27" s="6">
        <v>44982</v>
      </c>
      <c r="B27" s="62"/>
      <c r="C27" s="74"/>
      <c r="D27" s="30"/>
      <c r="E27" s="18"/>
      <c r="F27" s="20"/>
      <c r="G27" s="120"/>
      <c r="H27" s="84"/>
      <c r="I27" s="22"/>
      <c r="J27" s="35"/>
      <c r="K27" s="24"/>
      <c r="L27" s="25"/>
      <c r="M27" s="25"/>
      <c r="N27" s="7"/>
      <c r="O27" s="7"/>
      <c r="P27" s="7"/>
      <c r="Q27" s="7"/>
      <c r="R27" s="16">
        <f t="shared" si="0"/>
        <v>0</v>
      </c>
      <c r="S27" s="13"/>
    </row>
    <row r="28" spans="1:19" x14ac:dyDescent="0.35">
      <c r="A28" s="6">
        <v>44983</v>
      </c>
      <c r="B28" s="7"/>
      <c r="C28" s="7"/>
      <c r="D28" s="30"/>
      <c r="E28" s="18"/>
      <c r="F28" s="20"/>
      <c r="G28" s="120"/>
      <c r="H28" s="84"/>
      <c r="I28" s="22"/>
      <c r="J28" s="35"/>
      <c r="K28" s="24"/>
      <c r="L28" s="25"/>
      <c r="M28" s="25"/>
      <c r="N28" s="7"/>
      <c r="O28" s="7"/>
      <c r="P28" s="7"/>
      <c r="Q28" s="7"/>
      <c r="R28" s="16">
        <f t="shared" si="0"/>
        <v>0</v>
      </c>
      <c r="S28" s="13"/>
    </row>
    <row r="29" spans="1:19" ht="24.75" customHeight="1" x14ac:dyDescent="0.35">
      <c r="A29" s="6">
        <v>44984</v>
      </c>
      <c r="B29" s="63"/>
      <c r="C29" s="7"/>
      <c r="D29" s="30"/>
      <c r="E29" s="18"/>
      <c r="F29" s="20"/>
      <c r="G29" s="120"/>
      <c r="H29" s="84"/>
      <c r="I29" s="22"/>
      <c r="J29" s="35"/>
      <c r="K29" s="24"/>
      <c r="L29" s="25"/>
      <c r="M29" s="25"/>
      <c r="N29" s="7"/>
      <c r="O29" s="7"/>
      <c r="P29" s="7"/>
      <c r="Q29" s="7"/>
      <c r="R29" s="16">
        <f t="shared" si="0"/>
        <v>0</v>
      </c>
      <c r="S29" s="121"/>
    </row>
    <row r="30" spans="1:19" ht="24" customHeight="1" x14ac:dyDescent="0.35">
      <c r="A30" s="6">
        <v>44985</v>
      </c>
      <c r="B30" s="7"/>
      <c r="C30" s="7"/>
      <c r="D30" s="30"/>
      <c r="E30" s="18"/>
      <c r="F30" s="20"/>
      <c r="G30" s="120"/>
      <c r="H30" s="84"/>
      <c r="I30" s="22"/>
      <c r="J30" s="35"/>
      <c r="K30" s="24"/>
      <c r="L30" s="25"/>
      <c r="M30" s="25"/>
      <c r="N30" s="7"/>
      <c r="O30" s="7"/>
      <c r="P30" s="7"/>
      <c r="Q30" s="7"/>
      <c r="R30" s="16">
        <f t="shared" si="0"/>
        <v>0</v>
      </c>
      <c r="S30" s="13"/>
    </row>
    <row r="31" spans="1:19" x14ac:dyDescent="0.35">
      <c r="A31" s="6" t="s">
        <v>85</v>
      </c>
      <c r="B31" s="7"/>
      <c r="C31" s="7"/>
      <c r="D31" s="30"/>
      <c r="E31" s="18"/>
      <c r="F31" s="20"/>
      <c r="G31" s="120"/>
      <c r="H31" s="84"/>
      <c r="I31" s="22"/>
      <c r="J31" s="35"/>
      <c r="K31" s="24"/>
      <c r="L31" s="25"/>
      <c r="M31" s="25"/>
      <c r="N31" s="7"/>
      <c r="O31" s="7"/>
      <c r="P31" s="7"/>
      <c r="Q31" s="7"/>
      <c r="R31" s="16">
        <f t="shared" si="0"/>
        <v>0</v>
      </c>
      <c r="S31" s="13"/>
    </row>
    <row r="32" spans="1:19" ht="19.2" x14ac:dyDescent="0.45">
      <c r="A32" s="6"/>
      <c r="B32" s="7"/>
      <c r="C32" s="7"/>
      <c r="D32" s="30"/>
      <c r="E32" s="18"/>
      <c r="F32" s="20"/>
      <c r="G32" s="120"/>
      <c r="H32" s="84"/>
      <c r="I32" s="22"/>
      <c r="J32" s="35"/>
      <c r="K32" s="122"/>
      <c r="L32" s="25"/>
      <c r="M32" s="25"/>
      <c r="N32" s="7"/>
      <c r="O32" s="7"/>
      <c r="P32" s="7"/>
      <c r="Q32" s="7"/>
      <c r="R32" s="16">
        <f t="shared" si="0"/>
        <v>0</v>
      </c>
      <c r="S32" s="13"/>
    </row>
    <row r="33" spans="1:24" x14ac:dyDescent="0.35">
      <c r="A33" s="6"/>
      <c r="B33" s="7"/>
      <c r="C33" s="7"/>
      <c r="D33" s="30"/>
      <c r="E33" s="18"/>
      <c r="F33" s="20"/>
      <c r="G33" s="120"/>
      <c r="H33" s="84"/>
      <c r="I33" s="22"/>
      <c r="J33" s="35"/>
      <c r="K33" s="24"/>
      <c r="L33" s="25"/>
      <c r="M33" s="25"/>
      <c r="N33" s="7"/>
      <c r="O33" s="7"/>
      <c r="P33" s="7"/>
      <c r="Q33" s="7"/>
      <c r="R33" s="16">
        <f t="shared" si="0"/>
        <v>0</v>
      </c>
      <c r="S33" s="13"/>
    </row>
    <row r="34" spans="1:24" s="5" customFormat="1" ht="36.75" customHeight="1" x14ac:dyDescent="0.3">
      <c r="A34" s="14" t="s">
        <v>13</v>
      </c>
      <c r="B34" s="59">
        <f t="shared" ref="B34:Q34" si="1">SUM(B3:B33)</f>
        <v>87964517</v>
      </c>
      <c r="C34" s="59">
        <f t="shared" si="1"/>
        <v>81424311</v>
      </c>
      <c r="D34" s="59">
        <f t="shared" si="1"/>
        <v>3250000</v>
      </c>
      <c r="E34" s="59">
        <f t="shared" si="1"/>
        <v>5815500</v>
      </c>
      <c r="F34" s="59">
        <f t="shared" si="1"/>
        <v>0</v>
      </c>
      <c r="G34" s="59">
        <f>SUM(G3:G33)</f>
        <v>0</v>
      </c>
      <c r="H34" s="59">
        <f>SUM(H3:H33)</f>
        <v>0</v>
      </c>
      <c r="I34" s="59">
        <f t="shared" si="1"/>
        <v>4615454</v>
      </c>
      <c r="J34" s="59">
        <f t="shared" si="1"/>
        <v>380000</v>
      </c>
      <c r="K34" s="59">
        <f t="shared" si="1"/>
        <v>16400245</v>
      </c>
      <c r="L34" s="59">
        <f t="shared" si="1"/>
        <v>0</v>
      </c>
      <c r="M34" s="59">
        <f t="shared" si="1"/>
        <v>0</v>
      </c>
      <c r="N34" s="59">
        <f t="shared" si="1"/>
        <v>0</v>
      </c>
      <c r="O34" s="59">
        <f t="shared" si="1"/>
        <v>1000000</v>
      </c>
      <c r="P34" s="59">
        <f t="shared" si="1"/>
        <v>0</v>
      </c>
      <c r="Q34" s="59">
        <f t="shared" si="1"/>
        <v>0</v>
      </c>
      <c r="R34" s="16">
        <f>SUM(R3:R33)</f>
        <v>51963112</v>
      </c>
      <c r="S34" s="15"/>
      <c r="T34" s="3"/>
      <c r="U34" s="3"/>
      <c r="V34" s="3"/>
      <c r="W34" s="3"/>
      <c r="X34" s="4"/>
    </row>
    <row r="35" spans="1:24" x14ac:dyDescent="0.35">
      <c r="B35" s="60"/>
      <c r="C35" s="61"/>
      <c r="D35" s="61"/>
      <c r="E35" s="61"/>
      <c r="F35" s="61"/>
      <c r="G35" s="61"/>
      <c r="H35" s="61"/>
      <c r="I35" s="61"/>
      <c r="J35" s="61"/>
      <c r="K35" s="61"/>
    </row>
    <row r="36" spans="1:24" x14ac:dyDescent="0.35">
      <c r="A36" s="77" t="s">
        <v>48</v>
      </c>
      <c r="B36" s="78">
        <v>1</v>
      </c>
      <c r="C36" s="79">
        <v>0.9</v>
      </c>
      <c r="D36" s="80">
        <v>1.05</v>
      </c>
      <c r="E36" s="80">
        <v>1.1000000000000001</v>
      </c>
      <c r="F36" s="61"/>
      <c r="G36" s="61"/>
      <c r="H36" s="61"/>
      <c r="I36" s="61"/>
      <c r="J36" s="61"/>
      <c r="K36" s="61"/>
    </row>
    <row r="37" spans="1:24" x14ac:dyDescent="0.35">
      <c r="A37" s="81"/>
      <c r="B37" s="82"/>
      <c r="C37" s="82">
        <f>B37/100*90</f>
        <v>0</v>
      </c>
      <c r="D37" s="82">
        <f>B37/100*105</f>
        <v>0</v>
      </c>
      <c r="E37" s="82">
        <f>B37/100*110</f>
        <v>0</v>
      </c>
      <c r="F37" s="73"/>
      <c r="G37" s="73"/>
      <c r="H37" s="73"/>
      <c r="I37" s="61"/>
      <c r="J37" s="61"/>
      <c r="K37" s="61"/>
    </row>
    <row r="38" spans="1:24" x14ac:dyDescent="0.35">
      <c r="A38" s="31" t="s">
        <v>49</v>
      </c>
      <c r="B38" s="75">
        <f>SUM(B37-B34)</f>
        <v>-87964517</v>
      </c>
      <c r="C38" s="76">
        <f>SUM(C37-B34)</f>
        <v>-87964517</v>
      </c>
      <c r="D38" s="76">
        <f>SUM(D37-B34)</f>
        <v>-87964517</v>
      </c>
      <c r="E38" s="76">
        <f>SUM(E37-B34)</f>
        <v>-87964517</v>
      </c>
      <c r="F38" s="73"/>
      <c r="G38" s="73"/>
      <c r="H38" s="73"/>
      <c r="I38" s="61"/>
      <c r="J38" s="61"/>
      <c r="K38" s="61"/>
    </row>
    <row r="39" spans="1:24" x14ac:dyDescent="0.35">
      <c r="A39" s="2" t="s">
        <v>50</v>
      </c>
      <c r="B39" s="72"/>
      <c r="C39" s="72"/>
      <c r="D39" s="72"/>
      <c r="E39" s="72"/>
      <c r="F39" s="72"/>
      <c r="G39" s="72"/>
      <c r="H39" s="72"/>
      <c r="I39" s="71"/>
      <c r="J39" s="71"/>
      <c r="K39" s="51"/>
    </row>
    <row r="40" spans="1:24" ht="18.600000000000001" thickBot="1" x14ac:dyDescent="0.4">
      <c r="A40" s="101"/>
      <c r="B40" s="102"/>
      <c r="C40" s="102"/>
      <c r="D40" s="102"/>
      <c r="E40" s="102"/>
      <c r="F40" s="103"/>
      <c r="G40" s="103"/>
      <c r="H40" s="103"/>
      <c r="I40" s="104"/>
      <c r="J40" s="104"/>
      <c r="K40" s="104"/>
      <c r="L40" s="101"/>
      <c r="M40" s="101"/>
      <c r="N40" s="101"/>
      <c r="O40" s="101"/>
      <c r="P40" s="101"/>
      <c r="Q40" s="101"/>
      <c r="R40" s="101"/>
      <c r="S40" s="105"/>
    </row>
    <row r="41" spans="1:24" ht="18.600000000000001" thickTop="1" x14ac:dyDescent="0.35">
      <c r="B41" s="72"/>
      <c r="C41" s="72"/>
      <c r="D41" s="72"/>
      <c r="E41" s="72"/>
      <c r="F41" s="73"/>
      <c r="G41" s="73"/>
      <c r="H41" s="73"/>
      <c r="I41" s="61"/>
      <c r="J41" s="61"/>
      <c r="K41" s="51"/>
    </row>
    <row r="42" spans="1:24" x14ac:dyDescent="0.35">
      <c r="A42" s="51"/>
      <c r="B42" s="72"/>
      <c r="C42" s="72"/>
      <c r="D42" s="72"/>
      <c r="E42" s="72"/>
      <c r="F42" s="73"/>
      <c r="G42" s="73"/>
      <c r="H42" s="73"/>
      <c r="I42" s="61"/>
      <c r="J42" s="61"/>
      <c r="K42" s="51"/>
    </row>
    <row r="43" spans="1:24" x14ac:dyDescent="0.3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</row>
    <row r="44" spans="1:24" x14ac:dyDescent="0.3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</row>
    <row r="45" spans="1:24" x14ac:dyDescent="0.3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24" x14ac:dyDescent="0.35">
      <c r="A46" s="51"/>
      <c r="B46" s="51"/>
      <c r="C46" s="51"/>
      <c r="D46" s="51"/>
      <c r="E46" s="51"/>
      <c r="F46" s="22"/>
      <c r="G46" s="35"/>
      <c r="H46" s="123"/>
      <c r="I46" s="24"/>
      <c r="J46" s="51"/>
      <c r="K46" s="51"/>
    </row>
    <row r="47" spans="1:24" x14ac:dyDescent="0.35">
      <c r="A47" s="51"/>
      <c r="B47" s="51"/>
      <c r="C47" s="51"/>
      <c r="D47" s="51"/>
      <c r="E47" s="51"/>
      <c r="F47" s="22"/>
      <c r="G47" s="35"/>
      <c r="H47" s="123"/>
      <c r="I47" s="24"/>
      <c r="J47" s="51"/>
      <c r="K47" s="51"/>
    </row>
    <row r="48" spans="1:24" x14ac:dyDescent="0.3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</row>
    <row r="49" spans="1:11" x14ac:dyDescent="0.35">
      <c r="A49" s="51"/>
      <c r="B49" s="51"/>
      <c r="C49" s="51"/>
      <c r="D49" s="51"/>
      <c r="E49" s="51"/>
      <c r="K49" s="51"/>
    </row>
    <row r="50" spans="1:11" x14ac:dyDescent="0.35">
      <c r="A50" s="51"/>
      <c r="B50" s="51"/>
      <c r="C50" s="51"/>
      <c r="D50" s="51"/>
      <c r="E50" s="51"/>
      <c r="K50" s="51"/>
    </row>
    <row r="51" spans="1:11" x14ac:dyDescent="0.35">
      <c r="A51" s="51"/>
      <c r="B51" s="51"/>
      <c r="C51" s="51"/>
      <c r="D51" s="51"/>
      <c r="E51" s="51"/>
      <c r="K51" s="51"/>
    </row>
  </sheetData>
  <mergeCells count="1">
    <mergeCell ref="A1:R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52"/>
  <sheetViews>
    <sheetView workbookViewId="0">
      <selection activeCell="I11" sqref="I9:J11"/>
    </sheetView>
  </sheetViews>
  <sheetFormatPr defaultRowHeight="14.4" x14ac:dyDescent="0.3"/>
  <cols>
    <col min="3" max="3" width="10.88671875" customWidth="1"/>
    <col min="4" max="4" width="8" customWidth="1"/>
    <col min="5" max="5" width="12.6640625" customWidth="1"/>
    <col min="6" max="6" width="11.5546875" customWidth="1"/>
    <col min="7" max="7" width="15.33203125" customWidth="1"/>
  </cols>
  <sheetData>
    <row r="1" spans="3:20" ht="43.2" x14ac:dyDescent="0.3">
      <c r="G1" s="126" t="s">
        <v>94</v>
      </c>
    </row>
    <row r="3" spans="3:20" x14ac:dyDescent="0.3">
      <c r="E3" s="58" t="s">
        <v>32</v>
      </c>
    </row>
    <row r="4" spans="3:20" x14ac:dyDescent="0.3">
      <c r="H4" s="57" t="s">
        <v>29</v>
      </c>
      <c r="K4">
        <v>600</v>
      </c>
      <c r="N4" s="57" t="s">
        <v>31</v>
      </c>
      <c r="Q4">
        <v>600</v>
      </c>
    </row>
    <row r="6" spans="3:20" x14ac:dyDescent="0.3">
      <c r="E6" s="58" t="s">
        <v>33</v>
      </c>
    </row>
    <row r="7" spans="3:20" x14ac:dyDescent="0.3">
      <c r="H7" s="52"/>
      <c r="I7" s="52"/>
      <c r="J7" s="52"/>
      <c r="K7" s="52"/>
      <c r="L7" s="52"/>
      <c r="P7" s="52"/>
      <c r="Q7" s="52"/>
      <c r="R7" s="52"/>
      <c r="S7" s="52"/>
      <c r="T7" s="52"/>
    </row>
    <row r="8" spans="3:20" x14ac:dyDescent="0.3">
      <c r="C8" s="145" t="s">
        <v>25</v>
      </c>
      <c r="D8" s="146"/>
      <c r="H8" s="52"/>
      <c r="I8" s="52"/>
      <c r="J8" s="52"/>
      <c r="K8" s="52"/>
      <c r="L8" s="52"/>
      <c r="P8" s="53"/>
      <c r="Q8" s="153" t="s">
        <v>93</v>
      </c>
      <c r="R8" s="154"/>
      <c r="S8" s="155"/>
      <c r="T8" s="156"/>
    </row>
    <row r="9" spans="3:20" ht="15" thickBot="1" x14ac:dyDescent="0.35">
      <c r="C9" s="48"/>
      <c r="D9" s="147" t="s">
        <v>18</v>
      </c>
      <c r="E9" s="140"/>
      <c r="F9" s="148">
        <v>44930</v>
      </c>
      <c r="G9" s="149"/>
      <c r="H9" s="53"/>
      <c r="I9" s="153"/>
      <c r="J9" s="154"/>
      <c r="K9" s="55"/>
      <c r="L9" s="55">
        <v>50</v>
      </c>
      <c r="M9" s="55">
        <v>100</v>
      </c>
      <c r="N9" s="55">
        <v>200</v>
      </c>
      <c r="O9" s="56"/>
      <c r="P9" s="53"/>
      <c r="Q9" s="154"/>
      <c r="R9" s="154"/>
      <c r="S9" s="157"/>
      <c r="T9" s="157"/>
    </row>
    <row r="10" spans="3:20" ht="15" customHeight="1" x14ac:dyDescent="0.3">
      <c r="C10" s="49">
        <v>1</v>
      </c>
      <c r="D10" s="150" t="s">
        <v>19</v>
      </c>
      <c r="E10" s="150"/>
      <c r="F10" s="151">
        <v>7109531</v>
      </c>
      <c r="G10" s="152"/>
      <c r="H10" s="53"/>
      <c r="I10" s="154"/>
      <c r="J10" s="154"/>
      <c r="K10" s="55"/>
      <c r="L10" s="55">
        <v>2</v>
      </c>
      <c r="M10" s="55">
        <v>1</v>
      </c>
      <c r="N10" s="55">
        <v>4</v>
      </c>
      <c r="O10" s="56"/>
      <c r="P10" s="53"/>
      <c r="Q10" s="154"/>
      <c r="R10" s="154"/>
      <c r="S10" s="157"/>
      <c r="T10" s="157"/>
    </row>
    <row r="11" spans="3:20" x14ac:dyDescent="0.3">
      <c r="C11" s="50">
        <v>2</v>
      </c>
      <c r="D11" s="129" t="s">
        <v>26</v>
      </c>
      <c r="E11" s="130"/>
      <c r="F11" s="131">
        <f>SUM(Sheet1!B34)</f>
        <v>87964517</v>
      </c>
      <c r="G11" s="132"/>
      <c r="H11" s="53"/>
      <c r="I11" s="154"/>
      <c r="J11" s="154"/>
      <c r="K11" s="55"/>
      <c r="L11" s="55">
        <f>SUM(L9*L10)</f>
        <v>100</v>
      </c>
      <c r="M11" s="55">
        <f>SUM(M9*M10)</f>
        <v>100</v>
      </c>
      <c r="N11" s="55">
        <f>SUM(N9*N10)</f>
        <v>800</v>
      </c>
      <c r="O11" s="56">
        <f>SUM(L11:N11)</f>
        <v>1000</v>
      </c>
      <c r="P11" s="53"/>
      <c r="Q11" s="154" t="s">
        <v>91</v>
      </c>
      <c r="R11" s="154"/>
      <c r="S11" s="157"/>
      <c r="T11" s="157"/>
    </row>
    <row r="12" spans="3:20" ht="15" thickBot="1" x14ac:dyDescent="0.35">
      <c r="C12" s="48">
        <v>3</v>
      </c>
      <c r="D12" s="139" t="s">
        <v>27</v>
      </c>
      <c r="E12" s="140"/>
      <c r="F12" s="141">
        <v>4098855</v>
      </c>
      <c r="G12" s="142"/>
      <c r="H12" s="53"/>
      <c r="I12" s="154">
        <v>141</v>
      </c>
      <c r="J12" s="154"/>
      <c r="K12" s="157"/>
      <c r="L12" s="157"/>
      <c r="P12" s="53"/>
      <c r="Q12" s="154"/>
      <c r="R12" s="154"/>
      <c r="S12" s="157"/>
      <c r="T12" s="157"/>
    </row>
    <row r="13" spans="3:20" x14ac:dyDescent="0.3">
      <c r="C13" s="49">
        <v>4</v>
      </c>
      <c r="D13" s="133" t="s">
        <v>28</v>
      </c>
      <c r="E13" s="134"/>
      <c r="F13" s="143">
        <v>0</v>
      </c>
      <c r="G13" s="144"/>
      <c r="H13" s="53"/>
      <c r="I13" s="154">
        <v>250</v>
      </c>
      <c r="J13" s="154"/>
      <c r="K13" s="157"/>
      <c r="L13" s="157"/>
      <c r="P13" s="53"/>
      <c r="Q13" s="154" t="s">
        <v>92</v>
      </c>
      <c r="R13" s="154"/>
      <c r="S13" s="157"/>
      <c r="T13" s="157"/>
    </row>
    <row r="14" spans="3:20" x14ac:dyDescent="0.3">
      <c r="C14" s="50">
        <v>5</v>
      </c>
      <c r="D14" s="129" t="s">
        <v>20</v>
      </c>
      <c r="E14" s="130"/>
      <c r="F14" s="131"/>
      <c r="G14" s="132"/>
      <c r="H14" s="53"/>
      <c r="I14" s="154"/>
      <c r="J14" s="154"/>
      <c r="K14" s="157"/>
      <c r="L14" s="157"/>
      <c r="P14" s="53"/>
      <c r="Q14" s="154"/>
      <c r="R14" s="154"/>
      <c r="S14" s="157"/>
      <c r="T14" s="157"/>
    </row>
    <row r="15" spans="3:20" x14ac:dyDescent="0.3">
      <c r="C15" s="49">
        <v>6</v>
      </c>
      <c r="D15" s="133" t="s">
        <v>21</v>
      </c>
      <c r="E15" s="134"/>
      <c r="F15" s="135" t="s">
        <v>22</v>
      </c>
      <c r="G15" s="136"/>
      <c r="H15" s="53"/>
      <c r="I15" s="154"/>
      <c r="J15" s="154"/>
      <c r="K15" s="157"/>
      <c r="L15" s="157"/>
      <c r="P15" s="53"/>
      <c r="Q15" s="154"/>
      <c r="R15" s="154"/>
      <c r="S15" s="156"/>
      <c r="T15" s="156"/>
    </row>
    <row r="16" spans="3:20" x14ac:dyDescent="0.3">
      <c r="C16" s="50">
        <v>7</v>
      </c>
      <c r="D16" s="129" t="s">
        <v>23</v>
      </c>
      <c r="E16" s="130"/>
      <c r="F16" s="137" t="s">
        <v>24</v>
      </c>
      <c r="G16" s="138"/>
      <c r="H16" s="53"/>
      <c r="I16" s="154"/>
      <c r="J16" s="154"/>
      <c r="K16" s="156">
        <v>1261</v>
      </c>
      <c r="L16" s="156"/>
      <c r="M16">
        <v>200</v>
      </c>
      <c r="P16" s="53"/>
      <c r="Q16" s="154"/>
      <c r="R16" s="154"/>
      <c r="S16" s="156"/>
      <c r="T16" s="156"/>
    </row>
    <row r="17" spans="3:18" x14ac:dyDescent="0.3">
      <c r="G17" s="70"/>
      <c r="H17" s="53"/>
      <c r="I17" s="154"/>
      <c r="J17" s="154"/>
      <c r="K17" s="156"/>
      <c r="L17" s="156"/>
      <c r="P17" s="57" t="s">
        <v>30</v>
      </c>
    </row>
    <row r="18" spans="3:18" x14ac:dyDescent="0.3">
      <c r="G18" s="70"/>
      <c r="H18" s="52"/>
      <c r="I18" s="52"/>
      <c r="J18" s="52"/>
      <c r="K18" s="52"/>
      <c r="L18" s="52"/>
    </row>
    <row r="19" spans="3:18" x14ac:dyDescent="0.3">
      <c r="H19" s="57"/>
      <c r="K19">
        <v>250</v>
      </c>
      <c r="L19" s="57"/>
    </row>
    <row r="20" spans="3:18" x14ac:dyDescent="0.3">
      <c r="M20" s="58" t="s">
        <v>45</v>
      </c>
    </row>
    <row r="21" spans="3:18" x14ac:dyDescent="0.3">
      <c r="E21" s="57" t="s">
        <v>57</v>
      </c>
      <c r="H21">
        <v>300</v>
      </c>
    </row>
    <row r="22" spans="3:18" x14ac:dyDescent="0.3">
      <c r="E22" s="58" t="s">
        <v>61</v>
      </c>
      <c r="H22" t="s">
        <v>52</v>
      </c>
    </row>
    <row r="23" spans="3:18" x14ac:dyDescent="0.3">
      <c r="E23" s="58" t="s">
        <v>60</v>
      </c>
      <c r="O23" s="57" t="s">
        <v>76</v>
      </c>
      <c r="R23">
        <v>300</v>
      </c>
    </row>
    <row r="24" spans="3:18" x14ac:dyDescent="0.3">
      <c r="E24" s="58" t="s">
        <v>58</v>
      </c>
      <c r="O24" s="57" t="s">
        <v>77</v>
      </c>
      <c r="R24">
        <v>80</v>
      </c>
    </row>
    <row r="25" spans="3:18" x14ac:dyDescent="0.3">
      <c r="E25" s="58" t="s">
        <v>59</v>
      </c>
    </row>
    <row r="26" spans="3:18" x14ac:dyDescent="0.3">
      <c r="E26" s="57" t="s">
        <v>68</v>
      </c>
      <c r="K26" s="57" t="s">
        <v>83</v>
      </c>
      <c r="N26">
        <v>400</v>
      </c>
    </row>
    <row r="28" spans="3:18" x14ac:dyDescent="0.3">
      <c r="C28" s="55"/>
      <c r="D28" s="55"/>
      <c r="E28" s="55"/>
      <c r="F28" s="55"/>
      <c r="G28" s="58" t="s">
        <v>78</v>
      </c>
    </row>
    <row r="29" spans="3:18" x14ac:dyDescent="0.3">
      <c r="C29" s="114">
        <v>500000</v>
      </c>
      <c r="D29" s="114">
        <v>1</v>
      </c>
      <c r="E29" s="114">
        <f t="shared" ref="E29:E37" si="0">+D29*C29</f>
        <v>500000</v>
      </c>
      <c r="F29" s="55"/>
      <c r="G29" s="58" t="s">
        <v>79</v>
      </c>
    </row>
    <row r="30" spans="3:18" ht="15" thickBot="1" x14ac:dyDescent="0.35">
      <c r="C30" s="114">
        <v>200000</v>
      </c>
      <c r="D30" s="114">
        <v>13</v>
      </c>
      <c r="E30" s="114">
        <f t="shared" si="0"/>
        <v>2600000</v>
      </c>
      <c r="F30" s="55"/>
      <c r="G30" s="58" t="s">
        <v>80</v>
      </c>
      <c r="J30" s="57" t="s">
        <v>75</v>
      </c>
      <c r="M30">
        <v>600</v>
      </c>
    </row>
    <row r="31" spans="3:18" ht="15" thickBot="1" x14ac:dyDescent="0.35">
      <c r="C31" s="114">
        <v>100000</v>
      </c>
      <c r="D31" s="114">
        <v>14</v>
      </c>
      <c r="E31" s="114">
        <f t="shared" si="0"/>
        <v>1400000</v>
      </c>
      <c r="F31" s="55"/>
      <c r="G31" s="118" t="s">
        <v>81</v>
      </c>
    </row>
    <row r="32" spans="3:18" x14ac:dyDescent="0.3">
      <c r="C32" s="114">
        <v>50000</v>
      </c>
      <c r="D32" s="114">
        <v>8</v>
      </c>
      <c r="E32" s="114">
        <f t="shared" si="0"/>
        <v>400000</v>
      </c>
      <c r="F32" s="55"/>
      <c r="G32">
        <v>981512153</v>
      </c>
    </row>
    <row r="33" spans="3:6" x14ac:dyDescent="0.3">
      <c r="C33" s="114">
        <v>20000</v>
      </c>
      <c r="D33" s="114">
        <v>1</v>
      </c>
      <c r="E33" s="114">
        <f t="shared" si="0"/>
        <v>20000</v>
      </c>
      <c r="F33" s="55"/>
    </row>
    <row r="34" spans="3:6" x14ac:dyDescent="0.3">
      <c r="C34" s="114">
        <v>10000</v>
      </c>
      <c r="D34" s="114">
        <v>2</v>
      </c>
      <c r="E34" s="114">
        <f t="shared" si="0"/>
        <v>20000</v>
      </c>
      <c r="F34" s="55"/>
    </row>
    <row r="35" spans="3:6" x14ac:dyDescent="0.3">
      <c r="C35" s="114">
        <v>5000</v>
      </c>
      <c r="D35" s="114">
        <v>16</v>
      </c>
      <c r="E35" s="114">
        <f t="shared" si="0"/>
        <v>80000</v>
      </c>
      <c r="F35" s="55"/>
    </row>
    <row r="36" spans="3:6" x14ac:dyDescent="0.3">
      <c r="C36" s="114">
        <v>2000</v>
      </c>
      <c r="D36" s="114">
        <v>3</v>
      </c>
      <c r="E36" s="114">
        <f t="shared" si="0"/>
        <v>6000</v>
      </c>
      <c r="F36" s="55"/>
    </row>
    <row r="37" spans="3:6" x14ac:dyDescent="0.3">
      <c r="C37" s="114">
        <v>1000</v>
      </c>
      <c r="D37" s="114">
        <v>5</v>
      </c>
      <c r="E37" s="114">
        <f t="shared" si="0"/>
        <v>5000</v>
      </c>
      <c r="F37" s="116" t="s">
        <v>71</v>
      </c>
    </row>
    <row r="38" spans="3:6" x14ac:dyDescent="0.3">
      <c r="C38" s="114"/>
      <c r="D38" s="114"/>
      <c r="E38" s="115">
        <f>SUM(E29:E37)</f>
        <v>5031000</v>
      </c>
      <c r="F38" s="117">
        <f>+E38-E39-E47</f>
        <v>-2975672</v>
      </c>
    </row>
    <row r="39" spans="3:6" x14ac:dyDescent="0.3">
      <c r="C39" s="109"/>
      <c r="D39" s="109" t="s">
        <v>69</v>
      </c>
      <c r="E39" s="109">
        <f>+Sheet1!R14+Sheet1!R13</f>
        <v>10280672</v>
      </c>
      <c r="F39" s="55"/>
    </row>
    <row r="40" spans="3:6" x14ac:dyDescent="0.3">
      <c r="C40" s="110" t="s">
        <v>70</v>
      </c>
      <c r="D40" s="110" t="s">
        <v>73</v>
      </c>
      <c r="E40" s="110">
        <f>-2052000-372000</f>
        <v>-2424000</v>
      </c>
      <c r="F40" s="55"/>
    </row>
    <row r="41" spans="3:6" x14ac:dyDescent="0.3">
      <c r="C41" s="111"/>
      <c r="D41" s="110" t="s">
        <v>72</v>
      </c>
      <c r="E41" s="110">
        <v>150000</v>
      </c>
      <c r="F41" s="55"/>
    </row>
    <row r="42" spans="3:6" x14ac:dyDescent="0.3">
      <c r="C42" s="111"/>
      <c r="D42" s="110"/>
      <c r="E42" s="110"/>
      <c r="F42" s="57"/>
    </row>
    <row r="43" spans="3:6" x14ac:dyDescent="0.3">
      <c r="C43" s="111"/>
      <c r="D43" s="110"/>
      <c r="E43" s="110"/>
      <c r="F43" s="57"/>
    </row>
    <row r="44" spans="3:6" x14ac:dyDescent="0.3">
      <c r="C44" s="111"/>
      <c r="D44" s="110"/>
      <c r="E44" s="110"/>
      <c r="F44" s="55"/>
    </row>
    <row r="45" spans="3:6" x14ac:dyDescent="0.3">
      <c r="C45" s="111"/>
      <c r="D45" s="110"/>
      <c r="E45" s="110"/>
      <c r="F45" s="55"/>
    </row>
    <row r="46" spans="3:6" x14ac:dyDescent="0.3">
      <c r="C46" s="111"/>
      <c r="D46" s="110"/>
      <c r="E46" s="110"/>
      <c r="F46" s="55"/>
    </row>
    <row r="47" spans="3:6" x14ac:dyDescent="0.3">
      <c r="C47" s="112"/>
      <c r="D47" s="112"/>
      <c r="E47" s="113">
        <f>SUM(E40:E46)</f>
        <v>-2274000</v>
      </c>
      <c r="F47" s="55"/>
    </row>
    <row r="48" spans="3:6" x14ac:dyDescent="0.3">
      <c r="C48" s="55"/>
      <c r="D48" s="55"/>
      <c r="E48" s="55"/>
      <c r="F48" s="55"/>
    </row>
    <row r="49" spans="3:6" x14ac:dyDescent="0.3">
      <c r="C49" s="55"/>
      <c r="D49" s="55"/>
      <c r="E49" s="55"/>
      <c r="F49" s="55"/>
    </row>
    <row r="50" spans="3:6" ht="15" thickBot="1" x14ac:dyDescent="0.35">
      <c r="C50" s="55"/>
      <c r="D50" s="55"/>
      <c r="E50" s="55"/>
      <c r="F50" s="55"/>
    </row>
    <row r="51" spans="3:6" ht="23.4" thickBot="1" x14ac:dyDescent="0.35">
      <c r="C51" s="125" t="s">
        <v>88</v>
      </c>
    </row>
    <row r="52" spans="3:6" x14ac:dyDescent="0.3">
      <c r="C52" s="58" t="s">
        <v>89</v>
      </c>
    </row>
  </sheetData>
  <mergeCells count="50">
    <mergeCell ref="I16:J16"/>
    <mergeCell ref="K16:L16"/>
    <mergeCell ref="I17:J17"/>
    <mergeCell ref="K17:L17"/>
    <mergeCell ref="I13:J13"/>
    <mergeCell ref="K13:L13"/>
    <mergeCell ref="I14:J14"/>
    <mergeCell ref="K14:L14"/>
    <mergeCell ref="I15:J15"/>
    <mergeCell ref="K15:L15"/>
    <mergeCell ref="I9:J9"/>
    <mergeCell ref="I10:J10"/>
    <mergeCell ref="I11:J11"/>
    <mergeCell ref="I12:J12"/>
    <mergeCell ref="K12:L12"/>
    <mergeCell ref="Q14:R14"/>
    <mergeCell ref="S14:T14"/>
    <mergeCell ref="Q15:R15"/>
    <mergeCell ref="S15:T15"/>
    <mergeCell ref="Q16:R16"/>
    <mergeCell ref="S16:T16"/>
    <mergeCell ref="Q11:R11"/>
    <mergeCell ref="S11:T11"/>
    <mergeCell ref="Q12:R12"/>
    <mergeCell ref="S12:T12"/>
    <mergeCell ref="Q13:R13"/>
    <mergeCell ref="S13:T13"/>
    <mergeCell ref="Q8:R8"/>
    <mergeCell ref="S8:T8"/>
    <mergeCell ref="Q9:R9"/>
    <mergeCell ref="S9:T9"/>
    <mergeCell ref="Q10:R10"/>
    <mergeCell ref="S10:T10"/>
    <mergeCell ref="C8:D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workbookViewId="0">
      <selection activeCell="J18" sqref="J18"/>
    </sheetView>
  </sheetViews>
  <sheetFormatPr defaultRowHeight="14.4" x14ac:dyDescent="0.3"/>
  <cols>
    <col min="10" max="10" width="10.44140625" customWidth="1"/>
    <col min="11" max="11" width="11.109375" customWidth="1"/>
    <col min="12" max="12" width="9.6640625" customWidth="1"/>
    <col min="13" max="13" width="9" customWidth="1"/>
  </cols>
  <sheetData>
    <row r="1" spans="2:16" x14ac:dyDescent="0.3">
      <c r="B1" s="52"/>
      <c r="C1" s="52"/>
      <c r="D1" s="52"/>
      <c r="E1" s="52"/>
      <c r="F1" s="93" t="s">
        <v>64</v>
      </c>
      <c r="G1" s="93" t="s">
        <v>65</v>
      </c>
      <c r="H1" s="52"/>
      <c r="I1" s="52"/>
      <c r="J1" s="52"/>
      <c r="K1" s="52"/>
      <c r="L1" s="93" t="s">
        <v>34</v>
      </c>
      <c r="M1" s="93" t="s">
        <v>39</v>
      </c>
      <c r="N1" s="52"/>
      <c r="O1" s="52"/>
      <c r="P1" s="52"/>
    </row>
    <row r="2" spans="2:16" x14ac:dyDescent="0.3">
      <c r="B2" s="52"/>
      <c r="C2" s="52"/>
      <c r="D2" s="52"/>
      <c r="E2" s="52"/>
      <c r="F2" s="92" t="s">
        <v>66</v>
      </c>
      <c r="G2" s="92" t="s">
        <v>36</v>
      </c>
      <c r="H2" s="92" t="s">
        <v>56</v>
      </c>
      <c r="I2" s="52"/>
      <c r="J2" s="52"/>
      <c r="K2" s="52"/>
      <c r="L2" s="92" t="s">
        <v>35</v>
      </c>
      <c r="M2" s="92" t="s">
        <v>36</v>
      </c>
      <c r="N2" s="92" t="s">
        <v>37</v>
      </c>
      <c r="O2" s="92" t="s">
        <v>56</v>
      </c>
      <c r="P2" s="52"/>
    </row>
    <row r="3" spans="2:16" x14ac:dyDescent="0.3">
      <c r="B3" s="52"/>
      <c r="C3" s="52"/>
      <c r="D3" s="52"/>
      <c r="E3" s="52"/>
      <c r="F3" s="90">
        <v>44868</v>
      </c>
      <c r="G3" s="55">
        <v>2</v>
      </c>
      <c r="H3" s="88">
        <v>44869</v>
      </c>
      <c r="I3" s="52"/>
      <c r="J3" s="52"/>
      <c r="K3" s="52"/>
      <c r="L3" s="90">
        <v>44835</v>
      </c>
      <c r="M3" s="55">
        <v>2</v>
      </c>
      <c r="N3" s="67" t="s">
        <v>38</v>
      </c>
      <c r="O3" s="87" t="s">
        <v>40</v>
      </c>
      <c r="P3" s="52"/>
    </row>
    <row r="4" spans="2:16" x14ac:dyDescent="0.3">
      <c r="B4" s="52"/>
      <c r="C4" s="52"/>
      <c r="D4" s="52"/>
      <c r="E4" s="52"/>
      <c r="F4" s="90">
        <v>44869</v>
      </c>
      <c r="G4" s="55">
        <v>2</v>
      </c>
      <c r="H4" s="88">
        <v>44871</v>
      </c>
      <c r="I4" s="52"/>
      <c r="J4" s="52"/>
      <c r="K4" s="52"/>
      <c r="L4" s="90">
        <v>44837</v>
      </c>
      <c r="M4" s="55">
        <v>2</v>
      </c>
      <c r="N4" s="67" t="s">
        <v>38</v>
      </c>
      <c r="O4" s="87" t="s">
        <v>43</v>
      </c>
      <c r="P4" s="52"/>
    </row>
    <row r="5" spans="2:16" x14ac:dyDescent="0.3">
      <c r="C5" s="52"/>
      <c r="D5" s="52"/>
      <c r="E5" s="52"/>
      <c r="F5" s="90">
        <v>44871</v>
      </c>
      <c r="G5" s="55">
        <v>2</v>
      </c>
      <c r="H5" s="88">
        <v>44874</v>
      </c>
      <c r="I5" s="52"/>
      <c r="J5" s="52"/>
      <c r="K5" s="52"/>
      <c r="L5" s="90">
        <v>44839</v>
      </c>
      <c r="M5" s="55">
        <v>2</v>
      </c>
      <c r="N5" s="67" t="s">
        <v>38</v>
      </c>
      <c r="O5" s="87" t="s">
        <v>41</v>
      </c>
      <c r="P5" s="52"/>
    </row>
    <row r="6" spans="2:16" x14ac:dyDescent="0.3">
      <c r="C6" s="52"/>
      <c r="D6" s="52"/>
      <c r="E6" s="52"/>
      <c r="F6" s="90">
        <v>44874</v>
      </c>
      <c r="G6" s="55">
        <v>2</v>
      </c>
      <c r="H6" s="88">
        <f>SUM(F7)</f>
        <v>44877</v>
      </c>
      <c r="I6" s="52"/>
      <c r="J6" s="52"/>
      <c r="K6" s="52"/>
      <c r="L6" s="90">
        <v>44842</v>
      </c>
      <c r="M6" s="55">
        <v>2</v>
      </c>
      <c r="N6" s="67" t="s">
        <v>38</v>
      </c>
      <c r="O6" s="87" t="s">
        <v>42</v>
      </c>
      <c r="P6" s="52"/>
    </row>
    <row r="7" spans="2:16" ht="18" customHeight="1" x14ac:dyDescent="0.3">
      <c r="C7" s="52"/>
      <c r="D7" s="52"/>
      <c r="E7" s="52"/>
      <c r="F7" s="90">
        <v>44877</v>
      </c>
      <c r="G7" s="55">
        <v>2</v>
      </c>
      <c r="H7" s="88">
        <f t="shared" ref="H7" si="0">SUM(F8)</f>
        <v>44880</v>
      </c>
      <c r="I7" s="52"/>
      <c r="J7" s="52"/>
      <c r="K7" s="52"/>
      <c r="L7" s="90">
        <v>44844</v>
      </c>
      <c r="M7" s="55">
        <v>2</v>
      </c>
      <c r="N7" s="67" t="s">
        <v>38</v>
      </c>
      <c r="O7" s="87" t="s">
        <v>42</v>
      </c>
      <c r="P7" s="52"/>
    </row>
    <row r="8" spans="2:16" x14ac:dyDescent="0.3">
      <c r="C8" s="68"/>
      <c r="D8" s="52"/>
      <c r="E8" s="65"/>
      <c r="F8" s="90">
        <v>44880</v>
      </c>
      <c r="G8" s="55">
        <v>2</v>
      </c>
      <c r="H8" s="88">
        <v>44881</v>
      </c>
      <c r="I8" s="52"/>
      <c r="J8" s="52"/>
      <c r="K8" s="52"/>
      <c r="L8" s="90">
        <v>44846</v>
      </c>
      <c r="M8" s="55">
        <v>2</v>
      </c>
      <c r="N8" s="67" t="s">
        <v>38</v>
      </c>
      <c r="O8" s="87" t="s">
        <v>44</v>
      </c>
      <c r="P8" s="52"/>
    </row>
    <row r="9" spans="2:16" x14ac:dyDescent="0.3">
      <c r="C9" s="68"/>
      <c r="D9" s="52"/>
      <c r="E9" s="65"/>
      <c r="F9" s="90">
        <v>44882</v>
      </c>
      <c r="G9" s="55">
        <v>2</v>
      </c>
      <c r="H9" s="88"/>
      <c r="I9" s="52"/>
      <c r="J9" s="52"/>
      <c r="K9" s="52"/>
      <c r="L9" s="90">
        <v>44847</v>
      </c>
      <c r="M9" s="55">
        <v>2</v>
      </c>
      <c r="N9" s="67" t="s">
        <v>38</v>
      </c>
      <c r="O9" s="87" t="s">
        <v>46</v>
      </c>
      <c r="P9" s="52"/>
    </row>
    <row r="10" spans="2:16" x14ac:dyDescent="0.3">
      <c r="C10" s="68"/>
      <c r="D10" s="52"/>
      <c r="E10" s="65"/>
      <c r="F10" s="90"/>
      <c r="G10" s="55">
        <v>2</v>
      </c>
      <c r="H10" s="88"/>
      <c r="I10" s="52"/>
      <c r="J10" s="52"/>
      <c r="K10" s="52"/>
      <c r="L10" s="90">
        <v>44849</v>
      </c>
      <c r="M10" s="55">
        <v>2</v>
      </c>
      <c r="N10" s="67" t="s">
        <v>38</v>
      </c>
      <c r="O10" s="87" t="s">
        <v>47</v>
      </c>
      <c r="P10" s="52"/>
    </row>
    <row r="11" spans="2:16" x14ac:dyDescent="0.3">
      <c r="C11" s="68"/>
      <c r="D11" s="52"/>
      <c r="E11" s="65"/>
      <c r="F11" s="90"/>
      <c r="G11" s="55"/>
      <c r="H11" s="88"/>
      <c r="I11" s="52"/>
      <c r="J11" s="52"/>
      <c r="K11" s="52"/>
      <c r="L11" s="90">
        <v>44850</v>
      </c>
      <c r="M11" s="55">
        <v>2</v>
      </c>
      <c r="N11" s="67" t="s">
        <v>53</v>
      </c>
      <c r="O11" s="87" t="s">
        <v>54</v>
      </c>
      <c r="P11" s="52"/>
    </row>
    <row r="12" spans="2:16" x14ac:dyDescent="0.3">
      <c r="C12" s="68"/>
      <c r="D12" s="52"/>
      <c r="E12" s="65"/>
      <c r="F12" s="90"/>
      <c r="G12" s="55"/>
      <c r="H12" s="88"/>
      <c r="I12" s="52"/>
      <c r="J12" s="52"/>
      <c r="K12" s="52"/>
      <c r="L12" s="90">
        <v>44852</v>
      </c>
      <c r="M12" s="55">
        <v>2</v>
      </c>
      <c r="N12" s="67" t="s">
        <v>53</v>
      </c>
      <c r="O12" s="87" t="s">
        <v>55</v>
      </c>
      <c r="P12" s="52"/>
    </row>
    <row r="13" spans="2:16" x14ac:dyDescent="0.3">
      <c r="C13" s="52"/>
      <c r="D13" s="52"/>
      <c r="E13" s="65"/>
      <c r="F13" s="90"/>
      <c r="G13" s="55"/>
      <c r="H13" s="88"/>
      <c r="I13" s="52"/>
      <c r="J13" s="52"/>
      <c r="K13" s="52"/>
      <c r="L13" s="90">
        <v>44854</v>
      </c>
      <c r="M13" s="55">
        <v>2</v>
      </c>
      <c r="N13" s="67" t="s">
        <v>53</v>
      </c>
      <c r="O13" s="88">
        <v>44856</v>
      </c>
      <c r="P13" s="52"/>
    </row>
    <row r="14" spans="2:16" x14ac:dyDescent="0.3">
      <c r="C14" s="52"/>
      <c r="D14" s="52"/>
      <c r="E14" s="65"/>
      <c r="F14" s="90"/>
      <c r="G14" s="55"/>
      <c r="H14" s="88"/>
      <c r="I14" s="52"/>
      <c r="J14" s="52"/>
      <c r="K14" s="52"/>
      <c r="L14" s="90">
        <v>44856</v>
      </c>
      <c r="M14" s="55">
        <v>2</v>
      </c>
      <c r="N14" s="67" t="s">
        <v>53</v>
      </c>
      <c r="O14" s="88">
        <v>44860</v>
      </c>
      <c r="P14" s="52"/>
    </row>
    <row r="15" spans="2:16" x14ac:dyDescent="0.3">
      <c r="C15" s="52"/>
      <c r="D15" s="52"/>
      <c r="E15" s="65"/>
      <c r="F15" s="90"/>
      <c r="G15" s="55"/>
      <c r="H15" s="88"/>
      <c r="I15" s="97"/>
      <c r="J15" s="66"/>
      <c r="K15" s="52"/>
      <c r="L15" s="90">
        <v>44858</v>
      </c>
      <c r="M15" s="55">
        <v>2</v>
      </c>
      <c r="N15" s="67" t="s">
        <v>53</v>
      </c>
      <c r="O15" s="96">
        <v>44861</v>
      </c>
      <c r="P15" s="97" t="s">
        <v>62</v>
      </c>
    </row>
    <row r="16" spans="2:16" x14ac:dyDescent="0.3">
      <c r="C16" s="52"/>
      <c r="D16" s="52"/>
      <c r="E16" s="65"/>
      <c r="F16" s="95"/>
      <c r="G16" s="55"/>
      <c r="H16" s="88"/>
      <c r="I16" s="52"/>
      <c r="J16" s="52"/>
      <c r="K16" s="52"/>
      <c r="L16" s="95">
        <v>44861</v>
      </c>
      <c r="M16" s="55">
        <v>3</v>
      </c>
      <c r="N16" s="67" t="s">
        <v>53</v>
      </c>
      <c r="O16" s="87" t="s">
        <v>67</v>
      </c>
      <c r="P16" s="52" t="s">
        <v>63</v>
      </c>
    </row>
    <row r="17" spans="3:16" x14ac:dyDescent="0.3">
      <c r="C17" s="52"/>
      <c r="D17" s="52"/>
      <c r="E17" s="65"/>
      <c r="F17" s="91"/>
      <c r="G17" s="55"/>
      <c r="H17" s="88"/>
      <c r="I17" s="52"/>
      <c r="J17" s="52"/>
      <c r="K17" s="52"/>
      <c r="L17" s="95">
        <v>44862</v>
      </c>
      <c r="M17" s="55">
        <v>1</v>
      </c>
      <c r="N17" s="67" t="s">
        <v>53</v>
      </c>
      <c r="O17" s="87"/>
      <c r="P17" s="52" t="s">
        <v>63</v>
      </c>
    </row>
    <row r="18" spans="3:16" x14ac:dyDescent="0.3">
      <c r="C18" s="52"/>
      <c r="D18" s="52"/>
      <c r="E18" s="52"/>
      <c r="F18" s="89"/>
      <c r="G18" s="55"/>
      <c r="H18" s="88"/>
      <c r="I18" s="52"/>
      <c r="J18" s="52"/>
      <c r="K18" s="52"/>
      <c r="L18" s="90">
        <v>44590</v>
      </c>
      <c r="M18" s="55">
        <v>1</v>
      </c>
      <c r="N18" s="67" t="s">
        <v>53</v>
      </c>
      <c r="O18" s="87"/>
      <c r="P18" s="98" t="s">
        <v>63</v>
      </c>
    </row>
    <row r="19" spans="3:16" x14ac:dyDescent="0.3">
      <c r="F19" s="52"/>
      <c r="L19" s="99">
        <v>44865</v>
      </c>
      <c r="M19" s="100">
        <v>2</v>
      </c>
      <c r="N19" s="67" t="s">
        <v>53</v>
      </c>
      <c r="O19" s="99">
        <v>44868</v>
      </c>
    </row>
    <row r="20" spans="3:16" x14ac:dyDescent="0.3">
      <c r="M20" s="106">
        <f>SUM(M3:M19)</f>
        <v>33</v>
      </c>
    </row>
    <row r="26" spans="3:16" x14ac:dyDescent="0.3">
      <c r="D26" s="58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HAN NGA</cp:lastModifiedBy>
  <cp:lastPrinted>2022-11-12T14:21:53Z</cp:lastPrinted>
  <dcterms:created xsi:type="dcterms:W3CDTF">2020-07-21T03:21:00Z</dcterms:created>
  <dcterms:modified xsi:type="dcterms:W3CDTF">2023-02-12T14:21:38Z</dcterms:modified>
</cp:coreProperties>
</file>