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thanyad/Downloads/Thanya D_RandomMotors/"/>
    </mc:Choice>
  </mc:AlternateContent>
  <xr:revisionPtr revIDLastSave="0" documentId="13_ncr:1_{C440ABB8-2125-A943-AC92-BB029487DA01}" xr6:coauthVersionLast="46" xr6:coauthVersionMax="46" xr10:uidLastSave="{00000000-0000-0000-0000-000000000000}"/>
  <bookViews>
    <workbookView xWindow="0" yWindow="0" windowWidth="28800" windowHeight="18000" activeTab="1" xr2:uid="{D6B6D3AD-9C8F-42C9-8B59-6723EB14F939}"/>
  </bookViews>
  <sheets>
    <sheet name="Rocinante Models" sheetId="1" r:id="rId1"/>
    <sheet name="Marengo Model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0" i="2" l="1"/>
  <c r="N96" i="2"/>
  <c r="N95" i="2"/>
  <c r="M68" i="2"/>
  <c r="M67" i="2"/>
  <c r="M66" i="2"/>
  <c r="M62" i="2"/>
  <c r="M61" i="2"/>
  <c r="M95" i="1"/>
  <c r="M94" i="1"/>
  <c r="L65" i="1"/>
  <c r="L66" i="1" s="1"/>
  <c r="L64" i="1"/>
  <c r="L59" i="1"/>
  <c r="L58" i="1"/>
  <c r="L60" i="1" l="1"/>
</calcChain>
</file>

<file path=xl/sharedStrings.xml><?xml version="1.0" encoding="utf-8"?>
<sst xmlns="http://schemas.openxmlformats.org/spreadsheetml/2006/main" count="286" uniqueCount="145">
  <si>
    <t>Top speed (Km/hr)</t>
  </si>
  <si>
    <t>Rocinante 1</t>
  </si>
  <si>
    <t>Rocinante 2</t>
  </si>
  <si>
    <t>Rocinante 3</t>
  </si>
  <si>
    <t>Rocinante 4</t>
  </si>
  <si>
    <t>Rocinante 5</t>
  </si>
  <si>
    <t>Rocinante 6</t>
  </si>
  <si>
    <t>Rocinante 7</t>
  </si>
  <si>
    <t>Rocinante 8</t>
  </si>
  <si>
    <t>Rocinante 9</t>
  </si>
  <si>
    <t>Rocinante 10</t>
  </si>
  <si>
    <t>Rocinante 11</t>
  </si>
  <si>
    <t>Rocinante 12</t>
  </si>
  <si>
    <t>Rocinante 13</t>
  </si>
  <si>
    <t>Rocinante 14</t>
  </si>
  <si>
    <t>Rocinante 15</t>
  </si>
  <si>
    <t>Rocinante 16</t>
  </si>
  <si>
    <t>Rocinante 17</t>
  </si>
  <si>
    <t>Rocinante 18</t>
  </si>
  <si>
    <t>Rocinante 19</t>
  </si>
  <si>
    <t>Rocinante 20</t>
  </si>
  <si>
    <t>Rocinante 21</t>
  </si>
  <si>
    <t>Rocinante 22</t>
  </si>
  <si>
    <t>Rocinante 23</t>
  </si>
  <si>
    <t>Rocinante 24</t>
  </si>
  <si>
    <t>Rocinante 25</t>
  </si>
  <si>
    <t>Rocinante 26</t>
  </si>
  <si>
    <t>Rocinante 27</t>
  </si>
  <si>
    <t>Rocinante 28</t>
  </si>
  <si>
    <t>Rocinante 29</t>
  </si>
  <si>
    <t>Rocinante 30</t>
  </si>
  <si>
    <t>Rocinante 31</t>
  </si>
  <si>
    <t>Rocinante 32</t>
  </si>
  <si>
    <t>Rocinante 33</t>
  </si>
  <si>
    <t>Rocinante 34</t>
  </si>
  <si>
    <t>Rocinante 35</t>
  </si>
  <si>
    <t>Sales 
(in 1,000 units)</t>
  </si>
  <si>
    <t>Price
(in lakh rupees)</t>
  </si>
  <si>
    <t>Mileage
(Km/ltr)</t>
  </si>
  <si>
    <t>Cars</t>
  </si>
  <si>
    <t>Marengo 1</t>
  </si>
  <si>
    <t>Marengo 2</t>
  </si>
  <si>
    <t>Marengo 3</t>
  </si>
  <si>
    <t>Marengo 4</t>
  </si>
  <si>
    <t>Marengo 5</t>
  </si>
  <si>
    <t>Marengo 6</t>
  </si>
  <si>
    <t>Marengo 7</t>
  </si>
  <si>
    <t>Marengo 8</t>
  </si>
  <si>
    <t>Marengo 9</t>
  </si>
  <si>
    <t>Marengo 10</t>
  </si>
  <si>
    <t>Marengo 11</t>
  </si>
  <si>
    <t>Marengo 12</t>
  </si>
  <si>
    <t>Marengo 13</t>
  </si>
  <si>
    <t>Marengo 14</t>
  </si>
  <si>
    <t>Marengo 15</t>
  </si>
  <si>
    <t>Marengo 16</t>
  </si>
  <si>
    <t>Marengo 17</t>
  </si>
  <si>
    <t>Marengo 18</t>
  </si>
  <si>
    <t>Marengo 19</t>
  </si>
  <si>
    <t>Marengo 20</t>
  </si>
  <si>
    <t>Marengo 21</t>
  </si>
  <si>
    <t>Marengo 22</t>
  </si>
  <si>
    <t>Marengo 23</t>
  </si>
  <si>
    <t>Marengo 24</t>
  </si>
  <si>
    <t>Marengo 25</t>
  </si>
  <si>
    <t>Marengo 26</t>
  </si>
  <si>
    <t>Marengo 27</t>
  </si>
  <si>
    <t>Marengo 28</t>
  </si>
  <si>
    <t>Marengo 29</t>
  </si>
  <si>
    <t>Marengo 30</t>
  </si>
  <si>
    <t>Marengo 31</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</si>
  <si>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</si>
  <si>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</si>
  <si>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</si>
  <si>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</si>
  <si>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</si>
  <si>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</si>
  <si>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</si>
  <si>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</si>
  <si>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</si>
  <si>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</si>
  <si>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</si>
  <si>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</si>
  <si>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</si>
  <si>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</si>
  <si>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</si>
  <si>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</si>
  <si>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</si>
  <si>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</si>
  <si>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</si>
  <si>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</si>
  <si>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</si>
  <si>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</si>
  <si>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</si>
  <si>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</si>
  <si>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Specifications</t>
  </si>
  <si>
    <t>Rocinante36</t>
  </si>
  <si>
    <t>Marengo32</t>
  </si>
  <si>
    <t xml:space="preserve">Observations </t>
  </si>
  <si>
    <t xml:space="preserve">=&gt; The value is less than 0.05, hence it is significant and the regression is possible </t>
  </si>
  <si>
    <t xml:space="preserve">The R-square and the adjusted R Square valures are very high which shows that the fitness of the regression line is really good with the model. 
For the p-value less than 0.05 the variables will be significant and impactful else there wont be any impact, considering that the Intercept, Price and Milage are the only variables having an impact on the Sales. </t>
  </si>
  <si>
    <t xml:space="preserve">Sales = Inercept  + b1*Price + b2*Mileage + b3*Top speed 
Sales = 50.7231271792463  -0.795026440875324* Price + 8.30633109237939 *Mileage </t>
  </si>
  <si>
    <r>
      <rPr>
        <b/>
        <sz val="11"/>
        <color theme="1"/>
        <rFont val="Calibri"/>
        <family val="2"/>
        <scheme val="minor"/>
      </rPr>
      <t xml:space="preserve">Regression Analysis </t>
    </r>
    <r>
      <rPr>
        <sz val="11"/>
        <color theme="1"/>
        <rFont val="Calibri"/>
        <family val="2"/>
        <scheme val="minor"/>
      </rPr>
      <t xml:space="preserve">
The dependent Variable is Sales (in 1000 Units ) where as the independent variables are Price(in lakh rupees) , Mileage (Km/ltr), Top speed (Km/hr)
</t>
    </r>
    <r>
      <rPr>
        <b/>
        <sz val="11"/>
        <color theme="1"/>
        <rFont val="Calibri (Body)"/>
      </rPr>
      <t xml:space="preserve">Regression Equation : Sales = Constant + b1*Price + b2*Mileage + b3*Top speed </t>
    </r>
    <r>
      <rPr>
        <sz val="11"/>
        <color theme="1"/>
        <rFont val="Calibri"/>
        <family val="2"/>
        <scheme val="minor"/>
      </rPr>
      <t xml:space="preserve">
</t>
    </r>
    <r>
      <rPr>
        <b/>
        <sz val="11"/>
        <color theme="1"/>
        <rFont val="Calibri"/>
        <family val="2"/>
        <scheme val="minor"/>
      </rPr>
      <t>Assumptions :</t>
    </r>
    <r>
      <rPr>
        <sz val="11"/>
        <color theme="1"/>
        <rFont val="Calibri"/>
        <family val="2"/>
        <scheme val="minor"/>
      </rPr>
      <t xml:space="preserve"> The relationship between depndent variable and of those of the predictor vaariables  is linear. Observations are independent of each other.
Confidence Level = 95% ( Significance Level is 0.05 )</t>
    </r>
  </si>
  <si>
    <t xml:space="preserve">SUMMARY OUTPUT </t>
  </si>
  <si>
    <t xml:space="preserve">Hypothesis Testing </t>
  </si>
  <si>
    <t xml:space="preserve">The Overall Test 
</t>
  </si>
  <si>
    <t xml:space="preserve">The individual Significance Test 
</t>
  </si>
  <si>
    <t xml:space="preserve">Null Hypothesis </t>
  </si>
  <si>
    <t xml:space="preserve">Significant </t>
  </si>
  <si>
    <t xml:space="preserve">Significane of the Varibale </t>
  </si>
  <si>
    <t xml:space="preserve">Fail to Reject </t>
  </si>
  <si>
    <t xml:space="preserve">Rejected </t>
  </si>
  <si>
    <t xml:space="preserve">Not Significant </t>
  </si>
  <si>
    <t xml:space="preserve">On comparing each of the p-values for the independent variables individually with the critical value ( 0.05 ) it can be said that the intercept, Price and Milage are significant. </t>
  </si>
  <si>
    <t xml:space="preserve">Calculations </t>
  </si>
  <si>
    <t xml:space="preserve">Equation : </t>
  </si>
  <si>
    <t xml:space="preserve">Sales = 50.7231271792463  -0.795026440875324* Price + 8.30633109237939 *Mileage </t>
  </si>
  <si>
    <t xml:space="preserve">Sales ( in 1000 units ) </t>
  </si>
  <si>
    <t xml:space="preserve"> ( using the price as 7 and mileage as 22 )</t>
  </si>
  <si>
    <t>Profit = Price - Manufacturing cost 
( in Lakhs) 
[ sales * profit ] 
Profit = Price - Manufacturing cost</t>
  </si>
  <si>
    <t>Price ( in  lakh )</t>
  </si>
  <si>
    <t>Manufacturing cost ( in lakh)</t>
  </si>
  <si>
    <t>Mileage ( in km/litre )</t>
  </si>
  <si>
    <t>Top speed (in km/hr )</t>
  </si>
  <si>
    <t xml:space="preserve">Overall Projected Profit = sales * profit 
( in crores ) </t>
  </si>
  <si>
    <t xml:space="preserve"> Suppose increasing  the price of Rocinante36 and Marengo32 by ₹1 lakh each.  Then the below changes can be observed. </t>
  </si>
  <si>
    <t xml:space="preserve">New Overall Projected Profit = sales * profit 
( in crores ) </t>
  </si>
  <si>
    <t xml:space="preserve">Droping  the insignificant regression variables ( Top speed ) and rebuilding  the regression model using only significant variables. </t>
  </si>
  <si>
    <t xml:space="preserve">SUMMARY OUTPUT ( After Dropping insignificant Variables ) </t>
  </si>
  <si>
    <t xml:space="preserve">OBSERVATIONS : </t>
  </si>
  <si>
    <t>adjusted R-squared value for old regression model</t>
  </si>
  <si>
    <t>adjusted R-squared value for new regression model</t>
  </si>
  <si>
    <t>There is a slight increase by 0.0001 in the Adjusted R square value in the new regression model this can be due to the dropping of the insignificant variables.</t>
  </si>
  <si>
    <t xml:space="preserve">The R-square and the adjusted R Square valures are  high which shows that the fitness of the regression line is really good with the model. 
For the p-value less than 0.05 the variables will be significant and impactful else there wont be any impact, considering that the Intercept, Price and Top Speed are the only variables having an impact on the Sales. </t>
  </si>
  <si>
    <t xml:space="preserve">Sales = Inercept  + b1*Price + b2*Mileage + b3*Top speed 
Sales = -13.4476488883451 -0.186728172116573* Price + 0.22080168203862 *Top Speed </t>
  </si>
  <si>
    <t xml:space="preserve">The p-values of the independent variables like price and topspeed are less than 0.05 which means that we can reject the Null hypothesis at 95% confidence level. 
</t>
  </si>
  <si>
    <t xml:space="preserve">The p-values of the independent variables like price and milage are less than 0.05 which means that we can reject the Null hypothesis at 95% confidence level. 
</t>
  </si>
  <si>
    <t xml:space="preserve">On comparing each of the p-values for the independent variables individually with the critical value ( 0.05 ) it can be said that the intercept, Price and Top Speed are significant. </t>
  </si>
  <si>
    <t>The null Hypothesis H0 would be:  The independent variable( X1, X2, X3 ) doesn’t have a significant influence on
the dependent variable.
The Alternate Hypothesis Ha would be that : The independent variable ( X1, X2, X3 ) has a significant influence on the
dependent variab</t>
  </si>
  <si>
    <t>The null Hypothesis H0 would be: None of the independent variables has any significant influence
on the dependent varibales. 
The Alternate Hypothese Ha is: At least one independent variable has a significant
influence on the dependent variable.</t>
  </si>
  <si>
    <t xml:space="preserve">Sales = -13.4476488883451 -0.186728172116573* Price + 0.22080168203862 *Top Speed </t>
  </si>
  <si>
    <t xml:space="preserve">Profit = Price - Manufacturing cost 
( in Lakhs) </t>
  </si>
  <si>
    <t xml:space="preserve">Droping  the insignificant regression variables ( Mileage ) and rebuilding  the regression model using only significant variables. </t>
  </si>
  <si>
    <t>There is a  increase by 0.01 in the Adjusted R square value in the new regression model this can be due to the dropping of the insignificant variables.</t>
  </si>
  <si>
    <t xml:space="preserve">SUMMARY OUTPUT  ( After Dropping insignificant Variables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</si>
</sst>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sz val="16"/>
      <color rgb="FF333333"/>
      <name val="Times New Roman"/>
      <family val="1"/>
    </font>
    <font>
      <b/>
      <sz val="16"/>
      <color rgb="FF333333"/>
      <name val="Times New Roman"/>
      <family val="1"/>
    </font>
    <font>
      <b/>
      <sz val="11"/>
      <color theme="1"/>
      <name val="Calibri (Body)"/>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30">
    <xf numFmtId="0" fontId="0" fillId="0" borderId="0" xfId="0"/>
    <xf numFmtId="0" fontId="1" fillId="0" borderId="0" xfId="0" applyFont="1" applyAlignment="1">
      <alignment horizontal="center" vertical="center" wrapText="1"/>
    </xf>
    <xf numFmtId="0" fontId="0" fillId="0" borderId="0" xfId="0" applyAlignment="1">
      <alignment horizontal="center"/>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0" fillId="0" borderId="0" xfId="0" applyFill="1" applyBorder="1" applyAlignment="1">
      <alignment wrapText="1"/>
    </xf>
    <xf numFmtId="0" fontId="0" fillId="0" borderId="0" xfId="0" applyAlignment="1">
      <alignment horizontal="center" wrapText="1"/>
    </xf>
    <xf numFmtId="0" fontId="0" fillId="0" borderId="0" xfId="0" applyAlignment="1"/>
    <xf numFmtId="0" fontId="4" fillId="0" borderId="0" xfId="0" applyFont="1"/>
    <xf numFmtId="0" fontId="3" fillId="0" borderId="0" xfId="0" applyFont="1"/>
    <xf numFmtId="0" fontId="0" fillId="2" borderId="0" xfId="0" applyFill="1" applyBorder="1" applyAlignment="1"/>
    <xf numFmtId="0" fontId="0" fillId="2" borderId="0" xfId="0" applyFill="1" applyBorder="1" applyAlignment="1">
      <alignment wrapText="1"/>
    </xf>
    <xf numFmtId="0" fontId="0" fillId="0" borderId="0" xfId="0" quotePrefix="1" applyAlignment="1">
      <alignment horizont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left"/>
    </xf>
    <xf numFmtId="0" fontId="1" fillId="0" borderId="0" xfId="0" applyFont="1"/>
    <xf numFmtId="0" fontId="1" fillId="0" borderId="3" xfId="0" applyFont="1" applyBorder="1"/>
    <xf numFmtId="0" fontId="1" fillId="0" borderId="0" xfId="0" applyFont="1" applyAlignment="1">
      <alignment horizontal="center" wrapText="1"/>
    </xf>
    <xf numFmtId="0" fontId="6" fillId="0" borderId="0" xfId="0" applyFont="1" applyAlignment="1">
      <alignment wrapText="1"/>
    </xf>
    <xf numFmtId="0" fontId="2" fillId="0" borderId="0" xfId="0" applyFont="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xf>
    <xf numFmtId="0" fontId="2" fillId="0" borderId="0" xfId="0" applyFont="1" applyAlignment="1">
      <alignment horizontal="center"/>
    </xf>
    <xf numFmtId="0" fontId="0" fillId="0" borderId="1" xfId="0" applyFill="1" applyBorder="1" applyAlignment="1">
      <alignment wrapText="1"/>
    </xf>
    <xf numFmtId="0" fontId="0" fillId="0" borderId="0" xfId="0" applyAlignment="1">
      <alignment horizontal="right"/>
    </xf>
    <xf numFmtId="0" fontId="0" fillId="0" borderId="0" xfId="0" quotePrefix="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7FA07-72D8-4608-B77F-42F80DB1DF50}">
  <dimension ref="A1:V98"/>
  <sheetViews>
    <sheetView topLeftCell="C78" workbookViewId="0">
      <selection activeCell="K94" sqref="K94:M95"/>
    </sheetView>
  </sheetViews>
  <sheetFormatPr baseColWidth="10" defaultColWidth="8.83203125" defaultRowHeight="15" x14ac:dyDescent="0.2"/>
  <cols>
    <col min="1" max="1" width="12.33203125" bestFit="1" customWidth="1"/>
    <col min="2" max="2" width="15.5" customWidth="1"/>
    <col min="3" max="3" width="15.1640625" customWidth="1"/>
    <col min="9" max="9" width="17.1640625" customWidth="1"/>
    <col min="10" max="10" width="31.83203125" customWidth="1"/>
    <col min="11" max="11" width="19.5" customWidth="1"/>
    <col min="12" max="12" width="19" customWidth="1"/>
    <col min="13" max="13" width="13.33203125" customWidth="1"/>
    <col min="14" max="14" width="16.5" customWidth="1"/>
    <col min="15" max="16" width="12.6640625" bestFit="1" customWidth="1"/>
    <col min="17" max="17" width="23.5" customWidth="1"/>
  </cols>
  <sheetData>
    <row r="1" spans="1:22" ht="48" x14ac:dyDescent="0.2">
      <c r="A1" s="1" t="s">
        <v>39</v>
      </c>
      <c r="B1" s="1" t="s">
        <v>36</v>
      </c>
      <c r="C1" s="1" t="s">
        <v>37</v>
      </c>
      <c r="D1" s="1" t="s">
        <v>38</v>
      </c>
      <c r="E1" s="1" t="s">
        <v>0</v>
      </c>
      <c r="I1" s="8" t="s">
        <v>102</v>
      </c>
      <c r="J1" s="2"/>
      <c r="K1" s="2"/>
      <c r="L1" s="2"/>
      <c r="M1" s="2"/>
      <c r="N1" s="2"/>
      <c r="O1" s="2"/>
      <c r="P1" s="2"/>
      <c r="Q1" s="2"/>
      <c r="R1" s="2"/>
    </row>
    <row r="2" spans="1:22" x14ac:dyDescent="0.2">
      <c r="A2" t="s">
        <v>1</v>
      </c>
      <c r="B2">
        <v>171.87700000000001</v>
      </c>
      <c r="C2">
        <v>6.1</v>
      </c>
      <c r="D2">
        <v>15.8</v>
      </c>
      <c r="E2">
        <v>168.2</v>
      </c>
      <c r="I2" s="2"/>
      <c r="J2" s="2"/>
      <c r="K2" s="2"/>
      <c r="L2" s="2"/>
      <c r="M2" s="2"/>
      <c r="N2" s="2"/>
      <c r="O2" s="2"/>
      <c r="P2" s="2"/>
      <c r="Q2" s="2"/>
      <c r="R2" s="2"/>
    </row>
    <row r="3" spans="1:22" x14ac:dyDescent="0.2">
      <c r="A3" t="s">
        <v>2</v>
      </c>
      <c r="B3">
        <v>139.79599999999999</v>
      </c>
      <c r="C3">
        <v>6.1</v>
      </c>
      <c r="D3">
        <v>12.1</v>
      </c>
      <c r="E3">
        <v>149.6</v>
      </c>
      <c r="I3" s="2"/>
      <c r="J3" s="2"/>
      <c r="K3" s="2"/>
      <c r="L3" s="2"/>
      <c r="M3" s="2"/>
      <c r="N3" s="2"/>
      <c r="O3" s="2"/>
      <c r="P3" s="2"/>
      <c r="Q3" s="2"/>
      <c r="R3" s="2"/>
      <c r="S3" s="9"/>
      <c r="T3" s="9"/>
      <c r="U3" s="9"/>
      <c r="V3" s="9"/>
    </row>
    <row r="4" spans="1:22" x14ac:dyDescent="0.2">
      <c r="A4" t="s">
        <v>3</v>
      </c>
      <c r="B4">
        <v>178.947</v>
      </c>
      <c r="C4">
        <v>9.9</v>
      </c>
      <c r="D4">
        <v>17</v>
      </c>
      <c r="E4">
        <v>173.4</v>
      </c>
    </row>
    <row r="5" spans="1:22" ht="20" x14ac:dyDescent="0.2">
      <c r="A5" t="s">
        <v>4</v>
      </c>
      <c r="B5">
        <v>140.02199999999999</v>
      </c>
      <c r="C5">
        <v>5.8</v>
      </c>
      <c r="D5">
        <v>11.6</v>
      </c>
      <c r="E5">
        <v>170.6</v>
      </c>
      <c r="J5" s="10" t="s">
        <v>95</v>
      </c>
      <c r="K5" s="10" t="s">
        <v>96</v>
      </c>
      <c r="L5" s="10" t="s">
        <v>97</v>
      </c>
    </row>
    <row r="6" spans="1:22" ht="20" x14ac:dyDescent="0.2">
      <c r="A6" t="s">
        <v>5</v>
      </c>
      <c r="B6">
        <v>186.476</v>
      </c>
      <c r="C6">
        <v>10</v>
      </c>
      <c r="D6">
        <v>17.2</v>
      </c>
      <c r="E6">
        <v>175</v>
      </c>
      <c r="J6" s="11" t="s">
        <v>120</v>
      </c>
      <c r="K6" s="11">
        <v>7</v>
      </c>
      <c r="L6" s="11">
        <v>41</v>
      </c>
    </row>
    <row r="7" spans="1:22" ht="20" x14ac:dyDescent="0.2">
      <c r="A7" t="s">
        <v>6</v>
      </c>
      <c r="B7">
        <v>192.12300000000002</v>
      </c>
      <c r="C7">
        <v>6.5</v>
      </c>
      <c r="D7">
        <v>17.600000000000001</v>
      </c>
      <c r="E7">
        <v>173.1</v>
      </c>
      <c r="J7" s="11" t="s">
        <v>121</v>
      </c>
      <c r="K7" s="11">
        <v>6</v>
      </c>
      <c r="L7" s="11">
        <v>33</v>
      </c>
    </row>
    <row r="8" spans="1:22" ht="20" x14ac:dyDescent="0.2">
      <c r="A8" t="s">
        <v>7</v>
      </c>
      <c r="B8">
        <v>175.08500000000001</v>
      </c>
      <c r="C8">
        <v>5.5</v>
      </c>
      <c r="D8">
        <v>16</v>
      </c>
      <c r="E8">
        <v>184.6</v>
      </c>
      <c r="J8" s="11" t="s">
        <v>122</v>
      </c>
      <c r="K8" s="11">
        <v>22</v>
      </c>
      <c r="L8" s="11">
        <v>15</v>
      </c>
    </row>
    <row r="9" spans="1:22" ht="20" x14ac:dyDescent="0.2">
      <c r="A9" t="s">
        <v>8</v>
      </c>
      <c r="B9">
        <v>146.88200000000001</v>
      </c>
      <c r="C9">
        <v>8.4</v>
      </c>
      <c r="D9">
        <v>13</v>
      </c>
      <c r="E9">
        <v>175.7</v>
      </c>
      <c r="J9" s="11" t="s">
        <v>123</v>
      </c>
      <c r="K9" s="11">
        <v>140</v>
      </c>
      <c r="L9" s="11">
        <v>210</v>
      </c>
    </row>
    <row r="10" spans="1:22" x14ac:dyDescent="0.2">
      <c r="A10" t="s">
        <v>9</v>
      </c>
      <c r="B10">
        <v>202.84699999999998</v>
      </c>
      <c r="C10">
        <v>6.6</v>
      </c>
      <c r="D10">
        <v>19.3</v>
      </c>
      <c r="E10">
        <v>166.7</v>
      </c>
    </row>
    <row r="11" spans="1:22" x14ac:dyDescent="0.2">
      <c r="A11" t="s">
        <v>10</v>
      </c>
      <c r="B11">
        <v>149.93299999999999</v>
      </c>
      <c r="C11">
        <v>8.8000000000000007</v>
      </c>
      <c r="D11">
        <v>13.3</v>
      </c>
      <c r="E11">
        <v>175.4</v>
      </c>
    </row>
    <row r="12" spans="1:22" x14ac:dyDescent="0.2">
      <c r="A12" t="s">
        <v>11</v>
      </c>
      <c r="B12">
        <v>171.57900000000001</v>
      </c>
      <c r="C12">
        <v>9.5</v>
      </c>
      <c r="D12">
        <v>15.8</v>
      </c>
      <c r="E12">
        <v>150.9</v>
      </c>
      <c r="I12" s="18" t="s">
        <v>103</v>
      </c>
    </row>
    <row r="13" spans="1:22" ht="16" thickBot="1" x14ac:dyDescent="0.25">
      <c r="A13" t="s">
        <v>12</v>
      </c>
      <c r="B13">
        <v>201.512</v>
      </c>
      <c r="C13">
        <v>9.1999999999999993</v>
      </c>
      <c r="D13">
        <v>19.2</v>
      </c>
      <c r="E13">
        <v>140.5</v>
      </c>
    </row>
    <row r="14" spans="1:22" x14ac:dyDescent="0.2">
      <c r="A14" t="s">
        <v>13</v>
      </c>
      <c r="B14">
        <v>142.60399999999998</v>
      </c>
      <c r="C14">
        <v>8.1</v>
      </c>
      <c r="D14">
        <v>11.7</v>
      </c>
      <c r="E14">
        <v>150.19999999999999</v>
      </c>
      <c r="I14" s="6" t="s">
        <v>72</v>
      </c>
      <c r="J14" s="6"/>
    </row>
    <row r="15" spans="1:22" x14ac:dyDescent="0.2">
      <c r="A15" t="s">
        <v>14</v>
      </c>
      <c r="B15">
        <v>135.15799999999999</v>
      </c>
      <c r="C15">
        <v>5.4</v>
      </c>
      <c r="D15">
        <v>11.2</v>
      </c>
      <c r="E15">
        <v>146.19999999999999</v>
      </c>
      <c r="I15" s="3" t="s">
        <v>73</v>
      </c>
      <c r="J15" s="3">
        <v>0.99788065450456009</v>
      </c>
    </row>
    <row r="16" spans="1:22" x14ac:dyDescent="0.2">
      <c r="A16" t="s">
        <v>15</v>
      </c>
      <c r="B16">
        <v>107.322</v>
      </c>
      <c r="C16">
        <v>5.6</v>
      </c>
      <c r="D16">
        <v>7.8</v>
      </c>
      <c r="E16">
        <v>151.19999999999999</v>
      </c>
      <c r="I16" s="3" t="s">
        <v>74</v>
      </c>
      <c r="J16" s="12">
        <v>0.99576580063444931</v>
      </c>
    </row>
    <row r="17" spans="1:20" x14ac:dyDescent="0.2">
      <c r="A17" t="s">
        <v>16</v>
      </c>
      <c r="B17">
        <v>199.69900000000001</v>
      </c>
      <c r="C17">
        <v>6.3</v>
      </c>
      <c r="D17">
        <v>19</v>
      </c>
      <c r="E17">
        <v>143.19999999999999</v>
      </c>
      <c r="I17" s="3" t="s">
        <v>75</v>
      </c>
      <c r="J17" s="12">
        <v>0.99535603940552508</v>
      </c>
    </row>
    <row r="18" spans="1:20" x14ac:dyDescent="0.2">
      <c r="A18" t="s">
        <v>17</v>
      </c>
      <c r="B18">
        <v>202.875</v>
      </c>
      <c r="C18">
        <v>5.8</v>
      </c>
      <c r="D18">
        <v>19.7</v>
      </c>
      <c r="E18">
        <v>178.9</v>
      </c>
      <c r="I18" s="3" t="s">
        <v>76</v>
      </c>
      <c r="J18" s="3">
        <v>2.3077915319670175</v>
      </c>
    </row>
    <row r="19" spans="1:20" ht="16" thickBot="1" x14ac:dyDescent="0.25">
      <c r="A19" t="s">
        <v>18</v>
      </c>
      <c r="B19">
        <v>204.40600000000001</v>
      </c>
      <c r="C19">
        <v>7.7</v>
      </c>
      <c r="D19">
        <v>19.5</v>
      </c>
      <c r="E19">
        <v>168.2</v>
      </c>
      <c r="I19" s="4" t="s">
        <v>77</v>
      </c>
      <c r="J19" s="4">
        <v>35</v>
      </c>
    </row>
    <row r="20" spans="1:20" x14ac:dyDescent="0.2">
      <c r="A20" t="s">
        <v>19</v>
      </c>
      <c r="B20">
        <v>107.33099999999999</v>
      </c>
      <c r="C20">
        <v>7.2</v>
      </c>
      <c r="D20">
        <v>7.5</v>
      </c>
      <c r="E20">
        <v>164.7</v>
      </c>
    </row>
    <row r="21" spans="1:20" ht="16" thickBot="1" x14ac:dyDescent="0.25">
      <c r="A21" t="s">
        <v>20</v>
      </c>
      <c r="B21">
        <v>190.34500000000003</v>
      </c>
      <c r="C21">
        <v>8.4</v>
      </c>
      <c r="D21">
        <v>18.100000000000001</v>
      </c>
      <c r="E21">
        <v>182.7</v>
      </c>
      <c r="I21" t="s">
        <v>78</v>
      </c>
    </row>
    <row r="22" spans="1:20" x14ac:dyDescent="0.2">
      <c r="A22" t="s">
        <v>21</v>
      </c>
      <c r="B22">
        <v>108.41900000000001</v>
      </c>
      <c r="C22">
        <v>8.4</v>
      </c>
      <c r="D22">
        <v>7.9</v>
      </c>
      <c r="E22">
        <v>165.7</v>
      </c>
      <c r="I22" s="5"/>
      <c r="J22" s="5" t="s">
        <v>83</v>
      </c>
      <c r="K22" s="5" t="s">
        <v>84</v>
      </c>
      <c r="L22" s="5" t="s">
        <v>85</v>
      </c>
      <c r="M22" s="5" t="s">
        <v>86</v>
      </c>
      <c r="N22" s="5" t="s">
        <v>87</v>
      </c>
    </row>
    <row r="23" spans="1:20" x14ac:dyDescent="0.2">
      <c r="A23" t="s">
        <v>22</v>
      </c>
      <c r="B23">
        <v>150.249</v>
      </c>
      <c r="C23">
        <v>5.7</v>
      </c>
      <c r="D23">
        <v>12.6</v>
      </c>
      <c r="E23">
        <v>137</v>
      </c>
      <c r="I23" s="3" t="s">
        <v>79</v>
      </c>
      <c r="J23" s="3">
        <v>3</v>
      </c>
      <c r="K23" s="3">
        <v>38827.618018737281</v>
      </c>
      <c r="L23" s="3">
        <v>12942.539339579094</v>
      </c>
      <c r="M23" s="3">
        <v>2430.1122955156193</v>
      </c>
      <c r="N23" s="12">
        <v>7.4472712257607859E-37</v>
      </c>
      <c r="O23" s="14" t="s">
        <v>99</v>
      </c>
      <c r="P23" s="14"/>
      <c r="Q23" s="14"/>
      <c r="R23" s="14"/>
      <c r="S23" s="14"/>
      <c r="T23" s="14"/>
    </row>
    <row r="24" spans="1:20" x14ac:dyDescent="0.2">
      <c r="A24" t="s">
        <v>23</v>
      </c>
      <c r="B24">
        <v>155.88200000000001</v>
      </c>
      <c r="C24">
        <v>5.5</v>
      </c>
      <c r="D24">
        <v>12.9</v>
      </c>
      <c r="E24">
        <v>173.9</v>
      </c>
      <c r="I24" s="3" t="s">
        <v>80</v>
      </c>
      <c r="J24" s="3">
        <v>31</v>
      </c>
      <c r="K24" s="3">
        <v>165.10295440557888</v>
      </c>
      <c r="L24" s="3">
        <v>5.3259017550186734</v>
      </c>
      <c r="M24" s="3"/>
      <c r="N24" s="3"/>
    </row>
    <row r="25" spans="1:20" ht="16" thickBot="1" x14ac:dyDescent="0.25">
      <c r="A25" t="s">
        <v>24</v>
      </c>
      <c r="B25">
        <v>100.97999999999999</v>
      </c>
      <c r="C25">
        <v>8.4</v>
      </c>
      <c r="D25">
        <v>7.6</v>
      </c>
      <c r="E25">
        <v>165.1</v>
      </c>
      <c r="I25" s="4" t="s">
        <v>81</v>
      </c>
      <c r="J25" s="4">
        <v>34</v>
      </c>
      <c r="K25" s="4">
        <v>38992.720973142859</v>
      </c>
      <c r="L25" s="4"/>
      <c r="M25" s="4"/>
      <c r="N25" s="4"/>
    </row>
    <row r="26" spans="1:20" ht="16" thickBot="1" x14ac:dyDescent="0.25">
      <c r="A26" t="s">
        <v>25</v>
      </c>
      <c r="B26">
        <v>182.679</v>
      </c>
      <c r="C26">
        <v>5.6</v>
      </c>
      <c r="D26">
        <v>16.7</v>
      </c>
      <c r="E26">
        <v>160.1</v>
      </c>
    </row>
    <row r="27" spans="1:20" x14ac:dyDescent="0.2">
      <c r="A27" t="s">
        <v>26</v>
      </c>
      <c r="B27">
        <v>166.75200000000001</v>
      </c>
      <c r="C27">
        <v>9.9</v>
      </c>
      <c r="D27">
        <v>15.5</v>
      </c>
      <c r="E27">
        <v>155.6</v>
      </c>
      <c r="I27" s="5"/>
      <c r="J27" s="5" t="s">
        <v>88</v>
      </c>
      <c r="K27" s="5" t="s">
        <v>76</v>
      </c>
      <c r="L27" s="5" t="s">
        <v>89</v>
      </c>
      <c r="M27" s="5" t="s">
        <v>90</v>
      </c>
      <c r="N27" s="5" t="s">
        <v>91</v>
      </c>
      <c r="O27" s="5" t="s">
        <v>92</v>
      </c>
      <c r="P27" s="5" t="s">
        <v>93</v>
      </c>
      <c r="Q27" s="5" t="s">
        <v>94</v>
      </c>
    </row>
    <row r="28" spans="1:20" x14ac:dyDescent="0.2">
      <c r="A28" t="s">
        <v>27</v>
      </c>
      <c r="B28">
        <v>121.56100000000001</v>
      </c>
      <c r="C28">
        <v>6.2</v>
      </c>
      <c r="D28">
        <v>9.5</v>
      </c>
      <c r="E28">
        <v>155.4</v>
      </c>
      <c r="I28" s="12" t="s">
        <v>82</v>
      </c>
      <c r="J28" s="3">
        <v>50.723127179246298</v>
      </c>
      <c r="K28" s="3">
        <v>5.2921028847081422</v>
      </c>
      <c r="L28" s="3">
        <v>9.5846827403552322</v>
      </c>
      <c r="M28" s="12">
        <v>8.7390238740411386E-11</v>
      </c>
      <c r="N28" s="3">
        <v>39.929812186170793</v>
      </c>
      <c r="O28" s="3">
        <v>61.516442172321746</v>
      </c>
      <c r="P28" s="3">
        <v>39.929812186170793</v>
      </c>
      <c r="Q28" s="3">
        <v>61.516442172321746</v>
      </c>
    </row>
    <row r="29" spans="1:20" ht="32" x14ac:dyDescent="0.2">
      <c r="A29" t="s">
        <v>28</v>
      </c>
      <c r="B29">
        <v>174.256</v>
      </c>
      <c r="C29">
        <v>9.9</v>
      </c>
      <c r="D29">
        <v>16.3</v>
      </c>
      <c r="E29">
        <v>161.9</v>
      </c>
      <c r="I29" s="13" t="s">
        <v>37</v>
      </c>
      <c r="J29" s="3">
        <v>-0.79502644087532426</v>
      </c>
      <c r="K29" s="3">
        <v>0.25433307604322586</v>
      </c>
      <c r="L29" s="3">
        <v>-3.1259262587623615</v>
      </c>
      <c r="M29" s="12">
        <v>3.8334629770106648E-3</v>
      </c>
      <c r="N29" s="3">
        <v>-1.3137421693288436</v>
      </c>
      <c r="O29" s="3">
        <v>-0.27631071242180494</v>
      </c>
      <c r="P29" s="3">
        <v>-1.3137421693288436</v>
      </c>
      <c r="Q29" s="3">
        <v>-0.27631071242180494</v>
      </c>
    </row>
    <row r="30" spans="1:20" ht="32" x14ac:dyDescent="0.2">
      <c r="A30" t="s">
        <v>29</v>
      </c>
      <c r="B30">
        <v>119.018</v>
      </c>
      <c r="C30">
        <v>6.5</v>
      </c>
      <c r="D30">
        <v>9.1</v>
      </c>
      <c r="E30">
        <v>146.80000000000001</v>
      </c>
      <c r="I30" s="13" t="s">
        <v>38</v>
      </c>
      <c r="J30" s="3">
        <v>8.3063310923793896</v>
      </c>
      <c r="K30" s="3">
        <v>0.1001813068186594</v>
      </c>
      <c r="L30" s="3">
        <v>82.912984030193186</v>
      </c>
      <c r="M30" s="12">
        <v>5.7835637568169062E-38</v>
      </c>
      <c r="N30" s="3">
        <v>8.102009970045172</v>
      </c>
      <c r="O30" s="3">
        <v>8.5106522147136108</v>
      </c>
      <c r="P30" s="3">
        <v>8.102009970045172</v>
      </c>
      <c r="Q30" s="3">
        <v>8.5106522147136108</v>
      </c>
    </row>
    <row r="31" spans="1:20" ht="16" thickBot="1" x14ac:dyDescent="0.25">
      <c r="A31" t="s">
        <v>30</v>
      </c>
      <c r="B31">
        <v>169.84200000000001</v>
      </c>
      <c r="C31">
        <v>7.1</v>
      </c>
      <c r="D31">
        <v>15.3</v>
      </c>
      <c r="E31">
        <v>149.5</v>
      </c>
      <c r="I31" s="4" t="s">
        <v>0</v>
      </c>
      <c r="J31" s="4">
        <v>-1.857256399294889E-2</v>
      </c>
      <c r="K31" s="4">
        <v>3.0558235449191343E-2</v>
      </c>
      <c r="L31" s="4">
        <v>-0.60777606167179299</v>
      </c>
      <c r="M31" s="4">
        <v>0.54776302612375549</v>
      </c>
      <c r="N31" s="4">
        <v>-8.089649608972202E-2</v>
      </c>
      <c r="O31" s="4">
        <v>4.375136810382424E-2</v>
      </c>
      <c r="P31" s="4">
        <v>-8.089649608972202E-2</v>
      </c>
      <c r="Q31" s="4">
        <v>4.375136810382424E-2</v>
      </c>
    </row>
    <row r="32" spans="1:20" x14ac:dyDescent="0.2">
      <c r="A32" t="s">
        <v>31</v>
      </c>
      <c r="B32">
        <v>198.31100000000001</v>
      </c>
      <c r="C32">
        <v>9.6</v>
      </c>
      <c r="D32">
        <v>19.100000000000001</v>
      </c>
      <c r="E32">
        <v>146.5</v>
      </c>
    </row>
    <row r="33" spans="1:17" x14ac:dyDescent="0.2">
      <c r="A33" t="s">
        <v>32</v>
      </c>
      <c r="B33">
        <v>204.875</v>
      </c>
      <c r="C33">
        <v>5.8</v>
      </c>
      <c r="D33">
        <v>19.399999999999999</v>
      </c>
      <c r="E33">
        <v>178.9</v>
      </c>
    </row>
    <row r="34" spans="1:17" ht="15" customHeight="1" x14ac:dyDescent="0.2">
      <c r="A34" t="s">
        <v>33</v>
      </c>
      <c r="B34">
        <v>119.56100000000001</v>
      </c>
      <c r="C34">
        <v>6.2</v>
      </c>
      <c r="D34">
        <v>9.4</v>
      </c>
      <c r="E34">
        <v>175.4</v>
      </c>
      <c r="I34" s="19" t="s">
        <v>98</v>
      </c>
      <c r="J34" s="15" t="s">
        <v>100</v>
      </c>
      <c r="K34" s="15"/>
      <c r="L34" s="15"/>
      <c r="M34" s="15"/>
      <c r="N34" s="15"/>
      <c r="O34" s="15"/>
      <c r="P34" s="15"/>
      <c r="Q34" s="15"/>
    </row>
    <row r="35" spans="1:17" x14ac:dyDescent="0.2">
      <c r="A35" t="s">
        <v>34</v>
      </c>
      <c r="B35">
        <v>203.875</v>
      </c>
      <c r="C35">
        <v>5.9</v>
      </c>
      <c r="D35">
        <v>19.399999999999999</v>
      </c>
      <c r="E35">
        <v>175.9</v>
      </c>
      <c r="J35" s="15"/>
      <c r="K35" s="15"/>
      <c r="L35" s="15"/>
      <c r="M35" s="15"/>
      <c r="N35" s="15"/>
      <c r="O35" s="15"/>
      <c r="P35" s="15"/>
      <c r="Q35" s="15"/>
    </row>
    <row r="36" spans="1:17" x14ac:dyDescent="0.2">
      <c r="A36" t="s">
        <v>35</v>
      </c>
      <c r="B36">
        <v>118.56100000000001</v>
      </c>
      <c r="C36">
        <v>6.1</v>
      </c>
      <c r="D36">
        <v>9.4</v>
      </c>
      <c r="E36">
        <v>165.4</v>
      </c>
      <c r="J36" s="15"/>
      <c r="K36" s="15"/>
      <c r="L36" s="15"/>
      <c r="M36" s="15"/>
      <c r="N36" s="15"/>
      <c r="O36" s="15"/>
      <c r="P36" s="15"/>
      <c r="Q36" s="15"/>
    </row>
    <row r="37" spans="1:17" ht="15" customHeight="1" x14ac:dyDescent="0.2">
      <c r="K37" s="20" t="s">
        <v>101</v>
      </c>
      <c r="L37" s="20"/>
      <c r="M37" s="20"/>
      <c r="N37" s="20"/>
      <c r="O37" s="20"/>
    </row>
    <row r="38" spans="1:17" x14ac:dyDescent="0.2">
      <c r="K38" s="20"/>
      <c r="L38" s="20"/>
      <c r="M38" s="20"/>
      <c r="N38" s="20"/>
      <c r="O38" s="20"/>
    </row>
    <row r="39" spans="1:17" x14ac:dyDescent="0.2">
      <c r="K39" s="20"/>
      <c r="L39" s="20"/>
      <c r="M39" s="20"/>
      <c r="N39" s="20"/>
      <c r="O39" s="20"/>
    </row>
    <row r="41" spans="1:17" x14ac:dyDescent="0.2">
      <c r="I41" s="18" t="s">
        <v>104</v>
      </c>
    </row>
    <row r="42" spans="1:17" ht="64" x14ac:dyDescent="0.2">
      <c r="J42" s="21" t="s">
        <v>105</v>
      </c>
      <c r="K42" s="15" t="s">
        <v>139</v>
      </c>
      <c r="L42" s="16"/>
      <c r="M42" s="16"/>
      <c r="N42" s="16"/>
      <c r="O42" s="16"/>
      <c r="P42" s="16"/>
    </row>
    <row r="43" spans="1:17" ht="15" customHeight="1" x14ac:dyDescent="0.2">
      <c r="J43" s="22" t="s">
        <v>136</v>
      </c>
      <c r="K43" s="22"/>
      <c r="L43" s="22"/>
      <c r="M43" s="22"/>
      <c r="N43" s="22"/>
      <c r="O43" s="22"/>
      <c r="P43" s="22"/>
      <c r="Q43" s="22"/>
    </row>
    <row r="45" spans="1:17" ht="67" customHeight="1" x14ac:dyDescent="0.2">
      <c r="J45" s="21" t="s">
        <v>106</v>
      </c>
      <c r="K45" s="23" t="s">
        <v>138</v>
      </c>
      <c r="L45" s="24"/>
      <c r="M45" s="24"/>
      <c r="N45" s="24"/>
      <c r="O45" s="24"/>
      <c r="P45" s="24"/>
      <c r="Q45" s="24"/>
    </row>
    <row r="46" spans="1:17" ht="16" thickBot="1" x14ac:dyDescent="0.25"/>
    <row r="47" spans="1:17" x14ac:dyDescent="0.2">
      <c r="K47" s="5"/>
      <c r="L47" s="5" t="s">
        <v>90</v>
      </c>
      <c r="M47" t="s">
        <v>107</v>
      </c>
      <c r="N47" t="s">
        <v>109</v>
      </c>
    </row>
    <row r="48" spans="1:17" x14ac:dyDescent="0.2">
      <c r="K48" s="12" t="s">
        <v>82</v>
      </c>
      <c r="L48" s="12">
        <v>8.7390238740411386E-11</v>
      </c>
      <c r="M48" t="s">
        <v>111</v>
      </c>
      <c r="N48" t="s">
        <v>108</v>
      </c>
    </row>
    <row r="49" spans="9:17" ht="32" x14ac:dyDescent="0.2">
      <c r="K49" s="13" t="s">
        <v>37</v>
      </c>
      <c r="L49" s="12">
        <v>3.8334629770106648E-3</v>
      </c>
      <c r="M49" t="s">
        <v>111</v>
      </c>
      <c r="N49" t="s">
        <v>108</v>
      </c>
    </row>
    <row r="50" spans="9:17" ht="32" x14ac:dyDescent="0.2">
      <c r="K50" s="13" t="s">
        <v>38</v>
      </c>
      <c r="L50" s="12">
        <v>5.7835637568169062E-38</v>
      </c>
      <c r="M50" t="s">
        <v>111</v>
      </c>
      <c r="N50" t="s">
        <v>108</v>
      </c>
    </row>
    <row r="51" spans="9:17" ht="16" thickBot="1" x14ac:dyDescent="0.25">
      <c r="K51" s="4" t="s">
        <v>0</v>
      </c>
      <c r="L51" s="4">
        <v>0.54776302612375549</v>
      </c>
      <c r="M51" t="s">
        <v>110</v>
      </c>
      <c r="N51" t="s">
        <v>112</v>
      </c>
    </row>
    <row r="52" spans="9:17" x14ac:dyDescent="0.2">
      <c r="J52" s="26" t="s">
        <v>113</v>
      </c>
      <c r="K52" s="26"/>
      <c r="L52" s="26"/>
      <c r="M52" s="26"/>
      <c r="N52" s="26"/>
      <c r="O52" s="26"/>
      <c r="P52" s="26"/>
      <c r="Q52" s="26"/>
    </row>
    <row r="55" spans="9:17" x14ac:dyDescent="0.2">
      <c r="I55" t="s">
        <v>114</v>
      </c>
    </row>
    <row r="56" spans="9:17" x14ac:dyDescent="0.2">
      <c r="J56" s="18" t="s">
        <v>115</v>
      </c>
      <c r="K56" s="25" t="s">
        <v>116</v>
      </c>
      <c r="L56" s="25"/>
      <c r="M56" s="25"/>
      <c r="N56" s="25"/>
      <c r="O56" s="25"/>
    </row>
    <row r="58" spans="9:17" x14ac:dyDescent="0.2">
      <c r="J58" s="2" t="s">
        <v>117</v>
      </c>
      <c r="K58" s="2"/>
      <c r="L58">
        <f xml:space="preserve"> $J$28+$J$29*$K$6+$J$30*$K$8</f>
        <v>227.89722612546561</v>
      </c>
      <c r="M58" t="s">
        <v>118</v>
      </c>
    </row>
    <row r="59" spans="9:17" ht="31" customHeight="1" x14ac:dyDescent="0.2">
      <c r="J59" s="8" t="s">
        <v>141</v>
      </c>
      <c r="K59" s="8"/>
      <c r="L59">
        <f>$K$6-$K$7</f>
        <v>1</v>
      </c>
    </row>
    <row r="60" spans="9:17" ht="44" customHeight="1" x14ac:dyDescent="0.2">
      <c r="J60" s="8" t="s">
        <v>124</v>
      </c>
      <c r="K60" s="8"/>
      <c r="L60">
        <f>L58*1000*L59/100</f>
        <v>2278.9722612546561</v>
      </c>
    </row>
    <row r="62" spans="9:17" x14ac:dyDescent="0.2">
      <c r="J62" s="2" t="s">
        <v>125</v>
      </c>
      <c r="K62" s="2"/>
      <c r="L62" s="2"/>
      <c r="M62" s="2"/>
      <c r="N62" s="2"/>
    </row>
    <row r="64" spans="9:17" x14ac:dyDescent="0.2">
      <c r="J64" s="2" t="s">
        <v>117</v>
      </c>
      <c r="K64" s="2"/>
      <c r="L64">
        <f xml:space="preserve"> $J$28+$J$29*$K$6+$J$30*$K$8</f>
        <v>227.89722612546561</v>
      </c>
    </row>
    <row r="65" spans="9:15" ht="31" customHeight="1" x14ac:dyDescent="0.2">
      <c r="J65" s="8" t="s">
        <v>119</v>
      </c>
      <c r="K65" s="8"/>
      <c r="L65">
        <f>$K$6-$K$7 + 1</f>
        <v>2</v>
      </c>
    </row>
    <row r="66" spans="9:15" ht="29" customHeight="1" x14ac:dyDescent="0.2">
      <c r="J66" s="8" t="s">
        <v>126</v>
      </c>
      <c r="K66" s="8"/>
      <c r="L66">
        <f>L64*1000*L65/100</f>
        <v>4557.9445225093123</v>
      </c>
    </row>
    <row r="70" spans="9:15" x14ac:dyDescent="0.2">
      <c r="I70" s="2" t="s">
        <v>127</v>
      </c>
      <c r="J70" s="2"/>
      <c r="K70" s="2"/>
      <c r="L70" s="2"/>
      <c r="M70" s="2"/>
      <c r="N70" s="2"/>
      <c r="O70" s="2"/>
    </row>
    <row r="72" spans="9:15" x14ac:dyDescent="0.2">
      <c r="I72" t="s">
        <v>128</v>
      </c>
    </row>
    <row r="73" spans="9:15" ht="16" thickBot="1" x14ac:dyDescent="0.25"/>
    <row r="74" spans="9:15" x14ac:dyDescent="0.2">
      <c r="I74" s="6" t="s">
        <v>72</v>
      </c>
      <c r="J74" s="6"/>
    </row>
    <row r="75" spans="9:15" x14ac:dyDescent="0.2">
      <c r="I75" s="3" t="s">
        <v>73</v>
      </c>
      <c r="J75" s="3">
        <v>0.99785537353692411</v>
      </c>
    </row>
    <row r="76" spans="9:15" x14ac:dyDescent="0.2">
      <c r="I76" s="3" t="s">
        <v>74</v>
      </c>
      <c r="J76" s="12">
        <v>0.99571534649651439</v>
      </c>
    </row>
    <row r="77" spans="9:15" x14ac:dyDescent="0.2">
      <c r="I77" s="3" t="s">
        <v>75</v>
      </c>
      <c r="J77" s="12">
        <v>0.99544755565254661</v>
      </c>
    </row>
    <row r="78" spans="9:15" x14ac:dyDescent="0.2">
      <c r="I78" s="3" t="s">
        <v>76</v>
      </c>
      <c r="J78" s="3">
        <v>2.2849391302615492</v>
      </c>
    </row>
    <row r="79" spans="9:15" ht="16" thickBot="1" x14ac:dyDescent="0.25">
      <c r="I79" s="4" t="s">
        <v>77</v>
      </c>
      <c r="J79" s="4">
        <v>35</v>
      </c>
    </row>
    <row r="81" spans="9:17" ht="16" thickBot="1" x14ac:dyDescent="0.25">
      <c r="I81" t="s">
        <v>78</v>
      </c>
    </row>
    <row r="82" spans="9:17" x14ac:dyDescent="0.2">
      <c r="I82" s="5"/>
      <c r="J82" s="5" t="s">
        <v>83</v>
      </c>
      <c r="K82" s="5" t="s">
        <v>84</v>
      </c>
      <c r="L82" s="5" t="s">
        <v>85</v>
      </c>
      <c r="M82" s="5" t="s">
        <v>86</v>
      </c>
      <c r="N82" s="5" t="s">
        <v>87</v>
      </c>
    </row>
    <row r="83" spans="9:17" x14ac:dyDescent="0.2">
      <c r="I83" s="3" t="s">
        <v>79</v>
      </c>
      <c r="J83" s="3">
        <v>2</v>
      </c>
      <c r="K83" s="3">
        <v>38825.650674614844</v>
      </c>
      <c r="L83" s="3">
        <v>19412.825337307422</v>
      </c>
      <c r="M83" s="3">
        <v>3718.2576212951353</v>
      </c>
      <c r="N83" s="12">
        <v>1.2901829730921113E-38</v>
      </c>
    </row>
    <row r="84" spans="9:17" x14ac:dyDescent="0.2">
      <c r="I84" s="3" t="s">
        <v>80</v>
      </c>
      <c r="J84" s="3">
        <v>32</v>
      </c>
      <c r="K84" s="3">
        <v>167.07029852801293</v>
      </c>
      <c r="L84" s="3">
        <v>5.220946829000404</v>
      </c>
      <c r="M84" s="3"/>
      <c r="N84" s="3"/>
    </row>
    <row r="85" spans="9:17" ht="16" thickBot="1" x14ac:dyDescent="0.25">
      <c r="I85" s="4" t="s">
        <v>81</v>
      </c>
      <c r="J85" s="4">
        <v>34</v>
      </c>
      <c r="K85" s="4">
        <v>38992.720973142859</v>
      </c>
      <c r="L85" s="4"/>
      <c r="M85" s="4"/>
      <c r="N85" s="4"/>
    </row>
    <row r="86" spans="9:17" ht="16" thickBot="1" x14ac:dyDescent="0.25"/>
    <row r="87" spans="9:17" x14ac:dyDescent="0.2">
      <c r="I87" s="5"/>
      <c r="J87" s="5" t="s">
        <v>88</v>
      </c>
      <c r="K87" s="5" t="s">
        <v>76</v>
      </c>
      <c r="L87" s="5" t="s">
        <v>89</v>
      </c>
      <c r="M87" s="5" t="s">
        <v>90</v>
      </c>
      <c r="N87" s="5" t="s">
        <v>91</v>
      </c>
      <c r="O87" s="5" t="s">
        <v>92</v>
      </c>
      <c r="P87" s="5" t="s">
        <v>93</v>
      </c>
      <c r="Q87" s="5" t="s">
        <v>94</v>
      </c>
    </row>
    <row r="88" spans="9:17" x14ac:dyDescent="0.2">
      <c r="I88" s="3" t="s">
        <v>82</v>
      </c>
      <c r="J88" s="3">
        <v>47.779964019196612</v>
      </c>
      <c r="K88" s="3">
        <v>2.1134414205069483</v>
      </c>
      <c r="L88" s="3">
        <v>22.607659505289575</v>
      </c>
      <c r="M88" s="3">
        <v>3.0381260506021039E-21</v>
      </c>
      <c r="N88" s="3">
        <v>43.475024720316327</v>
      </c>
      <c r="O88" s="3">
        <v>52.084903318076897</v>
      </c>
      <c r="P88" s="3">
        <v>43.475024720316327</v>
      </c>
      <c r="Q88" s="3">
        <v>52.084903318076897</v>
      </c>
    </row>
    <row r="89" spans="9:17" ht="32" x14ac:dyDescent="0.2">
      <c r="I89" s="7" t="s">
        <v>37</v>
      </c>
      <c r="J89" s="3">
        <v>-0.78292532766711753</v>
      </c>
      <c r="K89" s="3">
        <v>0.2510417831579328</v>
      </c>
      <c r="L89" s="3">
        <v>-3.1187052522430965</v>
      </c>
      <c r="M89" s="3">
        <v>3.8273451846550237E-3</v>
      </c>
      <c r="N89" s="3">
        <v>-1.2942807063831911</v>
      </c>
      <c r="O89" s="3">
        <v>-0.2715699489510438</v>
      </c>
      <c r="P89" s="3">
        <v>-1.2942807063831911</v>
      </c>
      <c r="Q89" s="3">
        <v>-0.2715699489510438</v>
      </c>
    </row>
    <row r="90" spans="9:17" ht="33" thickBot="1" x14ac:dyDescent="0.25">
      <c r="I90" s="27" t="s">
        <v>38</v>
      </c>
      <c r="J90" s="4">
        <v>8.2944664974273934</v>
      </c>
      <c r="K90" s="4">
        <v>9.7287931072783329E-2</v>
      </c>
      <c r="L90" s="4">
        <v>85.256890612897436</v>
      </c>
      <c r="M90" s="4">
        <v>2.6025697055940583E-39</v>
      </c>
      <c r="N90" s="4">
        <v>8.0962974667089931</v>
      </c>
      <c r="O90" s="4">
        <v>8.4926355281457937</v>
      </c>
      <c r="P90" s="4">
        <v>8.0962974667089931</v>
      </c>
      <c r="Q90" s="4">
        <v>8.4926355281457937</v>
      </c>
    </row>
    <row r="93" spans="9:17" x14ac:dyDescent="0.2">
      <c r="J93" s="18" t="s">
        <v>129</v>
      </c>
    </row>
    <row r="94" spans="9:17" x14ac:dyDescent="0.2">
      <c r="K94" s="2" t="s">
        <v>130</v>
      </c>
      <c r="L94" s="2"/>
      <c r="M94">
        <f>J17</f>
        <v>0.99535603940552508</v>
      </c>
    </row>
    <row r="95" spans="9:17" x14ac:dyDescent="0.2">
      <c r="K95" s="2" t="s">
        <v>131</v>
      </c>
      <c r="L95" s="2"/>
      <c r="M95">
        <f>J77</f>
        <v>0.99544755565254661</v>
      </c>
    </row>
    <row r="97" spans="11:15" x14ac:dyDescent="0.2">
      <c r="K97" s="15" t="s">
        <v>132</v>
      </c>
      <c r="L97" s="15"/>
      <c r="M97" s="15"/>
      <c r="N97" s="15"/>
      <c r="O97" s="15"/>
    </row>
    <row r="98" spans="11:15" x14ac:dyDescent="0.2">
      <c r="K98" s="15"/>
      <c r="L98" s="15"/>
      <c r="M98" s="15"/>
      <c r="N98" s="15"/>
      <c r="O98" s="15"/>
    </row>
  </sheetData>
  <mergeCells count="20">
    <mergeCell ref="K95:L95"/>
    <mergeCell ref="K97:O98"/>
    <mergeCell ref="J62:N62"/>
    <mergeCell ref="J64:K64"/>
    <mergeCell ref="J65:K65"/>
    <mergeCell ref="J66:K66"/>
    <mergeCell ref="I70:O70"/>
    <mergeCell ref="K94:L94"/>
    <mergeCell ref="J52:Q52"/>
    <mergeCell ref="K56:O56"/>
    <mergeCell ref="J58:K58"/>
    <mergeCell ref="J60:K60"/>
    <mergeCell ref="J59:K59"/>
    <mergeCell ref="K42:P42"/>
    <mergeCell ref="J43:Q43"/>
    <mergeCell ref="K45:Q45"/>
    <mergeCell ref="J34:Q36"/>
    <mergeCell ref="K37:O39"/>
    <mergeCell ref="I1:R3"/>
    <mergeCell ref="O23:T23"/>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06EB0-60A8-4E95-92F7-E931B1E2AF3D}">
  <dimension ref="A1:T99"/>
  <sheetViews>
    <sheetView tabSelected="1" topLeftCell="C63" workbookViewId="0">
      <selection activeCell="L98" sqref="L98:P99"/>
    </sheetView>
  </sheetViews>
  <sheetFormatPr baseColWidth="10" defaultColWidth="8.83203125" defaultRowHeight="15" x14ac:dyDescent="0.2"/>
  <cols>
    <col min="1" max="1" width="11.33203125" bestFit="1" customWidth="1"/>
    <col min="2" max="2" width="14.5" customWidth="1"/>
    <col min="3" max="3" width="17.6640625" customWidth="1"/>
    <col min="5" max="5" width="10.33203125" customWidth="1"/>
    <col min="9" max="9" width="36.33203125" customWidth="1"/>
    <col min="10" max="10" width="23.33203125" customWidth="1"/>
    <col min="11" max="11" width="16.1640625" customWidth="1"/>
    <col min="12" max="12" width="23.83203125" customWidth="1"/>
    <col min="13" max="13" width="15.6640625" customWidth="1"/>
    <col min="14" max="14" width="12.6640625" bestFit="1" customWidth="1"/>
    <col min="15" max="15" width="25.83203125" customWidth="1"/>
    <col min="16" max="16" width="12.6640625" bestFit="1" customWidth="1"/>
    <col min="17" max="17" width="22.83203125" customWidth="1"/>
  </cols>
  <sheetData>
    <row r="1" spans="1:17" ht="87" customHeight="1" x14ac:dyDescent="0.2">
      <c r="A1" s="1" t="s">
        <v>39</v>
      </c>
      <c r="B1" s="1" t="s">
        <v>36</v>
      </c>
      <c r="C1" s="1" t="s">
        <v>37</v>
      </c>
      <c r="D1" s="1" t="s">
        <v>0</v>
      </c>
      <c r="E1" s="1" t="s">
        <v>38</v>
      </c>
      <c r="H1" s="23" t="s">
        <v>102</v>
      </c>
      <c r="I1" s="24"/>
      <c r="J1" s="24"/>
      <c r="K1" s="24"/>
      <c r="L1" s="24"/>
      <c r="M1" s="24"/>
      <c r="N1" s="24"/>
      <c r="O1" s="24"/>
      <c r="P1" s="24"/>
      <c r="Q1" s="24"/>
    </row>
    <row r="2" spans="1:17" x14ac:dyDescent="0.2">
      <c r="A2" t="s">
        <v>40</v>
      </c>
      <c r="B2">
        <v>20.896000000000008</v>
      </c>
      <c r="C2">
        <v>42.5</v>
      </c>
      <c r="D2">
        <v>199.4</v>
      </c>
      <c r="E2">
        <v>9.3000000000000007</v>
      </c>
      <c r="H2" s="24"/>
      <c r="I2" s="24"/>
      <c r="J2" s="24"/>
      <c r="K2" s="24"/>
      <c r="L2" s="24"/>
      <c r="M2" s="24"/>
      <c r="N2" s="24"/>
      <c r="O2" s="24"/>
      <c r="P2" s="24"/>
      <c r="Q2" s="24"/>
    </row>
    <row r="3" spans="1:17" x14ac:dyDescent="0.2">
      <c r="A3" t="s">
        <v>41</v>
      </c>
      <c r="B3">
        <v>31.047999999999995</v>
      </c>
      <c r="C3">
        <v>36</v>
      </c>
      <c r="D3">
        <v>235.2</v>
      </c>
      <c r="E3">
        <v>9.6999999999999993</v>
      </c>
      <c r="H3" s="24"/>
      <c r="I3" s="24"/>
      <c r="J3" s="24"/>
      <c r="K3" s="24"/>
      <c r="L3" s="24"/>
      <c r="M3" s="24"/>
      <c r="N3" s="24"/>
      <c r="O3" s="24"/>
      <c r="P3" s="24"/>
      <c r="Q3" s="24"/>
    </row>
    <row r="4" spans="1:17" x14ac:dyDescent="0.2">
      <c r="A4" t="s">
        <v>42</v>
      </c>
      <c r="B4">
        <v>29.904000000000003</v>
      </c>
      <c r="C4">
        <v>54.7</v>
      </c>
      <c r="D4">
        <v>240.8</v>
      </c>
      <c r="E4">
        <v>16.600000000000001</v>
      </c>
    </row>
    <row r="5" spans="1:17" ht="20" x14ac:dyDescent="0.2">
      <c r="A5" t="s">
        <v>43</v>
      </c>
      <c r="B5">
        <v>28.791999999999994</v>
      </c>
      <c r="C5">
        <v>42.7</v>
      </c>
      <c r="D5">
        <v>232.5</v>
      </c>
      <c r="E5">
        <v>11.7</v>
      </c>
      <c r="I5" s="10" t="s">
        <v>95</v>
      </c>
      <c r="J5" s="10" t="s">
        <v>96</v>
      </c>
      <c r="K5" s="10" t="s">
        <v>97</v>
      </c>
    </row>
    <row r="6" spans="1:17" ht="20" x14ac:dyDescent="0.2">
      <c r="A6" t="s">
        <v>44</v>
      </c>
      <c r="B6">
        <v>16.776000000000003</v>
      </c>
      <c r="C6">
        <v>44.9</v>
      </c>
      <c r="D6">
        <v>188.8</v>
      </c>
      <c r="E6">
        <v>13.7</v>
      </c>
      <c r="I6" s="11" t="s">
        <v>120</v>
      </c>
      <c r="J6" s="11">
        <v>7</v>
      </c>
      <c r="K6" s="11">
        <v>41</v>
      </c>
    </row>
    <row r="7" spans="1:17" ht="20" x14ac:dyDescent="0.2">
      <c r="A7" t="s">
        <v>45</v>
      </c>
      <c r="B7">
        <v>18.928000000000004</v>
      </c>
      <c r="C7">
        <v>35.5</v>
      </c>
      <c r="D7">
        <v>184.2</v>
      </c>
      <c r="E7">
        <v>9.6</v>
      </c>
      <c r="I7" s="11" t="s">
        <v>121</v>
      </c>
      <c r="J7" s="11">
        <v>6</v>
      </c>
      <c r="K7" s="11">
        <v>33</v>
      </c>
    </row>
    <row r="8" spans="1:17" ht="20" x14ac:dyDescent="0.2">
      <c r="A8" t="s">
        <v>46</v>
      </c>
      <c r="B8">
        <v>22.776000000000003</v>
      </c>
      <c r="C8">
        <v>51.3</v>
      </c>
      <c r="D8">
        <v>207.7</v>
      </c>
      <c r="E8">
        <v>13.7</v>
      </c>
      <c r="I8" s="11" t="s">
        <v>122</v>
      </c>
      <c r="J8" s="11">
        <v>22</v>
      </c>
      <c r="K8" s="11">
        <v>15</v>
      </c>
    </row>
    <row r="9" spans="1:17" ht="20" x14ac:dyDescent="0.2">
      <c r="A9" t="s">
        <v>47</v>
      </c>
      <c r="B9">
        <v>36.823999999999998</v>
      </c>
      <c r="C9">
        <v>30.4</v>
      </c>
      <c r="D9">
        <v>249.5</v>
      </c>
      <c r="E9">
        <v>12.6</v>
      </c>
      <c r="I9" s="11" t="s">
        <v>123</v>
      </c>
      <c r="J9" s="11">
        <v>140</v>
      </c>
      <c r="K9" s="11">
        <v>210</v>
      </c>
    </row>
    <row r="10" spans="1:17" x14ac:dyDescent="0.2">
      <c r="A10" t="s">
        <v>48</v>
      </c>
      <c r="B10">
        <v>22.216000000000001</v>
      </c>
      <c r="C10">
        <v>38.4</v>
      </c>
      <c r="D10">
        <v>175.8</v>
      </c>
      <c r="E10">
        <v>16.2</v>
      </c>
    </row>
    <row r="11" spans="1:17" x14ac:dyDescent="0.2">
      <c r="A11" t="s">
        <v>49</v>
      </c>
      <c r="B11">
        <v>35.455999999999996</v>
      </c>
      <c r="C11">
        <v>32.200000000000003</v>
      </c>
      <c r="D11">
        <v>245.6</v>
      </c>
      <c r="E11">
        <v>9.6</v>
      </c>
    </row>
    <row r="12" spans="1:17" x14ac:dyDescent="0.2">
      <c r="A12" t="s">
        <v>50</v>
      </c>
      <c r="B12">
        <v>28.576000000000001</v>
      </c>
      <c r="C12">
        <v>59.4</v>
      </c>
      <c r="D12">
        <v>223.3</v>
      </c>
      <c r="E12">
        <v>11.3</v>
      </c>
    </row>
    <row r="13" spans="1:17" x14ac:dyDescent="0.2">
      <c r="A13" t="s">
        <v>51</v>
      </c>
      <c r="B13">
        <v>33.647999999999996</v>
      </c>
      <c r="C13">
        <v>50.8</v>
      </c>
      <c r="D13">
        <v>240</v>
      </c>
      <c r="E13">
        <v>13.6</v>
      </c>
      <c r="I13" t="s">
        <v>71</v>
      </c>
    </row>
    <row r="14" spans="1:17" ht="16" thickBot="1" x14ac:dyDescent="0.25">
      <c r="A14" t="s">
        <v>52</v>
      </c>
      <c r="B14">
        <v>33.440000000000005</v>
      </c>
      <c r="C14">
        <v>57.5</v>
      </c>
      <c r="D14">
        <v>250</v>
      </c>
      <c r="E14">
        <v>13.5</v>
      </c>
    </row>
    <row r="15" spans="1:17" x14ac:dyDescent="0.2">
      <c r="A15" t="s">
        <v>53</v>
      </c>
      <c r="B15">
        <v>34.911999999999999</v>
      </c>
      <c r="C15">
        <v>44.6</v>
      </c>
      <c r="D15">
        <v>247.4</v>
      </c>
      <c r="E15">
        <v>11.1</v>
      </c>
      <c r="I15" s="6" t="s">
        <v>72</v>
      </c>
      <c r="J15" s="6"/>
    </row>
    <row r="16" spans="1:17" x14ac:dyDescent="0.2">
      <c r="A16" t="s">
        <v>54</v>
      </c>
      <c r="B16">
        <v>24.015999999999998</v>
      </c>
      <c r="C16">
        <v>34.6</v>
      </c>
      <c r="D16">
        <v>192</v>
      </c>
      <c r="E16">
        <v>14.1</v>
      </c>
      <c r="I16" s="3" t="s">
        <v>73</v>
      </c>
      <c r="J16" s="3">
        <v>0.92902513317583557</v>
      </c>
    </row>
    <row r="17" spans="1:20" x14ac:dyDescent="0.2">
      <c r="A17" t="s">
        <v>55</v>
      </c>
      <c r="B17">
        <v>20.991999999999997</v>
      </c>
      <c r="C17">
        <v>56.4</v>
      </c>
      <c r="D17">
        <v>201.2</v>
      </c>
      <c r="E17">
        <v>13.4</v>
      </c>
      <c r="I17" s="12" t="s">
        <v>74</v>
      </c>
      <c r="J17" s="12">
        <v>0.86308769807237906</v>
      </c>
    </row>
    <row r="18" spans="1:20" x14ac:dyDescent="0.2">
      <c r="A18" t="s">
        <v>56</v>
      </c>
      <c r="B18">
        <v>21.696000000000005</v>
      </c>
      <c r="C18">
        <v>41.4</v>
      </c>
      <c r="D18">
        <v>193.3</v>
      </c>
      <c r="E18">
        <v>12.8</v>
      </c>
      <c r="I18" s="12" t="s">
        <v>75</v>
      </c>
      <c r="J18" s="12">
        <v>0.84787522008042115</v>
      </c>
    </row>
    <row r="19" spans="1:20" x14ac:dyDescent="0.2">
      <c r="A19" t="s">
        <v>57</v>
      </c>
      <c r="B19">
        <v>17.832000000000001</v>
      </c>
      <c r="C19">
        <v>53.7</v>
      </c>
      <c r="D19">
        <v>202</v>
      </c>
      <c r="E19">
        <v>16</v>
      </c>
      <c r="I19" s="3" t="s">
        <v>76</v>
      </c>
      <c r="J19" s="3">
        <v>2.3067303951217166</v>
      </c>
    </row>
    <row r="20" spans="1:20" ht="16" thickBot="1" x14ac:dyDescent="0.25">
      <c r="A20" t="s">
        <v>58</v>
      </c>
      <c r="B20">
        <v>25.624000000000002</v>
      </c>
      <c r="C20">
        <v>44.8</v>
      </c>
      <c r="D20">
        <v>208.9</v>
      </c>
      <c r="E20">
        <v>12.7</v>
      </c>
      <c r="I20" s="4" t="s">
        <v>77</v>
      </c>
      <c r="J20" s="4">
        <v>31</v>
      </c>
    </row>
    <row r="21" spans="1:20" x14ac:dyDescent="0.2">
      <c r="A21" t="s">
        <v>59</v>
      </c>
      <c r="B21">
        <v>21.920000000000009</v>
      </c>
      <c r="C21">
        <v>32.4</v>
      </c>
      <c r="D21">
        <v>176.9</v>
      </c>
      <c r="E21">
        <v>13.6</v>
      </c>
    </row>
    <row r="22" spans="1:20" ht="16" thickBot="1" x14ac:dyDescent="0.25">
      <c r="A22" t="s">
        <v>60</v>
      </c>
      <c r="B22">
        <v>24.791999999999994</v>
      </c>
      <c r="C22">
        <v>40.9</v>
      </c>
      <c r="D22">
        <v>218.2</v>
      </c>
      <c r="E22">
        <v>11.6</v>
      </c>
      <c r="I22" t="s">
        <v>78</v>
      </c>
    </row>
    <row r="23" spans="1:20" x14ac:dyDescent="0.2">
      <c r="A23" t="s">
        <v>61</v>
      </c>
      <c r="B23">
        <v>22.256000000000007</v>
      </c>
      <c r="C23">
        <v>44.1</v>
      </c>
      <c r="D23">
        <v>190</v>
      </c>
      <c r="E23">
        <v>11.4</v>
      </c>
      <c r="I23" s="5"/>
      <c r="J23" s="5" t="s">
        <v>83</v>
      </c>
      <c r="K23" s="5" t="s">
        <v>84</v>
      </c>
      <c r="L23" s="5" t="s">
        <v>85</v>
      </c>
      <c r="M23" s="5" t="s">
        <v>86</v>
      </c>
      <c r="N23" s="5" t="s">
        <v>87</v>
      </c>
    </row>
    <row r="24" spans="1:20" x14ac:dyDescent="0.2">
      <c r="A24" t="s">
        <v>62</v>
      </c>
      <c r="B24">
        <v>15.488000000000007</v>
      </c>
      <c r="C24">
        <v>46.6</v>
      </c>
      <c r="D24">
        <v>176.8</v>
      </c>
      <c r="E24">
        <v>16.3</v>
      </c>
      <c r="I24" s="3" t="s">
        <v>79</v>
      </c>
      <c r="J24" s="3">
        <v>3</v>
      </c>
      <c r="K24" s="3">
        <v>905.66981774495059</v>
      </c>
      <c r="L24" s="3">
        <v>301.88993924831686</v>
      </c>
      <c r="M24" s="3">
        <v>56.73551005488077</v>
      </c>
      <c r="N24" s="12">
        <v>8.7448815891038704E-12</v>
      </c>
      <c r="O24" s="29" t="s">
        <v>99</v>
      </c>
      <c r="P24" s="29"/>
      <c r="Q24" s="29"/>
      <c r="R24" s="29"/>
      <c r="S24" s="29"/>
      <c r="T24" s="29"/>
    </row>
    <row r="25" spans="1:20" x14ac:dyDescent="0.2">
      <c r="A25" t="s">
        <v>63</v>
      </c>
      <c r="B25">
        <v>21.64</v>
      </c>
      <c r="C25">
        <v>31.4</v>
      </c>
      <c r="D25">
        <v>178.9</v>
      </c>
      <c r="E25">
        <v>14.5</v>
      </c>
      <c r="I25" s="3" t="s">
        <v>80</v>
      </c>
      <c r="J25" s="3">
        <v>27</v>
      </c>
      <c r="K25" s="3">
        <v>143.66713812601654</v>
      </c>
      <c r="L25" s="3">
        <v>5.32100511577839</v>
      </c>
      <c r="M25" s="3"/>
      <c r="N25" s="3"/>
    </row>
    <row r="26" spans="1:20" ht="16" thickBot="1" x14ac:dyDescent="0.25">
      <c r="A26" t="s">
        <v>64</v>
      </c>
      <c r="B26">
        <v>23.264000000000003</v>
      </c>
      <c r="C26">
        <v>54.7</v>
      </c>
      <c r="D26">
        <v>192.3</v>
      </c>
      <c r="E26">
        <v>14.3</v>
      </c>
      <c r="I26" s="4" t="s">
        <v>81</v>
      </c>
      <c r="J26" s="4">
        <v>30</v>
      </c>
      <c r="K26" s="4">
        <v>1049.3369558709671</v>
      </c>
      <c r="L26" s="4"/>
      <c r="M26" s="4"/>
      <c r="N26" s="4"/>
    </row>
    <row r="27" spans="1:20" ht="16" thickBot="1" x14ac:dyDescent="0.25">
      <c r="A27" t="s">
        <v>65</v>
      </c>
      <c r="B27">
        <v>19.327999999999996</v>
      </c>
      <c r="C27">
        <v>37.9</v>
      </c>
      <c r="D27">
        <v>184.1</v>
      </c>
      <c r="E27">
        <v>9.4</v>
      </c>
    </row>
    <row r="28" spans="1:20" x14ac:dyDescent="0.2">
      <c r="A28" t="s">
        <v>66</v>
      </c>
      <c r="B28">
        <v>27.216000000000001</v>
      </c>
      <c r="C28">
        <v>52.9</v>
      </c>
      <c r="D28">
        <v>240.3</v>
      </c>
      <c r="E28">
        <v>15.3</v>
      </c>
      <c r="I28" s="5"/>
      <c r="J28" s="5" t="s">
        <v>88</v>
      </c>
      <c r="K28" s="5" t="s">
        <v>76</v>
      </c>
      <c r="L28" s="5" t="s">
        <v>89</v>
      </c>
      <c r="M28" s="5" t="s">
        <v>90</v>
      </c>
      <c r="N28" s="5" t="s">
        <v>91</v>
      </c>
      <c r="O28" s="5" t="s">
        <v>92</v>
      </c>
      <c r="P28" s="5" t="s">
        <v>93</v>
      </c>
      <c r="Q28" s="5" t="s">
        <v>94</v>
      </c>
    </row>
    <row r="29" spans="1:20" x14ac:dyDescent="0.2">
      <c r="A29" t="s">
        <v>67</v>
      </c>
      <c r="B29">
        <v>23.095999999999997</v>
      </c>
      <c r="C29">
        <v>42.7</v>
      </c>
      <c r="D29">
        <v>192.1</v>
      </c>
      <c r="E29">
        <v>15</v>
      </c>
      <c r="I29" s="12" t="s">
        <v>82</v>
      </c>
      <c r="J29" s="3">
        <v>-13.447648888345132</v>
      </c>
      <c r="K29" s="3">
        <v>4.4537940289331059</v>
      </c>
      <c r="L29" s="3">
        <v>-3.0193692840273707</v>
      </c>
      <c r="M29" s="12">
        <v>5.4789631672502535E-3</v>
      </c>
      <c r="N29" s="3">
        <v>-22.586079391027759</v>
      </c>
      <c r="O29" s="3">
        <v>-4.3092183856625041</v>
      </c>
      <c r="P29" s="3">
        <v>-22.586079391027759</v>
      </c>
      <c r="Q29" s="3">
        <v>-4.3092183856625041</v>
      </c>
    </row>
    <row r="30" spans="1:20" ht="32" x14ac:dyDescent="0.2">
      <c r="A30" t="s">
        <v>68</v>
      </c>
      <c r="B30">
        <v>17.824000000000005</v>
      </c>
      <c r="C30">
        <v>54.9</v>
      </c>
      <c r="D30">
        <v>199</v>
      </c>
      <c r="E30">
        <v>13.5</v>
      </c>
      <c r="I30" s="13" t="s">
        <v>37</v>
      </c>
      <c r="J30" s="3">
        <v>-0.186728172116573</v>
      </c>
      <c r="K30" s="3">
        <v>5.5438363262194194E-2</v>
      </c>
      <c r="L30" s="3">
        <v>-3.3682122113426618</v>
      </c>
      <c r="M30" s="12">
        <v>2.2883767338011851E-3</v>
      </c>
      <c r="N30" s="3">
        <v>-0.30047829764166251</v>
      </c>
      <c r="O30" s="3">
        <v>-7.297804659148327E-2</v>
      </c>
      <c r="P30" s="3">
        <v>-0.30047829764166251</v>
      </c>
      <c r="Q30" s="3">
        <v>-7.297804659148327E-2</v>
      </c>
    </row>
    <row r="31" spans="1:20" x14ac:dyDescent="0.2">
      <c r="A31" t="s">
        <v>69</v>
      </c>
      <c r="B31">
        <v>19.143999999999998</v>
      </c>
      <c r="C31">
        <v>44</v>
      </c>
      <c r="D31">
        <v>181.1</v>
      </c>
      <c r="E31">
        <v>11.8</v>
      </c>
      <c r="I31" s="12" t="s">
        <v>0</v>
      </c>
      <c r="J31" s="3">
        <v>0.22080168203862</v>
      </c>
      <c r="K31" s="3">
        <v>1.7223150084433959E-2</v>
      </c>
      <c r="L31" s="3">
        <v>12.820052136582014</v>
      </c>
      <c r="M31" s="12">
        <v>5.3882749436174339E-13</v>
      </c>
      <c r="N31" s="3">
        <v>0.18546269710545865</v>
      </c>
      <c r="O31" s="3">
        <v>0.25614066697178189</v>
      </c>
      <c r="P31" s="3">
        <v>0.18546269710545865</v>
      </c>
      <c r="Q31" s="3">
        <v>0.25614066697178189</v>
      </c>
    </row>
    <row r="32" spans="1:20" ht="33" thickBot="1" x14ac:dyDescent="0.25">
      <c r="A32" t="s">
        <v>70</v>
      </c>
      <c r="B32">
        <v>21.599999999999994</v>
      </c>
      <c r="C32">
        <v>42.2</v>
      </c>
      <c r="D32">
        <v>181.2</v>
      </c>
      <c r="E32">
        <v>9.3000000000000007</v>
      </c>
      <c r="I32" s="27" t="s">
        <v>38</v>
      </c>
      <c r="J32" s="4">
        <v>4.1301186988648229E-2</v>
      </c>
      <c r="K32" s="4">
        <v>0.20664030110327411</v>
      </c>
      <c r="L32" s="4">
        <v>0.19986995164126692</v>
      </c>
      <c r="M32" s="4">
        <v>0.84308003390226571</v>
      </c>
      <c r="N32" s="4">
        <v>-0.38268968874972448</v>
      </c>
      <c r="O32" s="4">
        <v>0.46529206272702089</v>
      </c>
      <c r="P32" s="4">
        <v>-0.38268968874972448</v>
      </c>
      <c r="Q32" s="4">
        <v>0.46529206272702089</v>
      </c>
    </row>
    <row r="35" spans="9:17" x14ac:dyDescent="0.2">
      <c r="I35" s="19" t="s">
        <v>98</v>
      </c>
      <c r="J35" s="15" t="s">
        <v>133</v>
      </c>
      <c r="K35" s="15"/>
      <c r="L35" s="15"/>
      <c r="M35" s="15"/>
      <c r="N35" s="15"/>
      <c r="O35" s="15"/>
      <c r="P35" s="15"/>
      <c r="Q35" s="15"/>
    </row>
    <row r="36" spans="9:17" x14ac:dyDescent="0.2">
      <c r="J36" s="15"/>
      <c r="K36" s="15"/>
      <c r="L36" s="15"/>
      <c r="M36" s="15"/>
      <c r="N36" s="15"/>
      <c r="O36" s="15"/>
      <c r="P36" s="15"/>
      <c r="Q36" s="15"/>
    </row>
    <row r="37" spans="9:17" x14ac:dyDescent="0.2">
      <c r="J37" s="15"/>
      <c r="K37" s="15"/>
      <c r="L37" s="15"/>
      <c r="M37" s="15"/>
      <c r="N37" s="15"/>
      <c r="O37" s="15"/>
      <c r="P37" s="15"/>
      <c r="Q37" s="15"/>
    </row>
    <row r="38" spans="9:17" ht="15" customHeight="1" x14ac:dyDescent="0.2">
      <c r="K38" s="20" t="s">
        <v>134</v>
      </c>
      <c r="L38" s="20"/>
      <c r="M38" s="20"/>
      <c r="N38" s="20"/>
      <c r="O38" s="20"/>
    </row>
    <row r="39" spans="9:17" x14ac:dyDescent="0.2">
      <c r="K39" s="20"/>
      <c r="L39" s="20"/>
      <c r="M39" s="20"/>
      <c r="N39" s="20"/>
      <c r="O39" s="20"/>
    </row>
    <row r="40" spans="9:17" x14ac:dyDescent="0.2">
      <c r="K40" s="20"/>
      <c r="L40" s="20"/>
      <c r="M40" s="20"/>
      <c r="N40" s="20"/>
      <c r="O40" s="20"/>
    </row>
    <row r="43" spans="9:17" x14ac:dyDescent="0.2">
      <c r="I43" s="18" t="s">
        <v>104</v>
      </c>
    </row>
    <row r="44" spans="9:17" ht="64" x14ac:dyDescent="0.2">
      <c r="J44" s="21" t="s">
        <v>105</v>
      </c>
      <c r="K44" s="15" t="s">
        <v>139</v>
      </c>
      <c r="L44" s="16"/>
      <c r="M44" s="16"/>
      <c r="N44" s="16"/>
      <c r="O44" s="16"/>
      <c r="P44" s="16"/>
    </row>
    <row r="45" spans="9:17" x14ac:dyDescent="0.2">
      <c r="J45" s="22" t="s">
        <v>135</v>
      </c>
      <c r="K45" s="22"/>
      <c r="L45" s="22"/>
      <c r="M45" s="22"/>
      <c r="N45" s="22"/>
      <c r="O45" s="22"/>
      <c r="P45" s="22"/>
      <c r="Q45" s="22"/>
    </row>
    <row r="47" spans="9:17" ht="64" x14ac:dyDescent="0.2">
      <c r="J47" s="21" t="s">
        <v>106</v>
      </c>
      <c r="K47" s="23" t="s">
        <v>138</v>
      </c>
      <c r="L47" s="24"/>
      <c r="M47" s="24"/>
      <c r="N47" s="24"/>
      <c r="O47" s="24"/>
      <c r="P47" s="24"/>
      <c r="Q47" s="24"/>
    </row>
    <row r="48" spans="9:17" ht="16" thickBot="1" x14ac:dyDescent="0.25"/>
    <row r="49" spans="10:17" x14ac:dyDescent="0.2">
      <c r="K49" s="5"/>
      <c r="L49" s="5" t="s">
        <v>90</v>
      </c>
      <c r="M49" t="s">
        <v>107</v>
      </c>
      <c r="N49" t="s">
        <v>109</v>
      </c>
    </row>
    <row r="50" spans="10:17" x14ac:dyDescent="0.2">
      <c r="K50" s="12" t="s">
        <v>82</v>
      </c>
      <c r="L50" s="12">
        <v>5.4789631672502535E-3</v>
      </c>
      <c r="M50" t="s">
        <v>111</v>
      </c>
      <c r="N50" t="s">
        <v>108</v>
      </c>
    </row>
    <row r="51" spans="10:17" ht="32" x14ac:dyDescent="0.2">
      <c r="K51" s="13" t="s">
        <v>37</v>
      </c>
      <c r="L51" s="12">
        <v>2.2883767338011851E-3</v>
      </c>
      <c r="M51" t="s">
        <v>111</v>
      </c>
      <c r="N51" t="s">
        <v>108</v>
      </c>
    </row>
    <row r="52" spans="10:17" x14ac:dyDescent="0.2">
      <c r="K52" s="12" t="s">
        <v>0</v>
      </c>
      <c r="L52" s="12">
        <v>5.3882749436174339E-13</v>
      </c>
      <c r="M52" t="s">
        <v>111</v>
      </c>
      <c r="N52" t="s">
        <v>108</v>
      </c>
    </row>
    <row r="53" spans="10:17" ht="33" thickBot="1" x14ac:dyDescent="0.25">
      <c r="K53" s="27" t="s">
        <v>38</v>
      </c>
      <c r="L53" s="4">
        <v>0.84308003390226571</v>
      </c>
      <c r="M53" t="s">
        <v>110</v>
      </c>
      <c r="N53" t="s">
        <v>112</v>
      </c>
    </row>
    <row r="54" spans="10:17" x14ac:dyDescent="0.2">
      <c r="J54" s="26" t="s">
        <v>137</v>
      </c>
      <c r="K54" s="26"/>
      <c r="L54" s="26"/>
      <c r="M54" s="26"/>
      <c r="N54" s="26"/>
      <c r="O54" s="26"/>
      <c r="P54" s="26"/>
      <c r="Q54" s="26"/>
    </row>
    <row r="57" spans="10:17" x14ac:dyDescent="0.2">
      <c r="J57" s="18" t="s">
        <v>114</v>
      </c>
    </row>
    <row r="58" spans="10:17" x14ac:dyDescent="0.2">
      <c r="K58" s="18" t="s">
        <v>115</v>
      </c>
      <c r="L58" s="25" t="s">
        <v>140</v>
      </c>
      <c r="M58" s="25"/>
      <c r="N58" s="25"/>
      <c r="O58" s="25"/>
      <c r="P58" s="25"/>
    </row>
    <row r="60" spans="10:17" x14ac:dyDescent="0.2">
      <c r="K60" s="16" t="s">
        <v>117</v>
      </c>
      <c r="L60" s="16"/>
      <c r="M60" s="28">
        <f>$J$29+$J$30*$K$6+$J$31*$K$9</f>
        <v>25.264849282985576</v>
      </c>
      <c r="N60" s="17" t="s">
        <v>118</v>
      </c>
      <c r="O60" s="17"/>
      <c r="P60" s="17"/>
      <c r="Q60" s="17"/>
    </row>
    <row r="61" spans="10:17" ht="28" customHeight="1" x14ac:dyDescent="0.2">
      <c r="K61" s="15" t="s">
        <v>141</v>
      </c>
      <c r="L61" s="15"/>
      <c r="M61" s="28">
        <f>$K$6-$K$7</f>
        <v>8</v>
      </c>
      <c r="N61" s="17"/>
      <c r="O61" s="17"/>
      <c r="P61" s="17"/>
      <c r="Q61" s="17"/>
    </row>
    <row r="62" spans="10:17" ht="31" customHeight="1" x14ac:dyDescent="0.2">
      <c r="K62" s="15" t="s">
        <v>124</v>
      </c>
      <c r="L62" s="15"/>
      <c r="M62" s="28">
        <f>M60*1000*M61/100</f>
        <v>2021.1879426388459</v>
      </c>
      <c r="N62" s="17"/>
      <c r="O62" s="17"/>
      <c r="P62" s="17"/>
      <c r="Q62" s="17"/>
    </row>
    <row r="63" spans="10:17" x14ac:dyDescent="0.2">
      <c r="K63" s="17"/>
      <c r="L63" s="17"/>
      <c r="M63" s="17"/>
      <c r="N63" s="17"/>
      <c r="O63" s="17"/>
      <c r="P63" s="17"/>
      <c r="Q63" s="17"/>
    </row>
    <row r="64" spans="10:17" x14ac:dyDescent="0.2">
      <c r="K64" s="16" t="s">
        <v>125</v>
      </c>
      <c r="L64" s="16"/>
      <c r="M64" s="16"/>
      <c r="N64" s="16"/>
      <c r="O64" s="16"/>
      <c r="P64" s="16"/>
      <c r="Q64" s="16"/>
    </row>
    <row r="65" spans="10:17" x14ac:dyDescent="0.2">
      <c r="K65" s="17"/>
      <c r="L65" s="17"/>
      <c r="M65" s="17"/>
      <c r="N65" s="17"/>
      <c r="O65" s="17"/>
      <c r="P65" s="17"/>
      <c r="Q65" s="17"/>
    </row>
    <row r="66" spans="10:17" x14ac:dyDescent="0.2">
      <c r="K66" s="16" t="s">
        <v>117</v>
      </c>
      <c r="L66" s="16"/>
      <c r="M66" s="28">
        <f>$J$29+$J$30*$K$6+$J$31*$K$9</f>
        <v>25.264849282985576</v>
      </c>
      <c r="N66" s="17"/>
      <c r="O66" s="17"/>
      <c r="P66" s="17"/>
      <c r="Q66" s="17"/>
    </row>
    <row r="67" spans="10:17" ht="27" customHeight="1" x14ac:dyDescent="0.2">
      <c r="K67" s="15" t="s">
        <v>141</v>
      </c>
      <c r="L67" s="15"/>
      <c r="M67" s="28">
        <f>$K$6-$K$7+1</f>
        <v>9</v>
      </c>
      <c r="N67" s="17"/>
      <c r="O67" s="17"/>
      <c r="P67" s="17"/>
      <c r="Q67" s="17"/>
    </row>
    <row r="68" spans="10:17" ht="35" customHeight="1" x14ac:dyDescent="0.2">
      <c r="K68" s="15" t="s">
        <v>126</v>
      </c>
      <c r="L68" s="15"/>
      <c r="M68" s="28">
        <f>M66*1000*M67/100</f>
        <v>2273.8364354687019</v>
      </c>
      <c r="N68" s="17"/>
      <c r="O68" s="17"/>
      <c r="P68" s="17"/>
      <c r="Q68" s="17"/>
    </row>
    <row r="69" spans="10:17" x14ac:dyDescent="0.2">
      <c r="K69" s="17"/>
      <c r="L69" s="17"/>
      <c r="M69" s="17"/>
      <c r="N69" s="17"/>
      <c r="O69" s="17"/>
      <c r="P69" s="17"/>
      <c r="Q69" s="17"/>
    </row>
    <row r="71" spans="10:17" x14ac:dyDescent="0.2">
      <c r="J71" s="2" t="s">
        <v>142</v>
      </c>
      <c r="K71" s="2"/>
      <c r="L71" s="2"/>
      <c r="M71" s="2"/>
      <c r="N71" s="2"/>
      <c r="O71" s="2"/>
      <c r="P71" s="2"/>
    </row>
    <row r="73" spans="10:17" x14ac:dyDescent="0.2">
      <c r="J73" t="s">
        <v>144</v>
      </c>
    </row>
    <row r="74" spans="10:17" ht="16" thickBot="1" x14ac:dyDescent="0.25"/>
    <row r="75" spans="10:17" x14ac:dyDescent="0.2">
      <c r="J75" s="6" t="s">
        <v>72</v>
      </c>
      <c r="K75" s="6"/>
    </row>
    <row r="76" spans="10:17" x14ac:dyDescent="0.2">
      <c r="J76" s="3" t="s">
        <v>73</v>
      </c>
      <c r="K76" s="3">
        <v>0.92891610424610727</v>
      </c>
    </row>
    <row r="77" spans="10:17" x14ac:dyDescent="0.2">
      <c r="J77" s="3" t="s">
        <v>74</v>
      </c>
      <c r="K77" s="12">
        <v>0.86288512872776491</v>
      </c>
    </row>
    <row r="78" spans="10:17" x14ac:dyDescent="0.2">
      <c r="J78" s="3" t="s">
        <v>75</v>
      </c>
      <c r="K78" s="12">
        <v>0.85309120935117666</v>
      </c>
    </row>
    <row r="79" spans="10:17" x14ac:dyDescent="0.2">
      <c r="J79" s="3" t="s">
        <v>76</v>
      </c>
      <c r="K79" s="3">
        <v>2.2668393794747312</v>
      </c>
    </row>
    <row r="80" spans="10:17" ht="16" thickBot="1" x14ac:dyDescent="0.25">
      <c r="J80" s="4" t="s">
        <v>77</v>
      </c>
      <c r="K80" s="4">
        <v>31</v>
      </c>
    </row>
    <row r="82" spans="10:18" ht="16" thickBot="1" x14ac:dyDescent="0.25">
      <c r="J82" t="s">
        <v>78</v>
      </c>
    </row>
    <row r="83" spans="10:18" x14ac:dyDescent="0.2">
      <c r="J83" s="5"/>
      <c r="K83" s="5" t="s">
        <v>83</v>
      </c>
      <c r="L83" s="5" t="s">
        <v>84</v>
      </c>
      <c r="M83" s="5" t="s">
        <v>85</v>
      </c>
      <c r="N83" s="5" t="s">
        <v>86</v>
      </c>
      <c r="O83" s="5" t="s">
        <v>87</v>
      </c>
    </row>
    <row r="84" spans="10:18" x14ac:dyDescent="0.2">
      <c r="J84" s="3" t="s">
        <v>79</v>
      </c>
      <c r="K84" s="3">
        <v>2</v>
      </c>
      <c r="L84" s="3">
        <v>905.4572542455204</v>
      </c>
      <c r="M84" s="3">
        <v>452.7286271227602</v>
      </c>
      <c r="N84" s="3">
        <v>88.104169081730433</v>
      </c>
      <c r="O84" s="12">
        <v>8.302021309111247E-13</v>
      </c>
    </row>
    <row r="85" spans="10:18" x14ac:dyDescent="0.2">
      <c r="J85" s="3" t="s">
        <v>80</v>
      </c>
      <c r="K85" s="3">
        <v>28</v>
      </c>
      <c r="L85" s="3">
        <v>143.87970162544676</v>
      </c>
      <c r="M85" s="3">
        <v>5.1385607723373843</v>
      </c>
      <c r="N85" s="3"/>
      <c r="O85" s="3"/>
    </row>
    <row r="86" spans="10:18" ht="16" thickBot="1" x14ac:dyDescent="0.25">
      <c r="J86" s="4" t="s">
        <v>81</v>
      </c>
      <c r="K86" s="4">
        <v>30</v>
      </c>
      <c r="L86" s="4">
        <v>1049.3369558709671</v>
      </c>
      <c r="M86" s="4"/>
      <c r="N86" s="4"/>
      <c r="O86" s="4"/>
    </row>
    <row r="87" spans="10:18" ht="16" thickBot="1" x14ac:dyDescent="0.25"/>
    <row r="88" spans="10:18" x14ac:dyDescent="0.2">
      <c r="J88" s="5"/>
      <c r="K88" s="5" t="s">
        <v>88</v>
      </c>
      <c r="L88" s="5" t="s">
        <v>76</v>
      </c>
      <c r="M88" s="5" t="s">
        <v>89</v>
      </c>
      <c r="N88" s="5" t="s">
        <v>90</v>
      </c>
      <c r="O88" s="5" t="s">
        <v>91</v>
      </c>
      <c r="P88" s="5" t="s">
        <v>92</v>
      </c>
      <c r="Q88" s="5" t="s">
        <v>93</v>
      </c>
      <c r="R88" s="5" t="s">
        <v>94</v>
      </c>
    </row>
    <row r="89" spans="10:18" x14ac:dyDescent="0.2">
      <c r="J89" s="3" t="s">
        <v>82</v>
      </c>
      <c r="K89" s="3">
        <v>-12.970131361590035</v>
      </c>
      <c r="L89" s="3">
        <v>3.6937597637627109</v>
      </c>
      <c r="M89" s="3">
        <v>-3.5113629989779818</v>
      </c>
      <c r="N89" s="3">
        <v>1.5305489196346016E-3</v>
      </c>
      <c r="O89" s="3">
        <v>-20.536455241757487</v>
      </c>
      <c r="P89" s="3">
        <v>-5.4038074814225823</v>
      </c>
      <c r="Q89" s="3">
        <v>-20.536455241757487</v>
      </c>
      <c r="R89" s="3">
        <v>-5.4038074814225823</v>
      </c>
    </row>
    <row r="90" spans="10:18" ht="32" x14ac:dyDescent="0.2">
      <c r="J90" s="7" t="s">
        <v>37</v>
      </c>
      <c r="K90" s="3">
        <v>-0.18247382018480948</v>
      </c>
      <c r="L90" s="3">
        <v>5.0303979958482951E-2</v>
      </c>
      <c r="M90" s="3">
        <v>-3.62742312507697</v>
      </c>
      <c r="N90" s="3">
        <v>1.1300029350028067E-3</v>
      </c>
      <c r="O90" s="3">
        <v>-0.28551685199249083</v>
      </c>
      <c r="P90" s="3">
        <v>-7.943078837712815E-2</v>
      </c>
      <c r="Q90" s="3">
        <v>-0.28551685199249083</v>
      </c>
      <c r="R90" s="3">
        <v>-7.943078837712815E-2</v>
      </c>
    </row>
    <row r="91" spans="10:18" ht="16" thickBot="1" x14ac:dyDescent="0.25">
      <c r="J91" s="4" t="s">
        <v>0</v>
      </c>
      <c r="K91" s="4">
        <v>0.22013989044002197</v>
      </c>
      <c r="L91" s="4">
        <v>1.6609587414399985E-2</v>
      </c>
      <c r="M91" s="4">
        <v>13.253784392571225</v>
      </c>
      <c r="N91" s="4">
        <v>1.3796499024104166E-13</v>
      </c>
      <c r="O91" s="4">
        <v>0.18611669295809263</v>
      </c>
      <c r="P91" s="4">
        <v>0.2541630879219513</v>
      </c>
      <c r="Q91" s="4">
        <v>0.18611669295809263</v>
      </c>
      <c r="R91" s="4">
        <v>0.2541630879219513</v>
      </c>
    </row>
    <row r="94" spans="10:18" x14ac:dyDescent="0.2">
      <c r="K94" s="18" t="s">
        <v>129</v>
      </c>
    </row>
    <row r="95" spans="10:18" x14ac:dyDescent="0.2">
      <c r="L95" s="2" t="s">
        <v>130</v>
      </c>
      <c r="M95" s="2"/>
      <c r="N95">
        <f>J18</f>
        <v>0.84787522008042115</v>
      </c>
    </row>
    <row r="96" spans="10:18" x14ac:dyDescent="0.2">
      <c r="L96" s="2" t="s">
        <v>131</v>
      </c>
      <c r="M96" s="2"/>
      <c r="N96">
        <f>K78</f>
        <v>0.85309120935117666</v>
      </c>
    </row>
    <row r="98" spans="12:16" x14ac:dyDescent="0.2">
      <c r="L98" s="15" t="s">
        <v>143</v>
      </c>
      <c r="M98" s="15"/>
      <c r="N98" s="15"/>
      <c r="O98" s="15"/>
      <c r="P98" s="15"/>
    </row>
    <row r="99" spans="12:16" x14ac:dyDescent="0.2">
      <c r="L99" s="15"/>
      <c r="M99" s="15"/>
      <c r="N99" s="15"/>
      <c r="O99" s="15"/>
      <c r="P99" s="15"/>
    </row>
  </sheetData>
  <mergeCells count="20">
    <mergeCell ref="L96:M96"/>
    <mergeCell ref="L98:P99"/>
    <mergeCell ref="O24:T24"/>
    <mergeCell ref="K66:L66"/>
    <mergeCell ref="K67:L67"/>
    <mergeCell ref="K68:L68"/>
    <mergeCell ref="K64:Q64"/>
    <mergeCell ref="J71:P71"/>
    <mergeCell ref="L95:M95"/>
    <mergeCell ref="J54:Q54"/>
    <mergeCell ref="L58:P58"/>
    <mergeCell ref="K60:L60"/>
    <mergeCell ref="K61:L61"/>
    <mergeCell ref="K62:L62"/>
    <mergeCell ref="H1:Q3"/>
    <mergeCell ref="J35:Q37"/>
    <mergeCell ref="K38:O40"/>
    <mergeCell ref="K44:P44"/>
    <mergeCell ref="J45:Q45"/>
    <mergeCell ref="K47:Q47"/>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Rocinante Models</vt:lpstr>
      <vt:lpstr>Marengo 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Varanasi.Durga</dc:creator>
  <cp:lastModifiedBy>Thanya D</cp:lastModifiedBy>
  <dcterms:created xsi:type="dcterms:W3CDTF">2018-09-28T12:11:42Z</dcterms:created>
  <dcterms:modified xsi:type="dcterms:W3CDTF">2021-02-01T12:01:14Z</dcterms:modified>
</cp:coreProperties>
</file>