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D\Tug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7" i="1" l="1"/>
  <c r="BA17" i="1"/>
  <c r="AY18" i="1" s="1"/>
  <c r="BB18" i="1" s="1"/>
  <c r="AZ17" i="1"/>
  <c r="AW18" i="1" s="1"/>
  <c r="AX18" i="1" s="1"/>
  <c r="AZ18" i="1" s="1"/>
  <c r="AX17" i="1"/>
  <c r="AX6" i="1"/>
  <c r="AW6" i="1"/>
  <c r="AV7" i="1" s="1"/>
  <c r="AO23" i="1"/>
  <c r="AN23" i="1"/>
  <c r="AM24" i="1" s="1"/>
  <c r="AR6" i="1"/>
  <c r="AS6" i="1" s="1"/>
  <c r="AP6" i="1"/>
  <c r="AN6" i="1"/>
  <c r="AE23" i="1"/>
  <c r="AD23" i="1"/>
  <c r="AC24" i="1" s="1"/>
  <c r="AH6" i="1"/>
  <c r="AI6" i="1" s="1"/>
  <c r="AG6" i="1"/>
  <c r="AE7" i="1" s="1"/>
  <c r="AH7" i="1" s="1"/>
  <c r="AF6" i="1"/>
  <c r="AJ6" i="1" s="1"/>
  <c r="AD6" i="1"/>
  <c r="T31" i="1"/>
  <c r="V30" i="1"/>
  <c r="W20" i="1"/>
  <c r="X20" i="1" s="1"/>
  <c r="V21" i="1" s="1"/>
  <c r="T14" i="1"/>
  <c r="V13" i="1"/>
  <c r="W3" i="1"/>
  <c r="X3" i="1" s="1"/>
  <c r="V4" i="1" s="1"/>
  <c r="N9" i="1"/>
  <c r="O9" i="1"/>
  <c r="N10" i="1"/>
  <c r="N15" i="1" s="1"/>
  <c r="O10" i="1"/>
  <c r="O15" i="1" s="1"/>
  <c r="N11" i="1"/>
  <c r="O11" i="1"/>
  <c r="N12" i="1"/>
  <c r="N17" i="1" s="1"/>
  <c r="O12" i="1"/>
  <c r="O17" i="1" s="1"/>
  <c r="M12" i="1"/>
  <c r="M17" i="1" s="1"/>
  <c r="L12" i="1"/>
  <c r="L17" i="1" s="1"/>
  <c r="K12" i="1"/>
  <c r="K17" i="1" s="1"/>
  <c r="M11" i="1"/>
  <c r="M16" i="1" s="1"/>
  <c r="L11" i="1"/>
  <c r="L16" i="1" s="1"/>
  <c r="L21" i="1" s="1"/>
  <c r="K11" i="1"/>
  <c r="M10" i="1"/>
  <c r="M15" i="1" s="1"/>
  <c r="L10" i="1"/>
  <c r="N14" i="1" s="1"/>
  <c r="K10" i="1"/>
  <c r="K15" i="1" s="1"/>
  <c r="M9" i="1"/>
  <c r="L9" i="1"/>
  <c r="K9" i="1"/>
  <c r="K14" i="1" s="1"/>
  <c r="F12" i="1"/>
  <c r="F17" i="1" s="1"/>
  <c r="E12" i="1"/>
  <c r="E17" i="1" s="1"/>
  <c r="D12" i="1"/>
  <c r="D17" i="1" s="1"/>
  <c r="C12" i="1"/>
  <c r="C17" i="1" s="1"/>
  <c r="B12" i="1"/>
  <c r="B17" i="1" s="1"/>
  <c r="F11" i="1"/>
  <c r="E11" i="1"/>
  <c r="D11" i="1"/>
  <c r="C11" i="1"/>
  <c r="C16" i="1" s="1"/>
  <c r="C21" i="1" s="1"/>
  <c r="B11" i="1"/>
  <c r="F10" i="1"/>
  <c r="F15" i="1" s="1"/>
  <c r="E10" i="1"/>
  <c r="E15" i="1" s="1"/>
  <c r="D10" i="1"/>
  <c r="D15" i="1" s="1"/>
  <c r="C10" i="1"/>
  <c r="E16" i="1" s="1"/>
  <c r="E21" i="1" s="1"/>
  <c r="B10" i="1"/>
  <c r="B15" i="1" s="1"/>
  <c r="F9" i="1"/>
  <c r="E9" i="1"/>
  <c r="D9" i="1"/>
  <c r="C9" i="1"/>
  <c r="B9" i="1"/>
  <c r="BA18" i="1" l="1"/>
  <c r="AY19" i="1" s="1"/>
  <c r="BB19" i="1" s="1"/>
  <c r="AW7" i="1"/>
  <c r="AV8" i="1" s="1"/>
  <c r="AX7" i="1"/>
  <c r="AM25" i="1"/>
  <c r="AO24" i="1"/>
  <c r="AN24" i="1"/>
  <c r="AQ6" i="1"/>
  <c r="AO7" i="1" s="1"/>
  <c r="AR7" i="1" s="1"/>
  <c r="AM7" i="1"/>
  <c r="AE24" i="1"/>
  <c r="AD24" i="1"/>
  <c r="AC25" i="1" s="1"/>
  <c r="AC7" i="1"/>
  <c r="W21" i="1"/>
  <c r="X21" i="1"/>
  <c r="V22" i="1" s="1"/>
  <c r="W30" i="1"/>
  <c r="X30" i="1" s="1"/>
  <c r="Y30" i="1" s="1"/>
  <c r="U31" i="1" s="1"/>
  <c r="T32" i="1"/>
  <c r="W4" i="1"/>
  <c r="X4" i="1" s="1"/>
  <c r="V5" i="1" s="1"/>
  <c r="U14" i="1"/>
  <c r="W13" i="1"/>
  <c r="X13" i="1" s="1"/>
  <c r="Y13" i="1" s="1"/>
  <c r="V14" i="1"/>
  <c r="W14" i="1" s="1"/>
  <c r="T15" i="1"/>
  <c r="O14" i="1"/>
  <c r="K22" i="1"/>
  <c r="K27" i="1" s="1"/>
  <c r="M20" i="1"/>
  <c r="L20" i="1"/>
  <c r="L22" i="1"/>
  <c r="L27" i="1" s="1"/>
  <c r="M21" i="1"/>
  <c r="M22" i="1"/>
  <c r="M27" i="1" s="1"/>
  <c r="L14" i="1"/>
  <c r="L19" i="1" s="1"/>
  <c r="N16" i="1"/>
  <c r="N21" i="1" s="1"/>
  <c r="M14" i="1"/>
  <c r="K19" i="1" s="1"/>
  <c r="L15" i="1"/>
  <c r="K16" i="1"/>
  <c r="K21" i="1" s="1"/>
  <c r="O16" i="1"/>
  <c r="O21" i="1" s="1"/>
  <c r="D14" i="1"/>
  <c r="C15" i="1"/>
  <c r="B16" i="1"/>
  <c r="B21" i="1" s="1"/>
  <c r="F16" i="1"/>
  <c r="F21" i="1" s="1"/>
  <c r="E14" i="1"/>
  <c r="B14" i="1"/>
  <c r="F14" i="1"/>
  <c r="D16" i="1"/>
  <c r="C14" i="1"/>
  <c r="AW19" i="1" l="1"/>
  <c r="AX19" i="1" s="1"/>
  <c r="AZ19" i="1" s="1"/>
  <c r="AX8" i="1"/>
  <c r="AW8" i="1"/>
  <c r="AV9" i="1" s="1"/>
  <c r="AP7" i="1"/>
  <c r="AN7" i="1"/>
  <c r="AN25" i="1"/>
  <c r="AP23" i="1"/>
  <c r="AO25" i="1"/>
  <c r="AM26" i="1" s="1"/>
  <c r="AT6" i="1"/>
  <c r="AD25" i="1"/>
  <c r="AE25" i="1"/>
  <c r="AC26" i="1" s="1"/>
  <c r="AF23" i="1"/>
  <c r="AF7" i="1"/>
  <c r="AD7" i="1"/>
  <c r="AG7" i="1" s="1"/>
  <c r="AE8" i="1" s="1"/>
  <c r="AH8" i="1" s="1"/>
  <c r="W31" i="1"/>
  <c r="X31" i="1" s="1"/>
  <c r="Y31" i="1" s="1"/>
  <c r="V31" i="1"/>
  <c r="W22" i="1"/>
  <c r="X22" i="1"/>
  <c r="V23" i="1" s="1"/>
  <c r="W5" i="1"/>
  <c r="X5" i="1"/>
  <c r="V6" i="1" s="1"/>
  <c r="X14" i="1"/>
  <c r="Y14" i="1" s="1"/>
  <c r="O20" i="1"/>
  <c r="M19" i="1"/>
  <c r="N20" i="1"/>
  <c r="N22" i="1"/>
  <c r="L25" i="1" s="1"/>
  <c r="O22" i="1"/>
  <c r="O27" i="1" s="1"/>
  <c r="O19" i="1"/>
  <c r="K20" i="1"/>
  <c r="N19" i="1"/>
  <c r="F20" i="1"/>
  <c r="B20" i="1"/>
  <c r="C19" i="1"/>
  <c r="C22" i="1"/>
  <c r="C27" i="1" s="1"/>
  <c r="D21" i="1"/>
  <c r="E20" i="1"/>
  <c r="F19" i="1"/>
  <c r="F22" i="1"/>
  <c r="F27" i="1" s="1"/>
  <c r="B22" i="1"/>
  <c r="B27" i="1" s="1"/>
  <c r="D20" i="1"/>
  <c r="E19" i="1"/>
  <c r="E22" i="1"/>
  <c r="B26" i="1" s="1"/>
  <c r="C20" i="1"/>
  <c r="D19" i="1"/>
  <c r="B19" i="1"/>
  <c r="D22" i="1"/>
  <c r="D27" i="1" s="1"/>
  <c r="BA19" i="1" l="1"/>
  <c r="AY20" i="1" s="1"/>
  <c r="BB20" i="1" s="1"/>
  <c r="AW9" i="1"/>
  <c r="AX9" i="1"/>
  <c r="AV10" i="1" s="1"/>
  <c r="AO26" i="1"/>
  <c r="AN26" i="1"/>
  <c r="AT7" i="1"/>
  <c r="AS7" i="1"/>
  <c r="AQ7" i="1"/>
  <c r="AO8" i="1" s="1"/>
  <c r="AR8" i="1" s="1"/>
  <c r="AE26" i="1"/>
  <c r="AD26" i="1"/>
  <c r="AJ7" i="1"/>
  <c r="AI7" i="1"/>
  <c r="AC8" i="1"/>
  <c r="U32" i="1"/>
  <c r="W23" i="1"/>
  <c r="X23" i="1" s="1"/>
  <c r="V24" i="1" s="1"/>
  <c r="U15" i="1"/>
  <c r="W6" i="1"/>
  <c r="X6" i="1" s="1"/>
  <c r="V7" i="1" s="1"/>
  <c r="K25" i="1"/>
  <c r="M25" i="1"/>
  <c r="K26" i="1"/>
  <c r="N24" i="1"/>
  <c r="O24" i="1"/>
  <c r="N27" i="1"/>
  <c r="L26" i="1"/>
  <c r="M26" i="1"/>
  <c r="K24" i="1"/>
  <c r="M24" i="1"/>
  <c r="O25" i="1"/>
  <c r="N26" i="1"/>
  <c r="N25" i="1"/>
  <c r="O26" i="1"/>
  <c r="L24" i="1"/>
  <c r="E24" i="1"/>
  <c r="C24" i="1"/>
  <c r="D24" i="1"/>
  <c r="D25" i="1"/>
  <c r="E25" i="1"/>
  <c r="B25" i="1"/>
  <c r="E27" i="1"/>
  <c r="E26" i="1"/>
  <c r="C26" i="1"/>
  <c r="F26" i="1"/>
  <c r="F24" i="1"/>
  <c r="B24" i="1"/>
  <c r="C25" i="1"/>
  <c r="D26" i="1"/>
  <c r="F25" i="1"/>
  <c r="AW20" i="1" l="1"/>
  <c r="AX20" i="1" s="1"/>
  <c r="AZ20" i="1" s="1"/>
  <c r="AX10" i="1"/>
  <c r="AY6" i="1"/>
  <c r="AW10" i="1"/>
  <c r="AM8" i="1"/>
  <c r="AF8" i="1"/>
  <c r="AD8" i="1"/>
  <c r="AG8" i="1" s="1"/>
  <c r="AE9" i="1" s="1"/>
  <c r="AH9" i="1" s="1"/>
  <c r="W24" i="1"/>
  <c r="X24" i="1" s="1"/>
  <c r="V25" i="1" s="1"/>
  <c r="V32" i="1"/>
  <c r="W32" i="1" s="1"/>
  <c r="X32" i="1" s="1"/>
  <c r="Y32" i="1" s="1"/>
  <c r="W7" i="1"/>
  <c r="X7" i="1" s="1"/>
  <c r="V8" i="1" s="1"/>
  <c r="W15" i="1"/>
  <c r="X15" i="1" s="1"/>
  <c r="Y15" i="1" s="1"/>
  <c r="V15" i="1"/>
  <c r="BA20" i="1" l="1"/>
  <c r="AY21" i="1" s="1"/>
  <c r="BB21" i="1" s="1"/>
  <c r="AW21" i="1"/>
  <c r="AX21" i="1" s="1"/>
  <c r="AZ21" i="1" s="1"/>
  <c r="AP8" i="1"/>
  <c r="AN8" i="1"/>
  <c r="AJ8" i="1"/>
  <c r="AI8" i="1"/>
  <c r="AC9" i="1"/>
  <c r="W25" i="1"/>
  <c r="X25" i="1" s="1"/>
  <c r="V26" i="1" s="1"/>
  <c r="W8" i="1"/>
  <c r="X8" i="1" s="1"/>
  <c r="V9" i="1" s="1"/>
  <c r="BA21" i="1" l="1"/>
  <c r="AY22" i="1" s="1"/>
  <c r="BB22" i="1" s="1"/>
  <c r="AS8" i="1"/>
  <c r="AQ8" i="1"/>
  <c r="AO9" i="1" s="1"/>
  <c r="AR9" i="1" s="1"/>
  <c r="AF9" i="1"/>
  <c r="AD9" i="1"/>
  <c r="AG9" i="1" s="1"/>
  <c r="AE10" i="1" s="1"/>
  <c r="AH10" i="1" s="1"/>
  <c r="W26" i="1"/>
  <c r="X26" i="1"/>
  <c r="V27" i="1" s="1"/>
  <c r="W9" i="1"/>
  <c r="X9" i="1"/>
  <c r="V10" i="1" s="1"/>
  <c r="AW22" i="1" l="1"/>
  <c r="AX22" i="1" s="1"/>
  <c r="AZ22" i="1" s="1"/>
  <c r="BA22" i="1" s="1"/>
  <c r="AM9" i="1"/>
  <c r="AT8" i="1"/>
  <c r="AJ9" i="1"/>
  <c r="AI9" i="1"/>
  <c r="AC10" i="1"/>
  <c r="X27" i="1"/>
  <c r="W27" i="1"/>
  <c r="W10" i="1"/>
  <c r="X10" i="1" s="1"/>
  <c r="AP9" i="1" l="1"/>
  <c r="AN9" i="1"/>
  <c r="AF10" i="1"/>
  <c r="AD10" i="1"/>
  <c r="AG10" i="1" s="1"/>
  <c r="AE11" i="1" s="1"/>
  <c r="AH11" i="1" s="1"/>
  <c r="AS9" i="1" l="1"/>
  <c r="AQ9" i="1"/>
  <c r="AO10" i="1" s="1"/>
  <c r="AR10" i="1" s="1"/>
  <c r="AJ10" i="1"/>
  <c r="AI10" i="1"/>
  <c r="AC11" i="1"/>
  <c r="AM10" i="1" l="1"/>
  <c r="AT9" i="1"/>
  <c r="AF11" i="1"/>
  <c r="AD11" i="1"/>
  <c r="AG11" i="1" s="1"/>
  <c r="AE12" i="1" s="1"/>
  <c r="AH12" i="1" s="1"/>
  <c r="AP10" i="1" l="1"/>
  <c r="AN10" i="1"/>
  <c r="AJ11" i="1"/>
  <c r="AI11" i="1"/>
  <c r="AC12" i="1"/>
  <c r="AS10" i="1" l="1"/>
  <c r="AM11" i="1"/>
  <c r="AQ10" i="1"/>
  <c r="AO11" i="1" s="1"/>
  <c r="AR11" i="1" s="1"/>
  <c r="AF12" i="1"/>
  <c r="AD12" i="1"/>
  <c r="AG12" i="1" s="1"/>
  <c r="AE13" i="1" s="1"/>
  <c r="AH13" i="1" s="1"/>
  <c r="AP11" i="1" l="1"/>
  <c r="AN11" i="1"/>
  <c r="AT10" i="1"/>
  <c r="AJ12" i="1"/>
  <c r="AI12" i="1"/>
  <c r="AC13" i="1"/>
  <c r="AS11" i="1" l="1"/>
  <c r="AM12" i="1"/>
  <c r="AQ11" i="1"/>
  <c r="AO12" i="1" s="1"/>
  <c r="AR12" i="1" s="1"/>
  <c r="AF13" i="1"/>
  <c r="AD13" i="1"/>
  <c r="AG13" i="1" s="1"/>
  <c r="AE14" i="1" s="1"/>
  <c r="AH14" i="1" s="1"/>
  <c r="AP12" i="1" l="1"/>
  <c r="AN12" i="1"/>
  <c r="AT11" i="1"/>
  <c r="AJ13" i="1"/>
  <c r="AI13" i="1"/>
  <c r="AC14" i="1"/>
  <c r="AS12" i="1" l="1"/>
  <c r="AQ12" i="1"/>
  <c r="AO13" i="1" s="1"/>
  <c r="AR13" i="1" s="1"/>
  <c r="AF14" i="1"/>
  <c r="AD14" i="1"/>
  <c r="AG14" i="1" s="1"/>
  <c r="AE15" i="1" s="1"/>
  <c r="AH15" i="1" s="1"/>
  <c r="AM13" i="1" l="1"/>
  <c r="AT12" i="1"/>
  <c r="AJ14" i="1"/>
  <c r="AC15" i="1"/>
  <c r="AI14" i="1"/>
  <c r="AP13" i="1" l="1"/>
  <c r="AN13" i="1"/>
  <c r="AF15" i="1"/>
  <c r="AD15" i="1"/>
  <c r="AG15" i="1" s="1"/>
  <c r="AE16" i="1" s="1"/>
  <c r="AH16" i="1" s="1"/>
  <c r="AS13" i="1" l="1"/>
  <c r="AQ13" i="1"/>
  <c r="AO14" i="1" s="1"/>
  <c r="AR14" i="1" s="1"/>
  <c r="AJ15" i="1"/>
  <c r="AC16" i="1"/>
  <c r="AI15" i="1"/>
  <c r="AM14" i="1" l="1"/>
  <c r="AT13" i="1"/>
  <c r="AF16" i="1"/>
  <c r="AD16" i="1"/>
  <c r="AG16" i="1" s="1"/>
  <c r="AE17" i="1" s="1"/>
  <c r="AH17" i="1" s="1"/>
  <c r="AP14" i="1" l="1"/>
  <c r="AN14" i="1"/>
  <c r="AJ16" i="1"/>
  <c r="AC17" i="1"/>
  <c r="AI16" i="1"/>
  <c r="AS14" i="1" l="1"/>
  <c r="AQ14" i="1"/>
  <c r="AO15" i="1" s="1"/>
  <c r="AR15" i="1" s="1"/>
  <c r="AF17" i="1"/>
  <c r="AD17" i="1"/>
  <c r="AG17" i="1" s="1"/>
  <c r="AE18" i="1" s="1"/>
  <c r="AH18" i="1" s="1"/>
  <c r="AM15" i="1" l="1"/>
  <c r="AT14" i="1"/>
  <c r="AJ17" i="1"/>
  <c r="AC18" i="1"/>
  <c r="AI17" i="1"/>
  <c r="AP15" i="1" l="1"/>
  <c r="AN15" i="1"/>
  <c r="AF18" i="1"/>
  <c r="AD18" i="1"/>
  <c r="AG18" i="1" s="1"/>
  <c r="AE19" i="1" s="1"/>
  <c r="AH19" i="1" s="1"/>
  <c r="AS15" i="1" l="1"/>
  <c r="AQ15" i="1"/>
  <c r="AO16" i="1" s="1"/>
  <c r="AR16" i="1" s="1"/>
  <c r="AJ18" i="1"/>
  <c r="AI18" i="1"/>
  <c r="AC19" i="1"/>
  <c r="AM16" i="1" l="1"/>
  <c r="AT15" i="1"/>
  <c r="AF19" i="1"/>
  <c r="AD19" i="1"/>
  <c r="AG19" i="1" s="1"/>
  <c r="AP16" i="1" l="1"/>
  <c r="AN16" i="1"/>
  <c r="AJ19" i="1"/>
  <c r="AI19" i="1"/>
  <c r="AS16" i="1" l="1"/>
  <c r="AQ16" i="1"/>
  <c r="AO17" i="1" s="1"/>
  <c r="AR17" i="1" s="1"/>
  <c r="AM17" i="1" l="1"/>
  <c r="AT16" i="1"/>
  <c r="AP17" i="1" l="1"/>
  <c r="AN17" i="1"/>
  <c r="AT17" i="1" l="1"/>
  <c r="AS17" i="1"/>
  <c r="AQ17" i="1"/>
  <c r="AO18" i="1" s="1"/>
  <c r="AR18" i="1" s="1"/>
  <c r="AM18" i="1" l="1"/>
  <c r="AP18" i="1" l="1"/>
  <c r="AN18" i="1"/>
  <c r="AS18" i="1" l="1"/>
  <c r="AQ18" i="1"/>
  <c r="AO19" i="1" s="1"/>
  <c r="AR19" i="1" s="1"/>
  <c r="AM19" i="1" l="1"/>
  <c r="AT18" i="1"/>
  <c r="AP19" i="1" l="1"/>
  <c r="AN19" i="1"/>
  <c r="AT19" i="1" l="1"/>
  <c r="AS19" i="1"/>
  <c r="AQ19" i="1"/>
</calcChain>
</file>

<file path=xl/sharedStrings.xml><?xml version="1.0" encoding="utf-8"?>
<sst xmlns="http://schemas.openxmlformats.org/spreadsheetml/2006/main" count="160" uniqueCount="61">
  <si>
    <t>No. 1</t>
  </si>
  <si>
    <t>Eliminasi Gauss</t>
  </si>
  <si>
    <t>x1</t>
  </si>
  <si>
    <t>x2</t>
  </si>
  <si>
    <t>x3</t>
  </si>
  <si>
    <t>x4</t>
  </si>
  <si>
    <t>Baris 1</t>
  </si>
  <si>
    <t>Baris 2</t>
  </si>
  <si>
    <t>Baris 3</t>
  </si>
  <si>
    <t>Baris 4</t>
  </si>
  <si>
    <t>Eliminasi 1</t>
  </si>
  <si>
    <t>Eliminasi 2</t>
  </si>
  <si>
    <t>Eliminasi 3</t>
  </si>
  <si>
    <t>Eliminasi 4</t>
  </si>
  <si>
    <t>No. 2</t>
  </si>
  <si>
    <t>No.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</si>
  <si>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</si>
  <si>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</si>
  <si>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</si>
  <si>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</si>
  <si>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</si>
  <si>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</si>
  <si>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</si>
  <si>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</si>
  <si>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</si>
  <si>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</si>
  <si>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x</t>
  </si>
  <si>
    <t>k1</t>
  </si>
  <si>
    <t>k2</t>
  </si>
  <si>
    <t>k3</t>
  </si>
  <si>
    <t>k4</t>
  </si>
  <si>
    <t>No. 4</t>
  </si>
  <si>
    <t>1+XY</t>
  </si>
  <si>
    <t>No. 5</t>
  </si>
  <si>
    <t xml:space="preserve">Fungsi = f(x) = 8x^2-9x+1 </t>
  </si>
  <si>
    <t>Iterasi</t>
  </si>
  <si>
    <t>a</t>
  </si>
  <si>
    <t>b</t>
  </si>
  <si>
    <t>f(a)</t>
  </si>
  <si>
    <t>f(x)</t>
  </si>
  <si>
    <t>f(b)</t>
  </si>
  <si>
    <t>f(a) * f(b)</t>
  </si>
  <si>
    <t>f(a) * f(x)</t>
  </si>
  <si>
    <t>Nilai akar persamaannya ialah 0.00012 dengan nilai f(x) = 0.9989 pada iterasi ke - 12</t>
  </si>
  <si>
    <t>X0</t>
  </si>
  <si>
    <t>f1(x)</t>
  </si>
  <si>
    <t>Galat</t>
  </si>
  <si>
    <t>Range (0,1/2)</t>
  </si>
  <si>
    <t>No. 6</t>
  </si>
  <si>
    <t xml:space="preserve">Fungsi = f(x) = 7x^2-8x+1 </t>
  </si>
  <si>
    <t>Nilai akar persamaannya ialah 0.00012207 dengan nilai f(x) = 0.99902 pada iterasi ke - 12</t>
  </si>
  <si>
    <t>No. 7</t>
  </si>
  <si>
    <t>y(x) = x^2-5</t>
  </si>
  <si>
    <t>xo = 2</t>
  </si>
  <si>
    <t>y(x)=0</t>
  </si>
  <si>
    <t>x0</t>
  </si>
  <si>
    <t>y(x)</t>
  </si>
  <si>
    <t>y1(x)</t>
  </si>
  <si>
    <t>No. 8</t>
  </si>
  <si>
    <t xml:space="preserve">Fungsi = f(x) = x^3-6x^2+11x-6 </t>
  </si>
  <si>
    <t>range (0,2)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</si>
</sst>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"/>
  <sheetViews>
    <sheetView tabSelected="1" topLeftCell="AQ1" workbookViewId="0">
      <selection activeCell="AZ12" sqref="AZ12"/>
    </sheetView>
  </sheetViews>
  <sheetFormatPr defaultRowHeight="15" x14ac:dyDescent="0.25"/>
  <sheetData>
    <row r="1" spans="1:54" x14ac:dyDescent="0.25">
      <c r="A1" s="14" t="s">
        <v>0</v>
      </c>
      <c r="J1" s="14" t="s">
        <v>14</v>
      </c>
      <c r="S1" s="14" t="s">
        <v>15</v>
      </c>
      <c r="AB1" s="14" t="s">
        <v>33</v>
      </c>
      <c r="AL1" s="14" t="s">
        <v>48</v>
      </c>
      <c r="AV1" s="14" t="s">
        <v>51</v>
      </c>
    </row>
    <row r="2" spans="1:54" ht="15.75" x14ac:dyDescent="0.25">
      <c r="A2" s="7" t="s">
        <v>1</v>
      </c>
      <c r="B2" s="7"/>
      <c r="C2" s="7"/>
      <c r="D2" s="7"/>
      <c r="E2" s="7"/>
      <c r="F2" s="7"/>
      <c r="G2" s="7"/>
      <c r="H2" s="3"/>
      <c r="I2" s="3"/>
      <c r="J2" s="7" t="s">
        <v>1</v>
      </c>
      <c r="K2" s="7"/>
      <c r="L2" s="7"/>
      <c r="M2" s="7"/>
      <c r="N2" s="7"/>
      <c r="O2" s="7"/>
      <c r="P2" s="7"/>
      <c r="Q2" s="3"/>
      <c r="R2" s="3"/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2"/>
      <c r="Z2" s="12"/>
      <c r="AB2" s="28" t="s">
        <v>34</v>
      </c>
      <c r="AC2" s="28"/>
      <c r="AD2" s="28"/>
      <c r="AE2" s="17"/>
      <c r="AF2" s="17"/>
      <c r="AG2" s="17"/>
      <c r="AH2" s="17"/>
      <c r="AI2" s="17"/>
      <c r="AJ2" s="17"/>
      <c r="AL2" s="39" t="s">
        <v>49</v>
      </c>
      <c r="AM2" s="39"/>
      <c r="AN2" s="39"/>
      <c r="AO2" s="36"/>
      <c r="AP2" s="36"/>
      <c r="AQ2" s="36"/>
      <c r="AR2" s="36"/>
      <c r="AS2" s="36"/>
      <c r="AT2" s="36"/>
      <c r="AV2" s="29" t="s">
        <v>52</v>
      </c>
      <c r="AW2" s="29"/>
      <c r="AX2" s="29"/>
      <c r="AY2" s="17"/>
    </row>
    <row r="3" spans="1:54" ht="15.75" x14ac:dyDescent="0.25">
      <c r="A3" s="1"/>
      <c r="B3" s="35" t="s">
        <v>2</v>
      </c>
      <c r="C3" s="8" t="s">
        <v>3</v>
      </c>
      <c r="D3" s="8" t="s">
        <v>4</v>
      </c>
      <c r="E3" s="5" t="s">
        <v>5</v>
      </c>
      <c r="F3" s="1"/>
      <c r="G3" s="1"/>
      <c r="H3" s="3"/>
      <c r="I3" s="3"/>
      <c r="J3" s="1"/>
      <c r="K3" s="8" t="s">
        <v>2</v>
      </c>
      <c r="L3" s="8" t="s">
        <v>3</v>
      </c>
      <c r="M3" s="8" t="s">
        <v>4</v>
      </c>
      <c r="N3" s="5" t="s">
        <v>5</v>
      </c>
      <c r="O3" s="1"/>
      <c r="P3" s="1"/>
      <c r="Q3" s="3"/>
      <c r="R3" s="3"/>
      <c r="S3" s="13">
        <v>1</v>
      </c>
      <c r="T3" s="13">
        <v>0.125</v>
      </c>
      <c r="U3" s="13">
        <v>0</v>
      </c>
      <c r="V3" s="13">
        <v>1</v>
      </c>
      <c r="W3" s="13">
        <f t="shared" ref="W3:W10" si="0">U3+2*V3</f>
        <v>2</v>
      </c>
      <c r="X3" s="13">
        <f>V3+Z3*W3</f>
        <v>1.25</v>
      </c>
      <c r="Y3" s="13" t="s">
        <v>22</v>
      </c>
      <c r="Z3" s="13">
        <v>0.125</v>
      </c>
      <c r="AB3" s="29" t="s">
        <v>47</v>
      </c>
      <c r="AC3" s="29"/>
      <c r="AD3" s="29"/>
      <c r="AE3" s="17"/>
      <c r="AF3" s="17"/>
      <c r="AG3" s="17"/>
      <c r="AH3" s="17"/>
      <c r="AI3" s="17"/>
      <c r="AJ3" s="17"/>
      <c r="AL3" s="40" t="s">
        <v>47</v>
      </c>
      <c r="AM3" s="40"/>
      <c r="AN3" s="40"/>
      <c r="AO3" s="36"/>
      <c r="AP3" s="36"/>
      <c r="AQ3" s="36"/>
      <c r="AR3" s="36"/>
      <c r="AS3" s="36"/>
      <c r="AT3" s="36"/>
      <c r="AV3" s="29" t="s">
        <v>53</v>
      </c>
      <c r="AW3" s="29"/>
      <c r="AX3" s="29"/>
      <c r="AY3" s="17"/>
    </row>
    <row r="4" spans="1:54" ht="15.75" x14ac:dyDescent="0.25">
      <c r="A4" s="8" t="s">
        <v>6</v>
      </c>
      <c r="B4" s="33">
        <v>1</v>
      </c>
      <c r="C4" s="8">
        <v>-1</v>
      </c>
      <c r="D4" s="8">
        <v>1</v>
      </c>
      <c r="E4" s="8">
        <v>2</v>
      </c>
      <c r="F4" s="5">
        <v>5</v>
      </c>
      <c r="G4" s="1"/>
      <c r="H4" s="3"/>
      <c r="I4" s="2"/>
      <c r="J4" s="8" t="s">
        <v>6</v>
      </c>
      <c r="K4" s="33">
        <v>1</v>
      </c>
      <c r="L4" s="8">
        <v>-1</v>
      </c>
      <c r="M4" s="8">
        <v>1</v>
      </c>
      <c r="N4" s="8">
        <v>2</v>
      </c>
      <c r="O4" s="5">
        <v>4</v>
      </c>
      <c r="P4" s="1"/>
      <c r="Q4" s="3"/>
      <c r="R4" s="2"/>
      <c r="S4" s="13">
        <v>2</v>
      </c>
      <c r="T4" s="13">
        <v>0.25</v>
      </c>
      <c r="U4" s="13">
        <v>0.125</v>
      </c>
      <c r="V4" s="13">
        <f t="shared" ref="V4:V10" si="1">X3</f>
        <v>1.25</v>
      </c>
      <c r="W4" s="13">
        <f t="shared" si="0"/>
        <v>2.625</v>
      </c>
      <c r="X4" s="13">
        <f>V4+Z3*W4</f>
        <v>1.578125</v>
      </c>
      <c r="Y4" s="13" t="s">
        <v>23</v>
      </c>
      <c r="Z4" s="13" t="s">
        <v>24</v>
      </c>
      <c r="AB4" s="30"/>
      <c r="AC4" s="30"/>
      <c r="AD4" s="30"/>
      <c r="AE4" s="18"/>
      <c r="AF4" s="17"/>
      <c r="AG4" s="17"/>
      <c r="AH4" s="17"/>
      <c r="AI4" s="17"/>
      <c r="AJ4" s="17"/>
      <c r="AL4" s="38"/>
      <c r="AM4" s="38"/>
      <c r="AN4" s="38"/>
      <c r="AO4" s="37"/>
      <c r="AP4" s="36"/>
      <c r="AQ4" s="36"/>
      <c r="AR4" s="36"/>
      <c r="AS4" s="36"/>
      <c r="AT4" s="36"/>
      <c r="AV4" s="51" t="s">
        <v>54</v>
      </c>
      <c r="AW4" s="51"/>
      <c r="AX4" s="51"/>
      <c r="AY4" s="18"/>
    </row>
    <row r="5" spans="1:54" x14ac:dyDescent="0.25">
      <c r="A5" s="8" t="s">
        <v>7</v>
      </c>
      <c r="B5" s="34">
        <v>3</v>
      </c>
      <c r="C5" s="8">
        <v>2</v>
      </c>
      <c r="D5" s="8">
        <v>2</v>
      </c>
      <c r="E5" s="8">
        <v>1</v>
      </c>
      <c r="F5" s="8">
        <v>12</v>
      </c>
      <c r="G5" s="1"/>
      <c r="H5" s="3"/>
      <c r="I5" s="2"/>
      <c r="J5" s="8" t="s">
        <v>7</v>
      </c>
      <c r="K5" s="34">
        <v>3</v>
      </c>
      <c r="L5" s="8">
        <v>2</v>
      </c>
      <c r="M5" s="8">
        <v>2</v>
      </c>
      <c r="N5" s="8">
        <v>1</v>
      </c>
      <c r="O5" s="8">
        <v>9</v>
      </c>
      <c r="P5" s="1"/>
      <c r="Q5" s="3"/>
      <c r="R5" s="2"/>
      <c r="S5" s="13">
        <v>3</v>
      </c>
      <c r="T5" s="13">
        <v>0.375</v>
      </c>
      <c r="U5" s="13">
        <v>0.25</v>
      </c>
      <c r="V5" s="13">
        <f t="shared" si="1"/>
        <v>1.578125</v>
      </c>
      <c r="W5" s="13">
        <f t="shared" si="0"/>
        <v>3.40625</v>
      </c>
      <c r="X5" s="13">
        <f>V5+Z3*W5</f>
        <v>2.00390625</v>
      </c>
      <c r="Y5" s="12"/>
      <c r="Z5" s="12"/>
      <c r="AB5" s="19" t="s">
        <v>35</v>
      </c>
      <c r="AC5" s="19" t="s">
        <v>36</v>
      </c>
      <c r="AD5" s="19" t="s">
        <v>26</v>
      </c>
      <c r="AE5" s="19" t="s">
        <v>37</v>
      </c>
      <c r="AF5" s="19" t="s">
        <v>38</v>
      </c>
      <c r="AG5" s="20" t="s">
        <v>39</v>
      </c>
      <c r="AH5" s="21" t="s">
        <v>40</v>
      </c>
      <c r="AI5" s="21" t="s">
        <v>41</v>
      </c>
      <c r="AJ5" s="20" t="s">
        <v>42</v>
      </c>
      <c r="AL5" s="42" t="s">
        <v>35</v>
      </c>
      <c r="AM5" s="42" t="s">
        <v>36</v>
      </c>
      <c r="AN5" s="43" t="s">
        <v>26</v>
      </c>
      <c r="AO5" s="19" t="s">
        <v>37</v>
      </c>
      <c r="AP5" s="19" t="s">
        <v>38</v>
      </c>
      <c r="AQ5" s="20" t="s">
        <v>39</v>
      </c>
      <c r="AR5" s="21" t="s">
        <v>40</v>
      </c>
      <c r="AS5" s="21" t="s">
        <v>41</v>
      </c>
      <c r="AT5" s="20" t="s">
        <v>42</v>
      </c>
      <c r="AV5" s="42" t="s">
        <v>55</v>
      </c>
      <c r="AW5" s="42" t="s">
        <v>56</v>
      </c>
      <c r="AX5" s="42" t="s">
        <v>57</v>
      </c>
      <c r="AY5" s="19" t="s">
        <v>46</v>
      </c>
    </row>
    <row r="6" spans="1:54" x14ac:dyDescent="0.25">
      <c r="A6" s="8" t="s">
        <v>8</v>
      </c>
      <c r="B6" s="34">
        <v>2</v>
      </c>
      <c r="C6" s="8">
        <v>-3</v>
      </c>
      <c r="D6" s="8">
        <v>2</v>
      </c>
      <c r="E6" s="8">
        <v>5</v>
      </c>
      <c r="F6" s="8">
        <v>10</v>
      </c>
      <c r="G6" s="1"/>
      <c r="H6" s="3"/>
      <c r="I6" s="2"/>
      <c r="J6" s="8" t="s">
        <v>8</v>
      </c>
      <c r="K6" s="34">
        <v>2</v>
      </c>
      <c r="L6" s="8">
        <v>-3</v>
      </c>
      <c r="M6" s="8">
        <v>2</v>
      </c>
      <c r="N6" s="8">
        <v>5</v>
      </c>
      <c r="O6" s="8">
        <v>8</v>
      </c>
      <c r="P6" s="1"/>
      <c r="Q6" s="3"/>
      <c r="R6" s="2"/>
      <c r="S6" s="13">
        <v>4</v>
      </c>
      <c r="T6" s="13">
        <v>0.5</v>
      </c>
      <c r="U6" s="13">
        <v>0.375</v>
      </c>
      <c r="V6" s="13">
        <f t="shared" si="1"/>
        <v>2.00390625</v>
      </c>
      <c r="W6" s="13">
        <f t="shared" si="0"/>
        <v>4.3828125</v>
      </c>
      <c r="X6" s="13">
        <f>V6+Z3*W6</f>
        <v>2.5517578125</v>
      </c>
      <c r="Y6" s="12"/>
      <c r="Z6" s="12"/>
      <c r="AB6" s="20">
        <v>1</v>
      </c>
      <c r="AC6" s="20">
        <v>0</v>
      </c>
      <c r="AD6" s="20">
        <f>(AC6+AE6)/2</f>
        <v>0.25</v>
      </c>
      <c r="AE6" s="20">
        <v>0.5</v>
      </c>
      <c r="AF6" s="20">
        <f t="shared" ref="AF6:AH19" si="2">(8*AC6)^2-(9*AC6)+1</f>
        <v>1</v>
      </c>
      <c r="AG6" s="20">
        <f t="shared" si="2"/>
        <v>2.75</v>
      </c>
      <c r="AH6" s="20">
        <f t="shared" si="2"/>
        <v>12.5</v>
      </c>
      <c r="AI6" s="21">
        <f>AF6*AH6</f>
        <v>12.5</v>
      </c>
      <c r="AJ6" s="20">
        <f>AF6*AG6</f>
        <v>2.75</v>
      </c>
      <c r="AL6" s="20">
        <v>1</v>
      </c>
      <c r="AM6" s="20">
        <v>0</v>
      </c>
      <c r="AN6" s="20">
        <f>(AM6+AO6)/2</f>
        <v>0.25</v>
      </c>
      <c r="AO6" s="20">
        <v>0.5</v>
      </c>
      <c r="AP6" s="20">
        <f t="shared" ref="AP6:AP19" si="3">(7*AM6)^2-(8*AM6)+1</f>
        <v>1</v>
      </c>
      <c r="AQ6" s="20">
        <f>(AP6+AR6)/2</f>
        <v>5.125</v>
      </c>
      <c r="AR6" s="20">
        <f t="shared" ref="AR6:AR19" si="4">(7*AO6)^2-(8*AO6)+1</f>
        <v>9.25</v>
      </c>
      <c r="AS6" s="21">
        <f>AP6*AR6</f>
        <v>9.25</v>
      </c>
      <c r="AT6" s="20">
        <f>AP6*AQ6</f>
        <v>5.125</v>
      </c>
      <c r="AV6" s="20">
        <v>2</v>
      </c>
      <c r="AW6" s="20">
        <f>AV6^2-5</f>
        <v>-1</v>
      </c>
      <c r="AX6" s="20">
        <f>2*AV6</f>
        <v>4</v>
      </c>
      <c r="AY6" s="20">
        <f>AV10-AV9/AV10</f>
        <v>1.2360679773137426</v>
      </c>
    </row>
    <row r="7" spans="1:54" x14ac:dyDescent="0.25">
      <c r="A7" s="8" t="s">
        <v>9</v>
      </c>
      <c r="B7" s="34">
        <v>1</v>
      </c>
      <c r="C7" s="5">
        <v>1</v>
      </c>
      <c r="D7" s="5">
        <v>-3</v>
      </c>
      <c r="E7" s="5">
        <v>-1</v>
      </c>
      <c r="F7" s="5">
        <v>-8</v>
      </c>
      <c r="G7" s="1"/>
      <c r="H7" s="3"/>
      <c r="I7" s="2"/>
      <c r="J7" s="8" t="s">
        <v>9</v>
      </c>
      <c r="K7" s="34">
        <v>1</v>
      </c>
      <c r="L7" s="5">
        <v>1</v>
      </c>
      <c r="M7" s="5">
        <v>-3</v>
      </c>
      <c r="N7" s="5">
        <v>-1</v>
      </c>
      <c r="O7" s="5">
        <v>-9</v>
      </c>
      <c r="P7" s="1"/>
      <c r="Q7" s="3"/>
      <c r="R7" s="2"/>
      <c r="S7" s="13">
        <v>5</v>
      </c>
      <c r="T7" s="13">
        <v>0.625</v>
      </c>
      <c r="U7" s="13">
        <v>0.5</v>
      </c>
      <c r="V7" s="13">
        <f t="shared" si="1"/>
        <v>2.5517578125</v>
      </c>
      <c r="W7" s="13">
        <f t="shared" si="0"/>
        <v>5.603515625</v>
      </c>
      <c r="X7" s="13">
        <f>V7+Z3*W7</f>
        <v>3.252197265625</v>
      </c>
      <c r="Y7" s="12"/>
      <c r="Z7" s="12"/>
      <c r="AB7" s="22">
        <v>2</v>
      </c>
      <c r="AC7" s="22">
        <f>IF(AF6*AG6&gt;=0,AC6,AD6)</f>
        <v>0</v>
      </c>
      <c r="AD7" s="22">
        <f>(AC7+AE7)/2</f>
        <v>0.125</v>
      </c>
      <c r="AE7" s="22">
        <f>IF(AG6*AH6&lt;0,AE6,AD6)</f>
        <v>0.25</v>
      </c>
      <c r="AF7" s="22">
        <f t="shared" si="2"/>
        <v>1</v>
      </c>
      <c r="AG7" s="22">
        <f t="shared" si="2"/>
        <v>0.875</v>
      </c>
      <c r="AH7" s="22">
        <f t="shared" si="2"/>
        <v>2.75</v>
      </c>
      <c r="AI7" s="23">
        <f>AF7*AH7</f>
        <v>2.75</v>
      </c>
      <c r="AJ7" s="22">
        <f>AF7*AG7</f>
        <v>0.875</v>
      </c>
      <c r="AL7" s="22">
        <v>2</v>
      </c>
      <c r="AM7" s="22">
        <f>IF(AP6*AQ6&gt;=0,AM6,AN6)</f>
        <v>0</v>
      </c>
      <c r="AN7" s="22">
        <f>(AM7+AO7)/2</f>
        <v>0.125</v>
      </c>
      <c r="AO7" s="22">
        <f>IF(AQ6*AR6&lt;0,AO6,AN6)</f>
        <v>0.25</v>
      </c>
      <c r="AP7" s="22">
        <f t="shared" si="3"/>
        <v>1</v>
      </c>
      <c r="AQ7" s="22">
        <f>(AP7+AR7)/2</f>
        <v>1.53125</v>
      </c>
      <c r="AR7" s="22">
        <f t="shared" si="4"/>
        <v>2.0625</v>
      </c>
      <c r="AS7" s="23">
        <f>AP7*AR7</f>
        <v>2.0625</v>
      </c>
      <c r="AT7" s="22">
        <f>AP7*AQ7</f>
        <v>1.53125</v>
      </c>
      <c r="AV7" s="22">
        <f>AV6-AW6/AX6</f>
        <v>2.25</v>
      </c>
      <c r="AW7" s="20">
        <f>AV7^2-5</f>
        <v>6.25E-2</v>
      </c>
      <c r="AX7" s="20">
        <f>2*AV7</f>
        <v>4.5</v>
      </c>
      <c r="AY7" s="47"/>
    </row>
    <row r="8" spans="1:54" x14ac:dyDescent="0.25">
      <c r="A8" s="1"/>
      <c r="B8" s="1"/>
      <c r="C8" s="6"/>
      <c r="D8" s="6"/>
      <c r="E8" s="1"/>
      <c r="F8" s="1"/>
      <c r="G8" s="1"/>
      <c r="H8" s="3"/>
      <c r="I8" s="3"/>
      <c r="J8" s="1"/>
      <c r="K8" s="1"/>
      <c r="L8" s="6"/>
      <c r="M8" s="6"/>
      <c r="N8" s="1"/>
      <c r="O8" s="1"/>
      <c r="P8" s="1"/>
      <c r="Q8" s="3"/>
      <c r="R8" s="3"/>
      <c r="S8" s="13">
        <v>6</v>
      </c>
      <c r="T8" s="13">
        <v>0.75</v>
      </c>
      <c r="U8" s="13">
        <v>0.625</v>
      </c>
      <c r="V8" s="13">
        <f t="shared" si="1"/>
        <v>3.252197265625</v>
      </c>
      <c r="W8" s="13">
        <f t="shared" si="0"/>
        <v>7.12939453125</v>
      </c>
      <c r="X8" s="13">
        <f>V8+Z3*W8</f>
        <v>4.14337158203125</v>
      </c>
      <c r="Y8" s="13" t="s">
        <v>22</v>
      </c>
      <c r="Z8" s="13">
        <v>0.5</v>
      </c>
      <c r="AB8" s="20">
        <v>3</v>
      </c>
      <c r="AC8" s="20">
        <f>IF(AF7*AG7&gt;=0,AC7,AD7)</f>
        <v>0</v>
      </c>
      <c r="AD8" s="20">
        <f>(AC8+AE8)/2</f>
        <v>6.25E-2</v>
      </c>
      <c r="AE8" s="20">
        <f>IF(AG7*AH7&lt;0,AE7,AD7)</f>
        <v>0.125</v>
      </c>
      <c r="AF8" s="20">
        <f t="shared" si="2"/>
        <v>1</v>
      </c>
      <c r="AG8" s="20">
        <f t="shared" si="2"/>
        <v>0.6875</v>
      </c>
      <c r="AH8" s="20">
        <f t="shared" si="2"/>
        <v>0.875</v>
      </c>
      <c r="AI8" s="21">
        <f>AF8*AH8</f>
        <v>0.875</v>
      </c>
      <c r="AJ8" s="20">
        <f>AF8*AG8</f>
        <v>0.6875</v>
      </c>
      <c r="AL8" s="20">
        <v>3</v>
      </c>
      <c r="AM8" s="20">
        <f>IF(AP7*AQ7&gt;=0,AM7,AN7)</f>
        <v>0</v>
      </c>
      <c r="AN8" s="20">
        <f>(AM8+AO8)/2</f>
        <v>6.25E-2</v>
      </c>
      <c r="AO8" s="20">
        <f>IF(AQ7*AR7&lt;0,AO7,AN7)</f>
        <v>0.125</v>
      </c>
      <c r="AP8" s="20">
        <f t="shared" si="3"/>
        <v>1</v>
      </c>
      <c r="AQ8" s="22">
        <f>(AP8+AR8)/2</f>
        <v>0.8828125</v>
      </c>
      <c r="AR8" s="20">
        <f t="shared" si="4"/>
        <v>0.765625</v>
      </c>
      <c r="AS8" s="21">
        <f>AP8*AR8</f>
        <v>0.765625</v>
      </c>
      <c r="AT8" s="20">
        <f>AP8*AQ8</f>
        <v>0.8828125</v>
      </c>
      <c r="AV8" s="22">
        <f t="shared" ref="AV8:AV10" si="5">AV7-AW7/AX7</f>
        <v>2.2361111111111112</v>
      </c>
      <c r="AW8" s="20">
        <f t="shared" ref="AW8:AW10" si="6">AV8^2-5</f>
        <v>1.9290123456805475E-4</v>
      </c>
      <c r="AX8" s="20">
        <f t="shared" ref="AX8:AX10" si="7">2*AV8</f>
        <v>4.4722222222222223</v>
      </c>
      <c r="AY8" s="17"/>
    </row>
    <row r="9" spans="1:54" x14ac:dyDescent="0.25">
      <c r="A9" s="8" t="s">
        <v>6</v>
      </c>
      <c r="B9" s="8">
        <f>B4</f>
        <v>1</v>
      </c>
      <c r="C9" s="34">
        <f>C4</f>
        <v>-1</v>
      </c>
      <c r="D9" s="8">
        <f>D4</f>
        <v>1</v>
      </c>
      <c r="E9" s="9">
        <f>E4</f>
        <v>2</v>
      </c>
      <c r="F9" s="8">
        <f>F4</f>
        <v>5</v>
      </c>
      <c r="G9" s="10" t="s">
        <v>10</v>
      </c>
      <c r="H9" s="10"/>
      <c r="I9" s="3"/>
      <c r="J9" s="8" t="s">
        <v>6</v>
      </c>
      <c r="K9" s="8">
        <f>K4</f>
        <v>1</v>
      </c>
      <c r="L9" s="34">
        <f>L4</f>
        <v>-1</v>
      </c>
      <c r="M9" s="8">
        <f>M4</f>
        <v>1</v>
      </c>
      <c r="N9" s="9">
        <f>N4</f>
        <v>2</v>
      </c>
      <c r="O9" s="8">
        <f>O4</f>
        <v>4</v>
      </c>
      <c r="P9" s="10" t="s">
        <v>10</v>
      </c>
      <c r="Q9" s="10"/>
      <c r="R9" s="3"/>
      <c r="S9" s="13">
        <v>7</v>
      </c>
      <c r="T9" s="13">
        <v>0.875</v>
      </c>
      <c r="U9" s="13">
        <v>0.75</v>
      </c>
      <c r="V9" s="13">
        <f t="shared" si="1"/>
        <v>4.14337158203125</v>
      </c>
      <c r="W9" s="13">
        <f t="shared" si="0"/>
        <v>9.0367431640625</v>
      </c>
      <c r="X9" s="13">
        <f>V9+Z3*W9</f>
        <v>5.2729644775390625</v>
      </c>
      <c r="Y9" s="13" t="s">
        <v>25</v>
      </c>
      <c r="Z9" s="13">
        <v>1</v>
      </c>
      <c r="AB9" s="22">
        <v>4</v>
      </c>
      <c r="AC9" s="22">
        <f t="shared" ref="AC9:AC15" si="8">IF(AF8*AG8&gt;=0,AC8,AD8)</f>
        <v>0</v>
      </c>
      <c r="AD9" s="22">
        <f t="shared" ref="AD9:AD15" si="9">(AC9+AE9)/2</f>
        <v>3.125E-2</v>
      </c>
      <c r="AE9" s="22">
        <f t="shared" ref="AE9:AE15" si="10">IF(AG8*AH8&lt;0,AE8,AD8)</f>
        <v>6.25E-2</v>
      </c>
      <c r="AF9" s="22">
        <f t="shared" si="2"/>
        <v>1</v>
      </c>
      <c r="AG9" s="22">
        <f t="shared" si="2"/>
        <v>0.78125</v>
      </c>
      <c r="AH9" s="22">
        <f t="shared" si="2"/>
        <v>0.6875</v>
      </c>
      <c r="AI9" s="23">
        <f t="shared" ref="AI9:AI15" si="11">AF9*AH9</f>
        <v>0.6875</v>
      </c>
      <c r="AJ9" s="22">
        <f t="shared" ref="AJ9:AJ15" si="12">AF9*AG9</f>
        <v>0.78125</v>
      </c>
      <c r="AL9" s="22">
        <v>4</v>
      </c>
      <c r="AM9" s="20">
        <f t="shared" ref="AM9:AM19" si="13">IF(AP8*AQ8&gt;=0,AM8,AN8)</f>
        <v>0</v>
      </c>
      <c r="AN9" s="20">
        <f t="shared" ref="AN9:AN19" si="14">(AM9+AO9)/2</f>
        <v>3.125E-2</v>
      </c>
      <c r="AO9" s="20">
        <f t="shared" ref="AO9:AO19" si="15">IF(AQ8*AR8&lt;0,AO8,AN8)</f>
        <v>6.25E-2</v>
      </c>
      <c r="AP9" s="20">
        <f t="shared" si="3"/>
        <v>1</v>
      </c>
      <c r="AQ9" s="22">
        <f t="shared" ref="AQ9:AQ19" si="16">(AP9+AR9)/2</f>
        <v>0.845703125</v>
      </c>
      <c r="AR9" s="20">
        <f t="shared" si="4"/>
        <v>0.69140625</v>
      </c>
      <c r="AS9" s="21">
        <f t="shared" ref="AS9:AS19" si="17">AP9*AR9</f>
        <v>0.69140625</v>
      </c>
      <c r="AT9" s="20">
        <f t="shared" ref="AT9:AT19" si="18">AP9*AQ9</f>
        <v>0.845703125</v>
      </c>
      <c r="AV9" s="22">
        <f t="shared" si="5"/>
        <v>2.2360679779158041</v>
      </c>
      <c r="AW9" s="20">
        <f t="shared" si="6"/>
        <v>1.8604735529947902E-9</v>
      </c>
      <c r="AX9" s="20">
        <f t="shared" si="7"/>
        <v>4.4721359558316083</v>
      </c>
      <c r="AY9" s="41"/>
    </row>
    <row r="10" spans="1:54" x14ac:dyDescent="0.25">
      <c r="A10" s="8" t="s">
        <v>7</v>
      </c>
      <c r="B10" s="8">
        <f>B4*B5-B5*B4</f>
        <v>0</v>
      </c>
      <c r="C10" s="33">
        <f>(B4*C5)-(B5*C4)</f>
        <v>5</v>
      </c>
      <c r="D10" s="9">
        <f>(B4*D5)-(B5*D4)</f>
        <v>-1</v>
      </c>
      <c r="E10" s="9">
        <f>(B4*E5)-(B5*E4)</f>
        <v>-5</v>
      </c>
      <c r="F10" s="8">
        <f>B4*F5-B5*F4</f>
        <v>-3</v>
      </c>
      <c r="G10" s="10"/>
      <c r="H10" s="10"/>
      <c r="I10" s="3"/>
      <c r="J10" s="8" t="s">
        <v>7</v>
      </c>
      <c r="K10" s="8">
        <f>K4*K5-K5*K4</f>
        <v>0</v>
      </c>
      <c r="L10" s="33">
        <f>(K4*L5)-(K5*L4)</f>
        <v>5</v>
      </c>
      <c r="M10" s="9">
        <f>(K4*M5)-(K5*M4)</f>
        <v>-1</v>
      </c>
      <c r="N10" s="9">
        <f>(K4*N5)-(K5*N4)</f>
        <v>-5</v>
      </c>
      <c r="O10" s="8">
        <f>K4*O5-K5*O4</f>
        <v>-3</v>
      </c>
      <c r="P10" s="10"/>
      <c r="Q10" s="10"/>
      <c r="R10" s="3"/>
      <c r="S10" s="31">
        <v>8</v>
      </c>
      <c r="T10" s="31">
        <v>1</v>
      </c>
      <c r="U10" s="31">
        <v>0.875</v>
      </c>
      <c r="V10" s="31">
        <f t="shared" si="1"/>
        <v>5.2729644775390625</v>
      </c>
      <c r="W10" s="31">
        <f t="shared" si="0"/>
        <v>11.420928955078125</v>
      </c>
      <c r="X10" s="31">
        <f>V10+Z3*W10</f>
        <v>6.7005805969238281</v>
      </c>
      <c r="Y10" s="12"/>
      <c r="Z10" s="12"/>
      <c r="AB10" s="20">
        <v>5</v>
      </c>
      <c r="AC10" s="20">
        <f t="shared" si="8"/>
        <v>0</v>
      </c>
      <c r="AD10" s="20">
        <f t="shared" si="9"/>
        <v>1.5625E-2</v>
      </c>
      <c r="AE10" s="20">
        <f t="shared" si="10"/>
        <v>3.125E-2</v>
      </c>
      <c r="AF10" s="20">
        <f t="shared" si="2"/>
        <v>1</v>
      </c>
      <c r="AG10" s="20">
        <f t="shared" si="2"/>
        <v>0.875</v>
      </c>
      <c r="AH10" s="20">
        <f t="shared" si="2"/>
        <v>0.78125</v>
      </c>
      <c r="AI10" s="21">
        <f t="shared" si="11"/>
        <v>0.78125</v>
      </c>
      <c r="AJ10" s="20">
        <f t="shared" si="12"/>
        <v>0.875</v>
      </c>
      <c r="AL10" s="20">
        <v>5</v>
      </c>
      <c r="AM10" s="20">
        <f t="shared" si="13"/>
        <v>0</v>
      </c>
      <c r="AN10" s="20">
        <f t="shared" si="14"/>
        <v>1.5625E-2</v>
      </c>
      <c r="AO10" s="20">
        <f t="shared" si="15"/>
        <v>3.125E-2</v>
      </c>
      <c r="AP10" s="20">
        <f t="shared" si="3"/>
        <v>1</v>
      </c>
      <c r="AQ10" s="22">
        <f t="shared" si="16"/>
        <v>0.89892578125</v>
      </c>
      <c r="AR10" s="20">
        <f t="shared" si="4"/>
        <v>0.7978515625</v>
      </c>
      <c r="AS10" s="21">
        <f t="shared" si="17"/>
        <v>0.7978515625</v>
      </c>
      <c r="AT10" s="20">
        <f t="shared" si="18"/>
        <v>0.89892578125</v>
      </c>
      <c r="AV10" s="31">
        <f t="shared" si="5"/>
        <v>2.2360679774997898</v>
      </c>
      <c r="AW10" s="31">
        <f t="shared" si="6"/>
        <v>0</v>
      </c>
      <c r="AX10" s="31">
        <f t="shared" si="7"/>
        <v>4.4721359549995796</v>
      </c>
      <c r="AY10" s="41"/>
    </row>
    <row r="11" spans="1:54" x14ac:dyDescent="0.25">
      <c r="A11" s="8" t="s">
        <v>8</v>
      </c>
      <c r="B11" s="8">
        <f>B4*B6-B6*B4</f>
        <v>0</v>
      </c>
      <c r="C11" s="34">
        <f>(B4*C6)-(B6*C4)</f>
        <v>-1</v>
      </c>
      <c r="D11" s="9">
        <f>(B4*D6)-(B6*D4)</f>
        <v>0</v>
      </c>
      <c r="E11" s="9">
        <f>(B4*E6)-(B6*E4)</f>
        <v>1</v>
      </c>
      <c r="F11" s="8">
        <f>B4*F6-B6*F4</f>
        <v>0</v>
      </c>
      <c r="G11" s="10"/>
      <c r="H11" s="10"/>
      <c r="I11" s="3"/>
      <c r="J11" s="8" t="s">
        <v>8</v>
      </c>
      <c r="K11" s="8">
        <f>K4*K6-K6*K4</f>
        <v>0</v>
      </c>
      <c r="L11" s="34">
        <f>(K4*L6)-(K6*L4)</f>
        <v>-1</v>
      </c>
      <c r="M11" s="9">
        <f>(K4*M6)-(K6*M4)</f>
        <v>0</v>
      </c>
      <c r="N11" s="9">
        <f>(K4*N6)-(K6*N4)</f>
        <v>1</v>
      </c>
      <c r="O11" s="8">
        <f>K4*O6-K6*O4</f>
        <v>0</v>
      </c>
      <c r="P11" s="10"/>
      <c r="Q11" s="10"/>
      <c r="R11" s="3"/>
      <c r="S11" s="12"/>
      <c r="T11" s="12"/>
      <c r="U11" s="12"/>
      <c r="V11" s="12"/>
      <c r="W11" s="12"/>
      <c r="X11" s="12"/>
      <c r="Y11" s="12"/>
      <c r="Z11" s="12"/>
      <c r="AB11" s="22">
        <v>6</v>
      </c>
      <c r="AC11" s="22">
        <f t="shared" si="8"/>
        <v>0</v>
      </c>
      <c r="AD11" s="22">
        <f t="shared" si="9"/>
        <v>7.8125E-3</v>
      </c>
      <c r="AE11" s="22">
        <f t="shared" si="10"/>
        <v>1.5625E-2</v>
      </c>
      <c r="AF11" s="22">
        <f t="shared" si="2"/>
        <v>1</v>
      </c>
      <c r="AG11" s="22">
        <f t="shared" si="2"/>
        <v>0.93359375</v>
      </c>
      <c r="AH11" s="22">
        <f t="shared" si="2"/>
        <v>0.875</v>
      </c>
      <c r="AI11" s="23">
        <f t="shared" si="11"/>
        <v>0.875</v>
      </c>
      <c r="AJ11" s="22">
        <f t="shared" si="12"/>
        <v>0.93359375</v>
      </c>
      <c r="AL11" s="22">
        <v>6</v>
      </c>
      <c r="AM11" s="20">
        <f t="shared" si="13"/>
        <v>0</v>
      </c>
      <c r="AN11" s="20">
        <f t="shared" si="14"/>
        <v>7.8125E-3</v>
      </c>
      <c r="AO11" s="20">
        <f t="shared" si="15"/>
        <v>1.5625E-2</v>
      </c>
      <c r="AP11" s="20">
        <f t="shared" si="3"/>
        <v>1</v>
      </c>
      <c r="AQ11" s="22">
        <f t="shared" si="16"/>
        <v>0.9434814453125</v>
      </c>
      <c r="AR11" s="20">
        <f t="shared" si="4"/>
        <v>0.886962890625</v>
      </c>
      <c r="AS11" s="21">
        <f t="shared" si="17"/>
        <v>0.886962890625</v>
      </c>
      <c r="AT11" s="20">
        <f t="shared" si="18"/>
        <v>0.9434814453125</v>
      </c>
    </row>
    <row r="12" spans="1:54" x14ac:dyDescent="0.25">
      <c r="A12" s="8" t="s">
        <v>9</v>
      </c>
      <c r="B12" s="8">
        <f>B4*B7-B7*B4</f>
        <v>0</v>
      </c>
      <c r="C12" s="34">
        <f>(B4*C7)-(B7*C4)</f>
        <v>2</v>
      </c>
      <c r="D12" s="9">
        <f>(B4*D7)-(B7*D4)</f>
        <v>-4</v>
      </c>
      <c r="E12" s="9">
        <f>(B4*E7)-(B7*E4)</f>
        <v>-3</v>
      </c>
      <c r="F12" s="8">
        <f>B4*F7-B7*F4</f>
        <v>-13</v>
      </c>
      <c r="G12" s="10"/>
      <c r="H12" s="10"/>
      <c r="I12" s="3"/>
      <c r="J12" s="8" t="s">
        <v>9</v>
      </c>
      <c r="K12" s="8">
        <f>K4*K7-K7*K4</f>
        <v>0</v>
      </c>
      <c r="L12" s="34">
        <f>(K4*L7)-(K7*L4)</f>
        <v>2</v>
      </c>
      <c r="M12" s="9">
        <f>(K4*M7)-(K7*M4)</f>
        <v>-4</v>
      </c>
      <c r="N12" s="9">
        <f>(K4*N7)-(K7*N4)</f>
        <v>-3</v>
      </c>
      <c r="O12" s="8">
        <f>K4*O7-K7*O4</f>
        <v>-13</v>
      </c>
      <c r="P12" s="10"/>
      <c r="Q12" s="10"/>
      <c r="R12" s="3"/>
      <c r="S12" s="13" t="s">
        <v>16</v>
      </c>
      <c r="T12" s="13" t="s">
        <v>26</v>
      </c>
      <c r="U12" s="13" t="s">
        <v>21</v>
      </c>
      <c r="V12" s="13" t="s">
        <v>27</v>
      </c>
      <c r="W12" s="13" t="s">
        <v>28</v>
      </c>
      <c r="X12" s="13" t="s">
        <v>29</v>
      </c>
      <c r="Y12" s="13" t="s">
        <v>30</v>
      </c>
      <c r="Z12" s="12"/>
      <c r="AB12" s="20">
        <v>7</v>
      </c>
      <c r="AC12" s="20">
        <f t="shared" si="8"/>
        <v>0</v>
      </c>
      <c r="AD12" s="20">
        <f t="shared" si="9"/>
        <v>3.90625E-3</v>
      </c>
      <c r="AE12" s="20">
        <f t="shared" si="10"/>
        <v>7.8125E-3</v>
      </c>
      <c r="AF12" s="20">
        <f t="shared" si="2"/>
        <v>1</v>
      </c>
      <c r="AG12" s="20">
        <f t="shared" si="2"/>
        <v>0.9658203125</v>
      </c>
      <c r="AH12" s="20">
        <f t="shared" si="2"/>
        <v>0.93359375</v>
      </c>
      <c r="AI12" s="21">
        <f t="shared" si="11"/>
        <v>0.93359375</v>
      </c>
      <c r="AJ12" s="20">
        <f t="shared" si="12"/>
        <v>0.9658203125</v>
      </c>
      <c r="AL12" s="20">
        <v>7</v>
      </c>
      <c r="AM12" s="20">
        <f t="shared" si="13"/>
        <v>0</v>
      </c>
      <c r="AN12" s="20">
        <f t="shared" si="14"/>
        <v>3.90625E-3</v>
      </c>
      <c r="AO12" s="20">
        <f t="shared" si="15"/>
        <v>7.8125E-3</v>
      </c>
      <c r="AP12" s="20">
        <f t="shared" si="3"/>
        <v>1</v>
      </c>
      <c r="AQ12" s="22">
        <f t="shared" si="16"/>
        <v>0.970245361328125</v>
      </c>
      <c r="AR12" s="20">
        <f t="shared" si="4"/>
        <v>0.94049072265625</v>
      </c>
      <c r="AS12" s="21">
        <f t="shared" si="17"/>
        <v>0.94049072265625</v>
      </c>
      <c r="AT12" s="20">
        <f t="shared" si="18"/>
        <v>0.970245361328125</v>
      </c>
      <c r="AV12" s="14" t="s">
        <v>58</v>
      </c>
    </row>
    <row r="13" spans="1:54" x14ac:dyDescent="0.25">
      <c r="A13" s="1"/>
      <c r="B13" s="1"/>
      <c r="C13" s="6"/>
      <c r="D13" s="6"/>
      <c r="E13" s="1"/>
      <c r="F13" s="1"/>
      <c r="G13" s="1"/>
      <c r="H13" s="3"/>
      <c r="I13" s="3"/>
      <c r="J13" s="1"/>
      <c r="K13" s="1"/>
      <c r="L13" s="6"/>
      <c r="M13" s="6"/>
      <c r="N13" s="1"/>
      <c r="O13" s="1"/>
      <c r="P13" s="1"/>
      <c r="Q13" s="3"/>
      <c r="R13" s="3"/>
      <c r="S13" s="13">
        <v>0</v>
      </c>
      <c r="T13" s="13">
        <v>0</v>
      </c>
      <c r="U13" s="13">
        <v>1</v>
      </c>
      <c r="V13" s="13">
        <f>T13+2*U13</f>
        <v>2</v>
      </c>
      <c r="W13" s="13">
        <f>(T13+0.5*Z8)+(2*U13+0.5*Z8*V13)</f>
        <v>2.75</v>
      </c>
      <c r="X13" s="13">
        <f>(T13+0.5*Z8)+(2*U13+0.5*Z8*W13)</f>
        <v>2.9375</v>
      </c>
      <c r="Y13" s="31">
        <f>(T13+Z8)+(2*U13+Z8*X13)</f>
        <v>3.96875</v>
      </c>
      <c r="Z13" s="12"/>
      <c r="AB13" s="22">
        <v>8</v>
      </c>
      <c r="AC13" s="22">
        <f t="shared" si="8"/>
        <v>0</v>
      </c>
      <c r="AD13" s="22">
        <f t="shared" si="9"/>
        <v>1.953125E-3</v>
      </c>
      <c r="AE13" s="22">
        <f t="shared" si="10"/>
        <v>3.90625E-3</v>
      </c>
      <c r="AF13" s="22">
        <f t="shared" si="2"/>
        <v>1</v>
      </c>
      <c r="AG13" s="22">
        <f t="shared" si="2"/>
        <v>0.982666015625</v>
      </c>
      <c r="AH13" s="22">
        <f t="shared" si="2"/>
        <v>0.9658203125</v>
      </c>
      <c r="AI13" s="23">
        <f t="shared" si="11"/>
        <v>0.9658203125</v>
      </c>
      <c r="AJ13" s="22">
        <f t="shared" si="12"/>
        <v>0.982666015625</v>
      </c>
      <c r="AL13" s="22">
        <v>8</v>
      </c>
      <c r="AM13" s="20">
        <f t="shared" si="13"/>
        <v>0</v>
      </c>
      <c r="AN13" s="20">
        <f t="shared" si="14"/>
        <v>1.953125E-3</v>
      </c>
      <c r="AO13" s="20">
        <f t="shared" si="15"/>
        <v>3.90625E-3</v>
      </c>
      <c r="AP13" s="20">
        <f t="shared" si="3"/>
        <v>1</v>
      </c>
      <c r="AQ13" s="22">
        <f t="shared" si="16"/>
        <v>0.98474884033203125</v>
      </c>
      <c r="AR13" s="20">
        <f t="shared" si="4"/>
        <v>0.9694976806640625</v>
      </c>
      <c r="AS13" s="21">
        <f t="shared" si="17"/>
        <v>0.9694976806640625</v>
      </c>
      <c r="AT13" s="20">
        <f t="shared" si="18"/>
        <v>0.98474884033203125</v>
      </c>
      <c r="AV13" s="48" t="s">
        <v>59</v>
      </c>
      <c r="AW13" s="48"/>
      <c r="AX13" s="48"/>
      <c r="AY13" s="15"/>
      <c r="AZ13" s="15"/>
      <c r="BA13" s="15"/>
      <c r="BB13" s="15"/>
    </row>
    <row r="14" spans="1:54" x14ac:dyDescent="0.25">
      <c r="A14" s="8" t="s">
        <v>6</v>
      </c>
      <c r="B14" s="8">
        <f>C10*B9-C9*B10</f>
        <v>5</v>
      </c>
      <c r="C14" s="9">
        <f>C10*C9-C9*C10</f>
        <v>0</v>
      </c>
      <c r="D14" s="34">
        <f>C10*D9-C9*D10</f>
        <v>4</v>
      </c>
      <c r="E14" s="8">
        <f>C10*E9-C9*E10</f>
        <v>5</v>
      </c>
      <c r="F14" s="8">
        <f>C10*F9-C9*F10</f>
        <v>22</v>
      </c>
      <c r="G14" s="10" t="s">
        <v>11</v>
      </c>
      <c r="H14" s="10"/>
      <c r="I14" s="3"/>
      <c r="J14" s="8" t="s">
        <v>6</v>
      </c>
      <c r="K14" s="8">
        <f>L10*K9-L9*K10</f>
        <v>5</v>
      </c>
      <c r="L14" s="9">
        <f>L10*L9-L9*L10</f>
        <v>0</v>
      </c>
      <c r="M14" s="34">
        <f>L10*M9-L9*M10</f>
        <v>4</v>
      </c>
      <c r="N14" s="8">
        <f>L10*N9-L9*N10</f>
        <v>5</v>
      </c>
      <c r="O14" s="8">
        <f>L10*O9-L9*O10</f>
        <v>17</v>
      </c>
      <c r="P14" s="10" t="s">
        <v>11</v>
      </c>
      <c r="Q14" s="10"/>
      <c r="R14" s="3"/>
      <c r="S14" s="13">
        <v>1</v>
      </c>
      <c r="T14" s="13">
        <f>T13+Z8</f>
        <v>0.5</v>
      </c>
      <c r="U14" s="13">
        <f>U13+Z8*(V13+2*W13+2*X13+Y13)/6</f>
        <v>2.4453125</v>
      </c>
      <c r="V14" s="13">
        <f>T14+2*U14</f>
        <v>5.390625</v>
      </c>
      <c r="W14" s="13">
        <f>(T14+0.5*Z8)+(2*U14+0.5*Z8*V14)</f>
        <v>6.98828125</v>
      </c>
      <c r="X14" s="13">
        <f>(T14+0.5*Z8)+(2*U14+0.5*Z8*W14)</f>
        <v>7.3876953125</v>
      </c>
      <c r="Y14" s="31">
        <f>(T14+Z8)+(2*U14+Z8*X14)</f>
        <v>9.58447265625</v>
      </c>
      <c r="Z14" s="12"/>
      <c r="AB14" s="20">
        <v>9</v>
      </c>
      <c r="AC14" s="20">
        <f t="shared" si="8"/>
        <v>0</v>
      </c>
      <c r="AD14" s="20">
        <f t="shared" si="9"/>
        <v>9.765625E-4</v>
      </c>
      <c r="AE14" s="20">
        <f t="shared" si="10"/>
        <v>1.953125E-3</v>
      </c>
      <c r="AF14" s="20">
        <f t="shared" si="2"/>
        <v>1</v>
      </c>
      <c r="AG14" s="20">
        <f t="shared" si="2"/>
        <v>0.99127197265625</v>
      </c>
      <c r="AH14" s="20">
        <f t="shared" si="2"/>
        <v>0.982666015625</v>
      </c>
      <c r="AI14" s="21">
        <f t="shared" si="11"/>
        <v>0.982666015625</v>
      </c>
      <c r="AJ14" s="20">
        <f t="shared" si="12"/>
        <v>0.99127197265625</v>
      </c>
      <c r="AL14" s="20">
        <v>9</v>
      </c>
      <c r="AM14" s="20">
        <f t="shared" si="13"/>
        <v>0</v>
      </c>
      <c r="AN14" s="20">
        <f t="shared" si="14"/>
        <v>9.765625E-4</v>
      </c>
      <c r="AO14" s="20">
        <f t="shared" si="15"/>
        <v>1.953125E-3</v>
      </c>
      <c r="AP14" s="20">
        <f t="shared" si="3"/>
        <v>1</v>
      </c>
      <c r="AQ14" s="22">
        <f t="shared" si="16"/>
        <v>0.99228096008300781</v>
      </c>
      <c r="AR14" s="20">
        <f t="shared" si="4"/>
        <v>0.98456192016601563</v>
      </c>
      <c r="AS14" s="21">
        <f t="shared" si="17"/>
        <v>0.98456192016601563</v>
      </c>
      <c r="AT14" s="20">
        <f t="shared" si="18"/>
        <v>0.99228096008300781</v>
      </c>
      <c r="AV14" s="49" t="s">
        <v>60</v>
      </c>
      <c r="AW14" s="49"/>
      <c r="AX14" s="49"/>
      <c r="AY14" s="15"/>
      <c r="AZ14" s="15"/>
      <c r="BA14" s="15"/>
      <c r="BB14" s="15"/>
    </row>
    <row r="15" spans="1:54" x14ac:dyDescent="0.25">
      <c r="A15" s="8" t="s">
        <v>7</v>
      </c>
      <c r="B15" s="8">
        <f>B10</f>
        <v>0</v>
      </c>
      <c r="C15" s="8">
        <f>C10</f>
        <v>5</v>
      </c>
      <c r="D15" s="34">
        <f>D10</f>
        <v>-1</v>
      </c>
      <c r="E15" s="8">
        <f>E10</f>
        <v>-5</v>
      </c>
      <c r="F15" s="8">
        <f>F10</f>
        <v>-3</v>
      </c>
      <c r="G15" s="10"/>
      <c r="H15" s="10"/>
      <c r="I15" s="3"/>
      <c r="J15" s="8" t="s">
        <v>7</v>
      </c>
      <c r="K15" s="8">
        <f>K10</f>
        <v>0</v>
      </c>
      <c r="L15" s="8">
        <f>L10</f>
        <v>5</v>
      </c>
      <c r="M15" s="34">
        <f>M10</f>
        <v>-1</v>
      </c>
      <c r="N15" s="8">
        <f>N10</f>
        <v>-5</v>
      </c>
      <c r="O15" s="8">
        <f>O10</f>
        <v>-3</v>
      </c>
      <c r="P15" s="10"/>
      <c r="Q15" s="10"/>
      <c r="R15" s="3"/>
      <c r="S15" s="13">
        <v>2</v>
      </c>
      <c r="T15" s="13">
        <f>T14+Z8</f>
        <v>1</v>
      </c>
      <c r="U15" s="13">
        <f>U14+Z8*(V14+2*W14+2*X14+Y14)/6</f>
        <v>6.0892333984375</v>
      </c>
      <c r="V15" s="13">
        <f>T15+2*U15</f>
        <v>13.178466796875</v>
      </c>
      <c r="W15" s="13">
        <f>(T15+0.5*Z8)+(2*U15+0.5*Z8*V15)</f>
        <v>16.72308349609375</v>
      </c>
      <c r="X15" s="13">
        <f>(T15+0.5*Z8)+(2*U15+0.5*Z8*W15)</f>
        <v>17.609237670898438</v>
      </c>
      <c r="Y15" s="31">
        <f>(T15+Z8)+(2*U15+Z8*X15)</f>
        <v>22.483085632324219</v>
      </c>
      <c r="Z15" s="12"/>
      <c r="AB15" s="22">
        <v>10</v>
      </c>
      <c r="AC15" s="22">
        <f t="shared" si="8"/>
        <v>0</v>
      </c>
      <c r="AD15" s="22">
        <f t="shared" si="9"/>
        <v>4.8828125E-4</v>
      </c>
      <c r="AE15" s="22">
        <f t="shared" si="10"/>
        <v>9.765625E-4</v>
      </c>
      <c r="AF15" s="22">
        <f t="shared" si="2"/>
        <v>1</v>
      </c>
      <c r="AG15" s="22">
        <f t="shared" si="2"/>
        <v>0.9956207275390625</v>
      </c>
      <c r="AH15" s="22">
        <f t="shared" si="2"/>
        <v>0.99127197265625</v>
      </c>
      <c r="AI15" s="23">
        <f t="shared" si="11"/>
        <v>0.99127197265625</v>
      </c>
      <c r="AJ15" s="22">
        <f t="shared" si="12"/>
        <v>0.9956207275390625</v>
      </c>
      <c r="AL15" s="22">
        <v>10</v>
      </c>
      <c r="AM15" s="20">
        <f t="shared" si="13"/>
        <v>0</v>
      </c>
      <c r="AN15" s="20">
        <f t="shared" si="14"/>
        <v>4.8828125E-4</v>
      </c>
      <c r="AO15" s="20">
        <f t="shared" si="15"/>
        <v>9.765625E-4</v>
      </c>
      <c r="AP15" s="20">
        <f t="shared" si="3"/>
        <v>1</v>
      </c>
      <c r="AQ15" s="22">
        <f t="shared" si="16"/>
        <v>0.99611711502075195</v>
      </c>
      <c r="AR15" s="20">
        <f t="shared" si="4"/>
        <v>0.99223423004150391</v>
      </c>
      <c r="AS15" s="21">
        <f t="shared" si="17"/>
        <v>0.99223423004150391</v>
      </c>
      <c r="AT15" s="20">
        <f t="shared" si="18"/>
        <v>0.99611711502075195</v>
      </c>
      <c r="AV15" s="50"/>
      <c r="AW15" s="50"/>
      <c r="AX15" s="50"/>
      <c r="AY15" s="16"/>
      <c r="AZ15" s="15"/>
      <c r="BA15" s="15"/>
      <c r="BB15" s="15"/>
    </row>
    <row r="16" spans="1:54" x14ac:dyDescent="0.25">
      <c r="A16" s="8" t="s">
        <v>8</v>
      </c>
      <c r="B16" s="8">
        <f>C10*B11-B10*C11</f>
        <v>0</v>
      </c>
      <c r="C16" s="8">
        <f>C11*C10-C10*C11</f>
        <v>0</v>
      </c>
      <c r="D16" s="33">
        <f>C10*D11-D10*C11</f>
        <v>-1</v>
      </c>
      <c r="E16" s="8">
        <f>C10*E11-C11*E10</f>
        <v>0</v>
      </c>
      <c r="F16" s="8">
        <f>C10*F11-C11*F10</f>
        <v>-3</v>
      </c>
      <c r="G16" s="10"/>
      <c r="H16" s="10"/>
      <c r="I16" s="3"/>
      <c r="J16" s="8" t="s">
        <v>8</v>
      </c>
      <c r="K16" s="8">
        <f>L10*K11-K10*L11</f>
        <v>0</v>
      </c>
      <c r="L16" s="8">
        <f>L11*L10-L10*L11</f>
        <v>0</v>
      </c>
      <c r="M16" s="33">
        <f>L10*M11-M10*L11</f>
        <v>-1</v>
      </c>
      <c r="N16" s="8">
        <f>L10*N11-L11*N10</f>
        <v>0</v>
      </c>
      <c r="O16" s="8">
        <f>L10*O11-L11*O10</f>
        <v>-3</v>
      </c>
      <c r="P16" s="10"/>
      <c r="Q16" s="10"/>
      <c r="R16" s="3"/>
      <c r="AB16" s="20">
        <v>11</v>
      </c>
      <c r="AC16" s="22">
        <f>IF(AF15*AG15&gt;=0,AC15,AD15)</f>
        <v>0</v>
      </c>
      <c r="AD16" s="22">
        <f>(AC16+AE16)/2</f>
        <v>2.44140625E-4</v>
      </c>
      <c r="AE16" s="22">
        <f>IF(AG15*AH15&lt;0,AE15,AD15)</f>
        <v>4.8828125E-4</v>
      </c>
      <c r="AF16" s="22">
        <f t="shared" si="2"/>
        <v>1</v>
      </c>
      <c r="AG16" s="22">
        <f t="shared" si="2"/>
        <v>0.99780654907226563</v>
      </c>
      <c r="AH16" s="22">
        <f t="shared" si="2"/>
        <v>0.9956207275390625</v>
      </c>
      <c r="AI16" s="23">
        <f>AF16*AH16</f>
        <v>0.9956207275390625</v>
      </c>
      <c r="AJ16" s="22">
        <f>AF16*AG16</f>
        <v>0.99780654907226563</v>
      </c>
      <c r="AL16" s="20">
        <v>11</v>
      </c>
      <c r="AM16" s="20">
        <f t="shared" si="13"/>
        <v>0</v>
      </c>
      <c r="AN16" s="20">
        <f t="shared" si="14"/>
        <v>2.44140625E-4</v>
      </c>
      <c r="AO16" s="20">
        <f t="shared" si="15"/>
        <v>4.8828125E-4</v>
      </c>
      <c r="AP16" s="20">
        <f t="shared" si="3"/>
        <v>1</v>
      </c>
      <c r="AQ16" s="22">
        <f t="shared" si="16"/>
        <v>0.99805271625518799</v>
      </c>
      <c r="AR16" s="20">
        <f t="shared" si="4"/>
        <v>0.99610543251037598</v>
      </c>
      <c r="AS16" s="21">
        <f t="shared" si="17"/>
        <v>0.99610543251037598</v>
      </c>
      <c r="AT16" s="20">
        <f t="shared" si="18"/>
        <v>0.99805271625518799</v>
      </c>
      <c r="AV16" s="42" t="s">
        <v>35</v>
      </c>
      <c r="AW16" s="42" t="s">
        <v>36</v>
      </c>
      <c r="AX16" s="43" t="s">
        <v>26</v>
      </c>
      <c r="AY16" s="19" t="s">
        <v>37</v>
      </c>
      <c r="AZ16" s="19" t="s">
        <v>38</v>
      </c>
      <c r="BA16" s="20" t="s">
        <v>39</v>
      </c>
      <c r="BB16" s="21" t="s">
        <v>40</v>
      </c>
    </row>
    <row r="17" spans="1:54" x14ac:dyDescent="0.25">
      <c r="A17" s="8" t="s">
        <v>9</v>
      </c>
      <c r="B17" s="8">
        <f>B12*C10-C12*B10</f>
        <v>0</v>
      </c>
      <c r="C17" s="8">
        <f>C12*C10-C10*C12</f>
        <v>0</v>
      </c>
      <c r="D17" s="34">
        <f>D12*C10-C12*D10</f>
        <v>-18</v>
      </c>
      <c r="E17" s="8">
        <f>E12*C10-C12*E10</f>
        <v>-5</v>
      </c>
      <c r="F17" s="8">
        <f>F12*C10-C12*F10</f>
        <v>-59</v>
      </c>
      <c r="G17" s="10"/>
      <c r="H17" s="10"/>
      <c r="I17" s="3"/>
      <c r="J17" s="8" t="s">
        <v>9</v>
      </c>
      <c r="K17" s="8">
        <f>K12*L10-L12*K10</f>
        <v>0</v>
      </c>
      <c r="L17" s="8">
        <f>L12*L10-L10*L12</f>
        <v>0</v>
      </c>
      <c r="M17" s="34">
        <f>M12*L10-L12*M10</f>
        <v>-18</v>
      </c>
      <c r="N17" s="8">
        <f>N12*L10-L12*N10</f>
        <v>-5</v>
      </c>
      <c r="O17" s="8">
        <f>O12*L10-L12*O10</f>
        <v>-59</v>
      </c>
      <c r="P17" s="10"/>
      <c r="Q17" s="10"/>
      <c r="R17" s="3"/>
      <c r="S17" s="14" t="s">
        <v>31</v>
      </c>
      <c r="AB17" s="31">
        <v>12</v>
      </c>
      <c r="AC17" s="31">
        <f>IF(AF16*AG16&gt;=0,AC16,AD16)</f>
        <v>0</v>
      </c>
      <c r="AD17" s="31">
        <f>(AC17+AE17)/2</f>
        <v>1.220703125E-4</v>
      </c>
      <c r="AE17" s="31">
        <f>IF(AG16*AH16&lt;0,AE16,AD16)</f>
        <v>2.44140625E-4</v>
      </c>
      <c r="AF17" s="31">
        <f t="shared" si="2"/>
        <v>1</v>
      </c>
      <c r="AG17" s="31">
        <f t="shared" si="2"/>
        <v>0.99890232086181641</v>
      </c>
      <c r="AH17" s="31">
        <f t="shared" si="2"/>
        <v>0.99780654907226563</v>
      </c>
      <c r="AI17" s="32">
        <f>AF17*AH17</f>
        <v>0.99780654907226563</v>
      </c>
      <c r="AJ17" s="31">
        <f>AF17*AG17</f>
        <v>0.99890232086181641</v>
      </c>
      <c r="AL17" s="31">
        <v>12</v>
      </c>
      <c r="AM17" s="31">
        <f t="shared" si="13"/>
        <v>0</v>
      </c>
      <c r="AN17" s="31">
        <f t="shared" si="14"/>
        <v>1.220703125E-4</v>
      </c>
      <c r="AO17" s="31">
        <f t="shared" si="15"/>
        <v>2.44140625E-4</v>
      </c>
      <c r="AP17" s="31">
        <f t="shared" si="3"/>
        <v>1</v>
      </c>
      <c r="AQ17" s="31">
        <f t="shared" si="16"/>
        <v>0.999024897813797</v>
      </c>
      <c r="AR17" s="31">
        <f t="shared" si="4"/>
        <v>0.99804979562759399</v>
      </c>
      <c r="AS17" s="32">
        <f t="shared" si="17"/>
        <v>0.99804979562759399</v>
      </c>
      <c r="AT17" s="31">
        <f t="shared" si="18"/>
        <v>0.999024897813797</v>
      </c>
      <c r="AV17" s="20">
        <v>1</v>
      </c>
      <c r="AW17" s="20">
        <v>0</v>
      </c>
      <c r="AX17" s="20">
        <f>(AW17+AY17)/2</f>
        <v>1</v>
      </c>
      <c r="AY17" s="20">
        <v>2</v>
      </c>
      <c r="AZ17" s="20">
        <f>AW17^3-6*AW17^2+11*AW17-6</f>
        <v>-6</v>
      </c>
      <c r="BA17" s="20">
        <f>AX17^3-6*AX17^2+11*AX17-6</f>
        <v>0</v>
      </c>
      <c r="BB17" s="20">
        <f>AY17^3-6*AY17^2+11*AY17-6</f>
        <v>0</v>
      </c>
    </row>
    <row r="18" spans="1:54" x14ac:dyDescent="0.25">
      <c r="A18" s="1"/>
      <c r="B18" s="1"/>
      <c r="C18" s="1"/>
      <c r="D18" s="1"/>
      <c r="E18" s="1"/>
      <c r="F18" s="1"/>
      <c r="G18" s="1"/>
      <c r="H18" s="3"/>
      <c r="I18" s="3"/>
      <c r="J18" s="1"/>
      <c r="K18" s="1"/>
      <c r="L18" s="1"/>
      <c r="M18" s="1"/>
      <c r="N18" s="1"/>
      <c r="O18" s="1"/>
      <c r="P18" s="1"/>
      <c r="Q18" s="3"/>
      <c r="R18" s="3"/>
      <c r="AB18" s="20">
        <v>13</v>
      </c>
      <c r="AC18" s="22">
        <f t="shared" ref="AC18" si="19">IF(AF17*AG17&gt;=0,AC17,AD17)</f>
        <v>0</v>
      </c>
      <c r="AD18" s="22">
        <f t="shared" ref="AD18" si="20">(AC18+AE18)/2</f>
        <v>6.103515625E-5</v>
      </c>
      <c r="AE18" s="22">
        <f t="shared" ref="AE18" si="21">IF(AG17*AH17&lt;0,AE17,AD17)</f>
        <v>1.220703125E-4</v>
      </c>
      <c r="AF18" s="22">
        <f t="shared" si="2"/>
        <v>1</v>
      </c>
      <c r="AG18" s="22">
        <f t="shared" si="2"/>
        <v>0.9994509220123291</v>
      </c>
      <c r="AH18" s="22">
        <f t="shared" si="2"/>
        <v>0.99890232086181641</v>
      </c>
      <c r="AI18" s="23">
        <f t="shared" ref="AI18" si="22">AF18*AH18</f>
        <v>0.99890232086181641</v>
      </c>
      <c r="AJ18" s="22">
        <f t="shared" ref="AJ18" si="23">AF18*AG18</f>
        <v>0.9994509220123291</v>
      </c>
      <c r="AL18" s="22">
        <v>13</v>
      </c>
      <c r="AM18" s="22">
        <f t="shared" si="13"/>
        <v>0</v>
      </c>
      <c r="AN18" s="22">
        <f t="shared" si="14"/>
        <v>6.103515625E-5</v>
      </c>
      <c r="AO18" s="22">
        <f t="shared" si="15"/>
        <v>1.220703125E-4</v>
      </c>
      <c r="AP18" s="22">
        <f t="shared" si="3"/>
        <v>1</v>
      </c>
      <c r="AQ18" s="22">
        <f t="shared" si="16"/>
        <v>0.99951208382844925</v>
      </c>
      <c r="AR18" s="22">
        <f t="shared" si="4"/>
        <v>0.9990241676568985</v>
      </c>
      <c r="AS18" s="23">
        <f t="shared" si="17"/>
        <v>0.9990241676568985</v>
      </c>
      <c r="AT18" s="22">
        <f t="shared" si="18"/>
        <v>0.99951208382844925</v>
      </c>
      <c r="AV18" s="22">
        <v>2</v>
      </c>
      <c r="AW18" s="22">
        <f>IF(AZ17*BA17&gt;=0,AW17,AX17)</f>
        <v>0</v>
      </c>
      <c r="AX18" s="22">
        <f>(AW18+AY18)/2</f>
        <v>0.5</v>
      </c>
      <c r="AY18" s="22">
        <f>IF(BA17*BB17&lt;0,AY17,AX17)</f>
        <v>1</v>
      </c>
      <c r="AZ18" s="22">
        <f t="shared" ref="AZ18:AZ22" si="24">AX18^3-6*AX18^2+11*AX18-6</f>
        <v>-1.875</v>
      </c>
      <c r="BA18" s="22">
        <f>(AZ18+BB18)/2</f>
        <v>20.0625</v>
      </c>
      <c r="BB18" s="22">
        <f t="shared" ref="BB18:BB22" si="25">(7*AY18)^2-(8*AY18)+1</f>
        <v>42</v>
      </c>
    </row>
    <row r="19" spans="1:54" x14ac:dyDescent="0.25">
      <c r="A19" s="8" t="s">
        <v>6</v>
      </c>
      <c r="B19" s="8">
        <f>B14*D16-D14*B16</f>
        <v>-5</v>
      </c>
      <c r="C19" s="8">
        <f>D16*C14-C16*D14</f>
        <v>0</v>
      </c>
      <c r="D19" s="8">
        <f>D16*D14-D14*D16</f>
        <v>0</v>
      </c>
      <c r="E19" s="34">
        <f>D16*E14-E16*D14</f>
        <v>-5</v>
      </c>
      <c r="F19" s="8">
        <f>D16*F14-F16*D14</f>
        <v>-10</v>
      </c>
      <c r="G19" s="10" t="s">
        <v>12</v>
      </c>
      <c r="H19" s="10"/>
      <c r="I19" s="3"/>
      <c r="J19" s="8" t="s">
        <v>6</v>
      </c>
      <c r="K19" s="8">
        <f>K14*M16-M14*K16</f>
        <v>-5</v>
      </c>
      <c r="L19" s="8">
        <f>M16*L14-L16*M14</f>
        <v>0</v>
      </c>
      <c r="M19" s="8">
        <f>M16*M14-M14*M16</f>
        <v>0</v>
      </c>
      <c r="N19" s="34">
        <f>M16*N14-N16*M14</f>
        <v>-5</v>
      </c>
      <c r="O19" s="8">
        <f>M16*O14-O16*M14</f>
        <v>-5</v>
      </c>
      <c r="P19" s="10" t="s">
        <v>12</v>
      </c>
      <c r="Q19" s="10"/>
      <c r="R19" s="3"/>
      <c r="S19" s="11" t="s">
        <v>16</v>
      </c>
      <c r="T19" s="11" t="s">
        <v>17</v>
      </c>
      <c r="U19" s="11" t="s">
        <v>18</v>
      </c>
      <c r="V19" s="11" t="s">
        <v>19</v>
      </c>
      <c r="W19" s="11" t="s">
        <v>20</v>
      </c>
      <c r="X19" s="11" t="s">
        <v>21</v>
      </c>
      <c r="Y19" s="12"/>
      <c r="Z19" s="12"/>
      <c r="AB19" s="22">
        <v>14</v>
      </c>
      <c r="AC19" s="22">
        <f>IF(AF18*AG18&gt;=0,AC18,AD18)</f>
        <v>0</v>
      </c>
      <c r="AD19" s="22">
        <f>(AC19+AE19)/2</f>
        <v>3.0517578125E-5</v>
      </c>
      <c r="AE19" s="22">
        <f>IF(AG18*AH18&lt;0,AE18,AD18)</f>
        <v>6.103515625E-5</v>
      </c>
      <c r="AF19" s="22">
        <f t="shared" si="2"/>
        <v>1</v>
      </c>
      <c r="AG19" s="22">
        <f t="shared" si="2"/>
        <v>0.99972540140151978</v>
      </c>
      <c r="AH19" s="22">
        <f t="shared" si="2"/>
        <v>0.9994509220123291</v>
      </c>
      <c r="AI19" s="23">
        <f>AF19*AH19</f>
        <v>0.9994509220123291</v>
      </c>
      <c r="AJ19" s="22">
        <f>AF19*AG19</f>
        <v>0.99972540140151978</v>
      </c>
      <c r="AL19" s="22">
        <v>14</v>
      </c>
      <c r="AM19" s="20">
        <f t="shared" si="13"/>
        <v>0</v>
      </c>
      <c r="AN19" s="20">
        <f t="shared" si="14"/>
        <v>3.0517578125E-5</v>
      </c>
      <c r="AO19" s="20">
        <f t="shared" si="15"/>
        <v>6.103515625E-5</v>
      </c>
      <c r="AP19" s="20">
        <f t="shared" si="3"/>
        <v>1</v>
      </c>
      <c r="AQ19" s="22">
        <f t="shared" si="16"/>
        <v>0.99975595064461231</v>
      </c>
      <c r="AR19" s="20">
        <f t="shared" si="4"/>
        <v>0.99951190128922462</v>
      </c>
      <c r="AS19" s="21">
        <f t="shared" si="17"/>
        <v>0.99951190128922462</v>
      </c>
      <c r="AT19" s="20">
        <f t="shared" si="18"/>
        <v>0.99975595064461231</v>
      </c>
      <c r="AV19" s="20">
        <v>3</v>
      </c>
      <c r="AW19" s="20">
        <f>IF(AZ18*BA18&lt;0,AW18,AX18)</f>
        <v>0</v>
      </c>
      <c r="AX19" s="20">
        <f>(AW19+AY19)/2</f>
        <v>0.25</v>
      </c>
      <c r="AY19" s="20">
        <f>IF(BA18*BB18&lt;0,AY18,AX18)</f>
        <v>0.5</v>
      </c>
      <c r="AZ19" s="20">
        <f t="shared" si="24"/>
        <v>-3.609375</v>
      </c>
      <c r="BA19" s="22">
        <f>(AZ19+BB19)/2</f>
        <v>2.8203125</v>
      </c>
      <c r="BB19" s="20">
        <f t="shared" si="25"/>
        <v>9.25</v>
      </c>
    </row>
    <row r="20" spans="1:54" x14ac:dyDescent="0.25">
      <c r="A20" s="8" t="s">
        <v>7</v>
      </c>
      <c r="B20" s="8">
        <f>D16*B15-B16*D15</f>
        <v>0</v>
      </c>
      <c r="C20" s="8">
        <f>D16*C15-C16*D15</f>
        <v>-5</v>
      </c>
      <c r="D20" s="8">
        <f>D16*D15-D15*D16</f>
        <v>0</v>
      </c>
      <c r="E20" s="34">
        <f>D16*E15-E16*D15</f>
        <v>5</v>
      </c>
      <c r="F20" s="8">
        <f>D16*F15-F16*D15</f>
        <v>0</v>
      </c>
      <c r="G20" s="10"/>
      <c r="H20" s="10"/>
      <c r="I20" s="3"/>
      <c r="J20" s="8" t="s">
        <v>7</v>
      </c>
      <c r="K20" s="8">
        <f>M16*K15-K16*M15</f>
        <v>0</v>
      </c>
      <c r="L20" s="8">
        <f>M16*L15-L16*M15</f>
        <v>-5</v>
      </c>
      <c r="M20" s="8">
        <f>M16*M15-M15*M16</f>
        <v>0</v>
      </c>
      <c r="N20" s="34">
        <f>M16*N15-N16*M15</f>
        <v>5</v>
      </c>
      <c r="O20" s="8">
        <f>M16*O15-O16*M15</f>
        <v>0</v>
      </c>
      <c r="P20" s="10"/>
      <c r="Q20" s="10"/>
      <c r="R20" s="3"/>
      <c r="S20" s="13">
        <v>1</v>
      </c>
      <c r="T20" s="13">
        <v>0.125</v>
      </c>
      <c r="U20" s="13">
        <v>0</v>
      </c>
      <c r="V20" s="13">
        <v>1</v>
      </c>
      <c r="W20" s="13">
        <f>U20+2*V20</f>
        <v>2</v>
      </c>
      <c r="X20" s="13">
        <f>V20+Z20*W20</f>
        <v>1.25</v>
      </c>
      <c r="Y20" s="13" t="s">
        <v>22</v>
      </c>
      <c r="Z20" s="13">
        <v>0.125</v>
      </c>
      <c r="AB20" s="24" t="s">
        <v>43</v>
      </c>
      <c r="AC20" s="24"/>
      <c r="AD20" s="24"/>
      <c r="AE20" s="24"/>
      <c r="AF20" s="24"/>
      <c r="AG20" s="24"/>
      <c r="AH20" s="24"/>
      <c r="AI20" s="24"/>
      <c r="AJ20" s="24"/>
      <c r="AL20" s="44" t="s">
        <v>50</v>
      </c>
      <c r="AM20" s="45"/>
      <c r="AN20" s="45"/>
      <c r="AO20" s="45"/>
      <c r="AP20" s="45"/>
      <c r="AQ20" s="45"/>
      <c r="AR20" s="45"/>
      <c r="AS20" s="45"/>
      <c r="AT20" s="46"/>
      <c r="AV20" s="31">
        <v>4</v>
      </c>
      <c r="AW20" s="31">
        <f t="shared" ref="AW20:AW22" si="26">IF(AZ19*BA19&lt;0,AW19,AX19)</f>
        <v>0</v>
      </c>
      <c r="AX20" s="31">
        <f t="shared" ref="AX20:AX22" si="27">(AW20+AY20)/2</f>
        <v>0.125</v>
      </c>
      <c r="AY20" s="31">
        <f t="shared" ref="AY20:AY22" si="28">IF(BA19*BB19&lt;0,AY19,AX19)</f>
        <v>0.25</v>
      </c>
      <c r="AZ20" s="31">
        <f t="shared" si="24"/>
        <v>-4.716796875</v>
      </c>
      <c r="BA20" s="31">
        <f t="shared" ref="BA20:BA22" si="29">(AZ20+BB20)/2</f>
        <v>-1.3271484375</v>
      </c>
      <c r="BB20" s="31">
        <f t="shared" si="25"/>
        <v>2.0625</v>
      </c>
    </row>
    <row r="21" spans="1:54" x14ac:dyDescent="0.25">
      <c r="A21" s="8" t="s">
        <v>8</v>
      </c>
      <c r="B21" s="8">
        <f>B16</f>
        <v>0</v>
      </c>
      <c r="C21" s="8">
        <f>C16</f>
        <v>0</v>
      </c>
      <c r="D21" s="8">
        <f>D16</f>
        <v>-1</v>
      </c>
      <c r="E21" s="34">
        <f>E16</f>
        <v>0</v>
      </c>
      <c r="F21" s="8">
        <f>F16</f>
        <v>-3</v>
      </c>
      <c r="G21" s="10"/>
      <c r="H21" s="10"/>
      <c r="I21" s="3"/>
      <c r="J21" s="8" t="s">
        <v>8</v>
      </c>
      <c r="K21" s="8">
        <f>K16</f>
        <v>0</v>
      </c>
      <c r="L21" s="8">
        <f>L16</f>
        <v>0</v>
      </c>
      <c r="M21" s="8">
        <f>M16</f>
        <v>-1</v>
      </c>
      <c r="N21" s="34">
        <f>N16</f>
        <v>0</v>
      </c>
      <c r="O21" s="8">
        <f>O16</f>
        <v>-3</v>
      </c>
      <c r="P21" s="10"/>
      <c r="Q21" s="10"/>
      <c r="R21" s="3"/>
      <c r="S21" s="13">
        <v>2</v>
      </c>
      <c r="T21" s="13">
        <v>0.25</v>
      </c>
      <c r="U21" s="13">
        <v>0.125</v>
      </c>
      <c r="V21" s="13">
        <f t="shared" ref="V21:V27" si="30">X20</f>
        <v>1.25</v>
      </c>
      <c r="W21" s="13">
        <f>1+U21*V21</f>
        <v>1.15625</v>
      </c>
      <c r="X21" s="13">
        <f>V21+Z20*W21</f>
        <v>1.39453125</v>
      </c>
      <c r="Y21" s="13" t="s">
        <v>23</v>
      </c>
      <c r="Z21" s="13" t="s">
        <v>32</v>
      </c>
      <c r="AB21" s="18"/>
      <c r="AC21" s="17"/>
      <c r="AD21" s="17"/>
      <c r="AE21" s="17"/>
      <c r="AF21" s="17"/>
      <c r="AG21" s="17"/>
      <c r="AH21" s="17"/>
      <c r="AI21" s="25"/>
      <c r="AJ21" s="17"/>
      <c r="AL21" s="41"/>
      <c r="AM21" s="41"/>
      <c r="AN21" s="41"/>
      <c r="AO21" s="41"/>
      <c r="AP21" s="41"/>
      <c r="AQ21" s="41"/>
      <c r="AR21" s="41"/>
      <c r="AS21" s="41"/>
      <c r="AT21" s="41"/>
      <c r="AV21" s="20">
        <v>5</v>
      </c>
      <c r="AW21" s="20">
        <f t="shared" si="26"/>
        <v>0.125</v>
      </c>
      <c r="AX21" s="20">
        <f t="shared" si="27"/>
        <v>0.1875</v>
      </c>
      <c r="AY21" s="20">
        <f t="shared" si="28"/>
        <v>0.25</v>
      </c>
      <c r="AZ21" s="20">
        <f t="shared" si="24"/>
        <v>-4.141845703125</v>
      </c>
      <c r="BA21" s="22">
        <f t="shared" si="29"/>
        <v>-1.0396728515625</v>
      </c>
      <c r="BB21" s="20">
        <f t="shared" si="25"/>
        <v>2.0625</v>
      </c>
    </row>
    <row r="22" spans="1:54" x14ac:dyDescent="0.25">
      <c r="A22" s="8" t="s">
        <v>9</v>
      </c>
      <c r="B22" s="8">
        <f>D16*B17-B16*D17</f>
        <v>0</v>
      </c>
      <c r="C22" s="8">
        <f>D16*C17-C16*D17</f>
        <v>0</v>
      </c>
      <c r="D22" s="8">
        <f>D17*D16-D16*D17</f>
        <v>0</v>
      </c>
      <c r="E22" s="33">
        <f>D16*E17-E16*D17</f>
        <v>5</v>
      </c>
      <c r="F22" s="8">
        <f>D16*F17-F16*D17</f>
        <v>5</v>
      </c>
      <c r="G22" s="10"/>
      <c r="H22" s="10"/>
      <c r="I22" s="3"/>
      <c r="J22" s="8" t="s">
        <v>9</v>
      </c>
      <c r="K22" s="8">
        <f>M16*K17-K16*M17</f>
        <v>0</v>
      </c>
      <c r="L22" s="8">
        <f>M16*L17-L16*M17</f>
        <v>0</v>
      </c>
      <c r="M22" s="8">
        <f>M17*M16-M16*M17</f>
        <v>0</v>
      </c>
      <c r="N22" s="33">
        <f>M16*N17-N16*M17</f>
        <v>5</v>
      </c>
      <c r="O22" s="8">
        <f>M16*O17-O16*M17</f>
        <v>5</v>
      </c>
      <c r="P22" s="10"/>
      <c r="Q22" s="10"/>
      <c r="R22" s="3"/>
      <c r="S22" s="13">
        <v>3</v>
      </c>
      <c r="T22" s="13">
        <v>0.375</v>
      </c>
      <c r="U22" s="13">
        <v>0.25</v>
      </c>
      <c r="V22" s="13">
        <f t="shared" si="30"/>
        <v>1.39453125</v>
      </c>
      <c r="W22" s="13">
        <f t="shared" ref="W22:W27" si="31">1+U22*V22</f>
        <v>1.3486328125</v>
      </c>
      <c r="X22" s="13">
        <f>V22+Z20*W22</f>
        <v>1.5631103515625</v>
      </c>
      <c r="Y22" s="12"/>
      <c r="Z22" s="12"/>
      <c r="AB22" s="19" t="s">
        <v>35</v>
      </c>
      <c r="AC22" s="20" t="s">
        <v>44</v>
      </c>
      <c r="AD22" s="20" t="s">
        <v>39</v>
      </c>
      <c r="AE22" s="20" t="s">
        <v>45</v>
      </c>
      <c r="AF22" s="31" t="s">
        <v>46</v>
      </c>
      <c r="AG22" s="17"/>
      <c r="AH22" s="17"/>
      <c r="AI22" s="25"/>
      <c r="AJ22" s="17"/>
      <c r="AL22" s="20" t="s">
        <v>35</v>
      </c>
      <c r="AM22" s="20" t="s">
        <v>44</v>
      </c>
      <c r="AN22" s="20" t="s">
        <v>39</v>
      </c>
      <c r="AO22" s="20" t="s">
        <v>45</v>
      </c>
      <c r="AP22" s="31" t="s">
        <v>46</v>
      </c>
      <c r="AQ22" s="41"/>
      <c r="AR22" s="41"/>
      <c r="AS22" s="41"/>
      <c r="AT22" s="41"/>
      <c r="AV22" s="20">
        <v>6</v>
      </c>
      <c r="AW22" s="20">
        <f t="shared" si="26"/>
        <v>0.1875</v>
      </c>
      <c r="AX22" s="20">
        <f t="shared" si="27"/>
        <v>0.21875</v>
      </c>
      <c r="AY22" s="20">
        <f t="shared" si="28"/>
        <v>0.25</v>
      </c>
      <c r="AZ22" s="20">
        <f t="shared" si="24"/>
        <v>-3.870391845703125</v>
      </c>
      <c r="BA22" s="22">
        <f t="shared" si="29"/>
        <v>-0.9039459228515625</v>
      </c>
      <c r="BB22" s="20">
        <f t="shared" si="25"/>
        <v>2.0625</v>
      </c>
    </row>
    <row r="23" spans="1:5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v>4</v>
      </c>
      <c r="T23" s="13">
        <v>0.5</v>
      </c>
      <c r="U23" s="13">
        <v>0.375</v>
      </c>
      <c r="V23" s="13">
        <f t="shared" si="30"/>
        <v>1.5631103515625</v>
      </c>
      <c r="W23" s="13">
        <f t="shared" si="31"/>
        <v>1.5861663818359375</v>
      </c>
      <c r="X23" s="13">
        <f>V23+Z20*W23</f>
        <v>1.7613811492919922</v>
      </c>
      <c r="Y23" s="12"/>
      <c r="Z23" s="12"/>
      <c r="AB23" s="19"/>
      <c r="AC23" s="20">
        <v>0</v>
      </c>
      <c r="AD23" s="20">
        <f>(8*AC23)^2-(9*AC23)+1</f>
        <v>1</v>
      </c>
      <c r="AE23" s="20">
        <f>(16*AC23)-9</f>
        <v>-9</v>
      </c>
      <c r="AF23" s="31">
        <f>AC25-AC24/AC25</f>
        <v>-0.28336314847942756</v>
      </c>
      <c r="AG23" s="17"/>
      <c r="AH23" s="17"/>
      <c r="AI23" s="25"/>
      <c r="AJ23" s="17"/>
      <c r="AL23" s="20"/>
      <c r="AM23" s="20">
        <v>0</v>
      </c>
      <c r="AN23" s="20">
        <f>(7*AM23)^2-(8*AM23)+1</f>
        <v>1</v>
      </c>
      <c r="AO23" s="20">
        <f>(14*AM23)-8</f>
        <v>-8</v>
      </c>
      <c r="AP23" s="31">
        <f>AM25-AM24/AM25</f>
        <v>-0.25755050505050509</v>
      </c>
      <c r="AQ23" s="41"/>
      <c r="AR23" s="41"/>
      <c r="AS23" s="41"/>
      <c r="AT23" s="41"/>
    </row>
    <row r="24" spans="1:54" x14ac:dyDescent="0.25">
      <c r="A24" s="8" t="s">
        <v>6</v>
      </c>
      <c r="B24" s="8">
        <f>B19*E22-E19*B22</f>
        <v>-25</v>
      </c>
      <c r="C24" s="8">
        <f>C19*E22-E19*C22</f>
        <v>0</v>
      </c>
      <c r="D24" s="8">
        <f>D19*E22-E19*D22</f>
        <v>0</v>
      </c>
      <c r="E24" s="8">
        <f>E19*E22-E22*E19</f>
        <v>0</v>
      </c>
      <c r="F24" s="8">
        <f>F19*E22-E19*F22</f>
        <v>-25</v>
      </c>
      <c r="G24" s="10" t="s">
        <v>13</v>
      </c>
      <c r="H24" s="10"/>
      <c r="I24" s="3"/>
      <c r="J24" s="8" t="s">
        <v>6</v>
      </c>
      <c r="K24" s="8">
        <f>K19*N22-N19*K22</f>
        <v>-25</v>
      </c>
      <c r="L24" s="8">
        <f>L19*N22-N19*L22</f>
        <v>0</v>
      </c>
      <c r="M24" s="8">
        <f>M19*N22-N19*M22</f>
        <v>0</v>
      </c>
      <c r="N24" s="8">
        <f>N19*N22-N22*N19</f>
        <v>0</v>
      </c>
      <c r="O24" s="8">
        <f>O19*N22-N19*O22</f>
        <v>0</v>
      </c>
      <c r="P24" s="10" t="s">
        <v>13</v>
      </c>
      <c r="Q24" s="10"/>
      <c r="R24" s="3"/>
      <c r="S24" s="13">
        <v>5</v>
      </c>
      <c r="T24" s="13">
        <v>0.625</v>
      </c>
      <c r="U24" s="13">
        <v>0.5</v>
      </c>
      <c r="V24" s="13">
        <f t="shared" si="30"/>
        <v>1.7613811492919922</v>
      </c>
      <c r="W24" s="13">
        <f t="shared" si="31"/>
        <v>1.8806905746459961</v>
      </c>
      <c r="X24" s="13">
        <f>V24+Z20*W24</f>
        <v>1.9964674711227417</v>
      </c>
      <c r="Y24" s="12"/>
      <c r="Z24" s="12"/>
      <c r="AB24" s="19"/>
      <c r="AC24" s="20">
        <f>AC23-AD23/AE23</f>
        <v>0.1111111111111111</v>
      </c>
      <c r="AD24" s="20">
        <f>(8*AC24)^2-(9*AC24)+1</f>
        <v>0.79012345679012341</v>
      </c>
      <c r="AE24" s="20">
        <f>(16*AC24)-9</f>
        <v>-7.2222222222222223</v>
      </c>
      <c r="AF24" s="17"/>
      <c r="AG24" s="17"/>
      <c r="AH24" s="17"/>
      <c r="AI24" s="25"/>
      <c r="AJ24" s="17"/>
      <c r="AL24" s="20"/>
      <c r="AM24" s="20">
        <f>AM23-AN23/AO23</f>
        <v>0.125</v>
      </c>
      <c r="AN24" s="20">
        <f>(7*AM24)^2-(8*AM24)+1</f>
        <v>0.765625</v>
      </c>
      <c r="AO24" s="20">
        <f>(14*AM24)-8</f>
        <v>-6.25</v>
      </c>
      <c r="AP24" s="41"/>
      <c r="AQ24" s="41"/>
      <c r="AR24" s="41"/>
      <c r="AS24" s="41"/>
      <c r="AT24" s="41"/>
    </row>
    <row r="25" spans="1:54" x14ac:dyDescent="0.25">
      <c r="A25" s="8" t="s">
        <v>7</v>
      </c>
      <c r="B25" s="8">
        <f>B20*E22-E20*B22</f>
        <v>0</v>
      </c>
      <c r="C25" s="8">
        <f>C20*E22-E20*C22</f>
        <v>-25</v>
      </c>
      <c r="D25" s="8">
        <f>D20*E22-E20*D22</f>
        <v>0</v>
      </c>
      <c r="E25" s="8">
        <f>E20*E22-E22*E20</f>
        <v>0</v>
      </c>
      <c r="F25" s="8">
        <f>F20*E22-E20*F22</f>
        <v>-25</v>
      </c>
      <c r="G25" s="10"/>
      <c r="H25" s="10"/>
      <c r="I25" s="3"/>
      <c r="J25" s="8" t="s">
        <v>7</v>
      </c>
      <c r="K25" s="8">
        <f>K20*N22-N20*K22</f>
        <v>0</v>
      </c>
      <c r="L25" s="8">
        <f>L20*N22-N20*L22</f>
        <v>-25</v>
      </c>
      <c r="M25" s="8">
        <f>M20*N22-N20*M22</f>
        <v>0</v>
      </c>
      <c r="N25" s="8">
        <f>N20*N22-N22*N20</f>
        <v>0</v>
      </c>
      <c r="O25" s="8">
        <f>O20*N22-N20*O22</f>
        <v>-25</v>
      </c>
      <c r="P25" s="10"/>
      <c r="Q25" s="10"/>
      <c r="R25" s="3"/>
      <c r="S25" s="13">
        <v>6</v>
      </c>
      <c r="T25" s="13">
        <v>0.75</v>
      </c>
      <c r="U25" s="13">
        <v>0.625</v>
      </c>
      <c r="V25" s="13">
        <f t="shared" si="30"/>
        <v>1.9964674711227417</v>
      </c>
      <c r="W25" s="13">
        <f t="shared" si="31"/>
        <v>2.2477921694517136</v>
      </c>
      <c r="X25" s="13">
        <f>V25+Z20*W25</f>
        <v>2.2774414923042059</v>
      </c>
      <c r="Y25" s="13" t="s">
        <v>22</v>
      </c>
      <c r="Z25" s="13">
        <v>0.5</v>
      </c>
      <c r="AB25" s="20"/>
      <c r="AC25" s="31">
        <f>AC24-AD24/AE24</f>
        <v>0.22051282051282051</v>
      </c>
      <c r="AD25" s="31">
        <f>(8*AC25)^2-(9*AC25)+1</f>
        <v>2.1274424720578566</v>
      </c>
      <c r="AE25" s="31">
        <f>(16*AC25)-9</f>
        <v>-5.4717948717948719</v>
      </c>
      <c r="AF25" s="17"/>
      <c r="AG25" s="17"/>
      <c r="AH25" s="17"/>
      <c r="AI25" s="25"/>
      <c r="AJ25" s="17"/>
      <c r="AL25" s="20"/>
      <c r="AM25" s="31">
        <f>AM24-AN24/AO24</f>
        <v>0.2475</v>
      </c>
      <c r="AN25" s="31">
        <f>(7*AM25)^2-(8*AM25)+1</f>
        <v>2.0215562499999997</v>
      </c>
      <c r="AO25" s="31">
        <f>(14*AM25)-8</f>
        <v>-4.5350000000000001</v>
      </c>
      <c r="AP25" s="41"/>
      <c r="AQ25" s="41"/>
      <c r="AR25" s="41"/>
      <c r="AS25" s="41"/>
      <c r="AT25" s="41"/>
    </row>
    <row r="26" spans="1:54" x14ac:dyDescent="0.25">
      <c r="A26" s="8" t="s">
        <v>8</v>
      </c>
      <c r="B26" s="8">
        <f>B21*E22-E21*B22</f>
        <v>0</v>
      </c>
      <c r="C26" s="8">
        <f>C21*E22-E21*C22</f>
        <v>0</v>
      </c>
      <c r="D26" s="8">
        <f>D21*E22-E21*D22</f>
        <v>-5</v>
      </c>
      <c r="E26" s="8">
        <f>E21*E22-E22*E21</f>
        <v>0</v>
      </c>
      <c r="F26" s="8">
        <f>F21*E22-E21*F22</f>
        <v>-15</v>
      </c>
      <c r="G26" s="10"/>
      <c r="H26" s="10"/>
      <c r="I26" s="3"/>
      <c r="J26" s="8" t="s">
        <v>8</v>
      </c>
      <c r="K26" s="8">
        <f>K21*N22-N21*K22</f>
        <v>0</v>
      </c>
      <c r="L26" s="8">
        <f>L21*N22-N21*L22</f>
        <v>0</v>
      </c>
      <c r="M26" s="8">
        <f>M21*N22-N21*M22</f>
        <v>-5</v>
      </c>
      <c r="N26" s="8">
        <f>N21*N22-N22*N21</f>
        <v>0</v>
      </c>
      <c r="O26" s="8">
        <f>O21*N22-N21*O22</f>
        <v>-15</v>
      </c>
      <c r="P26" s="10"/>
      <c r="Q26" s="10"/>
      <c r="R26" s="3"/>
      <c r="S26" s="13">
        <v>7</v>
      </c>
      <c r="T26" s="13">
        <v>0.875</v>
      </c>
      <c r="U26" s="13">
        <v>0.75</v>
      </c>
      <c r="V26" s="13">
        <f t="shared" si="30"/>
        <v>2.2774414923042059</v>
      </c>
      <c r="W26" s="13">
        <f t="shared" si="31"/>
        <v>2.7080811192281544</v>
      </c>
      <c r="X26" s="13">
        <f>V26+Z20*W26</f>
        <v>2.6159516322077252</v>
      </c>
      <c r="Y26" s="13" t="s">
        <v>25</v>
      </c>
      <c r="Z26" s="13">
        <v>1</v>
      </c>
      <c r="AB26" s="26"/>
      <c r="AC26" s="22">
        <f>AC25-AD25/AE25</f>
        <v>0.60931439694326284</v>
      </c>
      <c r="AD26" s="22">
        <f>(8*AC26)^2-(9*AC26)+1</f>
        <v>19.277068624139886</v>
      </c>
      <c r="AE26" s="22">
        <f>(16*AC26)-9</f>
        <v>0.74903035109220539</v>
      </c>
      <c r="AF26" s="27"/>
      <c r="AG26" s="27"/>
      <c r="AH26" s="27"/>
      <c r="AI26" s="27"/>
      <c r="AJ26" s="27"/>
      <c r="AL26" s="20"/>
      <c r="AM26" s="20">
        <f>AM25-AN25/AO25</f>
        <v>0.69326764057331858</v>
      </c>
      <c r="AN26" s="20">
        <f>(7*AM26)^2-(8*AM26)+1</f>
        <v>19.004239927252158</v>
      </c>
      <c r="AO26" s="20">
        <f>(14*AM26)-8</f>
        <v>1.7057469680264603</v>
      </c>
      <c r="AP26" s="41"/>
      <c r="AQ26" s="41"/>
      <c r="AR26" s="41"/>
      <c r="AS26" s="41"/>
      <c r="AT26" s="41"/>
    </row>
    <row r="27" spans="1:54" x14ac:dyDescent="0.25">
      <c r="A27" s="8" t="s">
        <v>9</v>
      </c>
      <c r="B27" s="8">
        <f>B22</f>
        <v>0</v>
      </c>
      <c r="C27" s="8">
        <f>C22</f>
        <v>0</v>
      </c>
      <c r="D27" s="8">
        <f>D22</f>
        <v>0</v>
      </c>
      <c r="E27" s="8">
        <f>E22</f>
        <v>5</v>
      </c>
      <c r="F27" s="8">
        <f>F22</f>
        <v>5</v>
      </c>
      <c r="G27" s="10"/>
      <c r="H27" s="10"/>
      <c r="I27" s="3"/>
      <c r="J27" s="8" t="s">
        <v>9</v>
      </c>
      <c r="K27" s="8">
        <f>K22</f>
        <v>0</v>
      </c>
      <c r="L27" s="8">
        <f>L22</f>
        <v>0</v>
      </c>
      <c r="M27" s="8">
        <f>M22</f>
        <v>0</v>
      </c>
      <c r="N27" s="8">
        <f>N22</f>
        <v>5</v>
      </c>
      <c r="O27" s="8">
        <f>O22</f>
        <v>5</v>
      </c>
      <c r="P27" s="10"/>
      <c r="Q27" s="10"/>
      <c r="R27" s="3"/>
      <c r="S27" s="31">
        <v>8</v>
      </c>
      <c r="T27" s="31">
        <v>1</v>
      </c>
      <c r="U27" s="31">
        <v>0.875</v>
      </c>
      <c r="V27" s="31">
        <f t="shared" si="30"/>
        <v>2.6159516322077252</v>
      </c>
      <c r="W27" s="31">
        <f t="shared" si="31"/>
        <v>3.2889576781817595</v>
      </c>
      <c r="X27" s="31">
        <f>V27+Z20*W27</f>
        <v>3.0270713419804451</v>
      </c>
      <c r="Y27" s="12"/>
      <c r="Z27" s="12"/>
    </row>
    <row r="28" spans="1:54" x14ac:dyDescent="0.25">
      <c r="S28" s="12"/>
      <c r="T28" s="12"/>
      <c r="U28" s="12"/>
      <c r="V28" s="12"/>
      <c r="W28" s="12"/>
      <c r="X28" s="12"/>
      <c r="Y28" s="12"/>
      <c r="Z28" s="12"/>
    </row>
    <row r="29" spans="1:54" x14ac:dyDescent="0.25">
      <c r="A29" s="4" t="s">
        <v>2</v>
      </c>
      <c r="B29" s="5">
        <v>1</v>
      </c>
      <c r="J29" s="4" t="s">
        <v>2</v>
      </c>
      <c r="K29" s="5">
        <v>0</v>
      </c>
      <c r="S29" s="13" t="s">
        <v>16</v>
      </c>
      <c r="T29" s="13" t="s">
        <v>26</v>
      </c>
      <c r="U29" s="13" t="s">
        <v>21</v>
      </c>
      <c r="V29" s="13" t="s">
        <v>27</v>
      </c>
      <c r="W29" s="13" t="s">
        <v>28</v>
      </c>
      <c r="X29" s="13" t="s">
        <v>29</v>
      </c>
      <c r="Y29" s="13" t="s">
        <v>30</v>
      </c>
      <c r="Z29" s="12"/>
    </row>
    <row r="30" spans="1:54" x14ac:dyDescent="0.25">
      <c r="A30" s="4" t="s">
        <v>3</v>
      </c>
      <c r="B30" s="5">
        <v>1</v>
      </c>
      <c r="J30" s="4" t="s">
        <v>3</v>
      </c>
      <c r="K30" s="5">
        <v>1</v>
      </c>
      <c r="S30" s="13">
        <v>0</v>
      </c>
      <c r="T30" s="13">
        <v>0</v>
      </c>
      <c r="U30" s="13">
        <v>1</v>
      </c>
      <c r="V30" s="13">
        <f>1+T30*U30</f>
        <v>1</v>
      </c>
      <c r="W30" s="13">
        <f>1+(T30+0.5*Z25)*(U30+0.5*Z25*V30)</f>
        <v>1.3125</v>
      </c>
      <c r="X30" s="13">
        <f>1+(T30+0.5*Z25)*(U30+0.5*Z25*W30)</f>
        <v>1.33203125</v>
      </c>
      <c r="Y30" s="31">
        <f>1+(T30+Z25)*(U30+Z25*X30)</f>
        <v>1.8330078125</v>
      </c>
      <c r="Z30" s="12"/>
    </row>
    <row r="31" spans="1:54" x14ac:dyDescent="0.25">
      <c r="A31" s="4" t="s">
        <v>4</v>
      </c>
      <c r="B31" s="5">
        <v>3</v>
      </c>
      <c r="J31" s="4" t="s">
        <v>4</v>
      </c>
      <c r="K31" s="5">
        <v>3</v>
      </c>
      <c r="S31" s="13">
        <v>1</v>
      </c>
      <c r="T31" s="13">
        <f>T30+Z25</f>
        <v>0.5</v>
      </c>
      <c r="U31" s="13">
        <f>U30+Z25*(V30+2*W30+2*X30+Y30)/6</f>
        <v>1.6768391927083335</v>
      </c>
      <c r="V31" s="13">
        <f>1+T31*U31</f>
        <v>1.8384195963541667</v>
      </c>
      <c r="W31" s="13">
        <f>1+(T31+0.5*Z25)*(U31+0.5*Z25*V31)</f>
        <v>2.6023330688476562</v>
      </c>
      <c r="X31" s="13">
        <f>1+(T31+0.5*Z25)*(U31+0.5*Z25*W31)</f>
        <v>2.7455668449401855</v>
      </c>
      <c r="Y31" s="31">
        <f>(T31+Z25)+(U31+Z25*X31)</f>
        <v>4.0496226151784267</v>
      </c>
      <c r="Z31" s="12"/>
    </row>
    <row r="32" spans="1:54" x14ac:dyDescent="0.25">
      <c r="A32" s="4" t="s">
        <v>5</v>
      </c>
      <c r="B32" s="5">
        <v>1</v>
      </c>
      <c r="J32" s="4" t="s">
        <v>5</v>
      </c>
      <c r="K32" s="5">
        <v>1</v>
      </c>
      <c r="S32" s="13">
        <v>2</v>
      </c>
      <c r="T32" s="13">
        <f>T31+Z25</f>
        <v>1</v>
      </c>
      <c r="U32" s="13">
        <f>U31+Z25*(V31+2*W31+2*X31+Y31)/6</f>
        <v>3.0588260293006897</v>
      </c>
      <c r="V32" s="13">
        <f>1+T32*U32</f>
        <v>4.0588260293006897</v>
      </c>
      <c r="W32" s="13">
        <f>1+(T32+0.5*Z25)*(U32+0.5*Z25*V32)</f>
        <v>6.0919156707823277</v>
      </c>
      <c r="X32" s="13">
        <f>1+(T32+0.5*Z25)*(U32+0.5*Z25*W32)</f>
        <v>6.7272561837453395</v>
      </c>
      <c r="Y32" s="31">
        <f>(T32+Z25)+(U32+Z25*X32)</f>
        <v>7.9224541211733595</v>
      </c>
      <c r="Z32" s="12"/>
    </row>
  </sheetData>
  <mergeCells count="21">
    <mergeCell ref="AV14:AX14"/>
    <mergeCell ref="AV15:AX15"/>
    <mergeCell ref="AV3:AX3"/>
    <mergeCell ref="AV2:AX2"/>
    <mergeCell ref="AV4:AX4"/>
    <mergeCell ref="AB20:AJ20"/>
    <mergeCell ref="AB3:AD3"/>
    <mergeCell ref="AB4:AD4"/>
    <mergeCell ref="AL20:AT20"/>
    <mergeCell ref="AL3:AN3"/>
    <mergeCell ref="AL4:AN4"/>
    <mergeCell ref="A2:G2"/>
    <mergeCell ref="G9:H12"/>
    <mergeCell ref="G14:H17"/>
    <mergeCell ref="G19:H22"/>
    <mergeCell ref="G24:H27"/>
    <mergeCell ref="J2:P2"/>
    <mergeCell ref="P9:Q12"/>
    <mergeCell ref="P14:Q17"/>
    <mergeCell ref="P19:Q22"/>
    <mergeCell ref="P24:Q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2018-07-11T04:51:33Z</dcterms:created>
  <dcterms:modified xsi:type="dcterms:W3CDTF">2018-07-11T05:10:10Z</dcterms:modified>
</cp:coreProperties>
</file>