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Geoprocessamento\2018\1_Trabalhos_Atuais\201700513836_CAO_INFANCIA_PLATAFORMA\"/>
    </mc:Choice>
  </mc:AlternateContent>
  <bookViews>
    <workbookView xWindow="0" yWindow="0" windowWidth="28800" windowHeight="14175"/>
  </bookViews>
  <sheets>
    <sheet name="Cópia de Levantamento_MDE_FUNDE" sheetId="1" r:id="rId1"/>
    <sheet name="MDE_2016" sheetId="4" state="hidden" r:id="rId2"/>
    <sheet name="Ajustes_SAUDE" sheetId="3" state="hidden" r:id="rId3"/>
    <sheet name="Ajustes_FUNDEB" sheetId="2" state="hidden" r:id="rId4"/>
    <sheet name="Ajustes_EDUCACAO" sheetId="5" state="hidden" r:id="rId5"/>
  </sheets>
  <definedNames>
    <definedName name="_xlnm._FilterDatabase" localSheetId="0" hidden="1">'Cópia de Levantamento_MDE_FUNDE'!$A$6:$N$255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9" i="1" l="1"/>
  <c r="N149" i="1" s="1"/>
  <c r="F16" i="1"/>
  <c r="N16" i="1" s="1"/>
  <c r="F39" i="1"/>
  <c r="N39" i="1" s="1"/>
  <c r="F40" i="1"/>
  <c r="N40" i="1" s="1"/>
  <c r="F41" i="1"/>
  <c r="N41" i="1" s="1"/>
  <c r="F42" i="1"/>
  <c r="N42" i="1" s="1"/>
  <c r="F43" i="1"/>
  <c r="N43" i="1" s="1"/>
  <c r="F44" i="1"/>
  <c r="N44" i="1" s="1"/>
  <c r="F45" i="1"/>
  <c r="N45" i="1" s="1"/>
  <c r="F46" i="1"/>
  <c r="N46" i="1" s="1"/>
  <c r="F47" i="1"/>
  <c r="N47" i="1" s="1"/>
  <c r="F48" i="1"/>
  <c r="N48" i="1" s="1"/>
  <c r="F49" i="1"/>
  <c r="N49" i="1" s="1"/>
  <c r="F50" i="1"/>
  <c r="N50" i="1" s="1"/>
  <c r="F51" i="1"/>
  <c r="N51" i="1" s="1"/>
  <c r="F52" i="1"/>
  <c r="N52" i="1" s="1"/>
  <c r="F53" i="1"/>
  <c r="N53" i="1" s="1"/>
  <c r="F54" i="1"/>
  <c r="N54" i="1" s="1"/>
  <c r="F55" i="1"/>
  <c r="N55" i="1" s="1"/>
  <c r="F56" i="1"/>
  <c r="N56" i="1" s="1"/>
  <c r="F57" i="1"/>
  <c r="N57" i="1" s="1"/>
  <c r="F58" i="1"/>
  <c r="N58" i="1" s="1"/>
  <c r="F59" i="1"/>
  <c r="N59" i="1" s="1"/>
  <c r="F60" i="1"/>
  <c r="N60" i="1" s="1"/>
  <c r="F61" i="1"/>
  <c r="N61" i="1" s="1"/>
  <c r="F62" i="1"/>
  <c r="N62" i="1" s="1"/>
  <c r="F63" i="1"/>
  <c r="N63" i="1" s="1"/>
  <c r="F64" i="1"/>
  <c r="N64" i="1" s="1"/>
  <c r="F65" i="1"/>
  <c r="N65" i="1" s="1"/>
  <c r="F66" i="1"/>
  <c r="N66" i="1" s="1"/>
  <c r="F67" i="1"/>
  <c r="N67" i="1" s="1"/>
  <c r="F68" i="1"/>
  <c r="N68" i="1" s="1"/>
  <c r="F69" i="1"/>
  <c r="N69" i="1" s="1"/>
  <c r="F70" i="1"/>
  <c r="N70" i="1" s="1"/>
  <c r="F71" i="1"/>
  <c r="N71" i="1" s="1"/>
  <c r="F72" i="1"/>
  <c r="N72" i="1" s="1"/>
  <c r="F73" i="1"/>
  <c r="N73" i="1" s="1"/>
  <c r="F74" i="1"/>
  <c r="N74" i="1" s="1"/>
  <c r="F75" i="1"/>
  <c r="N75" i="1" s="1"/>
  <c r="F76" i="1"/>
  <c r="N76" i="1" s="1"/>
  <c r="F77" i="1"/>
  <c r="N77" i="1" s="1"/>
  <c r="F78" i="1"/>
  <c r="N78" i="1" s="1"/>
  <c r="F79" i="1"/>
  <c r="N79" i="1" s="1"/>
  <c r="F80" i="1"/>
  <c r="N80" i="1" s="1"/>
  <c r="F81" i="1"/>
  <c r="N81" i="1" s="1"/>
  <c r="F83" i="1"/>
  <c r="N83" i="1" s="1"/>
  <c r="F84" i="1"/>
  <c r="N84" i="1" s="1"/>
  <c r="F85" i="1"/>
  <c r="N85" i="1" s="1"/>
  <c r="F86" i="1"/>
  <c r="N86" i="1" s="1"/>
  <c r="F87" i="1"/>
  <c r="N87" i="1" s="1"/>
  <c r="F88" i="1"/>
  <c r="N88" i="1" s="1"/>
  <c r="F89" i="1"/>
  <c r="N89" i="1" s="1"/>
  <c r="F90" i="1"/>
  <c r="N90" i="1" s="1"/>
  <c r="F91" i="1"/>
  <c r="N91" i="1" s="1"/>
  <c r="F92" i="1"/>
  <c r="N92" i="1" s="1"/>
  <c r="F93" i="1"/>
  <c r="N93" i="1" s="1"/>
  <c r="F94" i="1"/>
  <c r="N94" i="1" s="1"/>
  <c r="F95" i="1"/>
  <c r="N95" i="1" s="1"/>
  <c r="F96" i="1"/>
  <c r="N96" i="1" s="1"/>
  <c r="F97" i="1"/>
  <c r="N97" i="1" s="1"/>
  <c r="F98" i="1"/>
  <c r="N98" i="1" s="1"/>
  <c r="F99" i="1"/>
  <c r="N99" i="1" s="1"/>
  <c r="F100" i="1"/>
  <c r="N100" i="1" s="1"/>
  <c r="F101" i="1"/>
  <c r="N101" i="1" s="1"/>
  <c r="F102" i="1"/>
  <c r="N102" i="1" s="1"/>
  <c r="F103" i="1"/>
  <c r="N103" i="1" s="1"/>
  <c r="F104" i="1"/>
  <c r="N104" i="1" s="1"/>
  <c r="F105" i="1"/>
  <c r="N105" i="1" s="1"/>
  <c r="F106" i="1"/>
  <c r="N106" i="1" s="1"/>
  <c r="F107" i="1"/>
  <c r="N107" i="1" s="1"/>
  <c r="F108" i="1"/>
  <c r="N108" i="1" s="1"/>
  <c r="F109" i="1"/>
  <c r="N109" i="1" s="1"/>
  <c r="F110" i="1"/>
  <c r="N110" i="1" s="1"/>
  <c r="F111" i="1"/>
  <c r="N111" i="1" s="1"/>
  <c r="F112" i="1"/>
  <c r="N112" i="1" s="1"/>
  <c r="F113" i="1"/>
  <c r="N113" i="1" s="1"/>
  <c r="F114" i="1"/>
  <c r="N114" i="1" s="1"/>
  <c r="F115" i="1"/>
  <c r="N115" i="1" s="1"/>
  <c r="F116" i="1"/>
  <c r="N116" i="1" s="1"/>
  <c r="F117" i="1"/>
  <c r="N117" i="1" s="1"/>
  <c r="F118" i="1"/>
  <c r="N118" i="1" s="1"/>
  <c r="F119" i="1"/>
  <c r="N119" i="1" s="1"/>
  <c r="F120" i="1"/>
  <c r="N120" i="1" s="1"/>
  <c r="F121" i="1"/>
  <c r="N121" i="1" s="1"/>
  <c r="F122" i="1"/>
  <c r="N122" i="1" s="1"/>
  <c r="F123" i="1"/>
  <c r="N123" i="1" s="1"/>
  <c r="F124" i="1"/>
  <c r="N124" i="1" s="1"/>
  <c r="F125" i="1"/>
  <c r="N125" i="1" s="1"/>
  <c r="F126" i="1"/>
  <c r="N126" i="1" s="1"/>
  <c r="F127" i="1"/>
  <c r="N127" i="1" s="1"/>
  <c r="F128" i="1"/>
  <c r="N128" i="1" s="1"/>
  <c r="F129" i="1"/>
  <c r="N129" i="1" s="1"/>
  <c r="F130" i="1"/>
  <c r="N130" i="1" s="1"/>
  <c r="F131" i="1"/>
  <c r="N131" i="1" s="1"/>
  <c r="F132" i="1"/>
  <c r="N132" i="1" s="1"/>
  <c r="F133" i="1"/>
  <c r="N133" i="1" s="1"/>
  <c r="F134" i="1"/>
  <c r="N134" i="1" s="1"/>
  <c r="F135" i="1"/>
  <c r="N135" i="1" s="1"/>
  <c r="F136" i="1"/>
  <c r="N136" i="1" s="1"/>
  <c r="F137" i="1"/>
  <c r="N137" i="1" s="1"/>
  <c r="F138" i="1"/>
  <c r="N138" i="1" s="1"/>
  <c r="F139" i="1"/>
  <c r="N139" i="1" s="1"/>
  <c r="F140" i="1"/>
  <c r="N140" i="1" s="1"/>
  <c r="F141" i="1"/>
  <c r="N141" i="1" s="1"/>
  <c r="F142" i="1"/>
  <c r="N142" i="1" s="1"/>
  <c r="F143" i="1"/>
  <c r="N143" i="1" s="1"/>
  <c r="F144" i="1"/>
  <c r="N144" i="1" s="1"/>
  <c r="F145" i="1"/>
  <c r="N145" i="1" s="1"/>
  <c r="F146" i="1"/>
  <c r="N146" i="1" s="1"/>
  <c r="F147" i="1"/>
  <c r="N147" i="1" s="1"/>
  <c r="F148" i="1"/>
  <c r="N148" i="1" s="1"/>
  <c r="F150" i="1"/>
  <c r="N150" i="1" s="1"/>
  <c r="F151" i="1"/>
  <c r="N151" i="1" s="1"/>
  <c r="F152" i="1"/>
  <c r="N152" i="1" s="1"/>
  <c r="F153" i="1"/>
  <c r="N153" i="1" s="1"/>
  <c r="F154" i="1"/>
  <c r="N154" i="1" s="1"/>
  <c r="F155" i="1"/>
  <c r="N155" i="1" s="1"/>
  <c r="F156" i="1"/>
  <c r="N156" i="1" s="1"/>
  <c r="F157" i="1"/>
  <c r="N157" i="1" s="1"/>
  <c r="F158" i="1"/>
  <c r="N158" i="1" s="1"/>
  <c r="F159" i="1"/>
  <c r="N159" i="1" s="1"/>
  <c r="F160" i="1"/>
  <c r="N160" i="1" s="1"/>
  <c r="F161" i="1"/>
  <c r="N161" i="1" s="1"/>
  <c r="F162" i="1"/>
  <c r="N162" i="1" s="1"/>
  <c r="F163" i="1"/>
  <c r="N163" i="1" s="1"/>
  <c r="F164" i="1"/>
  <c r="N164" i="1" s="1"/>
  <c r="F165" i="1"/>
  <c r="N165" i="1" s="1"/>
  <c r="F166" i="1"/>
  <c r="N166" i="1" s="1"/>
  <c r="F167" i="1"/>
  <c r="N167" i="1" s="1"/>
  <c r="F168" i="1"/>
  <c r="N168" i="1" s="1"/>
  <c r="F169" i="1"/>
  <c r="N169" i="1" s="1"/>
  <c r="F171" i="1"/>
  <c r="N171" i="1" s="1"/>
  <c r="F172" i="1"/>
  <c r="N172" i="1" s="1"/>
  <c r="F173" i="1"/>
  <c r="N173" i="1" s="1"/>
  <c r="F174" i="1"/>
  <c r="N174" i="1" s="1"/>
  <c r="F175" i="1"/>
  <c r="N175" i="1" s="1"/>
  <c r="F176" i="1"/>
  <c r="N176" i="1" s="1"/>
  <c r="F177" i="1"/>
  <c r="N177" i="1" s="1"/>
  <c r="F178" i="1"/>
  <c r="N178" i="1" s="1"/>
  <c r="F179" i="1"/>
  <c r="N179" i="1" s="1"/>
  <c r="F180" i="1"/>
  <c r="N180" i="1" s="1"/>
  <c r="F181" i="1"/>
  <c r="N181" i="1" s="1"/>
  <c r="F182" i="1"/>
  <c r="N182" i="1" s="1"/>
  <c r="F183" i="1"/>
  <c r="N183" i="1" s="1"/>
  <c r="F184" i="1"/>
  <c r="N184" i="1" s="1"/>
  <c r="F185" i="1"/>
  <c r="N185" i="1" s="1"/>
  <c r="F186" i="1"/>
  <c r="N186" i="1" s="1"/>
  <c r="F187" i="1"/>
  <c r="N187" i="1" s="1"/>
  <c r="F188" i="1"/>
  <c r="N188" i="1" s="1"/>
  <c r="F189" i="1"/>
  <c r="N189" i="1" s="1"/>
  <c r="F190" i="1"/>
  <c r="N190" i="1" s="1"/>
  <c r="F191" i="1"/>
  <c r="N191" i="1" s="1"/>
  <c r="F192" i="1"/>
  <c r="N192" i="1" s="1"/>
  <c r="F193" i="1"/>
  <c r="N193" i="1" s="1"/>
  <c r="F194" i="1"/>
  <c r="N194" i="1" s="1"/>
  <c r="F195" i="1"/>
  <c r="N195" i="1" s="1"/>
  <c r="F196" i="1"/>
  <c r="N196" i="1" s="1"/>
  <c r="F197" i="1"/>
  <c r="N197" i="1" s="1"/>
  <c r="F198" i="1"/>
  <c r="N198" i="1" s="1"/>
  <c r="F199" i="1"/>
  <c r="N199" i="1" s="1"/>
  <c r="F200" i="1"/>
  <c r="N200" i="1" s="1"/>
  <c r="F201" i="1"/>
  <c r="N201" i="1" s="1"/>
  <c r="F202" i="1"/>
  <c r="N202" i="1" s="1"/>
  <c r="F203" i="1"/>
  <c r="N203" i="1" s="1"/>
  <c r="F204" i="1"/>
  <c r="N204" i="1" s="1"/>
  <c r="F205" i="1"/>
  <c r="N205" i="1" s="1"/>
  <c r="F206" i="1"/>
  <c r="N206" i="1" s="1"/>
  <c r="F207" i="1"/>
  <c r="N207" i="1" s="1"/>
  <c r="F208" i="1"/>
  <c r="N208" i="1" s="1"/>
  <c r="F209" i="1"/>
  <c r="N209" i="1" s="1"/>
  <c r="F210" i="1"/>
  <c r="N210" i="1" s="1"/>
  <c r="F211" i="1"/>
  <c r="N211" i="1" s="1"/>
  <c r="F212" i="1"/>
  <c r="N212" i="1" s="1"/>
  <c r="F213" i="1"/>
  <c r="N213" i="1" s="1"/>
  <c r="F214" i="1"/>
  <c r="N214" i="1" s="1"/>
  <c r="F215" i="1"/>
  <c r="N215" i="1" s="1"/>
  <c r="F216" i="1"/>
  <c r="N216" i="1" s="1"/>
  <c r="F217" i="1"/>
  <c r="N217" i="1" s="1"/>
  <c r="F218" i="1"/>
  <c r="N218" i="1" s="1"/>
  <c r="F219" i="1"/>
  <c r="N219" i="1" s="1"/>
  <c r="F220" i="1"/>
  <c r="N220" i="1" s="1"/>
  <c r="F221" i="1"/>
  <c r="N221" i="1" s="1"/>
  <c r="F222" i="1"/>
  <c r="N222" i="1" s="1"/>
  <c r="F223" i="1"/>
  <c r="N223" i="1" s="1"/>
  <c r="F224" i="1"/>
  <c r="N224" i="1" s="1"/>
  <c r="F225" i="1"/>
  <c r="N225" i="1" s="1"/>
  <c r="F226" i="1"/>
  <c r="N226" i="1" s="1"/>
  <c r="F227" i="1"/>
  <c r="N227" i="1" s="1"/>
  <c r="F228" i="1"/>
  <c r="N228" i="1" s="1"/>
  <c r="F229" i="1"/>
  <c r="N229" i="1" s="1"/>
  <c r="F230" i="1"/>
  <c r="N230" i="1" s="1"/>
  <c r="F231" i="1"/>
  <c r="N231" i="1" s="1"/>
  <c r="F233" i="1"/>
  <c r="N233" i="1" s="1"/>
  <c r="F234" i="1"/>
  <c r="N234" i="1" s="1"/>
  <c r="F235" i="1"/>
  <c r="N235" i="1" s="1"/>
  <c r="F236" i="1"/>
  <c r="N236" i="1" s="1"/>
  <c r="F237" i="1"/>
  <c r="N237" i="1" s="1"/>
  <c r="F238" i="1"/>
  <c r="N238" i="1" s="1"/>
  <c r="F239" i="1"/>
  <c r="N239" i="1" s="1"/>
  <c r="F240" i="1"/>
  <c r="N240" i="1" s="1"/>
  <c r="F241" i="1"/>
  <c r="N241" i="1" s="1"/>
  <c r="F242" i="1"/>
  <c r="N242" i="1" s="1"/>
  <c r="F243" i="1"/>
  <c r="N243" i="1" s="1"/>
  <c r="F244" i="1"/>
  <c r="N244" i="1" s="1"/>
  <c r="F245" i="1"/>
  <c r="N245" i="1" s="1"/>
  <c r="F246" i="1"/>
  <c r="N246" i="1" s="1"/>
  <c r="F247" i="1"/>
  <c r="N247" i="1" s="1"/>
  <c r="F248" i="1"/>
  <c r="N248" i="1" s="1"/>
  <c r="F249" i="1"/>
  <c r="N249" i="1" s="1"/>
  <c r="F250" i="1"/>
  <c r="N250" i="1" s="1"/>
  <c r="F251" i="1"/>
  <c r="N251" i="1" s="1"/>
  <c r="F252" i="1"/>
  <c r="N252" i="1" s="1"/>
  <c r="F253" i="1"/>
  <c r="N253" i="1" s="1"/>
  <c r="F254" i="1"/>
  <c r="N254" i="1" s="1"/>
  <c r="F255" i="1"/>
  <c r="N255" i="1" s="1"/>
  <c r="F29" i="1"/>
  <c r="N29" i="1" s="1"/>
  <c r="F30" i="1"/>
  <c r="N30" i="1" s="1"/>
  <c r="F31" i="1"/>
  <c r="N31" i="1" s="1"/>
  <c r="F32" i="1"/>
  <c r="N32" i="1" s="1"/>
  <c r="F33" i="1"/>
  <c r="N33" i="1" s="1"/>
  <c r="F34" i="1"/>
  <c r="N34" i="1" s="1"/>
  <c r="F35" i="1"/>
  <c r="N35" i="1" s="1"/>
  <c r="F36" i="1"/>
  <c r="N36" i="1" s="1"/>
  <c r="F37" i="1"/>
  <c r="N37" i="1" s="1"/>
  <c r="F38" i="1"/>
  <c r="N38" i="1" s="1"/>
  <c r="F11" i="1"/>
  <c r="N11" i="1" s="1"/>
  <c r="F12" i="1"/>
  <c r="N12" i="1" s="1"/>
  <c r="F13" i="1"/>
  <c r="N13" i="1" s="1"/>
  <c r="F14" i="1"/>
  <c r="N14" i="1" s="1"/>
  <c r="F15" i="1"/>
  <c r="N15" i="1" s="1"/>
  <c r="F17" i="1"/>
  <c r="N17" i="1" s="1"/>
  <c r="F18" i="1"/>
  <c r="N18" i="1" s="1"/>
  <c r="F20" i="1"/>
  <c r="N20" i="1" s="1"/>
  <c r="F21" i="1"/>
  <c r="N21" i="1" s="1"/>
  <c r="F22" i="1"/>
  <c r="N22" i="1" s="1"/>
  <c r="F23" i="1"/>
  <c r="N23" i="1" s="1"/>
  <c r="F24" i="1"/>
  <c r="N24" i="1" s="1"/>
  <c r="F25" i="1"/>
  <c r="N25" i="1" s="1"/>
  <c r="F26" i="1"/>
  <c r="N26" i="1" s="1"/>
  <c r="F27" i="1"/>
  <c r="N27" i="1" s="1"/>
  <c r="F28" i="1"/>
  <c r="N28" i="1" s="1"/>
  <c r="F10" i="1"/>
  <c r="N10" i="1" s="1"/>
  <c r="L10" i="1" l="1"/>
  <c r="K10" i="1"/>
  <c r="H10" i="1"/>
  <c r="J10" i="1"/>
  <c r="G10" i="1"/>
  <c r="L21" i="1"/>
  <c r="K21" i="1"/>
  <c r="J21" i="1"/>
  <c r="H21" i="1"/>
  <c r="I21" i="1"/>
  <c r="G21" i="1"/>
  <c r="L12" i="1"/>
  <c r="K12" i="1"/>
  <c r="I12" i="1"/>
  <c r="J12" i="1"/>
  <c r="G12" i="1"/>
  <c r="H12" i="1"/>
  <c r="K36" i="1"/>
  <c r="L36" i="1"/>
  <c r="J36" i="1"/>
  <c r="G36" i="1"/>
  <c r="H36" i="1"/>
  <c r="I36" i="1" s="1"/>
  <c r="K32" i="1"/>
  <c r="L32" i="1"/>
  <c r="J32" i="1"/>
  <c r="H32" i="1"/>
  <c r="I32" i="1" s="1"/>
  <c r="G32" i="1"/>
  <c r="L251" i="1"/>
  <c r="K251" i="1"/>
  <c r="J251" i="1"/>
  <c r="H251" i="1"/>
  <c r="I251" i="1" s="1"/>
  <c r="M251" i="1" s="1"/>
  <c r="G251" i="1"/>
  <c r="L243" i="1"/>
  <c r="J243" i="1"/>
  <c r="H243" i="1"/>
  <c r="I243" i="1" s="1"/>
  <c r="K243" i="1"/>
  <c r="G243" i="1"/>
  <c r="L235" i="1"/>
  <c r="K235" i="1"/>
  <c r="J235" i="1"/>
  <c r="H235" i="1"/>
  <c r="I235" i="1" s="1"/>
  <c r="G235" i="1"/>
  <c r="L27" i="1"/>
  <c r="J27" i="1"/>
  <c r="H27" i="1"/>
  <c r="I27" i="1" s="1"/>
  <c r="K27" i="1"/>
  <c r="G27" i="1"/>
  <c r="J23" i="1"/>
  <c r="L23" i="1"/>
  <c r="H23" i="1"/>
  <c r="I23" i="1" s="1"/>
  <c r="M23" i="1" s="1"/>
  <c r="K23" i="1"/>
  <c r="G23" i="1"/>
  <c r="L14" i="1"/>
  <c r="K14" i="1"/>
  <c r="J14" i="1"/>
  <c r="H14" i="1"/>
  <c r="I14" i="1" s="1"/>
  <c r="G14" i="1"/>
  <c r="L38" i="1"/>
  <c r="J38" i="1"/>
  <c r="H38" i="1"/>
  <c r="I38" i="1" s="1"/>
  <c r="K38" i="1"/>
  <c r="G38" i="1"/>
  <c r="L34" i="1"/>
  <c r="J34" i="1"/>
  <c r="K34" i="1"/>
  <c r="H34" i="1"/>
  <c r="I34" i="1" s="1"/>
  <c r="G34" i="1"/>
  <c r="L30" i="1"/>
  <c r="J30" i="1"/>
  <c r="K30" i="1"/>
  <c r="G30" i="1"/>
  <c r="H30" i="1"/>
  <c r="I30" i="1" s="1"/>
  <c r="L253" i="1"/>
  <c r="K253" i="1"/>
  <c r="J253" i="1"/>
  <c r="G253" i="1"/>
  <c r="H253" i="1"/>
  <c r="I253" i="1" s="1"/>
  <c r="L249" i="1"/>
  <c r="K249" i="1"/>
  <c r="J249" i="1"/>
  <c r="H249" i="1"/>
  <c r="G249" i="1"/>
  <c r="L245" i="1"/>
  <c r="K245" i="1"/>
  <c r="J245" i="1"/>
  <c r="H245" i="1"/>
  <c r="I245" i="1" s="1"/>
  <c r="G245" i="1"/>
  <c r="L241" i="1"/>
  <c r="K241" i="1"/>
  <c r="J241" i="1"/>
  <c r="H241" i="1"/>
  <c r="I241" i="1" s="1"/>
  <c r="G241" i="1"/>
  <c r="L237" i="1"/>
  <c r="K237" i="1"/>
  <c r="J237" i="1"/>
  <c r="G237" i="1"/>
  <c r="H237" i="1"/>
  <c r="I237" i="1" s="1"/>
  <c r="L233" i="1"/>
  <c r="K233" i="1"/>
  <c r="J233" i="1"/>
  <c r="H233" i="1"/>
  <c r="G233" i="1"/>
  <c r="L229" i="1"/>
  <c r="K229" i="1"/>
  <c r="J229" i="1"/>
  <c r="H229" i="1"/>
  <c r="I229" i="1" s="1"/>
  <c r="G229" i="1"/>
  <c r="L225" i="1"/>
  <c r="K225" i="1"/>
  <c r="J225" i="1"/>
  <c r="H225" i="1"/>
  <c r="I225" i="1" s="1"/>
  <c r="M225" i="1" s="1"/>
  <c r="G225" i="1"/>
  <c r="L221" i="1"/>
  <c r="K221" i="1"/>
  <c r="G221" i="1"/>
  <c r="H221" i="1"/>
  <c r="I221" i="1" s="1"/>
  <c r="J221" i="1"/>
  <c r="L217" i="1"/>
  <c r="K217" i="1"/>
  <c r="J217" i="1"/>
  <c r="H217" i="1"/>
  <c r="I217" i="1" s="1"/>
  <c r="G217" i="1"/>
  <c r="L213" i="1"/>
  <c r="K213" i="1"/>
  <c r="J213" i="1"/>
  <c r="H213" i="1"/>
  <c r="I213" i="1" s="1"/>
  <c r="G213" i="1"/>
  <c r="L209" i="1"/>
  <c r="K209" i="1"/>
  <c r="J209" i="1"/>
  <c r="H209" i="1"/>
  <c r="I209" i="1" s="1"/>
  <c r="G209" i="1"/>
  <c r="L205" i="1"/>
  <c r="K205" i="1"/>
  <c r="J205" i="1"/>
  <c r="H205" i="1"/>
  <c r="I205" i="1" s="1"/>
  <c r="G205" i="1"/>
  <c r="L201" i="1"/>
  <c r="K201" i="1"/>
  <c r="J201" i="1"/>
  <c r="G201" i="1"/>
  <c r="H201" i="1"/>
  <c r="I201" i="1" s="1"/>
  <c r="L197" i="1"/>
  <c r="K197" i="1"/>
  <c r="J197" i="1"/>
  <c r="H197" i="1"/>
  <c r="G197" i="1"/>
  <c r="L193" i="1"/>
  <c r="K193" i="1"/>
  <c r="J193" i="1"/>
  <c r="H193" i="1"/>
  <c r="I193" i="1" s="1"/>
  <c r="G193" i="1"/>
  <c r="L189" i="1"/>
  <c r="K189" i="1"/>
  <c r="J189" i="1"/>
  <c r="H189" i="1"/>
  <c r="G189" i="1"/>
  <c r="L185" i="1"/>
  <c r="K185" i="1"/>
  <c r="G185" i="1"/>
  <c r="J185" i="1"/>
  <c r="H185" i="1"/>
  <c r="I185" i="1" s="1"/>
  <c r="L181" i="1"/>
  <c r="K181" i="1"/>
  <c r="H181" i="1"/>
  <c r="I181" i="1" s="1"/>
  <c r="J181" i="1"/>
  <c r="G181" i="1"/>
  <c r="L177" i="1"/>
  <c r="K177" i="1"/>
  <c r="J177" i="1"/>
  <c r="H177" i="1"/>
  <c r="I177" i="1" s="1"/>
  <c r="G177" i="1"/>
  <c r="L173" i="1"/>
  <c r="K173" i="1"/>
  <c r="J173" i="1"/>
  <c r="H173" i="1"/>
  <c r="G173" i="1"/>
  <c r="L169" i="1"/>
  <c r="K169" i="1"/>
  <c r="J169" i="1"/>
  <c r="G169" i="1"/>
  <c r="H169" i="1"/>
  <c r="I169" i="1" s="1"/>
  <c r="M169" i="1" s="1"/>
  <c r="L165" i="1"/>
  <c r="K165" i="1"/>
  <c r="J165" i="1"/>
  <c r="H165" i="1"/>
  <c r="G165" i="1"/>
  <c r="L161" i="1"/>
  <c r="K161" i="1"/>
  <c r="J161" i="1"/>
  <c r="H161" i="1"/>
  <c r="G161" i="1"/>
  <c r="L157" i="1"/>
  <c r="K157" i="1"/>
  <c r="J157" i="1"/>
  <c r="G157" i="1"/>
  <c r="H157" i="1"/>
  <c r="I157" i="1" s="1"/>
  <c r="L153" i="1"/>
  <c r="K153" i="1"/>
  <c r="J153" i="1"/>
  <c r="H153" i="1"/>
  <c r="I153" i="1" s="1"/>
  <c r="G153" i="1"/>
  <c r="K148" i="1"/>
  <c r="L148" i="1"/>
  <c r="J148" i="1"/>
  <c r="G148" i="1"/>
  <c r="H148" i="1"/>
  <c r="I148" i="1" s="1"/>
  <c r="L144" i="1"/>
  <c r="K144" i="1"/>
  <c r="J144" i="1"/>
  <c r="H144" i="1"/>
  <c r="I144" i="1" s="1"/>
  <c r="M144" i="1" s="1"/>
  <c r="G144" i="1"/>
  <c r="K140" i="1"/>
  <c r="L140" i="1"/>
  <c r="J140" i="1"/>
  <c r="H140" i="1"/>
  <c r="G140" i="1"/>
  <c r="K136" i="1"/>
  <c r="J136" i="1"/>
  <c r="L136" i="1"/>
  <c r="G136" i="1"/>
  <c r="H136" i="1"/>
  <c r="I136" i="1" s="1"/>
  <c r="K132" i="1"/>
  <c r="L132" i="1"/>
  <c r="J132" i="1"/>
  <c r="G132" i="1"/>
  <c r="H132" i="1"/>
  <c r="I132" i="1" s="1"/>
  <c r="M132" i="1" s="1"/>
  <c r="L128" i="1"/>
  <c r="K128" i="1"/>
  <c r="H128" i="1"/>
  <c r="G128" i="1"/>
  <c r="J128" i="1"/>
  <c r="K124" i="1"/>
  <c r="L124" i="1"/>
  <c r="H124" i="1"/>
  <c r="I124" i="1" s="1"/>
  <c r="G124" i="1"/>
  <c r="J124" i="1"/>
  <c r="K120" i="1"/>
  <c r="L120" i="1"/>
  <c r="J120" i="1"/>
  <c r="G120" i="1"/>
  <c r="H120" i="1"/>
  <c r="I120" i="1" s="1"/>
  <c r="M120" i="1" s="1"/>
  <c r="L116" i="1"/>
  <c r="J116" i="1"/>
  <c r="G116" i="1"/>
  <c r="K116" i="1"/>
  <c r="H116" i="1"/>
  <c r="I116" i="1" s="1"/>
  <c r="L112" i="1"/>
  <c r="K112" i="1"/>
  <c r="J112" i="1"/>
  <c r="H112" i="1"/>
  <c r="I112" i="1" s="1"/>
  <c r="G112" i="1"/>
  <c r="J108" i="1"/>
  <c r="K108" i="1"/>
  <c r="H108" i="1"/>
  <c r="I108" i="1" s="1"/>
  <c r="G108" i="1"/>
  <c r="L108" i="1"/>
  <c r="K104" i="1"/>
  <c r="L104" i="1"/>
  <c r="J104" i="1"/>
  <c r="G104" i="1"/>
  <c r="H104" i="1"/>
  <c r="I104" i="1" s="1"/>
  <c r="L100" i="1"/>
  <c r="J100" i="1"/>
  <c r="K100" i="1"/>
  <c r="G100" i="1"/>
  <c r="H100" i="1"/>
  <c r="I100" i="1" s="1"/>
  <c r="M100" i="1" s="1"/>
  <c r="L96" i="1"/>
  <c r="K96" i="1"/>
  <c r="J96" i="1"/>
  <c r="H96" i="1"/>
  <c r="I96" i="1" s="1"/>
  <c r="G96" i="1"/>
  <c r="J92" i="1"/>
  <c r="I92" i="1"/>
  <c r="K92" i="1"/>
  <c r="H92" i="1"/>
  <c r="G92" i="1"/>
  <c r="L92" i="1"/>
  <c r="K88" i="1"/>
  <c r="L88" i="1"/>
  <c r="G88" i="1"/>
  <c r="J88" i="1"/>
  <c r="H88" i="1"/>
  <c r="I88" i="1" s="1"/>
  <c r="L84" i="1"/>
  <c r="J84" i="1"/>
  <c r="G84" i="1"/>
  <c r="K84" i="1"/>
  <c r="H84" i="1"/>
  <c r="I84" i="1" s="1"/>
  <c r="L80" i="1"/>
  <c r="K80" i="1"/>
  <c r="J80" i="1"/>
  <c r="H80" i="1"/>
  <c r="I80" i="1" s="1"/>
  <c r="G80" i="1"/>
  <c r="J76" i="1"/>
  <c r="L76" i="1"/>
  <c r="H76" i="1"/>
  <c r="I76" i="1" s="1"/>
  <c r="M76" i="1" s="1"/>
  <c r="G76" i="1"/>
  <c r="K76" i="1"/>
  <c r="K72" i="1"/>
  <c r="I72" i="1"/>
  <c r="L72" i="1"/>
  <c r="G72" i="1"/>
  <c r="H72" i="1"/>
  <c r="J72" i="1"/>
  <c r="L68" i="1"/>
  <c r="J68" i="1"/>
  <c r="K68" i="1"/>
  <c r="G68" i="1"/>
  <c r="H68" i="1"/>
  <c r="I68" i="1" s="1"/>
  <c r="L64" i="1"/>
  <c r="K64" i="1"/>
  <c r="J64" i="1"/>
  <c r="H64" i="1"/>
  <c r="I64" i="1" s="1"/>
  <c r="G64" i="1"/>
  <c r="J60" i="1"/>
  <c r="L60" i="1"/>
  <c r="K60" i="1"/>
  <c r="H60" i="1"/>
  <c r="G60" i="1"/>
  <c r="K56" i="1"/>
  <c r="L56" i="1"/>
  <c r="J56" i="1"/>
  <c r="G56" i="1"/>
  <c r="H56" i="1"/>
  <c r="I56" i="1" s="1"/>
  <c r="L52" i="1"/>
  <c r="J52" i="1"/>
  <c r="K52" i="1"/>
  <c r="G52" i="1"/>
  <c r="H52" i="1"/>
  <c r="I52" i="1" s="1"/>
  <c r="K48" i="1"/>
  <c r="L48" i="1"/>
  <c r="I48" i="1"/>
  <c r="J48" i="1"/>
  <c r="H48" i="1"/>
  <c r="G48" i="1"/>
  <c r="K44" i="1"/>
  <c r="J44" i="1"/>
  <c r="L44" i="1"/>
  <c r="H44" i="1"/>
  <c r="I44" i="1" s="1"/>
  <c r="G44" i="1"/>
  <c r="K40" i="1"/>
  <c r="L40" i="1"/>
  <c r="J40" i="1"/>
  <c r="G40" i="1"/>
  <c r="H40" i="1"/>
  <c r="I40" i="1" s="1"/>
  <c r="M40" i="1" s="1"/>
  <c r="L26" i="1"/>
  <c r="K26" i="1"/>
  <c r="H26" i="1"/>
  <c r="I26" i="1" s="1"/>
  <c r="J26" i="1"/>
  <c r="G26" i="1"/>
  <c r="L22" i="1"/>
  <c r="K22" i="1"/>
  <c r="J22" i="1"/>
  <c r="H22" i="1"/>
  <c r="I22" i="1" s="1"/>
  <c r="G22" i="1"/>
  <c r="L18" i="1"/>
  <c r="K18" i="1"/>
  <c r="G18" i="1"/>
  <c r="H18" i="1"/>
  <c r="I18" i="1" s="1"/>
  <c r="J18" i="1"/>
  <c r="L13" i="1"/>
  <c r="K13" i="1"/>
  <c r="H13" i="1"/>
  <c r="I13" i="1" s="1"/>
  <c r="J13" i="1"/>
  <c r="G13" i="1"/>
  <c r="L37" i="1"/>
  <c r="K37" i="1"/>
  <c r="J37" i="1"/>
  <c r="H37" i="1"/>
  <c r="I37" i="1"/>
  <c r="G37" i="1"/>
  <c r="L33" i="1"/>
  <c r="K33" i="1"/>
  <c r="J33" i="1"/>
  <c r="H33" i="1"/>
  <c r="I33" i="1" s="1"/>
  <c r="G33" i="1"/>
  <c r="L29" i="1"/>
  <c r="K29" i="1"/>
  <c r="G29" i="1"/>
  <c r="H29" i="1"/>
  <c r="J29" i="1"/>
  <c r="K252" i="1"/>
  <c r="J252" i="1"/>
  <c r="L252" i="1"/>
  <c r="H252" i="1"/>
  <c r="I252" i="1" s="1"/>
  <c r="G252" i="1"/>
  <c r="K248" i="1"/>
  <c r="L248" i="1"/>
  <c r="J248" i="1"/>
  <c r="H248" i="1"/>
  <c r="I248" i="1" s="1"/>
  <c r="G248" i="1"/>
  <c r="K244" i="1"/>
  <c r="L244" i="1"/>
  <c r="J244" i="1"/>
  <c r="H244" i="1"/>
  <c r="I244" i="1" s="1"/>
  <c r="G244" i="1"/>
  <c r="L240" i="1"/>
  <c r="K240" i="1"/>
  <c r="J240" i="1"/>
  <c r="H240" i="1"/>
  <c r="I240" i="1" s="1"/>
  <c r="G240" i="1"/>
  <c r="K236" i="1"/>
  <c r="J236" i="1"/>
  <c r="L236" i="1"/>
  <c r="H236" i="1"/>
  <c r="I236" i="1" s="1"/>
  <c r="G236" i="1"/>
  <c r="K228" i="1"/>
  <c r="L228" i="1"/>
  <c r="J228" i="1"/>
  <c r="H228" i="1"/>
  <c r="G228" i="1"/>
  <c r="L224" i="1"/>
  <c r="K224" i="1"/>
  <c r="J224" i="1"/>
  <c r="H224" i="1"/>
  <c r="I224" i="1" s="1"/>
  <c r="G224" i="1"/>
  <c r="K220" i="1"/>
  <c r="J220" i="1"/>
  <c r="L220" i="1"/>
  <c r="H220" i="1"/>
  <c r="I220" i="1" s="1"/>
  <c r="G220" i="1"/>
  <c r="K216" i="1"/>
  <c r="L216" i="1"/>
  <c r="J216" i="1"/>
  <c r="G216" i="1"/>
  <c r="H216" i="1"/>
  <c r="I216" i="1" s="1"/>
  <c r="M216" i="1" s="1"/>
  <c r="K212" i="1"/>
  <c r="L212" i="1"/>
  <c r="J212" i="1"/>
  <c r="G212" i="1"/>
  <c r="H212" i="1"/>
  <c r="L208" i="1"/>
  <c r="K208" i="1"/>
  <c r="J208" i="1"/>
  <c r="H208" i="1"/>
  <c r="I208" i="1" s="1"/>
  <c r="G208" i="1"/>
  <c r="K204" i="1"/>
  <c r="J204" i="1"/>
  <c r="L204" i="1"/>
  <c r="H204" i="1"/>
  <c r="I204" i="1" s="1"/>
  <c r="G204" i="1"/>
  <c r="K200" i="1"/>
  <c r="J200" i="1"/>
  <c r="G200" i="1"/>
  <c r="H200" i="1"/>
  <c r="L200" i="1"/>
  <c r="K196" i="1"/>
  <c r="L196" i="1"/>
  <c r="G196" i="1"/>
  <c r="H196" i="1"/>
  <c r="I196" i="1" s="1"/>
  <c r="J196" i="1"/>
  <c r="L192" i="1"/>
  <c r="K192" i="1"/>
  <c r="H192" i="1"/>
  <c r="I192" i="1" s="1"/>
  <c r="J192" i="1"/>
  <c r="G192" i="1"/>
  <c r="K188" i="1"/>
  <c r="L188" i="1"/>
  <c r="J188" i="1"/>
  <c r="H188" i="1"/>
  <c r="I188" i="1" s="1"/>
  <c r="G188" i="1"/>
  <c r="K184" i="1"/>
  <c r="L184" i="1"/>
  <c r="J184" i="1"/>
  <c r="G184" i="1"/>
  <c r="H184" i="1"/>
  <c r="I184" i="1" s="1"/>
  <c r="K180" i="1"/>
  <c r="L180" i="1"/>
  <c r="J180" i="1"/>
  <c r="G180" i="1"/>
  <c r="H180" i="1"/>
  <c r="I180" i="1" s="1"/>
  <c r="L176" i="1"/>
  <c r="K176" i="1"/>
  <c r="J176" i="1"/>
  <c r="H176" i="1"/>
  <c r="I176" i="1" s="1"/>
  <c r="G176" i="1"/>
  <c r="K172" i="1"/>
  <c r="J172" i="1"/>
  <c r="H172" i="1"/>
  <c r="I172" i="1" s="1"/>
  <c r="G172" i="1"/>
  <c r="L172" i="1"/>
  <c r="K168" i="1"/>
  <c r="J168" i="1"/>
  <c r="L168" i="1"/>
  <c r="G168" i="1"/>
  <c r="H168" i="1"/>
  <c r="I168" i="1" s="1"/>
  <c r="K164" i="1"/>
  <c r="L164" i="1"/>
  <c r="J164" i="1"/>
  <c r="G164" i="1"/>
  <c r="H164" i="1"/>
  <c r="I164" i="1" s="1"/>
  <c r="L160" i="1"/>
  <c r="K160" i="1"/>
  <c r="J160" i="1"/>
  <c r="H160" i="1"/>
  <c r="I160" i="1" s="1"/>
  <c r="G160" i="1"/>
  <c r="K156" i="1"/>
  <c r="L156" i="1"/>
  <c r="H156" i="1"/>
  <c r="G156" i="1"/>
  <c r="J156" i="1"/>
  <c r="K152" i="1"/>
  <c r="L152" i="1"/>
  <c r="J152" i="1"/>
  <c r="G152" i="1"/>
  <c r="H152" i="1"/>
  <c r="L147" i="1"/>
  <c r="J147" i="1"/>
  <c r="H147" i="1"/>
  <c r="I147" i="1" s="1"/>
  <c r="G147" i="1"/>
  <c r="K147" i="1"/>
  <c r="L143" i="1"/>
  <c r="K143" i="1"/>
  <c r="H143" i="1"/>
  <c r="I143" i="1" s="1"/>
  <c r="G143" i="1"/>
  <c r="J143" i="1"/>
  <c r="L139" i="1"/>
  <c r="K139" i="1"/>
  <c r="H139" i="1"/>
  <c r="I139" i="1" s="1"/>
  <c r="G139" i="1"/>
  <c r="J139" i="1"/>
  <c r="L135" i="1"/>
  <c r="H135" i="1"/>
  <c r="I135" i="1" s="1"/>
  <c r="G135" i="1"/>
  <c r="K135" i="1"/>
  <c r="J135" i="1"/>
  <c r="L131" i="1"/>
  <c r="J131" i="1"/>
  <c r="H131" i="1"/>
  <c r="I131" i="1" s="1"/>
  <c r="K131" i="1"/>
  <c r="G131" i="1"/>
  <c r="L127" i="1"/>
  <c r="K127" i="1"/>
  <c r="J127" i="1"/>
  <c r="H127" i="1"/>
  <c r="I127" i="1" s="1"/>
  <c r="G127" i="1"/>
  <c r="L123" i="1"/>
  <c r="J123" i="1"/>
  <c r="K123" i="1"/>
  <c r="H123" i="1"/>
  <c r="G123" i="1"/>
  <c r="K119" i="1"/>
  <c r="L119" i="1"/>
  <c r="J119" i="1"/>
  <c r="H119" i="1"/>
  <c r="I119" i="1" s="1"/>
  <c r="G119" i="1"/>
  <c r="K115" i="1"/>
  <c r="L115" i="1"/>
  <c r="J115" i="1"/>
  <c r="H115" i="1"/>
  <c r="G115" i="1"/>
  <c r="K111" i="1"/>
  <c r="L111" i="1"/>
  <c r="J111" i="1"/>
  <c r="H111" i="1"/>
  <c r="I111" i="1" s="1"/>
  <c r="G111" i="1"/>
  <c r="K107" i="1"/>
  <c r="L107" i="1"/>
  <c r="J107" i="1"/>
  <c r="H107" i="1"/>
  <c r="I107" i="1" s="1"/>
  <c r="G107" i="1"/>
  <c r="K103" i="1"/>
  <c r="L103" i="1"/>
  <c r="J103" i="1"/>
  <c r="H103" i="1"/>
  <c r="G103" i="1"/>
  <c r="K99" i="1"/>
  <c r="L99" i="1"/>
  <c r="J99" i="1"/>
  <c r="H99" i="1"/>
  <c r="G99" i="1"/>
  <c r="K95" i="1"/>
  <c r="L95" i="1"/>
  <c r="J95" i="1"/>
  <c r="H95" i="1"/>
  <c r="G95" i="1"/>
  <c r="K91" i="1"/>
  <c r="L91" i="1"/>
  <c r="J91" i="1"/>
  <c r="H91" i="1"/>
  <c r="I91" i="1" s="1"/>
  <c r="G91" i="1"/>
  <c r="K87" i="1"/>
  <c r="L87" i="1"/>
  <c r="J87" i="1"/>
  <c r="H87" i="1"/>
  <c r="I87" i="1" s="1"/>
  <c r="G87" i="1"/>
  <c r="K83" i="1"/>
  <c r="L83" i="1"/>
  <c r="J83" i="1"/>
  <c r="H83" i="1"/>
  <c r="G83" i="1"/>
  <c r="K79" i="1"/>
  <c r="L79" i="1"/>
  <c r="J79" i="1"/>
  <c r="H79" i="1"/>
  <c r="G79" i="1"/>
  <c r="K75" i="1"/>
  <c r="L75" i="1"/>
  <c r="J75" i="1"/>
  <c r="H75" i="1"/>
  <c r="I75" i="1" s="1"/>
  <c r="G75" i="1"/>
  <c r="K71" i="1"/>
  <c r="L71" i="1"/>
  <c r="J71" i="1"/>
  <c r="H71" i="1"/>
  <c r="I71" i="1" s="1"/>
  <c r="G71" i="1"/>
  <c r="K67" i="1"/>
  <c r="L67" i="1"/>
  <c r="J67" i="1"/>
  <c r="H67" i="1"/>
  <c r="I67" i="1" s="1"/>
  <c r="G67" i="1"/>
  <c r="K63" i="1"/>
  <c r="L63" i="1"/>
  <c r="J63" i="1"/>
  <c r="H63" i="1"/>
  <c r="G63" i="1"/>
  <c r="I63" i="1"/>
  <c r="K59" i="1"/>
  <c r="L59" i="1"/>
  <c r="J59" i="1"/>
  <c r="H59" i="1"/>
  <c r="I59" i="1" s="1"/>
  <c r="G59" i="1"/>
  <c r="K55" i="1"/>
  <c r="L55" i="1"/>
  <c r="J55" i="1"/>
  <c r="H55" i="1"/>
  <c r="I55" i="1" s="1"/>
  <c r="G55" i="1"/>
  <c r="K51" i="1"/>
  <c r="L51" i="1"/>
  <c r="J51" i="1"/>
  <c r="H51" i="1"/>
  <c r="I51" i="1" s="1"/>
  <c r="G51" i="1"/>
  <c r="K47" i="1"/>
  <c r="L47" i="1"/>
  <c r="J47" i="1"/>
  <c r="H47" i="1"/>
  <c r="I47" i="1" s="1"/>
  <c r="G47" i="1"/>
  <c r="K43" i="1"/>
  <c r="L43" i="1"/>
  <c r="J43" i="1"/>
  <c r="H43" i="1"/>
  <c r="I43" i="1" s="1"/>
  <c r="G43" i="1"/>
  <c r="K39" i="1"/>
  <c r="L39" i="1"/>
  <c r="J39" i="1"/>
  <c r="H39" i="1"/>
  <c r="G39" i="1"/>
  <c r="L25" i="1"/>
  <c r="K25" i="1"/>
  <c r="J25" i="1"/>
  <c r="H25" i="1"/>
  <c r="I25" i="1" s="1"/>
  <c r="G25" i="1"/>
  <c r="L17" i="1"/>
  <c r="K17" i="1"/>
  <c r="H17" i="1"/>
  <c r="I17" i="1" s="1"/>
  <c r="J17" i="1"/>
  <c r="G17" i="1"/>
  <c r="L255" i="1"/>
  <c r="K255" i="1"/>
  <c r="I255" i="1"/>
  <c r="M255" i="1" s="1"/>
  <c r="J255" i="1"/>
  <c r="H255" i="1"/>
  <c r="G255" i="1"/>
  <c r="L247" i="1"/>
  <c r="H247" i="1"/>
  <c r="I247" i="1" s="1"/>
  <c r="M247" i="1" s="1"/>
  <c r="J247" i="1"/>
  <c r="K247" i="1"/>
  <c r="G247" i="1"/>
  <c r="L239" i="1"/>
  <c r="K239" i="1"/>
  <c r="H239" i="1"/>
  <c r="I239" i="1" s="1"/>
  <c r="J239" i="1"/>
  <c r="G239" i="1"/>
  <c r="L231" i="1"/>
  <c r="H231" i="1"/>
  <c r="I231" i="1" s="1"/>
  <c r="M231" i="1" s="1"/>
  <c r="J231" i="1"/>
  <c r="G231" i="1"/>
  <c r="K231" i="1"/>
  <c r="L227" i="1"/>
  <c r="J227" i="1"/>
  <c r="H227" i="1"/>
  <c r="K227" i="1"/>
  <c r="G227" i="1"/>
  <c r="L223" i="1"/>
  <c r="K223" i="1"/>
  <c r="J223" i="1"/>
  <c r="H223" i="1"/>
  <c r="I223" i="1" s="1"/>
  <c r="G223" i="1"/>
  <c r="L219" i="1"/>
  <c r="K219" i="1"/>
  <c r="J219" i="1"/>
  <c r="H219" i="1"/>
  <c r="I219" i="1" s="1"/>
  <c r="M219" i="1" s="1"/>
  <c r="G219" i="1"/>
  <c r="L215" i="1"/>
  <c r="H215" i="1"/>
  <c r="I215" i="1" s="1"/>
  <c r="K215" i="1"/>
  <c r="J215" i="1"/>
  <c r="G215" i="1"/>
  <c r="L211" i="1"/>
  <c r="J211" i="1"/>
  <c r="H211" i="1"/>
  <c r="K211" i="1"/>
  <c r="G211" i="1"/>
  <c r="L207" i="1"/>
  <c r="K207" i="1"/>
  <c r="H207" i="1"/>
  <c r="I207" i="1" s="1"/>
  <c r="M207" i="1" s="1"/>
  <c r="J207" i="1"/>
  <c r="G207" i="1"/>
  <c r="L203" i="1"/>
  <c r="K203" i="1"/>
  <c r="J203" i="1"/>
  <c r="H203" i="1"/>
  <c r="I203" i="1" s="1"/>
  <c r="G203" i="1"/>
  <c r="L199" i="1"/>
  <c r="H199" i="1"/>
  <c r="I199" i="1" s="1"/>
  <c r="M199" i="1" s="1"/>
  <c r="K199" i="1"/>
  <c r="G199" i="1"/>
  <c r="J199" i="1"/>
  <c r="L195" i="1"/>
  <c r="J195" i="1"/>
  <c r="H195" i="1"/>
  <c r="I195" i="1" s="1"/>
  <c r="K195" i="1"/>
  <c r="G195" i="1"/>
  <c r="L191" i="1"/>
  <c r="K191" i="1"/>
  <c r="J191" i="1"/>
  <c r="H191" i="1"/>
  <c r="I191" i="1" s="1"/>
  <c r="G191" i="1"/>
  <c r="L187" i="1"/>
  <c r="J187" i="1"/>
  <c r="K187" i="1"/>
  <c r="H187" i="1"/>
  <c r="G187" i="1"/>
  <c r="L183" i="1"/>
  <c r="J183" i="1"/>
  <c r="H183" i="1"/>
  <c r="G183" i="1"/>
  <c r="K183" i="1"/>
  <c r="L179" i="1"/>
  <c r="J179" i="1"/>
  <c r="H179" i="1"/>
  <c r="I179" i="1" s="1"/>
  <c r="K179" i="1"/>
  <c r="G179" i="1"/>
  <c r="L175" i="1"/>
  <c r="K175" i="1"/>
  <c r="H175" i="1"/>
  <c r="I175" i="1" s="1"/>
  <c r="J175" i="1"/>
  <c r="G175" i="1"/>
  <c r="L171" i="1"/>
  <c r="K171" i="1"/>
  <c r="H171" i="1"/>
  <c r="I171" i="1" s="1"/>
  <c r="G171" i="1"/>
  <c r="J171" i="1"/>
  <c r="L167" i="1"/>
  <c r="H167" i="1"/>
  <c r="K167" i="1"/>
  <c r="G167" i="1"/>
  <c r="J167" i="1"/>
  <c r="L163" i="1"/>
  <c r="J163" i="1"/>
  <c r="H163" i="1"/>
  <c r="I163" i="1" s="1"/>
  <c r="K163" i="1"/>
  <c r="G163" i="1"/>
  <c r="L159" i="1"/>
  <c r="K159" i="1"/>
  <c r="J159" i="1"/>
  <c r="H159" i="1"/>
  <c r="I159" i="1" s="1"/>
  <c r="G159" i="1"/>
  <c r="L155" i="1"/>
  <c r="K155" i="1"/>
  <c r="J155" i="1"/>
  <c r="H155" i="1"/>
  <c r="I155" i="1" s="1"/>
  <c r="G155" i="1"/>
  <c r="L151" i="1"/>
  <c r="J151" i="1"/>
  <c r="H151" i="1"/>
  <c r="I151" i="1" s="1"/>
  <c r="K151" i="1"/>
  <c r="G151" i="1"/>
  <c r="L146" i="1"/>
  <c r="J146" i="1"/>
  <c r="K146" i="1"/>
  <c r="H146" i="1"/>
  <c r="I146" i="1" s="1"/>
  <c r="G146" i="1"/>
  <c r="L142" i="1"/>
  <c r="J142" i="1"/>
  <c r="H142" i="1"/>
  <c r="I142" i="1" s="1"/>
  <c r="M142" i="1" s="1"/>
  <c r="G142" i="1"/>
  <c r="K142" i="1"/>
  <c r="L138" i="1"/>
  <c r="J138" i="1"/>
  <c r="K138" i="1"/>
  <c r="H138" i="1"/>
  <c r="I138" i="1" s="1"/>
  <c r="G138" i="1"/>
  <c r="L134" i="1"/>
  <c r="J134" i="1"/>
  <c r="K134" i="1"/>
  <c r="H134" i="1"/>
  <c r="I134" i="1" s="1"/>
  <c r="G134" i="1"/>
  <c r="L130" i="1"/>
  <c r="J130" i="1"/>
  <c r="K130" i="1"/>
  <c r="H130" i="1"/>
  <c r="I130" i="1" s="1"/>
  <c r="G130" i="1"/>
  <c r="L126" i="1"/>
  <c r="J126" i="1"/>
  <c r="K126" i="1"/>
  <c r="G126" i="1"/>
  <c r="H126" i="1"/>
  <c r="I126" i="1" s="1"/>
  <c r="L122" i="1"/>
  <c r="J122" i="1"/>
  <c r="K122" i="1"/>
  <c r="H122" i="1"/>
  <c r="I122" i="1" s="1"/>
  <c r="G122" i="1"/>
  <c r="L118" i="1"/>
  <c r="K118" i="1"/>
  <c r="J118" i="1"/>
  <c r="H118" i="1"/>
  <c r="I118" i="1" s="1"/>
  <c r="G118" i="1"/>
  <c r="L114" i="1"/>
  <c r="J114" i="1"/>
  <c r="K114" i="1"/>
  <c r="H114" i="1"/>
  <c r="I114" i="1" s="1"/>
  <c r="G114" i="1"/>
  <c r="L110" i="1"/>
  <c r="K110" i="1"/>
  <c r="J110" i="1"/>
  <c r="H110" i="1"/>
  <c r="I110" i="1" s="1"/>
  <c r="G110" i="1"/>
  <c r="L106" i="1"/>
  <c r="J106" i="1"/>
  <c r="K106" i="1"/>
  <c r="H106" i="1"/>
  <c r="I106" i="1" s="1"/>
  <c r="G106" i="1"/>
  <c r="L102" i="1"/>
  <c r="K102" i="1"/>
  <c r="J102" i="1"/>
  <c r="H102" i="1"/>
  <c r="I102" i="1" s="1"/>
  <c r="G102" i="1"/>
  <c r="L98" i="1"/>
  <c r="J98" i="1"/>
  <c r="K98" i="1"/>
  <c r="H98" i="1"/>
  <c r="G98" i="1"/>
  <c r="L94" i="1"/>
  <c r="K94" i="1"/>
  <c r="J94" i="1"/>
  <c r="G94" i="1"/>
  <c r="H94" i="1"/>
  <c r="I94" i="1" s="1"/>
  <c r="L90" i="1"/>
  <c r="J90" i="1"/>
  <c r="K90" i="1"/>
  <c r="H90" i="1"/>
  <c r="I90" i="1" s="1"/>
  <c r="G90" i="1"/>
  <c r="L86" i="1"/>
  <c r="K86" i="1"/>
  <c r="J86" i="1"/>
  <c r="H86" i="1"/>
  <c r="I86" i="1" s="1"/>
  <c r="G86" i="1"/>
  <c r="L78" i="1"/>
  <c r="K78" i="1"/>
  <c r="J78" i="1"/>
  <c r="H78" i="1"/>
  <c r="I78" i="1" s="1"/>
  <c r="G78" i="1"/>
  <c r="L74" i="1"/>
  <c r="J74" i="1"/>
  <c r="K74" i="1"/>
  <c r="H74" i="1"/>
  <c r="I74" i="1" s="1"/>
  <c r="G74" i="1"/>
  <c r="L70" i="1"/>
  <c r="K70" i="1"/>
  <c r="J70" i="1"/>
  <c r="H70" i="1"/>
  <c r="I70" i="1" s="1"/>
  <c r="G70" i="1"/>
  <c r="L66" i="1"/>
  <c r="J66" i="1"/>
  <c r="K66" i="1"/>
  <c r="H66" i="1"/>
  <c r="G66" i="1"/>
  <c r="L62" i="1"/>
  <c r="K62" i="1"/>
  <c r="J62" i="1"/>
  <c r="G62" i="1"/>
  <c r="H62" i="1"/>
  <c r="I62" i="1" s="1"/>
  <c r="L58" i="1"/>
  <c r="J58" i="1"/>
  <c r="K58" i="1"/>
  <c r="H58" i="1"/>
  <c r="I58" i="1" s="1"/>
  <c r="G58" i="1"/>
  <c r="L54" i="1"/>
  <c r="K54" i="1"/>
  <c r="J54" i="1"/>
  <c r="H54" i="1"/>
  <c r="I54" i="1" s="1"/>
  <c r="G54" i="1"/>
  <c r="L50" i="1"/>
  <c r="J50" i="1"/>
  <c r="K50" i="1"/>
  <c r="H50" i="1"/>
  <c r="G50" i="1"/>
  <c r="L46" i="1"/>
  <c r="J46" i="1"/>
  <c r="K46" i="1"/>
  <c r="H46" i="1"/>
  <c r="I46" i="1" s="1"/>
  <c r="G46" i="1"/>
  <c r="L42" i="1"/>
  <c r="K42" i="1"/>
  <c r="J42" i="1"/>
  <c r="H42" i="1"/>
  <c r="G42" i="1"/>
  <c r="L16" i="1"/>
  <c r="K16" i="1"/>
  <c r="H16" i="1"/>
  <c r="I16" i="1" s="1"/>
  <c r="J16" i="1"/>
  <c r="G16" i="1"/>
  <c r="L28" i="1"/>
  <c r="K28" i="1"/>
  <c r="I28" i="1"/>
  <c r="J28" i="1"/>
  <c r="H28" i="1"/>
  <c r="G28" i="1"/>
  <c r="L24" i="1"/>
  <c r="K24" i="1"/>
  <c r="J24" i="1"/>
  <c r="H24" i="1"/>
  <c r="I24" i="1" s="1"/>
  <c r="G24" i="1"/>
  <c r="L20" i="1"/>
  <c r="K20" i="1"/>
  <c r="J20" i="1"/>
  <c r="H20" i="1"/>
  <c r="I20" i="1" s="1"/>
  <c r="G20" i="1"/>
  <c r="L15" i="1"/>
  <c r="J15" i="1"/>
  <c r="H15" i="1"/>
  <c r="G15" i="1"/>
  <c r="K15" i="1"/>
  <c r="L11" i="1"/>
  <c r="K11" i="1"/>
  <c r="J11" i="1"/>
  <c r="H11" i="1"/>
  <c r="I11" i="1" s="1"/>
  <c r="G11" i="1"/>
  <c r="K35" i="1"/>
  <c r="L35" i="1"/>
  <c r="J35" i="1"/>
  <c r="H35" i="1"/>
  <c r="G35" i="1"/>
  <c r="K31" i="1"/>
  <c r="L31" i="1"/>
  <c r="J31" i="1"/>
  <c r="H31" i="1"/>
  <c r="I31" i="1" s="1"/>
  <c r="G31" i="1"/>
  <c r="L254" i="1"/>
  <c r="J254" i="1"/>
  <c r="K254" i="1"/>
  <c r="H254" i="1"/>
  <c r="I254" i="1" s="1"/>
  <c r="G254" i="1"/>
  <c r="L250" i="1"/>
  <c r="K250" i="1"/>
  <c r="J250" i="1"/>
  <c r="H250" i="1"/>
  <c r="I250" i="1" s="1"/>
  <c r="G250" i="1"/>
  <c r="L246" i="1"/>
  <c r="K246" i="1"/>
  <c r="J246" i="1"/>
  <c r="G246" i="1"/>
  <c r="H246" i="1"/>
  <c r="I246" i="1" s="1"/>
  <c r="L242" i="1"/>
  <c r="K242" i="1"/>
  <c r="H242" i="1"/>
  <c r="I242" i="1" s="1"/>
  <c r="G242" i="1"/>
  <c r="J242" i="1"/>
  <c r="L238" i="1"/>
  <c r="J238" i="1"/>
  <c r="K238" i="1"/>
  <c r="G238" i="1"/>
  <c r="H238" i="1"/>
  <c r="I238" i="1" s="1"/>
  <c r="L234" i="1"/>
  <c r="K234" i="1"/>
  <c r="J234" i="1"/>
  <c r="H234" i="1"/>
  <c r="I234" i="1" s="1"/>
  <c r="G234" i="1"/>
  <c r="L230" i="1"/>
  <c r="K230" i="1"/>
  <c r="J230" i="1"/>
  <c r="G230" i="1"/>
  <c r="H230" i="1"/>
  <c r="I230" i="1" s="1"/>
  <c r="M230" i="1" s="1"/>
  <c r="L226" i="1"/>
  <c r="K226" i="1"/>
  <c r="J226" i="1"/>
  <c r="H226" i="1"/>
  <c r="I226" i="1" s="1"/>
  <c r="G226" i="1"/>
  <c r="L222" i="1"/>
  <c r="J222" i="1"/>
  <c r="K222" i="1"/>
  <c r="H222" i="1"/>
  <c r="I222" i="1" s="1"/>
  <c r="G222" i="1"/>
  <c r="L218" i="1"/>
  <c r="K218" i="1"/>
  <c r="H218" i="1"/>
  <c r="I218" i="1" s="1"/>
  <c r="J218" i="1"/>
  <c r="G218" i="1"/>
  <c r="L214" i="1"/>
  <c r="K214" i="1"/>
  <c r="J214" i="1"/>
  <c r="H214" i="1"/>
  <c r="I214" i="1" s="1"/>
  <c r="G214" i="1"/>
  <c r="L210" i="1"/>
  <c r="K210" i="1"/>
  <c r="H210" i="1"/>
  <c r="I210" i="1" s="1"/>
  <c r="M210" i="1" s="1"/>
  <c r="J210" i="1"/>
  <c r="G210" i="1"/>
  <c r="L206" i="1"/>
  <c r="J206" i="1"/>
  <c r="K206" i="1"/>
  <c r="G206" i="1"/>
  <c r="H206" i="1"/>
  <c r="I206" i="1" s="1"/>
  <c r="L202" i="1"/>
  <c r="K202" i="1"/>
  <c r="J202" i="1"/>
  <c r="H202" i="1"/>
  <c r="I202" i="1" s="1"/>
  <c r="G202" i="1"/>
  <c r="L198" i="1"/>
  <c r="J198" i="1"/>
  <c r="K198" i="1"/>
  <c r="H198" i="1"/>
  <c r="I198" i="1" s="1"/>
  <c r="M198" i="1" s="1"/>
  <c r="G198" i="1"/>
  <c r="L194" i="1"/>
  <c r="J194" i="1"/>
  <c r="K194" i="1"/>
  <c r="H194" i="1"/>
  <c r="I194" i="1" s="1"/>
  <c r="G194" i="1"/>
  <c r="L190" i="1"/>
  <c r="J190" i="1"/>
  <c r="G190" i="1"/>
  <c r="K190" i="1"/>
  <c r="H190" i="1"/>
  <c r="I190" i="1" s="1"/>
  <c r="L186" i="1"/>
  <c r="J186" i="1"/>
  <c r="K186" i="1"/>
  <c r="H186" i="1"/>
  <c r="I186" i="1" s="1"/>
  <c r="M186" i="1" s="1"/>
  <c r="G186" i="1"/>
  <c r="L182" i="1"/>
  <c r="J182" i="1"/>
  <c r="K182" i="1"/>
  <c r="H182" i="1"/>
  <c r="I182" i="1" s="1"/>
  <c r="G182" i="1"/>
  <c r="L178" i="1"/>
  <c r="J178" i="1"/>
  <c r="K178" i="1"/>
  <c r="G178" i="1"/>
  <c r="H178" i="1"/>
  <c r="I178" i="1"/>
  <c r="L174" i="1"/>
  <c r="J174" i="1"/>
  <c r="K174" i="1"/>
  <c r="H174" i="1"/>
  <c r="I174" i="1" s="1"/>
  <c r="M174" i="1" s="1"/>
  <c r="G174" i="1"/>
  <c r="L166" i="1"/>
  <c r="J166" i="1"/>
  <c r="K166" i="1"/>
  <c r="H166" i="1"/>
  <c r="I166" i="1" s="1"/>
  <c r="G166" i="1"/>
  <c r="L162" i="1"/>
  <c r="J162" i="1"/>
  <c r="K162" i="1"/>
  <c r="H162" i="1"/>
  <c r="G162" i="1"/>
  <c r="L158" i="1"/>
  <c r="J158" i="1"/>
  <c r="K158" i="1"/>
  <c r="G158" i="1"/>
  <c r="H158" i="1"/>
  <c r="L154" i="1"/>
  <c r="J154" i="1"/>
  <c r="K154" i="1"/>
  <c r="H154" i="1"/>
  <c r="I154" i="1" s="1"/>
  <c r="G154" i="1"/>
  <c r="L150" i="1"/>
  <c r="J150" i="1"/>
  <c r="K150" i="1"/>
  <c r="H150" i="1"/>
  <c r="G150" i="1"/>
  <c r="L145" i="1"/>
  <c r="K145" i="1"/>
  <c r="I145" i="1"/>
  <c r="J145" i="1"/>
  <c r="H145" i="1"/>
  <c r="G145" i="1"/>
  <c r="L141" i="1"/>
  <c r="K141" i="1"/>
  <c r="J141" i="1"/>
  <c r="H141" i="1"/>
  <c r="I141" i="1" s="1"/>
  <c r="G141" i="1"/>
  <c r="L137" i="1"/>
  <c r="K137" i="1"/>
  <c r="J137" i="1"/>
  <c r="I137" i="1"/>
  <c r="M137" i="1" s="1"/>
  <c r="G137" i="1"/>
  <c r="H137" i="1"/>
  <c r="L133" i="1"/>
  <c r="K133" i="1"/>
  <c r="J133" i="1"/>
  <c r="H133" i="1"/>
  <c r="I133" i="1" s="1"/>
  <c r="G133" i="1"/>
  <c r="L129" i="1"/>
  <c r="K129" i="1"/>
  <c r="J129" i="1"/>
  <c r="H129" i="1"/>
  <c r="I129" i="1" s="1"/>
  <c r="G129" i="1"/>
  <c r="L125" i="1"/>
  <c r="K125" i="1"/>
  <c r="J125" i="1"/>
  <c r="G125" i="1"/>
  <c r="H125" i="1"/>
  <c r="I125" i="1" s="1"/>
  <c r="L121" i="1"/>
  <c r="K121" i="1"/>
  <c r="J121" i="1"/>
  <c r="G121" i="1"/>
  <c r="H121" i="1"/>
  <c r="I121" i="1" s="1"/>
  <c r="L117" i="1"/>
  <c r="K117" i="1"/>
  <c r="J117" i="1"/>
  <c r="H117" i="1"/>
  <c r="I117" i="1" s="1"/>
  <c r="G117" i="1"/>
  <c r="L113" i="1"/>
  <c r="K113" i="1"/>
  <c r="H113" i="1"/>
  <c r="G113" i="1"/>
  <c r="J113" i="1"/>
  <c r="L109" i="1"/>
  <c r="K109" i="1"/>
  <c r="H109" i="1"/>
  <c r="I109" i="1" s="1"/>
  <c r="G109" i="1"/>
  <c r="J109" i="1"/>
  <c r="L105" i="1"/>
  <c r="K105" i="1"/>
  <c r="J105" i="1"/>
  <c r="G105" i="1"/>
  <c r="H105" i="1"/>
  <c r="I105" i="1" s="1"/>
  <c r="L101" i="1"/>
  <c r="K101" i="1"/>
  <c r="J101" i="1"/>
  <c r="H101" i="1"/>
  <c r="I101" i="1" s="1"/>
  <c r="G101" i="1"/>
  <c r="L97" i="1"/>
  <c r="K97" i="1"/>
  <c r="J97" i="1"/>
  <c r="H97" i="1"/>
  <c r="I97" i="1" s="1"/>
  <c r="G97" i="1"/>
  <c r="L93" i="1"/>
  <c r="K93" i="1"/>
  <c r="G93" i="1"/>
  <c r="J93" i="1"/>
  <c r="H93" i="1"/>
  <c r="I93" i="1" s="1"/>
  <c r="L89" i="1"/>
  <c r="K89" i="1"/>
  <c r="J89" i="1"/>
  <c r="H89" i="1"/>
  <c r="I89" i="1" s="1"/>
  <c r="G89" i="1"/>
  <c r="L85" i="1"/>
  <c r="K85" i="1"/>
  <c r="J85" i="1"/>
  <c r="H85" i="1"/>
  <c r="I85" i="1" s="1"/>
  <c r="G85" i="1"/>
  <c r="L81" i="1"/>
  <c r="K81" i="1"/>
  <c r="J81" i="1"/>
  <c r="H81" i="1"/>
  <c r="I81" i="1" s="1"/>
  <c r="M81" i="1" s="1"/>
  <c r="G81" i="1"/>
  <c r="L77" i="1"/>
  <c r="K77" i="1"/>
  <c r="J77" i="1"/>
  <c r="H77" i="1"/>
  <c r="I77" i="1" s="1"/>
  <c r="G77" i="1"/>
  <c r="L73" i="1"/>
  <c r="K73" i="1"/>
  <c r="J73" i="1"/>
  <c r="G73" i="1"/>
  <c r="H73" i="1"/>
  <c r="I73" i="1" s="1"/>
  <c r="L69" i="1"/>
  <c r="K69" i="1"/>
  <c r="J69" i="1"/>
  <c r="H69" i="1"/>
  <c r="I69" i="1" s="1"/>
  <c r="M69" i="1" s="1"/>
  <c r="G69" i="1"/>
  <c r="L65" i="1"/>
  <c r="K65" i="1"/>
  <c r="H65" i="1"/>
  <c r="I65" i="1" s="1"/>
  <c r="G65" i="1"/>
  <c r="J65" i="1"/>
  <c r="L61" i="1"/>
  <c r="K61" i="1"/>
  <c r="J61" i="1"/>
  <c r="G61" i="1"/>
  <c r="H61" i="1"/>
  <c r="L57" i="1"/>
  <c r="K57" i="1"/>
  <c r="J57" i="1"/>
  <c r="G57" i="1"/>
  <c r="H57" i="1"/>
  <c r="I57" i="1" s="1"/>
  <c r="L53" i="1"/>
  <c r="K53" i="1"/>
  <c r="J53" i="1"/>
  <c r="H53" i="1"/>
  <c r="I53" i="1" s="1"/>
  <c r="G53" i="1"/>
  <c r="L49" i="1"/>
  <c r="K49" i="1"/>
  <c r="H49" i="1"/>
  <c r="J49" i="1"/>
  <c r="G49" i="1"/>
  <c r="L45" i="1"/>
  <c r="K45" i="1"/>
  <c r="J45" i="1"/>
  <c r="H45" i="1"/>
  <c r="I45" i="1" s="1"/>
  <c r="M45" i="1" s="1"/>
  <c r="G45" i="1"/>
  <c r="L41" i="1"/>
  <c r="K41" i="1"/>
  <c r="J41" i="1"/>
  <c r="G41" i="1"/>
  <c r="H41" i="1"/>
  <c r="I41" i="1" s="1"/>
  <c r="L149" i="1"/>
  <c r="K149" i="1"/>
  <c r="I149" i="1"/>
  <c r="H149" i="1"/>
  <c r="J149" i="1"/>
  <c r="G149" i="1"/>
  <c r="M179" i="1" l="1"/>
  <c r="M17" i="1"/>
  <c r="M196" i="1"/>
  <c r="M181" i="1"/>
  <c r="M90" i="1"/>
  <c r="M122" i="1"/>
  <c r="M155" i="1"/>
  <c r="M124" i="1"/>
  <c r="M62" i="1"/>
  <c r="M92" i="1"/>
  <c r="M234" i="1"/>
  <c r="M130" i="1"/>
  <c r="M254" i="1"/>
  <c r="M91" i="1"/>
  <c r="M160" i="1"/>
  <c r="M33" i="1"/>
  <c r="M20" i="1"/>
  <c r="M111" i="1"/>
  <c r="M163" i="1"/>
  <c r="M51" i="1"/>
  <c r="M75" i="1"/>
  <c r="M244" i="1"/>
  <c r="M203" i="1"/>
  <c r="I50" i="1"/>
  <c r="M50" i="1" s="1"/>
  <c r="M73" i="1"/>
  <c r="M63" i="1"/>
  <c r="I103" i="1"/>
  <c r="M103" i="1" s="1"/>
  <c r="M37" i="1"/>
  <c r="M21" i="1"/>
  <c r="M47" i="1"/>
  <c r="M64" i="1"/>
  <c r="M105" i="1"/>
  <c r="M178" i="1"/>
  <c r="M157" i="1"/>
  <c r="M237" i="1"/>
  <c r="M74" i="1"/>
  <c r="M84" i="1"/>
  <c r="M201" i="1"/>
  <c r="M57" i="1"/>
  <c r="M89" i="1"/>
  <c r="M101" i="1"/>
  <c r="M121" i="1"/>
  <c r="M238" i="1"/>
  <c r="M118" i="1"/>
  <c r="M135" i="1"/>
  <c r="M147" i="1"/>
  <c r="M180" i="1"/>
  <c r="M204" i="1"/>
  <c r="M153" i="1"/>
  <c r="M206" i="1"/>
  <c r="M112" i="1"/>
  <c r="M41" i="1"/>
  <c r="M53" i="1"/>
  <c r="M77" i="1"/>
  <c r="M194" i="1"/>
  <c r="M226" i="1"/>
  <c r="M16" i="1"/>
  <c r="M46" i="1"/>
  <c r="M94" i="1"/>
  <c r="M106" i="1"/>
  <c r="M151" i="1"/>
  <c r="M175" i="1"/>
  <c r="M195" i="1"/>
  <c r="M143" i="1"/>
  <c r="M96" i="1"/>
  <c r="M108" i="1"/>
  <c r="M177" i="1"/>
  <c r="M185" i="1"/>
  <c r="M38" i="1"/>
  <c r="M145" i="1"/>
  <c r="M166" i="1"/>
  <c r="M182" i="1"/>
  <c r="M214" i="1"/>
  <c r="M28" i="1"/>
  <c r="M159" i="1"/>
  <c r="M171" i="1"/>
  <c r="M87" i="1"/>
  <c r="M131" i="1"/>
  <c r="M164" i="1"/>
  <c r="M192" i="1"/>
  <c r="M48" i="1"/>
  <c r="M56" i="1"/>
  <c r="M72" i="1"/>
  <c r="M209" i="1"/>
  <c r="M241" i="1"/>
  <c r="M243" i="1"/>
  <c r="M97" i="1"/>
  <c r="M109" i="1"/>
  <c r="M129" i="1"/>
  <c r="M114" i="1"/>
  <c r="M146" i="1"/>
  <c r="M25" i="1"/>
  <c r="M127" i="1"/>
  <c r="M80" i="1"/>
  <c r="M136" i="1"/>
  <c r="M32" i="1"/>
  <c r="M222" i="1"/>
  <c r="M11" i="1"/>
  <c r="M54" i="1"/>
  <c r="M102" i="1"/>
  <c r="M134" i="1"/>
  <c r="M55" i="1"/>
  <c r="M139" i="1"/>
  <c r="M176" i="1"/>
  <c r="M188" i="1"/>
  <c r="M248" i="1"/>
  <c r="M217" i="1"/>
  <c r="M115" i="1"/>
  <c r="M249" i="1"/>
  <c r="M43" i="1"/>
  <c r="I79" i="1"/>
  <c r="M79" i="1" s="1"/>
  <c r="I83" i="1"/>
  <c r="M83" i="1" s="1"/>
  <c r="I99" i="1"/>
  <c r="M99" i="1" s="1"/>
  <c r="I115" i="1"/>
  <c r="I161" i="1"/>
  <c r="M161" i="1" s="1"/>
  <c r="M30" i="1"/>
  <c r="M218" i="1"/>
  <c r="M107" i="1"/>
  <c r="M58" i="1"/>
  <c r="M93" i="1"/>
  <c r="M242" i="1"/>
  <c r="I35" i="1"/>
  <c r="M35" i="1" s="1"/>
  <c r="M24" i="1"/>
  <c r="M70" i="1"/>
  <c r="M86" i="1"/>
  <c r="I98" i="1"/>
  <c r="M98" i="1" s="1"/>
  <c r="M110" i="1"/>
  <c r="I187" i="1"/>
  <c r="M187" i="1" s="1"/>
  <c r="I39" i="1"/>
  <c r="M39" i="1" s="1"/>
  <c r="M67" i="1"/>
  <c r="I95" i="1"/>
  <c r="M95" i="1" s="1"/>
  <c r="M168" i="1"/>
  <c r="M172" i="1"/>
  <c r="M184" i="1"/>
  <c r="M208" i="1"/>
  <c r="M220" i="1"/>
  <c r="M224" i="1"/>
  <c r="M26" i="1"/>
  <c r="M88" i="1"/>
  <c r="I249" i="1"/>
  <c r="M36" i="1"/>
  <c r="M12" i="1"/>
  <c r="M250" i="1"/>
  <c r="M215" i="1"/>
  <c r="I42" i="1"/>
  <c r="M42" i="1" s="1"/>
  <c r="M240" i="1"/>
  <c r="M193" i="1"/>
  <c r="M190" i="1"/>
  <c r="M202" i="1"/>
  <c r="M246" i="1"/>
  <c r="M78" i="1"/>
  <c r="M126" i="1"/>
  <c r="M138" i="1"/>
  <c r="I167" i="1"/>
  <c r="M167" i="1" s="1"/>
  <c r="I183" i="1"/>
  <c r="M183" i="1" s="1"/>
  <c r="I211" i="1"/>
  <c r="M211" i="1" s="1"/>
  <c r="M223" i="1"/>
  <c r="I123" i="1"/>
  <c r="M123" i="1" s="1"/>
  <c r="I212" i="1"/>
  <c r="M212" i="1" s="1"/>
  <c r="I228" i="1"/>
  <c r="M228" i="1" s="1"/>
  <c r="M14" i="1"/>
  <c r="M235" i="1"/>
  <c r="M236" i="1"/>
  <c r="M252" i="1"/>
  <c r="I233" i="1"/>
  <c r="M233" i="1" s="1"/>
  <c r="M22" i="1"/>
  <c r="M71" i="1"/>
  <c r="M149" i="1"/>
  <c r="M31" i="1"/>
  <c r="I15" i="1"/>
  <c r="M15" i="1" s="1"/>
  <c r="I66" i="1"/>
  <c r="M66" i="1" s="1"/>
  <c r="M191" i="1"/>
  <c r="M119" i="1"/>
  <c r="M18" i="1"/>
  <c r="M52" i="1"/>
  <c r="M104" i="1"/>
  <c r="M253" i="1"/>
  <c r="I227" i="1"/>
  <c r="M227" i="1" s="1"/>
  <c r="I152" i="1"/>
  <c r="M152" i="1" s="1"/>
  <c r="M68" i="1"/>
  <c r="M239" i="1"/>
  <c r="M59" i="1"/>
  <c r="M116" i="1"/>
  <c r="M148" i="1"/>
  <c r="I60" i="1"/>
  <c r="M60" i="1" s="1"/>
  <c r="I10" i="1"/>
  <c r="M10" i="1" s="1"/>
  <c r="M27" i="1"/>
  <c r="M34" i="1"/>
  <c r="M245" i="1"/>
  <c r="M213" i="1"/>
  <c r="M205" i="1"/>
  <c r="M141" i="1"/>
  <c r="M133" i="1"/>
  <c r="M125" i="1"/>
  <c r="M117" i="1"/>
  <c r="M85" i="1"/>
  <c r="M65" i="1"/>
  <c r="I150" i="1"/>
  <c r="M150" i="1" s="1"/>
  <c r="I158" i="1"/>
  <c r="M158" i="1" s="1"/>
  <c r="I162" i="1"/>
  <c r="M162" i="1" s="1"/>
  <c r="I156" i="1"/>
  <c r="M156" i="1" s="1"/>
  <c r="I200" i="1"/>
  <c r="M200" i="1" s="1"/>
  <c r="I29" i="1"/>
  <c r="M29" i="1" s="1"/>
  <c r="I128" i="1"/>
  <c r="M128" i="1" s="1"/>
  <c r="I140" i="1"/>
  <c r="M140" i="1" s="1"/>
  <c r="I165" i="1"/>
  <c r="M165" i="1" s="1"/>
  <c r="I173" i="1"/>
  <c r="M173" i="1" s="1"/>
  <c r="I189" i="1"/>
  <c r="M189" i="1" s="1"/>
  <c r="I197" i="1"/>
  <c r="M197" i="1" s="1"/>
  <c r="M154" i="1"/>
  <c r="I49" i="1"/>
  <c r="M49" i="1" s="1"/>
  <c r="I61" i="1"/>
  <c r="M61" i="1" s="1"/>
  <c r="I113" i="1"/>
  <c r="M113" i="1" s="1"/>
  <c r="M13" i="1"/>
  <c r="M229" i="1"/>
  <c r="M221" i="1"/>
  <c r="M44" i="1"/>
</calcChain>
</file>

<file path=xl/sharedStrings.xml><?xml version="1.0" encoding="utf-8"?>
<sst xmlns="http://schemas.openxmlformats.org/spreadsheetml/2006/main" count="1470" uniqueCount="798">
  <si>
    <t>codMunicipio</t>
  </si>
  <si>
    <t>nomeMunicipio</t>
  </si>
  <si>
    <t>AnoReferencia</t>
  </si>
  <si>
    <t>ReceitaImpostos</t>
  </si>
  <si>
    <t>ReceitaTransferencias</t>
  </si>
  <si>
    <t>EducacaoFundamental</t>
  </si>
  <si>
    <t>DeducoesLimite</t>
  </si>
  <si>
    <t>ReceitaResultanteDeImpostos</t>
  </si>
  <si>
    <t>DespeasManutencaoDesenvolvimentoEnsino</t>
  </si>
  <si>
    <t>Percentual</t>
  </si>
  <si>
    <t>ABADIA GOIAS</t>
  </si>
  <si>
    <t>ABADIANIA</t>
  </si>
  <si>
    <t>ACREUNA</t>
  </si>
  <si>
    <t>ADELANDIA</t>
  </si>
  <si>
    <t>AGUA FRIA GOIAS</t>
  </si>
  <si>
    <t>AGUA LIMPA</t>
  </si>
  <si>
    <t>AGUAS LINDAS GOIAS</t>
  </si>
  <si>
    <t>ALEXANIA</t>
  </si>
  <si>
    <t>ALOANDIA</t>
  </si>
  <si>
    <t>ALTO HORIZONTE</t>
  </si>
  <si>
    <t>ALTO PARAISO</t>
  </si>
  <si>
    <t>ALVORADA NORTE</t>
  </si>
  <si>
    <t>AMARALINA</t>
  </si>
  <si>
    <t>AMERICANO BRASIL</t>
  </si>
  <si>
    <t>AMORINOPOLIS</t>
  </si>
  <si>
    <t>ANAPOLIS</t>
  </si>
  <si>
    <t>ANHANGUERA</t>
  </si>
  <si>
    <t>ANICUNS</t>
  </si>
  <si>
    <t>APARECIDA GOIANIA</t>
  </si>
  <si>
    <t>APARECIDA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</si>
  <si>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</si>
  <si>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</si>
  <si>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</si>
  <si>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</si>
  <si>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</si>
  <si>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</si>
  <si>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</si>
  <si>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</si>
  <si>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</si>
  <si>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</si>
  <si>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BARRO ALTO</t>
  </si>
  <si>
    <t>BELA VISTA GOIAS</t>
  </si>
  <si>
    <t>BOM JARDIM GOIAS</t>
  </si>
  <si>
    <t>BOM JESUS GOIAS</t>
  </si>
  <si>
    <t>BONFINOPOLIS</t>
  </si>
  <si>
    <t>BONOPOLIS</t>
  </si>
  <si>
    <t>BRAZABRANTES</t>
  </si>
  <si>
    <t>BRITANIA</t>
  </si>
  <si>
    <t>BURITI ALEGRE</t>
  </si>
  <si>
    <t>BURITI GOIAS</t>
  </si>
  <si>
    <t>BURITINOPOLIS</t>
  </si>
  <si>
    <t>CABECEIRAS</t>
  </si>
  <si>
    <t>CACHOEIRA ALTA</t>
  </si>
  <si>
    <t>CACHOEIRA DOURADA</t>
  </si>
  <si>
    <t>CACHOEIRA GOIAS</t>
  </si>
  <si>
    <t>CACU</t>
  </si>
  <si>
    <t>CAIAPONIA</t>
  </si>
  <si>
    <t>CALDAS NOVAS</t>
  </si>
  <si>
    <t>CALDAZINHA</t>
  </si>
  <si>
    <t>CAMPESTRE</t>
  </si>
  <si>
    <t>CAMPINACU</t>
  </si>
  <si>
    <t>CAMPINORTE</t>
  </si>
  <si>
    <t>CAMPO ALEGRE GOIAS</t>
  </si>
  <si>
    <t>CAMPO LIMPO GOIAS</t>
  </si>
  <si>
    <t>CAMPOS BELOS</t>
  </si>
  <si>
    <t>CAMPOS VERDES</t>
  </si>
  <si>
    <t>CARMO RIO VERDE</t>
  </si>
  <si>
    <t>CASTELANDIA</t>
  </si>
  <si>
    <t>CATALAO</t>
  </si>
  <si>
    <t>CATURAI</t>
  </si>
  <si>
    <t>CAVALCANTE</t>
  </si>
  <si>
    <t>CERES</t>
  </si>
  <si>
    <t>CEZARINA</t>
  </si>
  <si>
    <t>CHAPADAO CEU</t>
  </si>
  <si>
    <t>CIDADE OCIDENTAL</t>
  </si>
  <si>
    <t>COCALZINHO GOIAS</t>
  </si>
  <si>
    <t>COLINAS SUL</t>
  </si>
  <si>
    <t>CORREGO OURO</t>
  </si>
  <si>
    <t>CORUMBA GOIAS</t>
  </si>
  <si>
    <t>CORUMBAIBA</t>
  </si>
  <si>
    <t>CRISTALINA</t>
  </si>
  <si>
    <t>CRISTIANOPOLIS</t>
  </si>
  <si>
    <t>CROMINIA</t>
  </si>
  <si>
    <t>CUMARI</t>
  </si>
  <si>
    <t>DAMIANOPOLIS</t>
  </si>
  <si>
    <t>DAMOLANDIA</t>
  </si>
  <si>
    <t>DAVINOPOLIS</t>
  </si>
  <si>
    <t>DIORAMA</t>
  </si>
  <si>
    <t>DIVINOPOLIS</t>
  </si>
  <si>
    <t>DOVERLANDIA</t>
  </si>
  <si>
    <t>EDEALINA</t>
  </si>
  <si>
    <t>EDEIA</t>
  </si>
  <si>
    <t>ESTRELA NORTE</t>
  </si>
  <si>
    <t>FAINA</t>
  </si>
  <si>
    <t>FAZENDA NOVA</t>
  </si>
  <si>
    <t>FIRMINOPOLIS</t>
  </si>
  <si>
    <t>FLORES GOIAS</t>
  </si>
  <si>
    <t>FORMOSA</t>
  </si>
  <si>
    <t>FORMOSO</t>
  </si>
  <si>
    <t>GAMELEIRA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</si>
  <si>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</si>
  <si>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</si>
  <si>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</si>
  <si>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</si>
  <si>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</si>
  <si>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</si>
  <si>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</si>
  <si>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</si>
  <si>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</si>
  <si>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</si>
  <si>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GOIAS</t>
  </si>
  <si>
    <t>GUARINOS</t>
  </si>
  <si>
    <t>HEITORAI</t>
  </si>
  <si>
    <t>HIDROLANDIA</t>
  </si>
  <si>
    <t>HIDROLINA</t>
  </si>
  <si>
    <t>IACIARA</t>
  </si>
  <si>
    <t>INACIOLANDIA</t>
  </si>
  <si>
    <t>INDIARA</t>
  </si>
  <si>
    <t>INHUMAS</t>
  </si>
  <si>
    <t>IPAMERI</t>
  </si>
  <si>
    <t>IPIRANGA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</si>
  <si>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</si>
  <si>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</si>
  <si>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</si>
  <si>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</si>
  <si>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</si>
  <si>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</si>
  <si>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</si>
  <si>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</si>
  <si>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</si>
  <si>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</si>
  <si>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</si>
  <si>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</si>
  <si>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</si>
  <si>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</si>
  <si>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</si>
  <si>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</si>
  <si>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</si>
  <si>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</si>
  <si>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</si>
  <si>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JUSSARA</t>
  </si>
  <si>
    <t>LAGOA SANTA</t>
  </si>
  <si>
    <t>LEOPOLDO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</si>
  <si>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</si>
  <si>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</si>
  <si>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</si>
  <si>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</si>
  <si>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</si>
  <si>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</si>
  <si>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</si>
  <si>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GOIAS</t>
  </si>
  <si>
    <t>MINACU</t>
  </si>
  <si>
    <t>MINEIROS</t>
  </si>
  <si>
    <t>MOIPORA</t>
  </si>
  <si>
    <t>MONTE ALEGRE GOIAS</t>
  </si>
  <si>
    <t>MONTES CLAROS GOIAS</t>
  </si>
  <si>
    <t>MONTIVIDIU</t>
  </si>
  <si>
    <t>MONTIVIDIU NORTE</t>
  </si>
  <si>
    <t>MORRINHOS</t>
  </si>
  <si>
    <t>MORRO AGUDO GOIAS</t>
  </si>
  <si>
    <t>MOSSAMEDES</t>
  </si>
  <si>
    <t>MOZARLANDIA</t>
  </si>
  <si>
    <t>MUNDO NOVO</t>
  </si>
  <si>
    <t>MUTUNOPOLIS</t>
  </si>
  <si>
    <t>NAZARIO</t>
  </si>
  <si>
    <t>NEROPOLIS</t>
  </si>
  <si>
    <t>NIQUELANDIA</t>
  </si>
  <si>
    <t>NOVA AMERICA</t>
  </si>
  <si>
    <t>NOVA AURORA</t>
  </si>
  <si>
    <t>NOVA GLORIA</t>
  </si>
  <si>
    <t>NOVA IGUACU</t>
  </si>
  <si>
    <t>NOVA ROMA</t>
  </si>
  <si>
    <t>NOVA VENEZA</t>
  </si>
  <si>
    <t>NOVO BRASIL</t>
  </si>
  <si>
    <t>NOVO GAMA</t>
  </si>
  <si>
    <t>NOVO PLANALTO</t>
  </si>
  <si>
    <t>ORIZONA</t>
  </si>
  <si>
    <t>OURO VERDE</t>
  </si>
  <si>
    <t>OUVIDOR</t>
  </si>
  <si>
    <t>PADRE BERNARDO</t>
  </si>
  <si>
    <t>PALESTINA GOIAS</t>
  </si>
  <si>
    <t>PALMEIRAS GOIAS</t>
  </si>
  <si>
    <t>PALMELO</t>
  </si>
  <si>
    <t>PALMINOPOLIS</t>
  </si>
  <si>
    <t>PANAMA</t>
  </si>
  <si>
    <t>PARANAIGUARA</t>
  </si>
  <si>
    <t>PARAUNA</t>
  </si>
  <si>
    <t>PEROLANDIA</t>
  </si>
  <si>
    <t>PETROLINA GOIAS</t>
  </si>
  <si>
    <t>PILAR GOIAS</t>
  </si>
  <si>
    <t>PIRACANJUBA</t>
  </si>
  <si>
    <t>PIRANHAS</t>
  </si>
  <si>
    <t>PIRENOPOLIS</t>
  </si>
  <si>
    <t>PIRES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</si>
  <si>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</si>
  <si>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</si>
  <si>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</si>
  <si>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</si>
  <si>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</si>
  <si>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</si>
  <si>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</si>
  <si>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</si>
  <si>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</si>
  <si>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</si>
  <si>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</si>
  <si>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</si>
  <si>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</si>
  <si>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</si>
  <si>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GOIAS</t>
  </si>
  <si>
    <t>SANTA CRUZ GOIAS</t>
  </si>
  <si>
    <t>SANTA FE GOIAS</t>
  </si>
  <si>
    <t>SANTA HELENA GOIAS</t>
  </si>
  <si>
    <t>SANTA ISABEL</t>
  </si>
  <si>
    <t>SANTA RITA ARAGUAIA</t>
  </si>
  <si>
    <t>SANTA RITA NOVO DESTINO</t>
  </si>
  <si>
    <t>SANTA ROSA GOIAS</t>
  </si>
  <si>
    <t>SANTA TEREZA GOIAS</t>
  </si>
  <si>
    <t>SANTA TEREZINHA GOIAS</t>
  </si>
  <si>
    <t>SANTO ANTONIO BARRA</t>
  </si>
  <si>
    <t>SANTO ANTONIO DESCOBERTO</t>
  </si>
  <si>
    <t>SANTO ANTONIO GOIAS</t>
  </si>
  <si>
    <t>SAO DOMINGOS</t>
  </si>
  <si>
    <t>SAO FRANCISCO GOIAS</t>
  </si>
  <si>
    <t>SAO JOAO DALIANCA</t>
  </si>
  <si>
    <t>SAO JOAO PARAUNA</t>
  </si>
  <si>
    <t>SAO LUIS MONTES BELOS</t>
  </si>
  <si>
    <t>SAO LUIZ NORTE</t>
  </si>
  <si>
    <t>SAO MIGUEL ARAGUAIA</t>
  </si>
  <si>
    <t>SAO MIGUEL PASSA QUATRO</t>
  </si>
  <si>
    <t>SAO PATRICIO</t>
  </si>
  <si>
    <t>SENADOR CANEDO</t>
  </si>
  <si>
    <t>SERRANOPOLIS</t>
  </si>
  <si>
    <t>SILVANIA</t>
  </si>
  <si>
    <t>SIMOLANDIA</t>
  </si>
  <si>
    <t>SITIO DABADIA</t>
  </si>
  <si>
    <t>TAQUARAL</t>
  </si>
  <si>
    <t>TERESINA GOIAS</t>
  </si>
  <si>
    <t>TEREZOPOLIS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</si>
  <si>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</si>
  <si>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</si>
  <si>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</si>
  <si>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</si>
  <si>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</si>
  <si>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</si>
  <si>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</si>
  <si>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</si>
  <si>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</si>
  <si>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GOIAS</t>
  </si>
  <si>
    <t>VARJAO</t>
  </si>
  <si>
    <t>VIANOPOLIS</t>
  </si>
  <si>
    <t>VICENTINOPOLIS</t>
  </si>
  <si>
    <t>VILA BOA</t>
  </si>
  <si>
    <t>VILA PROPICIO</t>
  </si>
  <si>
    <t>MDE</t>
  </si>
  <si>
    <t>ReceitaFundeb</t>
  </si>
  <si>
    <t>ValorDespesaPesAnulacao</t>
  </si>
  <si>
    <t>PagamentoProfissionaisMagisterio</t>
  </si>
  <si>
    <t>OutrasDespesas</t>
  </si>
  <si>
    <t>DeducaoFundeb60</t>
  </si>
  <si>
    <t>DeducaoFundeb40</t>
  </si>
  <si>
    <t>Minimo60Fundeb</t>
  </si>
  <si>
    <t>Maximo40Fundeb</t>
  </si>
  <si>
    <t>Maximo5</t>
  </si>
  <si>
    <t>CRIXAS</t>
  </si>
  <si>
    <t>FUNDEB</t>
  </si>
  <si>
    <t>TRIBUNAL DE CONTAS DOS MUNICÍPIOS</t>
  </si>
  <si>
    <t>SGT - Superintendência de Gestão Técnica</t>
  </si>
  <si>
    <t>#</t>
  </si>
  <si>
    <t>Deduções Consideradas para fins de limite constitucional</t>
  </si>
  <si>
    <t>Educação Infantil</t>
  </si>
  <si>
    <t>Educação Fundamental</t>
  </si>
  <si>
    <t>Pagamentos Prof. Magistério</t>
  </si>
  <si>
    <t>Outras Despesas</t>
  </si>
  <si>
    <t>Percentual Certificado</t>
  </si>
  <si>
    <t>Municipio</t>
  </si>
  <si>
    <t>Ano</t>
  </si>
  <si>
    <t>NOVA CRIXAS</t>
  </si>
  <si>
    <t>SAO SIMAO</t>
  </si>
  <si>
    <t>Cod.</t>
  </si>
  <si>
    <t>CodMunicipio</t>
  </si>
  <si>
    <t>ReceitaImposto</t>
  </si>
  <si>
    <t>ReceitaConvenio</t>
  </si>
  <si>
    <t>DespesaDireta</t>
  </si>
  <si>
    <t>DespesaIndireta</t>
  </si>
  <si>
    <t>DataAtualizacao</t>
  </si>
  <si>
    <t>UsuarioId</t>
  </si>
  <si>
    <t>Precedencia</t>
  </si>
  <si>
    <t>numeroPeriodo</t>
  </si>
  <si>
    <t>ReceitaImpostosLiquida</t>
  </si>
  <si>
    <t>ReceitaTransferenciasConstitucionais</t>
  </si>
  <si>
    <t>DespesasLiquidadas</t>
  </si>
  <si>
    <t>DespesasInscritasRestosAPagarNaoProc</t>
  </si>
  <si>
    <t>DespesasNaoComputadasLiquidadas</t>
  </si>
  <si>
    <t>DespesasNaoComputadasInscritasRestosAPagarNaoProc</t>
  </si>
  <si>
    <t>2017-04-18 16:12:43.000</t>
  </si>
  <si>
    <t>2017-04-18 16:38:32.000</t>
  </si>
  <si>
    <t>2017-04-18 16:40:00.000</t>
  </si>
  <si>
    <t>2017-04-18 16:43:39.000</t>
  </si>
  <si>
    <t>2017-04-05 17:57:20.000</t>
  </si>
  <si>
    <t>2017-05-29 09:22:00.000</t>
  </si>
  <si>
    <t>2017-04-06 14:12:58.000</t>
  </si>
  <si>
    <t>2017-04-06 14:23:19.000</t>
  </si>
  <si>
    <t>2017-04-07 09:11:26.000</t>
  </si>
  <si>
    <t>2017-04-07 10:23:56.000</t>
  </si>
  <si>
    <t>2017-05-29 09:24:24.000</t>
  </si>
  <si>
    <t>2017-05-15 14:02:20.000</t>
  </si>
  <si>
    <t>2017-05-03 16:45:17.000</t>
  </si>
  <si>
    <t>2017-05-03 16:54:29.000</t>
  </si>
  <si>
    <t>2017-05-03 17:02:33.000</t>
  </si>
  <si>
    <t>2017-05-29 09:26:56.000</t>
  </si>
  <si>
    <t>2017-05-03 17:07:06.000</t>
  </si>
  <si>
    <t>2017-04-07 11:15:54.000</t>
  </si>
  <si>
    <t>2017-05-03 17:12:03.000</t>
  </si>
  <si>
    <t>2017-05-15 14:03:42.000</t>
  </si>
  <si>
    <t>2017-04-07 12:48:29.000</t>
  </si>
  <si>
    <t>2017-04-07 12:52:56.000</t>
  </si>
  <si>
    <t>2017-05-03 17:19:19.000</t>
  </si>
  <si>
    <t>2017-05-29 09:27:54.000</t>
  </si>
  <si>
    <t>2017-04-07 13:04:51.000</t>
  </si>
  <si>
    <t>2017-05-03 17:22:12.000</t>
  </si>
  <si>
    <t>2017-05-03 17:24:55.000</t>
  </si>
  <si>
    <t>2017-05-15 14:27:45.000</t>
  </si>
  <si>
    <t>2017-05-03 17:35:54.000</t>
  </si>
  <si>
    <t>2017-04-07 13:42:53.000</t>
  </si>
  <si>
    <t>2017-04-07 13:57:11.000</t>
  </si>
  <si>
    <t>2017-04-07 14:06:43.000</t>
  </si>
  <si>
    <t>2017-04-07 14:11:25.000</t>
  </si>
  <si>
    <t>2017-05-03 17:38:16.000</t>
  </si>
  <si>
    <t>2017-04-07 14:21:43.000</t>
  </si>
  <si>
    <t>2017-04-18 15:58:42.000</t>
  </si>
  <si>
    <t>2017-04-07 14:54:44.000</t>
  </si>
  <si>
    <t>2017-04-07 15:00:27.000</t>
  </si>
  <si>
    <t>2017-05-26 13:33:01.000</t>
  </si>
  <si>
    <t>2017-04-07 16:11:59.000</t>
  </si>
  <si>
    <t>2017-05-25 12:02:42.000</t>
  </si>
  <si>
    <t>2017-04-07 16:17:24.000</t>
  </si>
  <si>
    <t>2017-05-03 17:41:38.000</t>
  </si>
  <si>
    <t>2017-04-07 16:29:01.000</t>
  </si>
  <si>
    <t>2017-05-03 17:43:45.000</t>
  </si>
  <si>
    <t>2017-04-18 15:52:16.000</t>
  </si>
  <si>
    <t>2017-04-10 10:15:35.000</t>
  </si>
  <si>
    <t>2017-05-03 17:50:43.000</t>
  </si>
  <si>
    <t>2017-04-10 10:20:03.000</t>
  </si>
  <si>
    <t>2017-04-10 10:26:46.000</t>
  </si>
  <si>
    <t>2017-04-10 10:33:54.000</t>
  </si>
  <si>
    <t>2017-04-10 10:39:08.000</t>
  </si>
  <si>
    <t>2017-04-10 12:16:21.000</t>
  </si>
  <si>
    <t>2017-04-10 13:06:18.000</t>
  </si>
  <si>
    <t>2017-05-25 15:55:50.000</t>
  </si>
  <si>
    <t>2017-05-03 17:53:10.000</t>
  </si>
  <si>
    <t>2017-05-26 14:01:52.000</t>
  </si>
  <si>
    <t>2017-04-11 08:52:53.000</t>
  </si>
  <si>
    <t>2017-04-11 14:01:44.000</t>
  </si>
  <si>
    <t>2017-04-12 09:31:07.000</t>
  </si>
  <si>
    <t>2017-04-12 09:44:01.000</t>
  </si>
  <si>
    <t>2017-04-12 09:49:07.000</t>
  </si>
  <si>
    <t>2017-05-03 17:57:46.000</t>
  </si>
  <si>
    <t>2017-04-12 10:02:41.000</t>
  </si>
  <si>
    <t>2017-04-12 10:06:07.000</t>
  </si>
  <si>
    <t>2017-05-03 18:02:56.000</t>
  </si>
  <si>
    <t>2017-04-12 10:27:27.000</t>
  </si>
  <si>
    <t>2017-04-12 11:12:11.000</t>
  </si>
  <si>
    <t>2017-05-04 08:51:47.000</t>
  </si>
  <si>
    <t>2017-04-12 11:41:38.000</t>
  </si>
  <si>
    <t>2017-05-04 08:56:15.000</t>
  </si>
  <si>
    <t>2017-04-12 12:51:20.000</t>
  </si>
  <si>
    <t>2017-04-12 13:22:57.000</t>
  </si>
  <si>
    <t>2017-04-12 13:25:47.000</t>
  </si>
  <si>
    <t>2017-04-12 13:32:44.000</t>
  </si>
  <si>
    <t>2017-04-18 15:50:40.000</t>
  </si>
  <si>
    <t>2017-05-04 10:21:10.000</t>
  </si>
  <si>
    <t>2017-04-12 13:48:58.000</t>
  </si>
  <si>
    <t>2017-04-12 13:52:00.000</t>
  </si>
  <si>
    <t>2017-04-12 13:57:28.000</t>
  </si>
  <si>
    <t>2017-05-04 10:23:18.000</t>
  </si>
  <si>
    <t>2017-04-12 15:05:19.000</t>
  </si>
  <si>
    <t>2017-04-12 15:11:45.000</t>
  </si>
  <si>
    <t>2017-05-04 10:28:52.000</t>
  </si>
  <si>
    <t>2017-04-12 15:42:27.000</t>
  </si>
  <si>
    <t>2017-05-04 10:38:19.000</t>
  </si>
  <si>
    <t>2017-05-15 14:32:26.000</t>
  </si>
  <si>
    <t>2017-04-12 17:26:26.000</t>
  </si>
  <si>
    <t>2017-04-17 10:23:24.000</t>
  </si>
  <si>
    <t>2017-05-04 10:40:21.000</t>
  </si>
  <si>
    <t>2017-04-17 10:14:24.000</t>
  </si>
  <si>
    <t>2017-04-18 15:48:39.000</t>
  </si>
  <si>
    <t>2017-05-04 10:58:07.000</t>
  </si>
  <si>
    <t>2017-04-17 10:53:23.000</t>
  </si>
  <si>
    <t>2017-05-04 11:01:35.000</t>
  </si>
  <si>
    <t>2017-04-17 11:04:06.000</t>
  </si>
  <si>
    <t>2017-05-04 11:03:59.000</t>
  </si>
  <si>
    <t>2017-04-17 11:07:40.000</t>
  </si>
  <si>
    <t>2017-04-17 11:16:44.000</t>
  </si>
  <si>
    <t>2017-04-17 11:25:40.000</t>
  </si>
  <si>
    <t>2017-04-17 11:28:44.000</t>
  </si>
  <si>
    <t>2017-04-17 11:31:22.000</t>
  </si>
  <si>
    <t>2017-05-04 11:17:17.000</t>
  </si>
  <si>
    <t>2017-05-04 11:19:56.000</t>
  </si>
  <si>
    <t>2017-04-17 13:09:29.000</t>
  </si>
  <si>
    <t>2017-05-04 11:23:20.000</t>
  </si>
  <si>
    <t>2017-04-17 13:14:25.000</t>
  </si>
  <si>
    <t>2017-05-04 11:25:00.000</t>
  </si>
  <si>
    <t>2017-04-17 13:19:57.000</t>
  </si>
  <si>
    <t>2017-04-18 15:46:50.000</t>
  </si>
  <si>
    <t>2017-04-17 13:31:37.000</t>
  </si>
  <si>
    <t>2017-04-17 13:57:31.000</t>
  </si>
  <si>
    <t>2017-04-17 14:01:32.000</t>
  </si>
  <si>
    <t>2017-05-04 11:27:22.000</t>
  </si>
  <si>
    <t>2017-04-17 14:07:58.000</t>
  </si>
  <si>
    <t>2017-04-17 14:12:40.000</t>
  </si>
  <si>
    <t>2017-04-17 14:16:53.000</t>
  </si>
  <si>
    <t>2017-05-04 11:33:50.000</t>
  </si>
  <si>
    <t>2017-05-04 12:39:53.000</t>
  </si>
  <si>
    <t>2017-04-17 14:28:08.000</t>
  </si>
  <si>
    <t>2017-04-17 14:39:16.000</t>
  </si>
  <si>
    <t>2017-04-17 14:43:07.000</t>
  </si>
  <si>
    <t>2017-04-17 14:50:31.000</t>
  </si>
  <si>
    <t>2017-05-04 12:50:54.000</t>
  </si>
  <si>
    <t>2017-04-17 14:53:22.000</t>
  </si>
  <si>
    <t>2017-04-17 14:56:34.000</t>
  </si>
  <si>
    <t>2017-04-17 15:01:28.000</t>
  </si>
  <si>
    <t>2017-05-04 12:53:01.000</t>
  </si>
  <si>
    <t>2017-05-04 13:06:05.000</t>
  </si>
  <si>
    <t>2017-04-17 15:06:02.000</t>
  </si>
  <si>
    <t>2017-04-17 15:08:27.000</t>
  </si>
  <si>
    <t>2017-04-17 15:10:15.000</t>
  </si>
  <si>
    <t>2017-04-17 15:12:28.000</t>
  </si>
  <si>
    <t>2017-03-29 16:56:46.000</t>
  </si>
  <si>
    <t>2017-04-17 15:19:08.000</t>
  </si>
  <si>
    <t>2017-04-17 15:31:08.000</t>
  </si>
  <si>
    <t>2017-05-04 13:12:00.000</t>
  </si>
  <si>
    <t>2017-04-17 15:44:32.000</t>
  </si>
  <si>
    <t>2017-04-17 16:08:20.000</t>
  </si>
  <si>
    <t>2017-05-04 13:17:11.000</t>
  </si>
  <si>
    <t>2017-04-17 16:12:51.000</t>
  </si>
  <si>
    <t>2017-04-17 16:15:45.000</t>
  </si>
  <si>
    <t>2017-04-17 16:23:56.000</t>
  </si>
  <si>
    <t>2017-05-04 13:31:20.000</t>
  </si>
  <si>
    <t>2017-04-17 16:26:33.000</t>
  </si>
  <si>
    <t>2017-05-04 13:43:01.000</t>
  </si>
  <si>
    <t>2017-05-04 13:45:01.000</t>
  </si>
  <si>
    <t>2017-05-04 14:04:25.000</t>
  </si>
  <si>
    <t>2017-05-04 14:07:16.000</t>
  </si>
  <si>
    <t>2017-05-04 14:10:00.000</t>
  </si>
  <si>
    <t>2017-04-18 15:45:24.000</t>
  </si>
  <si>
    <t>2017-05-26 13:23:04.000</t>
  </si>
  <si>
    <t>2017-04-18 08:44:57.000</t>
  </si>
  <si>
    <t>2017-04-18 08:52:02.000</t>
  </si>
  <si>
    <t>2017-04-18 08:56:50.000</t>
  </si>
  <si>
    <t>2017-04-18 09:02:18.000</t>
  </si>
  <si>
    <t>2017-04-18 09:10:56.000</t>
  </si>
  <si>
    <t>2017-04-18 09:13:35.000</t>
  </si>
  <si>
    <t>2017-04-18 09:19:39.000</t>
  </si>
  <si>
    <t>2017-04-18 09:21:58.000</t>
  </si>
  <si>
    <t>2017-05-04 14:22:07.000</t>
  </si>
  <si>
    <t>2017-04-18 09:25:18.000</t>
  </si>
  <si>
    <t>2017-04-18 09:27:12.000</t>
  </si>
  <si>
    <t>2017-04-18 09:28:49.000</t>
  </si>
  <si>
    <t>2017-05-26 13:25:33.000</t>
  </si>
  <si>
    <t>2017-04-18 09:33:00.000</t>
  </si>
  <si>
    <t>2017-04-18 09:36:35.000</t>
  </si>
  <si>
    <t>2017-05-04 14:29:40.000</t>
  </si>
  <si>
    <t>2017-05-04 15:00:03.000</t>
  </si>
  <si>
    <t>2017-04-18 09:39:31.000</t>
  </si>
  <si>
    <t>2017-04-18 09:44:05.000</t>
  </si>
  <si>
    <t>2017-04-18 09:47:12.000</t>
  </si>
  <si>
    <t>2017-04-18 09:50:07.000</t>
  </si>
  <si>
    <t>2017-04-18 09:51:35.000</t>
  </si>
  <si>
    <t>2017-04-18 09:53:08.000</t>
  </si>
  <si>
    <t>2017-04-18 09:59:07.000</t>
  </si>
  <si>
    <t>2017-05-15 14:40:01.000</t>
  </si>
  <si>
    <t>2017-05-04 15:04:05.000</t>
  </si>
  <si>
    <t>2017-05-04 15:08:07.000</t>
  </si>
  <si>
    <t>2017-04-18 10:05:36.000</t>
  </si>
  <si>
    <t>2017-04-18 15:43:34.000</t>
  </si>
  <si>
    <t>2017-04-18 10:12:28.000</t>
  </si>
  <si>
    <t>2017-05-04 15:35:50.000</t>
  </si>
  <si>
    <t>2017-04-18 10:14:43.000</t>
  </si>
  <si>
    <t>2017-04-18 10:27:48.000</t>
  </si>
  <si>
    <t>2017-04-18 10:29:42.000</t>
  </si>
  <si>
    <t>2017-04-18 10:32:39.000</t>
  </si>
  <si>
    <t>2017-04-18 10:34:49.000</t>
  </si>
  <si>
    <t>2017-05-15 14:41:55.000</t>
  </si>
  <si>
    <t>2017-05-04 15:50:23.000</t>
  </si>
  <si>
    <t>2017-04-18 10:37:18.000</t>
  </si>
  <si>
    <t>2017-05-15 14:43:41.000</t>
  </si>
  <si>
    <t>2017-05-04 15:52:34.000</t>
  </si>
  <si>
    <t>2017-04-18 10:40:04.000</t>
  </si>
  <si>
    <t>2017-05-15 14:47:33.000</t>
  </si>
  <si>
    <t>2017-05-15 14:51:27.000</t>
  </si>
  <si>
    <t>2017-04-18 10:43:02.000</t>
  </si>
  <si>
    <t>2017-04-18 10:58:50.000</t>
  </si>
  <si>
    <t>2017-04-18 11:03:34.000</t>
  </si>
  <si>
    <t>2017-05-15 14:55:28.000</t>
  </si>
  <si>
    <t>2017-05-04 16:22:52.000</t>
  </si>
  <si>
    <t>2017-04-18 11:07:42.000</t>
  </si>
  <si>
    <t>2017-04-18 11:10:00.000</t>
  </si>
  <si>
    <t>2017-05-05 10:44:40.000</t>
  </si>
  <si>
    <t>2017-05-15 15:14:53.000</t>
  </si>
  <si>
    <t>2017-04-18 11:12:51.000</t>
  </si>
  <si>
    <t>2017-04-18 11:15:12.000</t>
  </si>
  <si>
    <t>2017-04-18 11:36:34.000</t>
  </si>
  <si>
    <t>2017-05-05 10:48:35.000</t>
  </si>
  <si>
    <t>2017-04-18 12:11:45.000</t>
  </si>
  <si>
    <t>2017-04-18 12:23:23.000</t>
  </si>
  <si>
    <t>2017-05-26 13:27:33.000</t>
  </si>
  <si>
    <t>2017-05-05 10:50:45.000</t>
  </si>
  <si>
    <t>2017-04-18 12:26:31.000</t>
  </si>
  <si>
    <t>2017-04-18 12:28:54.000</t>
  </si>
  <si>
    <t>2017-05-05 10:56:03.000</t>
  </si>
  <si>
    <t>2017-05-05 11:04:47.000</t>
  </si>
  <si>
    <t>2017-05-05 11:10:26.000</t>
  </si>
  <si>
    <t>2017-04-18 13:21:41.000</t>
  </si>
  <si>
    <t>2017-04-18 13:24:52.000</t>
  </si>
  <si>
    <t>2017-05-05 13:26:31.000</t>
  </si>
  <si>
    <t>2017-04-18 13:45:41.000</t>
  </si>
  <si>
    <t>2017-05-05 13:31:12.000</t>
  </si>
  <si>
    <t>2017-04-18 13:48:14.000</t>
  </si>
  <si>
    <t>2017-05-26 13:29:40.000</t>
  </si>
  <si>
    <t>2017-04-18 13:53:20.000</t>
  </si>
  <si>
    <t>2017-04-18 14:01:35.000</t>
  </si>
  <si>
    <t>2017-04-18 14:05:04.000</t>
  </si>
  <si>
    <t>2017-04-18 14:12:56.000</t>
  </si>
  <si>
    <t>2017-04-28 09:41:22.000</t>
  </si>
  <si>
    <t>2017-04-18 15:37:07.000</t>
  </si>
  <si>
    <t>2017-04-18 14:18:24.000</t>
  </si>
  <si>
    <t>2017-04-18 14:21:25.000</t>
  </si>
  <si>
    <t>2017-04-18 14:29:30.000</t>
  </si>
  <si>
    <t>2017-04-18 14:48:53.000</t>
  </si>
  <si>
    <t>2017-05-05 16:18:00.000</t>
  </si>
  <si>
    <t>2017-04-18 14:50:59.000</t>
  </si>
  <si>
    <t>2017-04-18 14:54:26.000</t>
  </si>
  <si>
    <t>2017-04-18 14:55:53.000</t>
  </si>
  <si>
    <t>2017-05-05 16:19:09.000</t>
  </si>
  <si>
    <t>2017-04-18 15:08:57.000</t>
  </si>
  <si>
    <t>2017-05-05 16:28:27.000</t>
  </si>
  <si>
    <t>2017-04-18 15:28:22.000</t>
  </si>
  <si>
    <t>valorLiquidadoporFR</t>
  </si>
  <si>
    <t>vlAnulacao</t>
  </si>
  <si>
    <t>vlEmpenho</t>
  </si>
  <si>
    <t>Critério de pesquisa: Todos os municípios, exercício de 2016.</t>
  </si>
  <si>
    <r>
      <t>Estado de Goiás</t>
    </r>
    <r>
      <rPr>
        <b/>
        <u/>
        <sz val="10"/>
        <color theme="1"/>
        <rFont val="Arial"/>
        <family val="2"/>
      </rPr>
      <t xml:space="preserve"> </t>
    </r>
  </si>
  <si>
    <t>* Informações zeradas em função de divergência entre valores informados ao TCM e STN.</t>
  </si>
  <si>
    <t>ANO</t>
  </si>
  <si>
    <t>Total das Receitas da Educação 
 (item 1 do Ofício 188/2017)</t>
  </si>
  <si>
    <t>Total das Despesas da Educação (itens 3 e 4 do Ofício 188/2017)</t>
  </si>
  <si>
    <t>Item 2  do Ofício 188/2017</t>
  </si>
  <si>
    <t>NÃO ENTREGOU TODOS OS MESES DA PRESTAÇÃO DE CONTAS</t>
  </si>
  <si>
    <t>*</t>
  </si>
  <si>
    <t>**</t>
  </si>
  <si>
    <r>
      <rPr>
        <b/>
        <sz val="11"/>
        <color theme="1"/>
        <rFont val="Calibri"/>
        <family val="2"/>
      </rPr>
      <t>**</t>
    </r>
    <r>
      <rPr>
        <b/>
        <sz val="11"/>
        <color theme="1"/>
        <rFont val="Calibri"/>
        <family val="2"/>
        <scheme val="minor"/>
      </rPr>
      <t xml:space="preserve"> Informações sem certificação em função da ausência da prestação de contas de todos os meses do período.</t>
    </r>
  </si>
  <si>
    <t>Cod. IBGE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</si>
  <si>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</si>
  <si>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</si>
  <si>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</si>
  <si>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</si>
  <si>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</si>
  <si>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</si>
  <si>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</si>
  <si>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</si>
  <si>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</si>
  <si>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</si>
  <si>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</si>
  <si>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</si>
  <si>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</si>
  <si>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</si>
  <si>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</si>
  <si>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</si>
  <si>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</si>
  <si>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</si>
  <si>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</si>
  <si>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</si>
  <si>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</si>
  <si>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</si>
  <si>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</si>
  <si>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</si>
  <si>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</si>
  <si>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</si>
  <si>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</si>
  <si>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</si>
  <si>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</si>
  <si>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</si>
  <si>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Barro Alto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</si>
  <si>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</si>
  <si>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</si>
  <si>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</si>
  <si>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</si>
  <si>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</si>
  <si>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</si>
  <si>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</si>
  <si>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</si>
  <si>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</si>
  <si>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</si>
  <si>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</si>
  <si>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</si>
  <si>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</si>
  <si>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</si>
  <si>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</si>
  <si>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</si>
  <si>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</si>
  <si>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</si>
  <si>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</si>
  <si>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</si>
  <si>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</si>
  <si>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</si>
  <si>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</si>
  <si>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</si>
  <si>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</si>
  <si>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</si>
  <si>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</si>
  <si>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</si>
  <si>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</si>
  <si>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</si>
  <si>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</si>
  <si>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</si>
  <si>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</si>
  <si>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</si>
  <si>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</si>
  <si>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</si>
  <si>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</si>
  <si>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</si>
  <si>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</si>
  <si>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</si>
  <si>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</si>
  <si>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</si>
  <si>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</si>
  <si>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</si>
  <si>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</si>
  <si>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</si>
  <si>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Davinópolis</t>
  </si>
  <si>
    <t>Diorama</t>
  </si>
  <si>
    <t>Divinópolis de Goiás</t>
  </si>
  <si>
    <t>Doverlândia</t>
  </si>
  <si>
    <t>Edealina</t>
  </si>
  <si>
    <t>Edéia</t>
  </si>
  <si>
    <t>Estrela do Norte</t>
  </si>
  <si>
    <t>Faina</t>
  </si>
  <si>
    <t>Fazenda Nova</t>
  </si>
  <si>
    <t>Firminópolis</t>
  </si>
  <si>
    <t>Flores de Goiás</t>
  </si>
  <si>
    <t>Formosa</t>
  </si>
  <si>
    <t>Formoso</t>
  </si>
  <si>
    <t>Gameleira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</si>
  <si>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</si>
  <si>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</si>
  <si>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</si>
  <si>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</si>
  <si>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</si>
  <si>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</si>
  <si>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</si>
  <si>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</si>
  <si>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</si>
  <si>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</si>
  <si>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</si>
  <si>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</si>
  <si>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</si>
  <si>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Hidrolândia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</si>
  <si>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</si>
  <si>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</si>
  <si>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</si>
  <si>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</si>
  <si>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</si>
  <si>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</si>
  <si>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</si>
  <si>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</si>
  <si>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</si>
  <si>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</si>
  <si>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</si>
  <si>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</si>
  <si>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</si>
  <si>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</si>
  <si>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</si>
  <si>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</si>
  <si>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</si>
  <si>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</si>
  <si>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</si>
  <si>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</si>
  <si>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</si>
  <si>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</si>
  <si>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</si>
  <si>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</si>
  <si>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</si>
  <si>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</si>
  <si>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Jussara</t>
  </si>
  <si>
    <t>Lagoa Santa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</si>
  <si>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</si>
  <si>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</si>
  <si>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</si>
  <si>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</si>
  <si>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</si>
  <si>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</si>
  <si>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</si>
  <si>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</si>
  <si>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</si>
  <si>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</si>
  <si>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</si>
  <si>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</si>
  <si>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</si>
  <si>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</si>
  <si>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</si>
  <si>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</si>
  <si>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Morrinhos</t>
  </si>
  <si>
    <t>Morro Agudo de Goiás</t>
  </si>
  <si>
    <t>Mossâmedes</t>
  </si>
  <si>
    <t>Mozarlândia</t>
  </si>
  <si>
    <t>Mundo Novo</t>
  </si>
  <si>
    <t>Mutunópolis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</si>
  <si>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</si>
  <si>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</si>
  <si>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</si>
  <si>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</si>
  <si>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</si>
  <si>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</si>
  <si>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</si>
  <si>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Iguaçu de Goiás</t>
  </si>
  <si>
    <t>Nova Roma</t>
  </si>
  <si>
    <t>Nova Veneza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</si>
  <si>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</si>
  <si>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</si>
  <si>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</si>
  <si>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</si>
  <si>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</si>
  <si>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</si>
  <si>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</si>
  <si>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</si>
  <si>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</si>
  <si>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</si>
  <si>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</si>
  <si>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</si>
  <si>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</si>
  <si>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</si>
  <si>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</si>
  <si>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</si>
  <si>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</si>
  <si>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</si>
  <si>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Piranhas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</si>
  <si>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</si>
  <si>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</si>
  <si>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</si>
  <si>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</si>
  <si>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</si>
  <si>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</si>
  <si>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</si>
  <si>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</si>
  <si>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</si>
  <si>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</si>
  <si>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</si>
  <si>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</si>
  <si>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</si>
  <si>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</si>
  <si>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</si>
  <si>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</si>
  <si>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</si>
  <si>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</si>
  <si>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</si>
  <si>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</si>
  <si>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</si>
  <si>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</si>
  <si>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</si>
  <si>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</si>
  <si>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</si>
  <si>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</si>
  <si>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</si>
  <si>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ANTONIO DO DESCOBERTO</t>
  </si>
  <si>
    <t>Santo Antônio do Descoberto</t>
  </si>
  <si>
    <t>São Domingos</t>
  </si>
  <si>
    <t>São Francisco de Goiás</t>
  </si>
  <si>
    <t>São João da Paraúna</t>
  </si>
  <si>
    <t>São João d'Aliança</t>
  </si>
  <si>
    <t>São Luís de Montes Belos</t>
  </si>
  <si>
    <t>São Luíz do Norte</t>
  </si>
  <si>
    <t>São Miguel do Araguaia</t>
  </si>
  <si>
    <t>São Miguel do Passa Quatro</t>
  </si>
  <si>
    <t>São Patrício</t>
  </si>
  <si>
    <t>São Simão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</si>
  <si>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</si>
  <si>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</si>
  <si>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</si>
  <si>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</si>
  <si>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</si>
  <si>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</si>
  <si>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</si>
  <si>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</si>
  <si>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</si>
  <si>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Trindade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</si>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</sst>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98">
    <xf numFmtId="0" fontId="0" fillId="0" borderId="0" xfId="0"/>
    <xf numFmtId="4" fontId="0" fillId="0" borderId="0" xfId="0" applyNumberFormat="1"/>
    <xf numFmtId="1" fontId="0" fillId="0" borderId="0" xfId="0" applyNumberFormat="1"/>
    <xf numFmtId="2" fontId="0" fillId="0" borderId="0" xfId="0" applyNumberForma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6" fillId="0" borderId="0" xfId="0" applyFont="1"/>
    <xf numFmtId="0" fontId="0" fillId="0" borderId="0" xfId="0" applyFill="1"/>
    <xf numFmtId="0" fontId="0" fillId="0" borderId="0" xfId="0" applyFont="1" applyFill="1"/>
    <xf numFmtId="0" fontId="7" fillId="0" borderId="0" xfId="0" applyFont="1" applyFill="1"/>
    <xf numFmtId="4" fontId="0" fillId="0" borderId="2" xfId="0" applyNumberFormat="1" applyFill="1" applyBorder="1"/>
    <xf numFmtId="4" fontId="0" fillId="0" borderId="11" xfId="0" applyNumberFormat="1" applyFill="1" applyBorder="1"/>
    <xf numFmtId="4" fontId="0" fillId="0" borderId="12" xfId="0" applyNumberFormat="1" applyFill="1" applyBorder="1"/>
    <xf numFmtId="4" fontId="0" fillId="0" borderId="14" xfId="0" applyNumberFormat="1" applyFill="1" applyBorder="1"/>
    <xf numFmtId="4" fontId="0" fillId="0" borderId="16" xfId="0" applyNumberFormat="1" applyFill="1" applyBorder="1"/>
    <xf numFmtId="4" fontId="0" fillId="0" borderId="17" xfId="0" applyNumberFormat="1" applyFill="1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4" fontId="0" fillId="0" borderId="18" xfId="0" applyNumberFormat="1" applyFill="1" applyBorder="1"/>
    <xf numFmtId="4" fontId="0" fillId="0" borderId="6" xfId="0" applyNumberFormat="1" applyFill="1" applyBorder="1"/>
    <xf numFmtId="4" fontId="0" fillId="0" borderId="19" xfId="0" applyNumberFormat="1" applyFill="1" applyBorder="1"/>
    <xf numFmtId="4" fontId="0" fillId="0" borderId="10" xfId="0" applyNumberFormat="1" applyFill="1" applyBorder="1"/>
    <xf numFmtId="4" fontId="0" fillId="0" borderId="13" xfId="0" applyNumberFormat="1" applyFill="1" applyBorder="1"/>
    <xf numFmtId="4" fontId="0" fillId="0" borderId="15" xfId="0" applyNumberFormat="1" applyFill="1" applyBorder="1"/>
    <xf numFmtId="4" fontId="0" fillId="0" borderId="20" xfId="0" applyNumberFormat="1" applyFill="1" applyBorder="1"/>
    <xf numFmtId="4" fontId="0" fillId="0" borderId="21" xfId="0" applyNumberFormat="1" applyFill="1" applyBorder="1"/>
    <xf numFmtId="4" fontId="0" fillId="0" borderId="23" xfId="0" applyNumberFormat="1" applyFill="1" applyBorder="1"/>
    <xf numFmtId="4" fontId="9" fillId="6" borderId="24" xfId="0" applyNumberFormat="1" applyFont="1" applyFill="1" applyBorder="1" applyAlignment="1">
      <alignment horizontal="center" vertical="center" wrapText="1"/>
    </xf>
    <xf numFmtId="4" fontId="9" fillId="6" borderId="0" xfId="0" applyNumberFormat="1" applyFont="1" applyFill="1" applyBorder="1" applyAlignment="1">
      <alignment horizontal="center" vertical="center" wrapText="1"/>
    </xf>
    <xf numFmtId="4" fontId="9" fillId="6" borderId="27" xfId="0" applyNumberFormat="1" applyFont="1" applyFill="1" applyBorder="1" applyAlignment="1">
      <alignment horizontal="center" vertical="center" wrapText="1"/>
    </xf>
    <xf numFmtId="4" fontId="9" fillId="4" borderId="35" xfId="3" applyNumberFormat="1" applyFont="1" applyBorder="1" applyAlignment="1">
      <alignment horizontal="center" vertical="center" wrapText="1"/>
    </xf>
    <xf numFmtId="4" fontId="9" fillId="5" borderId="40" xfId="4" applyNumberFormat="1" applyFont="1" applyBorder="1" applyAlignment="1">
      <alignment horizontal="center" vertical="center" wrapText="1"/>
    </xf>
    <xf numFmtId="4" fontId="9" fillId="5" borderId="1" xfId="4" applyNumberFormat="1" applyFont="1" applyBorder="1" applyAlignment="1">
      <alignment horizontal="center" vertical="center" wrapText="1"/>
    </xf>
    <xf numFmtId="4" fontId="9" fillId="6" borderId="23" xfId="0" applyNumberFormat="1" applyFont="1" applyFill="1" applyBorder="1" applyAlignment="1">
      <alignment horizontal="center" vertical="center" wrapText="1"/>
    </xf>
    <xf numFmtId="0" fontId="9" fillId="9" borderId="34" xfId="3" applyFont="1" applyFill="1" applyBorder="1" applyAlignment="1">
      <alignment horizontal="center" vertical="center" wrapText="1"/>
    </xf>
    <xf numFmtId="4" fontId="9" fillId="10" borderId="1" xfId="4" applyNumberFormat="1" applyFont="1" applyFill="1" applyBorder="1" applyAlignment="1">
      <alignment horizontal="center" vertical="center" wrapText="1"/>
    </xf>
    <xf numFmtId="4" fontId="9" fillId="10" borderId="41" xfId="4" applyNumberFormat="1" applyFont="1" applyFill="1" applyBorder="1" applyAlignment="1">
      <alignment horizontal="center" vertical="center" wrapText="1"/>
    </xf>
    <xf numFmtId="2" fontId="6" fillId="0" borderId="0" xfId="0" applyNumberFormat="1" applyFont="1" applyFill="1"/>
    <xf numFmtId="0" fontId="10" fillId="11" borderId="21" xfId="0" applyFont="1" applyFill="1" applyBorder="1"/>
    <xf numFmtId="0" fontId="10" fillId="11" borderId="5" xfId="0" applyFont="1" applyFill="1" applyBorder="1" applyAlignment="1">
      <alignment horizontal="center"/>
    </xf>
    <xf numFmtId="0" fontId="0" fillId="11" borderId="21" xfId="0" applyFill="1" applyBorder="1"/>
    <xf numFmtId="0" fontId="0" fillId="11" borderId="5" xfId="0" applyFill="1" applyBorder="1" applyAlignment="1">
      <alignment horizontal="center"/>
    </xf>
    <xf numFmtId="0" fontId="7" fillId="0" borderId="0" xfId="0" applyFont="1"/>
    <xf numFmtId="0" fontId="0" fillId="8" borderId="21" xfId="0" applyFill="1" applyBorder="1"/>
    <xf numFmtId="0" fontId="0" fillId="8" borderId="5" xfId="0" applyFill="1" applyBorder="1" applyAlignment="1">
      <alignment horizontal="center"/>
    </xf>
    <xf numFmtId="4" fontId="0" fillId="8" borderId="13" xfId="0" applyNumberFormat="1" applyFill="1" applyBorder="1"/>
    <xf numFmtId="4" fontId="0" fillId="8" borderId="14" xfId="0" applyNumberFormat="1" applyFill="1" applyBorder="1"/>
    <xf numFmtId="4" fontId="0" fillId="8" borderId="2" xfId="0" applyNumberFormat="1" applyFill="1" applyBorder="1"/>
    <xf numFmtId="4" fontId="0" fillId="8" borderId="21" xfId="0" applyNumberFormat="1" applyFill="1" applyBorder="1"/>
    <xf numFmtId="4" fontId="0" fillId="8" borderId="6" xfId="0" applyNumberFormat="1" applyFill="1" applyBorder="1"/>
    <xf numFmtId="0" fontId="7" fillId="8" borderId="0" xfId="0" applyFont="1" applyFill="1"/>
    <xf numFmtId="0" fontId="7" fillId="11" borderId="0" xfId="0" applyFont="1" applyFill="1"/>
    <xf numFmtId="4" fontId="9" fillId="11" borderId="46" xfId="0" applyNumberFormat="1" applyFont="1" applyFill="1" applyBorder="1" applyAlignment="1">
      <alignment horizontal="left"/>
    </xf>
    <xf numFmtId="4" fontId="9" fillId="11" borderId="5" xfId="0" applyNumberFormat="1" applyFont="1" applyFill="1" applyBorder="1" applyAlignment="1">
      <alignment horizontal="left"/>
    </xf>
    <xf numFmtId="4" fontId="9" fillId="11" borderId="47" xfId="0" applyNumberFormat="1" applyFont="1" applyFill="1" applyBorder="1" applyAlignment="1">
      <alignment horizontal="left"/>
    </xf>
    <xf numFmtId="0" fontId="8" fillId="7" borderId="0" xfId="0" applyFont="1" applyFill="1" applyAlignment="1">
      <alignment horizontal="center"/>
    </xf>
    <xf numFmtId="0" fontId="7" fillId="6" borderId="42" xfId="0" applyFont="1" applyFill="1" applyBorder="1" applyAlignment="1">
      <alignment horizontal="center" vertical="center" wrapText="1"/>
    </xf>
    <xf numFmtId="0" fontId="7" fillId="6" borderId="43" xfId="0" applyFont="1" applyFill="1" applyBorder="1" applyAlignment="1">
      <alignment horizontal="center" vertical="center" wrapText="1"/>
    </xf>
    <xf numFmtId="0" fontId="7" fillId="6" borderId="45" xfId="0" applyFont="1" applyFill="1" applyBorder="1" applyAlignment="1">
      <alignment horizontal="center" vertical="center" wrapText="1"/>
    </xf>
    <xf numFmtId="4" fontId="9" fillId="6" borderId="20" xfId="0" applyNumberFormat="1" applyFont="1" applyFill="1" applyBorder="1" applyAlignment="1">
      <alignment horizontal="center" vertical="center" wrapText="1"/>
    </xf>
    <xf numFmtId="4" fontId="9" fillId="6" borderId="21" xfId="0" applyNumberFormat="1" applyFont="1" applyFill="1" applyBorder="1" applyAlignment="1">
      <alignment horizontal="center" vertical="center" wrapText="1"/>
    </xf>
    <xf numFmtId="4" fontId="9" fillId="6" borderId="22" xfId="0" applyNumberFormat="1" applyFont="1" applyFill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9" fillId="6" borderId="44" xfId="0" applyFont="1" applyFill="1" applyBorder="1" applyAlignment="1">
      <alignment horizontal="center" vertical="center" wrapText="1"/>
    </xf>
    <xf numFmtId="0" fontId="9" fillId="9" borderId="38" xfId="1" applyFont="1" applyFill="1" applyBorder="1" applyAlignment="1">
      <alignment horizontal="center" vertical="center"/>
    </xf>
    <xf numFmtId="0" fontId="9" fillId="9" borderId="4" xfId="1" applyFont="1" applyFill="1" applyBorder="1" applyAlignment="1">
      <alignment horizontal="center" vertical="center"/>
    </xf>
    <xf numFmtId="0" fontId="9" fillId="9" borderId="32" xfId="1" applyFont="1" applyFill="1" applyBorder="1" applyAlignment="1">
      <alignment horizontal="center" vertical="center"/>
    </xf>
    <xf numFmtId="0" fontId="9" fillId="9" borderId="9" xfId="1" applyFont="1" applyFill="1" applyBorder="1" applyAlignment="1">
      <alignment horizontal="center" vertical="center"/>
    </xf>
    <xf numFmtId="0" fontId="9" fillId="10" borderId="3" xfId="1" applyFont="1" applyFill="1" applyBorder="1" applyAlignment="1">
      <alignment horizontal="center" vertical="center"/>
    </xf>
    <xf numFmtId="0" fontId="9" fillId="10" borderId="39" xfId="1" applyFont="1" applyFill="1" applyBorder="1" applyAlignment="1">
      <alignment horizontal="center" vertical="center"/>
    </xf>
    <xf numFmtId="0" fontId="9" fillId="10" borderId="8" xfId="1" applyFont="1" applyFill="1" applyBorder="1" applyAlignment="1">
      <alignment horizontal="center" vertical="center"/>
    </xf>
    <xf numFmtId="0" fontId="9" fillId="10" borderId="33" xfId="1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9" fillId="6" borderId="28" xfId="2" applyFont="1" applyFill="1" applyBorder="1" applyAlignment="1">
      <alignment horizontal="center" vertical="center" wrapText="1"/>
    </xf>
    <xf numFmtId="0" fontId="9" fillId="6" borderId="29" xfId="2" applyFont="1" applyFill="1" applyBorder="1" applyAlignment="1">
      <alignment horizontal="center" vertical="center"/>
    </xf>
    <xf numFmtId="0" fontId="9" fillId="6" borderId="30" xfId="2" applyFont="1" applyFill="1" applyBorder="1" applyAlignment="1">
      <alignment horizontal="center" vertical="center"/>
    </xf>
    <xf numFmtId="0" fontId="9" fillId="6" borderId="31" xfId="2" applyFont="1" applyFill="1" applyBorder="1" applyAlignment="1">
      <alignment horizontal="center" vertical="center"/>
    </xf>
    <xf numFmtId="0" fontId="9" fillId="6" borderId="32" xfId="2" applyFont="1" applyFill="1" applyBorder="1" applyAlignment="1">
      <alignment horizontal="center" vertical="center"/>
    </xf>
    <xf numFmtId="0" fontId="9" fillId="6" borderId="33" xfId="2" applyFont="1" applyFill="1" applyBorder="1" applyAlignment="1">
      <alignment horizontal="center" vertical="center"/>
    </xf>
    <xf numFmtId="0" fontId="9" fillId="6" borderId="36" xfId="1" applyFont="1" applyFill="1" applyBorder="1" applyAlignment="1">
      <alignment horizontal="center" vertical="center"/>
    </xf>
    <xf numFmtId="0" fontId="9" fillId="6" borderId="25" xfId="1" applyFont="1" applyFill="1" applyBorder="1" applyAlignment="1">
      <alignment horizontal="center" vertical="center"/>
    </xf>
    <xf numFmtId="0" fontId="9" fillId="6" borderId="37" xfId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0" fillId="0" borderId="46" xfId="0" applyBorder="1"/>
    <xf numFmtId="0" fontId="10" fillId="11" borderId="46" xfId="0" applyFont="1" applyFill="1" applyBorder="1"/>
    <xf numFmtId="0" fontId="0" fillId="8" borderId="46" xfId="0" applyFill="1" applyBorder="1"/>
    <xf numFmtId="0" fontId="0" fillId="11" borderId="46" xfId="0" applyFill="1" applyBorder="1"/>
    <xf numFmtId="0" fontId="0" fillId="0" borderId="48" xfId="0" applyBorder="1"/>
    <xf numFmtId="0" fontId="0" fillId="0" borderId="44" xfId="0" applyBorder="1"/>
    <xf numFmtId="0" fontId="0" fillId="0" borderId="21" xfId="0" applyFill="1" applyBorder="1"/>
  </cellXfs>
  <cellStyles count="5">
    <cellStyle name="20% - Ênfase6" xfId="4" builtinId="50"/>
    <cellStyle name="40% - Ênfase2" xfId="3" builtinId="35"/>
    <cellStyle name="Bom" xfId="1" builtinId="26"/>
    <cellStyle name="Neutra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3</xdr:col>
      <xdr:colOff>1</xdr:colOff>
      <xdr:row>2</xdr:row>
      <xdr:rowOff>66675</xdr:rowOff>
    </xdr:to>
    <xdr:pic>
      <xdr:nvPicPr>
        <xdr:cNvPr id="2" name="Imagem 3" descr="LOGO APROVAD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"/>
          <a:ext cx="752476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showGridLines="0" tabSelected="1" workbookViewId="0">
      <pane ySplit="9" topLeftCell="A256" activePane="bottomLeft" state="frozen"/>
      <selection pane="bottomLeft" activeCell="D25" sqref="D25"/>
    </sheetView>
  </sheetViews>
  <sheetFormatPr defaultRowHeight="15" x14ac:dyDescent="0.25"/>
  <cols>
    <col min="1" max="1" width="9.7109375" customWidth="1"/>
    <col min="2" max="2" width="10.5703125" customWidth="1"/>
    <col min="3" max="3" width="15.7109375" customWidth="1"/>
    <col min="4" max="4" width="26" customWidth="1"/>
    <col min="5" max="5" width="5.5703125" customWidth="1"/>
    <col min="6" max="6" width="20.85546875" style="1" customWidth="1"/>
    <col min="7" max="7" width="21.140625" style="1" bestFit="1" customWidth="1"/>
    <col min="8" max="8" width="20.85546875" style="1" customWidth="1"/>
    <col min="9" max="9" width="21.140625" style="1" customWidth="1"/>
    <col min="10" max="10" width="17.85546875" style="1" customWidth="1"/>
    <col min="11" max="11" width="17.140625" customWidth="1"/>
    <col min="12" max="12" width="19.28515625" customWidth="1"/>
    <col min="13" max="13" width="15.140625" hidden="1" customWidth="1"/>
    <col min="14" max="14" width="15.140625" customWidth="1"/>
    <col min="15" max="15" width="4.5703125" customWidth="1"/>
  </cols>
  <sheetData>
    <row r="1" spans="1:15" x14ac:dyDescent="0.25">
      <c r="D1" s="4" t="s">
        <v>541</v>
      </c>
      <c r="E1" s="4"/>
    </row>
    <row r="2" spans="1:15" x14ac:dyDescent="0.25">
      <c r="D2" s="5" t="s">
        <v>265</v>
      </c>
      <c r="E2" s="5"/>
    </row>
    <row r="3" spans="1:15" x14ac:dyDescent="0.25">
      <c r="D3" s="5" t="s">
        <v>266</v>
      </c>
      <c r="E3" s="5"/>
    </row>
    <row r="4" spans="1:15" ht="18.75" x14ac:dyDescent="0.3">
      <c r="A4" s="59" t="s">
        <v>540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</row>
    <row r="5" spans="1:15" ht="7.5" customHeight="1" thickBot="1" x14ac:dyDescent="0.3"/>
    <row r="6" spans="1:15" ht="29.25" customHeight="1" x14ac:dyDescent="0.25">
      <c r="A6" s="89" t="s">
        <v>267</v>
      </c>
      <c r="B6" s="77" t="s">
        <v>278</v>
      </c>
      <c r="C6" s="60" t="s">
        <v>551</v>
      </c>
      <c r="D6" s="77" t="s">
        <v>274</v>
      </c>
      <c r="E6" s="60" t="s">
        <v>543</v>
      </c>
      <c r="F6" s="80" t="s">
        <v>544</v>
      </c>
      <c r="G6" s="81"/>
      <c r="H6" s="86" t="s">
        <v>545</v>
      </c>
      <c r="I6" s="87"/>
      <c r="J6" s="87"/>
      <c r="K6" s="88"/>
      <c r="L6" s="63" t="s">
        <v>268</v>
      </c>
      <c r="M6" s="31"/>
      <c r="N6" s="66" t="s">
        <v>546</v>
      </c>
    </row>
    <row r="7" spans="1:15" x14ac:dyDescent="0.25">
      <c r="A7" s="90"/>
      <c r="B7" s="78"/>
      <c r="C7" s="61"/>
      <c r="D7" s="78"/>
      <c r="E7" s="61"/>
      <c r="F7" s="82"/>
      <c r="G7" s="83"/>
      <c r="H7" s="69" t="s">
        <v>253</v>
      </c>
      <c r="I7" s="70"/>
      <c r="J7" s="73" t="s">
        <v>264</v>
      </c>
      <c r="K7" s="74"/>
      <c r="L7" s="64"/>
      <c r="M7" s="32"/>
      <c r="N7" s="67"/>
    </row>
    <row r="8" spans="1:15" ht="8.25" customHeight="1" x14ac:dyDescent="0.25">
      <c r="A8" s="90"/>
      <c r="B8" s="78"/>
      <c r="C8" s="61"/>
      <c r="D8" s="78"/>
      <c r="E8" s="61"/>
      <c r="F8" s="84"/>
      <c r="G8" s="85"/>
      <c r="H8" s="71"/>
      <c r="I8" s="72"/>
      <c r="J8" s="75"/>
      <c r="K8" s="76"/>
      <c r="L8" s="64"/>
      <c r="M8" s="33"/>
      <c r="N8" s="68"/>
    </row>
    <row r="9" spans="1:15" ht="30.75" thickBot="1" x14ac:dyDescent="0.3">
      <c r="A9" s="90"/>
      <c r="B9" s="79"/>
      <c r="C9" s="61"/>
      <c r="D9" s="79"/>
      <c r="E9" s="62"/>
      <c r="F9" s="38" t="s">
        <v>253</v>
      </c>
      <c r="G9" s="34" t="s">
        <v>264</v>
      </c>
      <c r="H9" s="35" t="s">
        <v>269</v>
      </c>
      <c r="I9" s="36" t="s">
        <v>270</v>
      </c>
      <c r="J9" s="39" t="s">
        <v>271</v>
      </c>
      <c r="K9" s="40" t="s">
        <v>272</v>
      </c>
      <c r="L9" s="65"/>
      <c r="M9" s="31"/>
      <c r="N9" s="37" t="s">
        <v>273</v>
      </c>
    </row>
    <row r="10" spans="1:15" x14ac:dyDescent="0.25">
      <c r="A10" s="16">
        <v>1</v>
      </c>
      <c r="B10" s="17">
        <v>386</v>
      </c>
      <c r="C10" s="16">
        <v>5200050</v>
      </c>
      <c r="D10" s="16" t="s">
        <v>552</v>
      </c>
      <c r="E10" s="19">
        <v>2016</v>
      </c>
      <c r="F10" s="25">
        <f>IFERROR(VLOOKUP(B10,Ajustes_EDUCACAO!$A$2:$T$300,4,)+VLOOKUP(B10,Ajustes_EDUCACAO!$A$2:$T$300,5,),"SEM CERTIFICAÇÃO")</f>
        <v>18395743.579999998</v>
      </c>
      <c r="G10" s="12">
        <f>IF(N10=0,0,IF(F10="SEM CERTIFICAÇÃO",0,IFERROR(VLOOKUP(B10,Ajustes_FUNDEB!$A$2:$K$300,3,),0)))</f>
        <v>6520168.7599999998</v>
      </c>
      <c r="H10" s="25">
        <f>IF(N10=0,0,IF(F10="SEM CERTIFICAÇÃO",0,IFERROR(VLOOKUP(B10,MDE_2016!$A$2:$E$300,5,),0)))</f>
        <v>91732.03</v>
      </c>
      <c r="I10" s="11">
        <f>IF(N10=0,0,IF(F10="SEM CERTIFICAÇÃO",0,IFERROR(((VLOOKUP(B10,Ajustes_EDUCACAO!$A$2:$J$300,6,) - H10)),0)))</f>
        <v>8366181.0699999994</v>
      </c>
      <c r="J10" s="11">
        <f>IF(N10=0,0,IF(F10="SEM CERTIFICAÇÃO",0,IFERROR(VLOOKUP(B10,Ajustes_FUNDEB!$A$2:$K$300,5,),0)))</f>
        <v>4235082.6100000003</v>
      </c>
      <c r="K10" s="12">
        <f>IF(N10=0,0,IF(F10="SEM CERTIFICAÇÃO",0,IFERROR(VLOOKUP(B10,Ajustes_FUNDEB!$A$2:$K$300,6,),0)))</f>
        <v>2185746.06</v>
      </c>
      <c r="L10" s="28">
        <f>IF(N10=0,0,IF(F10="SEM CERTIFICAÇÃO",0,IFERROR(VLOOKUP(B10,Ajustes_EDUCACAO!$A$2:$K$300,7,),0)))</f>
        <v>3940296.86</v>
      </c>
      <c r="M10" s="22">
        <f>IFERROR(((H10+I10-L10)/F10*100),0)</f>
        <v>24.557943093485981</v>
      </c>
      <c r="N10" s="12">
        <f>IF(F10="SEM CERTIFICAÇÃO",0,IFERROR(VLOOKUP(B10,Ajustes_EDUCACAO!$A$2:$K$300,10,),0))</f>
        <v>24.56</v>
      </c>
      <c r="O10" s="41"/>
    </row>
    <row r="11" spans="1:15" x14ac:dyDescent="0.25">
      <c r="A11" s="91">
        <v>2</v>
      </c>
      <c r="B11" s="96">
        <v>1</v>
      </c>
      <c r="C11" s="17">
        <v>5200100</v>
      </c>
      <c r="D11" s="17" t="s">
        <v>553</v>
      </c>
      <c r="E11" s="20">
        <v>2016</v>
      </c>
      <c r="F11" s="26">
        <f>IFERROR(VLOOKUP(B11,Ajustes_EDUCACAO!$A$2:$T$300,4,)+VLOOKUP(B11,Ajustes_EDUCACAO!$A$2:$T$300,5,),"SEM CERTIFICAÇÃO")</f>
        <v>25690349.309999999</v>
      </c>
      <c r="G11" s="13">
        <f>IF(N11=0,0,IF(F11="SEM CERTIFICAÇÃO",0,IFERROR(VLOOKUP(B11,Ajustes_FUNDEB!$A$2:$K$300,3,),0)))</f>
        <v>4618016.87</v>
      </c>
      <c r="H11" s="26">
        <f>IF(N11=0,0,IF(F11="SEM CERTIFICAÇÃO",0,IFERROR(VLOOKUP(B11,MDE_2016!$A$2:$E$300,5,),0)))</f>
        <v>473489.1</v>
      </c>
      <c r="I11" s="10">
        <f>IF(N11=0,0,IF(F11="SEM CERTIFICAÇÃO",0,IFERROR(((VLOOKUP(B11,Ajustes_EDUCACAO!$A$2:$J$300,6,) - H11)),0)))</f>
        <v>6875714.6000000006</v>
      </c>
      <c r="J11" s="10">
        <f>IF(N11=0,0,IF(F11="SEM CERTIFICAÇÃO",0,IFERROR(VLOOKUP(B11,Ajustes_FUNDEB!$A$2:$K$300,5,),0)))</f>
        <v>3825847.3</v>
      </c>
      <c r="K11" s="13">
        <f>IF(N11=0,0,IF(F11="SEM CERTIFICAÇÃO",0,IFERROR(VLOOKUP(B11,Ajustes_FUNDEB!$A$2:$K$300,6,),0)))</f>
        <v>696372.61</v>
      </c>
      <c r="L11" s="29">
        <f>IF(N11=0,0,IF(F11="SEM CERTIFICAÇÃO",0,IFERROR(VLOOKUP(B11,Ajustes_EDUCACAO!$A$2:$K$300,7,),0)))</f>
        <v>1002162.26</v>
      </c>
      <c r="M11" s="23">
        <f t="shared" ref="M11:M74" si="0">IFERROR(((H11+I11-L11)/F11*100),0)</f>
        <v>24.705936705692856</v>
      </c>
      <c r="N11" s="13">
        <f>IF(F11="SEM CERTIFICAÇÃO",0,IFERROR(VLOOKUP(B11,Ajustes_EDUCACAO!$A$2:$K$300,10,),0))</f>
        <v>24.71</v>
      </c>
      <c r="O11" s="3"/>
    </row>
    <row r="12" spans="1:15" x14ac:dyDescent="0.25">
      <c r="A12" s="91">
        <v>3</v>
      </c>
      <c r="B12" s="17">
        <v>249</v>
      </c>
      <c r="C12" s="17">
        <v>5200134</v>
      </c>
      <c r="D12" s="17" t="s">
        <v>554</v>
      </c>
      <c r="E12" s="20">
        <v>2016</v>
      </c>
      <c r="F12" s="26">
        <f>IFERROR(VLOOKUP(B12,Ajustes_EDUCACAO!$A$2:$T$300,4,)+VLOOKUP(B12,Ajustes_EDUCACAO!$A$2:$T$300,5,),"SEM CERTIFICAÇÃO")</f>
        <v>36265913.32</v>
      </c>
      <c r="G12" s="13">
        <f>IF(N12=0,0,IF(F12="SEM CERTIFICAÇÃO",0,IFERROR(VLOOKUP(B12,Ajustes_FUNDEB!$A$2:$K$300,3,),0)))</f>
        <v>8257865.7000000002</v>
      </c>
      <c r="H12" s="26">
        <f>IF(N12=0,0,IF(F12="SEM CERTIFICAÇÃO",0,IFERROR(VLOOKUP(B12,MDE_2016!$A$2:$E$300,5,),0)))</f>
        <v>365560.53</v>
      </c>
      <c r="I12" s="10">
        <f>IF(N12=0,0,IF(F12="SEM CERTIFICAÇÃO",0,IFERROR(((VLOOKUP(B12,Ajustes_EDUCACAO!$A$2:$J$300,6,) - H12)),0)))</f>
        <v>12930166.060000001</v>
      </c>
      <c r="J12" s="10">
        <f>IF(N12=0,0,IF(F12="SEM CERTIFICAÇÃO",0,IFERROR(VLOOKUP(B12,Ajustes_FUNDEB!$A$2:$K$300,5,),0)))</f>
        <v>6380469.6100000003</v>
      </c>
      <c r="K12" s="13">
        <f>IF(N12=0,0,IF(F12="SEM CERTIFICAÇÃO",0,IFERROR(VLOOKUP(B12,Ajustes_FUNDEB!$A$2:$K$300,6,),0)))</f>
        <v>1427262.98</v>
      </c>
      <c r="L12" s="29">
        <f>IF(N12=0,0,IF(F12="SEM CERTIFICAÇÃO",0,IFERROR(VLOOKUP(B12,Ajustes_EDUCACAO!$A$2:$K$300,7,),0)))</f>
        <v>2558393.2000000002</v>
      </c>
      <c r="M12" s="23">
        <f t="shared" si="0"/>
        <v>29.607232817375522</v>
      </c>
      <c r="N12" s="13">
        <f>IF(F12="SEM CERTIFICAÇÃO",0,IFERROR(VLOOKUP(B12,Ajustes_EDUCACAO!$A$2:$K$300,10,),0))</f>
        <v>29.61</v>
      </c>
    </row>
    <row r="13" spans="1:15" x14ac:dyDescent="0.25">
      <c r="A13" s="91">
        <v>4</v>
      </c>
      <c r="B13" s="17">
        <v>2</v>
      </c>
      <c r="C13" s="17">
        <v>5200159</v>
      </c>
      <c r="D13" s="17" t="s">
        <v>555</v>
      </c>
      <c r="E13" s="20">
        <v>2016</v>
      </c>
      <c r="F13" s="26">
        <f>IFERROR(VLOOKUP(B13,Ajustes_EDUCACAO!$A$2:$T$300,4,)+VLOOKUP(B13,Ajustes_EDUCACAO!$A$2:$T$300,5,),"SEM CERTIFICAÇÃO")</f>
        <v>10213489.380000001</v>
      </c>
      <c r="G13" s="13">
        <f>IF(N13=0,0,IF(F13="SEM CERTIFICAÇÃO",0,IFERROR(VLOOKUP(B13,Ajustes_FUNDEB!$A$2:$K$300,3,),0)))</f>
        <v>783632.1</v>
      </c>
      <c r="H13" s="26">
        <f>IF(N13=0,0,IF(F13="SEM CERTIFICAÇÃO",0,IFERROR(VLOOKUP(B13,MDE_2016!$A$2:$E$300,5,),0)))</f>
        <v>347832.71</v>
      </c>
      <c r="I13" s="10">
        <f>IF(N13=0,0,IF(F13="SEM CERTIFICAÇÃO",0,IFERROR(((VLOOKUP(B13,Ajustes_EDUCACAO!$A$2:$J$300,6,) - H13)),0)))</f>
        <v>1551685.82</v>
      </c>
      <c r="J13" s="10">
        <f>IF(N13=0,0,IF(F13="SEM CERTIFICAÇÃO",0,IFERROR(VLOOKUP(B13,Ajustes_FUNDEB!$A$2:$K$300,5,),0)))</f>
        <v>530434.06999999995</v>
      </c>
      <c r="K13" s="13">
        <f>IF(N13=0,0,IF(F13="SEM CERTIFICAÇÃO",0,IFERROR(VLOOKUP(B13,Ajustes_FUNDEB!$A$2:$K$300,6,),0)))</f>
        <v>319448.24</v>
      </c>
      <c r="L13" s="29">
        <f>IF(N13=0,0,IF(F13="SEM CERTIFICAÇÃO",0,IFERROR(VLOOKUP(B13,Ajustes_EDUCACAO!$A$2:$K$300,7,),0)))</f>
        <v>-812328.26</v>
      </c>
      <c r="M13" s="23">
        <f t="shared" si="0"/>
        <v>26.551619031496948</v>
      </c>
      <c r="N13" s="13">
        <f>IF(F13="SEM CERTIFICAÇÃO",0,IFERROR(VLOOKUP(B13,Ajustes_EDUCACAO!$A$2:$K$300,10,),0))</f>
        <v>26.55</v>
      </c>
      <c r="O13" s="6"/>
    </row>
    <row r="14" spans="1:15" x14ac:dyDescent="0.25">
      <c r="A14" s="91">
        <v>5</v>
      </c>
      <c r="B14" s="17">
        <v>3</v>
      </c>
      <c r="C14" s="17">
        <v>5200175</v>
      </c>
      <c r="D14" s="17" t="s">
        <v>556</v>
      </c>
      <c r="E14" s="20">
        <v>2016</v>
      </c>
      <c r="F14" s="26">
        <f>IFERROR(VLOOKUP(B14,Ajustes_EDUCACAO!$A$2:$T$300,4,)+VLOOKUP(B14,Ajustes_EDUCACAO!$A$2:$T$300,5,),"SEM CERTIFICAÇÃO")</f>
        <v>15613373.200000001</v>
      </c>
      <c r="G14" s="13">
        <f>IF(N14=0,0,IF(F14="SEM CERTIFICAÇÃO",0,IFERROR(VLOOKUP(B14,Ajustes_FUNDEB!$A$2:$K$300,3,),0)))</f>
        <v>2208008.39</v>
      </c>
      <c r="H14" s="26">
        <f>IF(N14=0,0,IF(F14="SEM CERTIFICAÇÃO",0,IFERROR(VLOOKUP(B14,MDE_2016!$A$2:$E$300,5,),0)))</f>
        <v>0</v>
      </c>
      <c r="I14" s="10">
        <f>IF(N14=0,0,IF(F14="SEM CERTIFICAÇÃO",0,IFERROR(((VLOOKUP(B14,Ajustes_EDUCACAO!$A$2:$J$300,6,) - H14)),0)))</f>
        <v>4053187.41</v>
      </c>
      <c r="J14" s="10">
        <f>IF(N14=0,0,IF(F14="SEM CERTIFICAÇÃO",0,IFERROR(VLOOKUP(B14,Ajustes_FUNDEB!$A$2:$K$300,5,),0)))</f>
        <v>1506743.07</v>
      </c>
      <c r="K14" s="13">
        <f>IF(N14=0,0,IF(F14="SEM CERTIFICAÇÃO",0,IFERROR(VLOOKUP(B14,Ajustes_FUNDEB!$A$2:$K$300,6,),0)))</f>
        <v>718560.48</v>
      </c>
      <c r="L14" s="29">
        <f>IF(N14=0,0,IF(F14="SEM CERTIFICAÇÃO",0,IFERROR(VLOOKUP(B14,Ajustes_EDUCACAO!$A$2:$K$300,7,),0)))</f>
        <v>-329214.53000000003</v>
      </c>
      <c r="M14" s="23">
        <f t="shared" si="0"/>
        <v>28.068258433738073</v>
      </c>
      <c r="N14" s="13">
        <f>IF(F14="SEM CERTIFICAÇÃO",0,IFERROR(VLOOKUP(B14,Ajustes_EDUCACAO!$A$2:$K$300,10,),0))</f>
        <v>28.07</v>
      </c>
    </row>
    <row r="15" spans="1:15" x14ac:dyDescent="0.25">
      <c r="A15" s="91">
        <v>6</v>
      </c>
      <c r="B15" s="17">
        <v>4</v>
      </c>
      <c r="C15" s="17">
        <v>5200209</v>
      </c>
      <c r="D15" s="17" t="s">
        <v>557</v>
      </c>
      <c r="E15" s="20">
        <v>2016</v>
      </c>
      <c r="F15" s="26">
        <f>IFERROR(VLOOKUP(B15,Ajustes_EDUCACAO!$A$2:$T$300,4,)+VLOOKUP(B15,Ajustes_EDUCACAO!$A$2:$T$300,5,),"SEM CERTIFICAÇÃO")</f>
        <v>12678039.729999999</v>
      </c>
      <c r="G15" s="13">
        <f>IF(N15=0,0,IF(F15="SEM CERTIFICAÇÃO",0,IFERROR(VLOOKUP(B15,Ajustes_FUNDEB!$A$2:$K$300,3,),0)))</f>
        <v>776745.7</v>
      </c>
      <c r="H15" s="26">
        <f>IF(N15=0,0,IF(F15="SEM CERTIFICAÇÃO",0,IFERROR(VLOOKUP(B15,MDE_2016!$A$2:$E$300,5,),0)))</f>
        <v>93433.600000000006</v>
      </c>
      <c r="I15" s="10">
        <f>IF(N15=0,0,IF(F15="SEM CERTIFICAÇÃO",0,IFERROR(((VLOOKUP(B15,Ajustes_EDUCACAO!$A$2:$J$300,6,) - H15)),0)))</f>
        <v>2492122.2999999998</v>
      </c>
      <c r="J15" s="10">
        <f>IF(N15=0,0,IF(F15="SEM CERTIFICAÇÃO",0,IFERROR(VLOOKUP(B15,Ajustes_FUNDEB!$A$2:$K$300,5,),0)))</f>
        <v>791393.67</v>
      </c>
      <c r="K15" s="13">
        <f>IF(N15=0,0,IF(F15="SEM CERTIFICAÇÃO",0,IFERROR(VLOOKUP(B15,Ajustes_FUNDEB!$A$2:$K$300,6,),0)))</f>
        <v>18601.02</v>
      </c>
      <c r="L15" s="29">
        <f>IF(N15=0,0,IF(F15="SEM CERTIFICAÇÃO",0,IFERROR(VLOOKUP(B15,Ajustes_EDUCACAO!$A$2:$K$300,7,),0)))</f>
        <v>-1436545.6</v>
      </c>
      <c r="M15" s="23">
        <f t="shared" si="0"/>
        <v>31.724947907226671</v>
      </c>
      <c r="N15" s="13">
        <f>IF(F15="SEM CERTIFICAÇÃO",0,IFERROR(VLOOKUP(B15,Ajustes_EDUCACAO!$A$2:$K$300,10,),0))</f>
        <v>31.72</v>
      </c>
    </row>
    <row r="16" spans="1:15" x14ac:dyDescent="0.25">
      <c r="A16" s="91">
        <v>7</v>
      </c>
      <c r="B16" s="17">
        <v>387</v>
      </c>
      <c r="C16" s="17">
        <v>5200258</v>
      </c>
      <c r="D16" s="17" t="s">
        <v>558</v>
      </c>
      <c r="E16" s="20">
        <v>2016</v>
      </c>
      <c r="F16" s="26">
        <f>IFERROR(VLOOKUP(B16,Ajustes_EDUCACAO!$A$2:$T$300,4,)+VLOOKUP(B16,Ajustes_EDUCACAO!$A$2:$T$300,5,),"SEM CERTIFICAÇÃO")</f>
        <v>117505721.04000001</v>
      </c>
      <c r="G16" s="13">
        <f>IF(N16=0,0,IF(F16="SEM CERTIFICAÇÃO",0,IFERROR(VLOOKUP(B16,Ajustes_FUNDEB!$A$2:$K$300,3,),0)))</f>
        <v>77427403.319999993</v>
      </c>
      <c r="H16" s="26">
        <f>IF(N16=0,0,IF(F16="SEM CERTIFICAÇÃO",0,IFERROR(VLOOKUP(B16,MDE_2016!$A$2:$E$300,5,),0)))</f>
        <v>17208821.2700001</v>
      </c>
      <c r="I16" s="10">
        <f>IF(N16=0,0,IF(F16="SEM CERTIFICAÇÃO",0,IFERROR(((VLOOKUP(B16,Ajustes_EDUCACAO!$A$2:$J$300,6,) - H16)),0)))</f>
        <v>79914750.839999899</v>
      </c>
      <c r="J16" s="10">
        <f>IF(N16=0,0,IF(F16="SEM CERTIFICAÇÃO",0,IFERROR(VLOOKUP(B16,Ajustes_FUNDEB!$A$2:$K$300,5,),0)))</f>
        <v>58299908.630000003</v>
      </c>
      <c r="K16" s="13">
        <f>IF(N16=0,0,IF(F16="SEM CERTIFICAÇÃO",0,IFERROR(VLOOKUP(B16,Ajustes_FUNDEB!$A$2:$K$300,6,),0)))</f>
        <v>19516408.57</v>
      </c>
      <c r="L16" s="29">
        <f>IF(N16=0,0,IF(F16="SEM CERTIFICAÇÃO",0,IFERROR(VLOOKUP(B16,Ajustes_EDUCACAO!$A$2:$K$300,7,),0)))</f>
        <v>64182429.5</v>
      </c>
      <c r="M16" s="23">
        <f t="shared" si="0"/>
        <v>28.033650037164183</v>
      </c>
      <c r="N16" s="13">
        <f>IF(F16="SEM CERTIFICAÇÃO",0,IFERROR(VLOOKUP(B16,Ajustes_EDUCACAO!$A$2:$K$300,10,),0))</f>
        <v>28.03</v>
      </c>
    </row>
    <row r="17" spans="1:15" x14ac:dyDescent="0.25">
      <c r="A17" s="91">
        <v>8</v>
      </c>
      <c r="B17" s="17">
        <v>5</v>
      </c>
      <c r="C17" s="17">
        <v>5200308</v>
      </c>
      <c r="D17" s="17" t="s">
        <v>559</v>
      </c>
      <c r="E17" s="20">
        <v>2016</v>
      </c>
      <c r="F17" s="26">
        <f>IFERROR(VLOOKUP(B17,Ajustes_EDUCACAO!$A$2:$T$300,4,)+VLOOKUP(B17,Ajustes_EDUCACAO!$A$2:$T$300,5,),"SEM CERTIFICAÇÃO")</f>
        <v>41623054.280000001</v>
      </c>
      <c r="G17" s="13">
        <f>IF(N17=0,0,IF(F17="SEM CERTIFICAÇÃO",0,IFERROR(VLOOKUP(B17,Ajustes_FUNDEB!$A$2:$K$300,3,),0)))</f>
        <v>11964329.43</v>
      </c>
      <c r="H17" s="26">
        <f>IF(N17=0,0,IF(F17="SEM CERTIFICAÇÃO",0,IFERROR(VLOOKUP(B17,MDE_2016!$A$2:$E$300,5,),0)))</f>
        <v>120888.74</v>
      </c>
      <c r="I17" s="10">
        <f>IF(N17=0,0,IF(F17="SEM CERTIFICAÇÃO",0,IFERROR(((VLOOKUP(B17,Ajustes_EDUCACAO!$A$2:$J$300,6,) - H17)),0)))</f>
        <v>18187682.300000001</v>
      </c>
      <c r="J17" s="10">
        <f>IF(N17=0,0,IF(F17="SEM CERTIFICAÇÃO",0,IFERROR(VLOOKUP(B17,Ajustes_FUNDEB!$A$2:$K$300,5,),0)))</f>
        <v>10390528.710000001</v>
      </c>
      <c r="K17" s="13">
        <f>IF(N17=0,0,IF(F17="SEM CERTIFICAÇÃO",0,IFERROR(VLOOKUP(B17,Ajustes_FUNDEB!$A$2:$K$300,6,),0)))</f>
        <v>1785677.39</v>
      </c>
      <c r="L17" s="29">
        <f>IF(N17=0,0,IF(F17="SEM CERTIFICAÇÃO",0,IFERROR(VLOOKUP(B17,Ajustes_EDUCACAO!$A$2:$K$300,7,),0)))</f>
        <v>6011334.0099999998</v>
      </c>
      <c r="M17" s="23">
        <f t="shared" si="0"/>
        <v>29.544292802916335</v>
      </c>
      <c r="N17" s="13">
        <f>IF(F17="SEM CERTIFICAÇÃO",0,IFERROR(VLOOKUP(B17,Ajustes_EDUCACAO!$A$2:$K$300,10,),0))</f>
        <v>29.54</v>
      </c>
    </row>
    <row r="18" spans="1:15" x14ac:dyDescent="0.25">
      <c r="A18" s="91">
        <v>9</v>
      </c>
      <c r="B18" s="17">
        <v>6</v>
      </c>
      <c r="C18" s="17">
        <v>5200506</v>
      </c>
      <c r="D18" s="17" t="s">
        <v>560</v>
      </c>
      <c r="E18" s="20">
        <v>2016</v>
      </c>
      <c r="F18" s="26">
        <f>IFERROR(VLOOKUP(B18,Ajustes_EDUCACAO!$A$2:$T$300,4,)+VLOOKUP(B18,Ajustes_EDUCACAO!$A$2:$T$300,5,),"SEM CERTIFICAÇÃO")</f>
        <v>10143023.610000001</v>
      </c>
      <c r="G18" s="13">
        <f>IF(N18=0,0,IF(F18="SEM CERTIFICAÇÃO",0,IFERROR(VLOOKUP(B18,Ajustes_FUNDEB!$A$2:$K$300,3,),0)))</f>
        <v>131229.78</v>
      </c>
      <c r="H18" s="26">
        <f>IF(N18=0,0,IF(F18="SEM CERTIFICAÇÃO",0,IFERROR(VLOOKUP(B18,MDE_2016!$A$2:$E$300,5,),0)))</f>
        <v>0</v>
      </c>
      <c r="I18" s="10">
        <f>IF(N18=0,0,IF(F18="SEM CERTIFICAÇÃO",0,IFERROR(((VLOOKUP(B18,Ajustes_EDUCACAO!$A$2:$J$300,6,) - H18)),0)))</f>
        <v>1009616.36</v>
      </c>
      <c r="J18" s="10">
        <f>IF(N18=0,0,IF(F18="SEM CERTIFICAÇÃO",0,IFERROR(VLOOKUP(B18,Ajustes_FUNDEB!$A$2:$K$300,5,),0)))</f>
        <v>128880.56</v>
      </c>
      <c r="K18" s="13">
        <f>IF(N18=0,0,IF(F18="SEM CERTIFICAÇÃO",0,IFERROR(VLOOKUP(B18,Ajustes_FUNDEB!$A$2:$K$300,6,),0)))</f>
        <v>0</v>
      </c>
      <c r="L18" s="29">
        <f>IF(N18=0,0,IF(F18="SEM CERTIFICAÇÃO",0,IFERROR(VLOOKUP(B18,Ajustes_EDUCACAO!$A$2:$K$300,7,),0)))</f>
        <v>-1625086.35</v>
      </c>
      <c r="M18" s="23">
        <f t="shared" si="0"/>
        <v>25.9755158945154</v>
      </c>
      <c r="N18" s="13">
        <f>IF(F18="SEM CERTIFICAÇÃO",0,IFERROR(VLOOKUP(B18,Ajustes_EDUCACAO!$A$2:$K$300,10,),0))</f>
        <v>25.98</v>
      </c>
    </row>
    <row r="19" spans="1:15" s="8" customFormat="1" x14ac:dyDescent="0.25">
      <c r="A19" s="92">
        <v>10</v>
      </c>
      <c r="B19" s="42">
        <v>287</v>
      </c>
      <c r="C19" s="44">
        <v>5200555</v>
      </c>
      <c r="D19" s="44" t="s">
        <v>561</v>
      </c>
      <c r="E19" s="43">
        <v>2016</v>
      </c>
      <c r="F19" s="56" t="s">
        <v>547</v>
      </c>
      <c r="G19" s="57"/>
      <c r="H19" s="57"/>
      <c r="I19" s="57"/>
      <c r="J19" s="57"/>
      <c r="K19" s="57"/>
      <c r="L19" s="57"/>
      <c r="M19" s="57"/>
      <c r="N19" s="58"/>
      <c r="O19" s="55" t="s">
        <v>549</v>
      </c>
    </row>
    <row r="20" spans="1:15" x14ac:dyDescent="0.25">
      <c r="A20" s="91">
        <v>11</v>
      </c>
      <c r="B20" s="17">
        <v>7</v>
      </c>
      <c r="C20" s="17">
        <v>5200605</v>
      </c>
      <c r="D20" s="17" t="s">
        <v>562</v>
      </c>
      <c r="E20" s="20">
        <v>2016</v>
      </c>
      <c r="F20" s="26">
        <f>IFERROR(VLOOKUP(B20,Ajustes_EDUCACAO!$A$2:$T$300,4,)+VLOOKUP(B20,Ajustes_EDUCACAO!$A$2:$T$300,5,),"SEM CERTIFICAÇÃO")</f>
        <v>15294716.75</v>
      </c>
      <c r="G20" s="13">
        <f>IF(N20=0,0,IF(F20="SEM CERTIFICAÇÃO",0,IFERROR(VLOOKUP(B20,Ajustes_FUNDEB!$A$2:$K$300,3,),0)))</f>
        <v>3572292</v>
      </c>
      <c r="H20" s="26">
        <f>IF(N20=0,0,IF(F20="SEM CERTIFICAÇÃO",0,IFERROR(VLOOKUP(B20,MDE_2016!$A$2:$E$300,5,),0)))</f>
        <v>0</v>
      </c>
      <c r="I20" s="10">
        <f>IF(N20=0,0,IF(F20="SEM CERTIFICAÇÃO",0,IFERROR(((VLOOKUP(B20,Ajustes_EDUCACAO!$A$2:$J$300,6,) - H20)),0)))</f>
        <v>5162558.8899999997</v>
      </c>
      <c r="J20" s="10">
        <f>IF(N20=0,0,IF(F20="SEM CERTIFICAÇÃO",0,IFERROR(VLOOKUP(B20,Ajustes_FUNDEB!$A$2:$K$300,5,),0)))</f>
        <v>2417258.06</v>
      </c>
      <c r="K20" s="13">
        <f>IF(N20=0,0,IF(F20="SEM CERTIFICAÇÃO",0,IFERROR(VLOOKUP(B20,Ajustes_FUNDEB!$A$2:$K$300,6,),0)))</f>
        <v>1121892.7</v>
      </c>
      <c r="L20" s="29">
        <f>IF(N20=0,0,IF(F20="SEM CERTIFICAÇÃO",0,IFERROR(VLOOKUP(B20,Ajustes_EDUCACAO!$A$2:$K$300,7,),0)))</f>
        <v>1087443.92</v>
      </c>
      <c r="M20" s="23">
        <f t="shared" si="0"/>
        <v>26.643938796708998</v>
      </c>
      <c r="N20" s="13">
        <f>IF(F20="SEM CERTIFICAÇÃO",0,IFERROR(VLOOKUP(B20,Ajustes_EDUCACAO!$A$2:$K$300,10,),0))</f>
        <v>26.64</v>
      </c>
    </row>
    <row r="21" spans="1:15" x14ac:dyDescent="0.25">
      <c r="A21" s="91">
        <v>12</v>
      </c>
      <c r="B21" s="17">
        <v>8</v>
      </c>
      <c r="C21" s="17">
        <v>5200803</v>
      </c>
      <c r="D21" s="17" t="s">
        <v>563</v>
      </c>
      <c r="E21" s="20">
        <v>2016</v>
      </c>
      <c r="F21" s="26">
        <f>IFERROR(VLOOKUP(B21,Ajustes_EDUCACAO!$A$2:$T$300,4,)+VLOOKUP(B21,Ajustes_EDUCACAO!$A$2:$T$300,5,),"SEM CERTIFICAÇÃO")</f>
        <v>14491081.550000001</v>
      </c>
      <c r="G21" s="13">
        <f>IF(N21=0,0,IF(F21="SEM CERTIFICAÇÃO",0,IFERROR(VLOOKUP(B21,Ajustes_FUNDEB!$A$2:$K$300,3,),0)))</f>
        <v>4662971.2699999996</v>
      </c>
      <c r="H21" s="26">
        <f>IF(N21=0,0,IF(F21="SEM CERTIFICAÇÃO",0,IFERROR(VLOOKUP(B21,MDE_2016!$A$2:$E$300,5,),0)))</f>
        <v>25914.97</v>
      </c>
      <c r="I21" s="10">
        <f>IF(N21=0,0,IF(F21="SEM CERTIFICAÇÃO",0,IFERROR(((VLOOKUP(B21,Ajustes_EDUCACAO!$A$2:$J$300,6,) - H21)),0)))</f>
        <v>6136570.3300000001</v>
      </c>
      <c r="J21" s="10">
        <f>IF(N21=0,0,IF(F21="SEM CERTIFICAÇÃO",0,IFERROR(VLOOKUP(B21,Ajustes_FUNDEB!$A$2:$K$300,5,),0)))</f>
        <v>3710924.73</v>
      </c>
      <c r="K21" s="13">
        <f>IF(N21=0,0,IF(F21="SEM CERTIFICAÇÃO",0,IFERROR(VLOOKUP(B21,Ajustes_FUNDEB!$A$2:$K$300,6,),0)))</f>
        <v>1186385.54</v>
      </c>
      <c r="L21" s="29">
        <f>IF(N21=0,0,IF(F21="SEM CERTIFICAÇÃO",0,IFERROR(VLOOKUP(B21,Ajustes_EDUCACAO!$A$2:$K$300,7,),0)))</f>
        <v>2446355.7999999998</v>
      </c>
      <c r="M21" s="23">
        <f t="shared" si="0"/>
        <v>25.644252205591929</v>
      </c>
      <c r="N21" s="13">
        <f>IF(F21="SEM CERTIFICAÇÃO",0,IFERROR(VLOOKUP(B21,Ajustes_EDUCACAO!$A$2:$K$300,10,),0))</f>
        <v>25.64</v>
      </c>
    </row>
    <row r="22" spans="1:15" x14ac:dyDescent="0.25">
      <c r="A22" s="91">
        <v>13</v>
      </c>
      <c r="B22" s="17">
        <v>388</v>
      </c>
      <c r="C22" s="17">
        <v>5200829</v>
      </c>
      <c r="D22" s="17" t="s">
        <v>564</v>
      </c>
      <c r="E22" s="20">
        <v>2016</v>
      </c>
      <c r="F22" s="26">
        <f>IFERROR(VLOOKUP(B22,Ajustes_EDUCACAO!$A$2:$T$300,4,)+VLOOKUP(B22,Ajustes_EDUCACAO!$A$2:$T$300,5,),"SEM CERTIFICAÇÃO")</f>
        <v>11393609.34</v>
      </c>
      <c r="G22" s="13">
        <f>IF(N22=0,0,IF(F22="SEM CERTIFICAÇÃO",0,IFERROR(VLOOKUP(B22,Ajustes_FUNDEB!$A$2:$K$300,3,),0)))</f>
        <v>1569352.64</v>
      </c>
      <c r="H22" s="26">
        <f>IF(N22=0,0,IF(F22="SEM CERTIFICAÇÃO",0,IFERROR(VLOOKUP(B22,MDE_2016!$A$2:$E$300,5,),0)))</f>
        <v>13.5</v>
      </c>
      <c r="I22" s="10">
        <f>IF(N22=0,0,IF(F22="SEM CERTIFICAÇÃO",0,IFERROR(((VLOOKUP(B22,Ajustes_EDUCACAO!$A$2:$J$300,6,) - H22)),0)))</f>
        <v>2778193.27</v>
      </c>
      <c r="J22" s="10">
        <f>IF(N22=0,0,IF(F22="SEM CERTIFICAÇÃO",0,IFERROR(VLOOKUP(B22,Ajustes_FUNDEB!$A$2:$K$300,5,),0)))</f>
        <v>983970.19</v>
      </c>
      <c r="K22" s="13">
        <f>IF(N22=0,0,IF(F22="SEM CERTIFICAÇÃO",0,IFERROR(VLOOKUP(B22,Ajustes_FUNDEB!$A$2:$K$300,6,),0)))</f>
        <v>543260.61</v>
      </c>
      <c r="L22" s="29">
        <f>IF(N22=0,0,IF(F22="SEM CERTIFICAÇÃO",0,IFERROR(VLOOKUP(B22,Ajustes_EDUCACAO!$A$2:$K$300,7,),0)))</f>
        <v>-476958.05</v>
      </c>
      <c r="M22" s="23">
        <f t="shared" si="0"/>
        <v>28.570093311624809</v>
      </c>
      <c r="N22" s="13">
        <f>IF(F22="SEM CERTIFICAÇÃO",0,IFERROR(VLOOKUP(B22,Ajustes_EDUCACAO!$A$2:$K$300,10,),0))</f>
        <v>28.57</v>
      </c>
    </row>
    <row r="23" spans="1:15" x14ac:dyDescent="0.25">
      <c r="A23" s="91">
        <v>14</v>
      </c>
      <c r="B23" s="17">
        <v>9</v>
      </c>
      <c r="C23" s="17">
        <v>5200852</v>
      </c>
      <c r="D23" s="17" t="s">
        <v>565</v>
      </c>
      <c r="E23" s="20">
        <v>2016</v>
      </c>
      <c r="F23" s="26">
        <f>IFERROR(VLOOKUP(B23,Ajustes_EDUCACAO!$A$2:$T$300,4,)+VLOOKUP(B23,Ajustes_EDUCACAO!$A$2:$T$300,5,),"SEM CERTIFICAÇÃO")</f>
        <v>11114076.16</v>
      </c>
      <c r="G23" s="13">
        <f>IF(N23=0,0,IF(F23="SEM CERTIFICAÇÃO",0,IFERROR(VLOOKUP(B23,Ajustes_FUNDEB!$A$2:$K$300,3,),0)))</f>
        <v>1775645.11</v>
      </c>
      <c r="H23" s="26">
        <f>IF(N23=0,0,IF(F23="SEM CERTIFICAÇÃO",0,IFERROR(VLOOKUP(B23,MDE_2016!$A$2:$E$300,5,),0)))</f>
        <v>0</v>
      </c>
      <c r="I23" s="10">
        <f>IF(N23=0,0,IF(F23="SEM CERTIFICAÇÃO",0,IFERROR(((VLOOKUP(B23,Ajustes_EDUCACAO!$A$2:$J$300,6,) - H23)),0)))</f>
        <v>2875719.8</v>
      </c>
      <c r="J23" s="10">
        <f>IF(N23=0,0,IF(F23="SEM CERTIFICAÇÃO",0,IFERROR(VLOOKUP(B23,Ajustes_FUNDEB!$A$2:$K$300,5,),0)))</f>
        <v>1055924.6599999999</v>
      </c>
      <c r="K23" s="13">
        <f>IF(N23=0,0,IF(F23="SEM CERTIFICAÇÃO",0,IFERROR(VLOOKUP(B23,Ajustes_FUNDEB!$A$2:$K$300,6,),0)))</f>
        <v>691610.13</v>
      </c>
      <c r="L23" s="29">
        <f>IF(N23=0,0,IF(F23="SEM CERTIFICAÇÃO",0,IFERROR(VLOOKUP(B23,Ajustes_EDUCACAO!$A$2:$K$300,7,),0)))</f>
        <v>-141317.87</v>
      </c>
      <c r="M23" s="23">
        <f t="shared" si="0"/>
        <v>27.146094975113073</v>
      </c>
      <c r="N23" s="13">
        <f>IF(F23="SEM CERTIFICAÇÃO",0,IFERROR(VLOOKUP(B23,Ajustes_EDUCACAO!$A$2:$K$300,10,),0))</f>
        <v>27.15</v>
      </c>
    </row>
    <row r="24" spans="1:15" x14ac:dyDescent="0.25">
      <c r="A24" s="91">
        <v>15</v>
      </c>
      <c r="B24" s="17">
        <v>10</v>
      </c>
      <c r="C24" s="17">
        <v>5200902</v>
      </c>
      <c r="D24" s="17" t="s">
        <v>566</v>
      </c>
      <c r="E24" s="20">
        <v>2016</v>
      </c>
      <c r="F24" s="26">
        <f>IFERROR(VLOOKUP(B24,Ajustes_EDUCACAO!$A$2:$T$300,4,)+VLOOKUP(B24,Ajustes_EDUCACAO!$A$2:$T$300,5,),"SEM CERTIFICAÇÃO")</f>
        <v>13181752.75</v>
      </c>
      <c r="G24" s="13">
        <f>IF(N24=0,0,IF(F24="SEM CERTIFICAÇÃO",0,IFERROR(VLOOKUP(B24,Ajustes_FUNDEB!$A$2:$K$300,3,),0)))</f>
        <v>654354.69999999995</v>
      </c>
      <c r="H24" s="26">
        <f>IF(N24=0,0,IF(F24="SEM CERTIFICAÇÃO",0,IFERROR(VLOOKUP(B24,MDE_2016!$A$2:$E$300,5,),0)))</f>
        <v>1652.8</v>
      </c>
      <c r="I24" s="10">
        <f>IF(N24=0,0,IF(F24="SEM CERTIFICAÇÃO",0,IFERROR(((VLOOKUP(B24,Ajustes_EDUCACAO!$A$2:$J$300,6,) - H24)),0)))</f>
        <v>2521315.8600000003</v>
      </c>
      <c r="J24" s="10">
        <f>IF(N24=0,0,IF(F24="SEM CERTIFICAÇÃO",0,IFERROR(VLOOKUP(B24,Ajustes_FUNDEB!$A$2:$K$300,5,),0)))</f>
        <v>654354.69999999995</v>
      </c>
      <c r="K24" s="13">
        <f>IF(N24=0,0,IF(F24="SEM CERTIFICAÇÃO",0,IFERROR(VLOOKUP(B24,Ajustes_FUNDEB!$A$2:$K$300,6,),0)))</f>
        <v>99553.89</v>
      </c>
      <c r="L24" s="29">
        <f>IF(N24=0,0,IF(F24="SEM CERTIFICAÇÃO",0,IFERROR(VLOOKUP(B24,Ajustes_EDUCACAO!$A$2:$K$300,7,),0)))</f>
        <v>-1415209.54</v>
      </c>
      <c r="M24" s="23">
        <f t="shared" si="0"/>
        <v>29.87598291888763</v>
      </c>
      <c r="N24" s="13">
        <f>IF(F24="SEM CERTIFICAÇÃO",0,IFERROR(VLOOKUP(B24,Ajustes_EDUCACAO!$A$2:$K$300,10,),0))</f>
        <v>29.88</v>
      </c>
    </row>
    <row r="25" spans="1:15" x14ac:dyDescent="0.25">
      <c r="A25" s="91">
        <v>16</v>
      </c>
      <c r="B25" s="17">
        <v>11</v>
      </c>
      <c r="C25" s="17">
        <v>5201108</v>
      </c>
      <c r="D25" s="17" t="s">
        <v>567</v>
      </c>
      <c r="E25" s="20">
        <v>2016</v>
      </c>
      <c r="F25" s="26">
        <f>IFERROR(VLOOKUP(B25,Ajustes_EDUCACAO!$A$2:$T$300,4,)+VLOOKUP(B25,Ajustes_EDUCACAO!$A$2:$T$300,5,),"SEM CERTIFICAÇÃO")</f>
        <v>522648467.38</v>
      </c>
      <c r="G25" s="13">
        <f>IF(N25=0,0,IF(F25="SEM CERTIFICAÇÃO",0,IFERROR(VLOOKUP(B25,Ajustes_FUNDEB!$A$2:$K$300,3,),0)))</f>
        <v>121210642.58</v>
      </c>
      <c r="H25" s="26">
        <f>IF(N25=0,0,IF(F25="SEM CERTIFICAÇÃO",0,IFERROR(VLOOKUP(B25,MDE_2016!$A$2:$E$300,5,),0)))</f>
        <v>46427352.409999996</v>
      </c>
      <c r="I25" s="10">
        <f>IF(N25=0,0,IF(F25="SEM CERTIFICAÇÃO",0,IFERROR(((VLOOKUP(B25,Ajustes_EDUCACAO!$A$2:$J$300,6,) - H25)),0)))</f>
        <v>169925051.15000001</v>
      </c>
      <c r="J25" s="10">
        <f>IF(N25=0,0,IF(F25="SEM CERTIFICAÇÃO",0,IFERROR(VLOOKUP(B25,Ajustes_FUNDEB!$A$2:$K$300,5,),0)))</f>
        <v>116185206.31</v>
      </c>
      <c r="K25" s="13">
        <f>IF(N25=0,0,IF(F25="SEM CERTIFICAÇÃO",0,IFERROR(VLOOKUP(B25,Ajustes_FUNDEB!$A$2:$K$300,6,),0)))</f>
        <v>6496534.4299999997</v>
      </c>
      <c r="L25" s="29">
        <f>IF(N25=0,0,IF(F25="SEM CERTIFICAÇÃO",0,IFERROR(VLOOKUP(B25,Ajustes_EDUCACAO!$A$2:$K$300,7,),0)))</f>
        <v>56460832.369999997</v>
      </c>
      <c r="M25" s="23">
        <f t="shared" si="0"/>
        <v>30.592564824981732</v>
      </c>
      <c r="N25" s="13">
        <f>IF(F25="SEM CERTIFICAÇÃO",0,IFERROR(VLOOKUP(B25,Ajustes_EDUCACAO!$A$2:$K$300,10,),0))</f>
        <v>30.59</v>
      </c>
    </row>
    <row r="26" spans="1:15" x14ac:dyDescent="0.25">
      <c r="A26" s="91">
        <v>17</v>
      </c>
      <c r="B26" s="17">
        <v>16</v>
      </c>
      <c r="C26" s="17">
        <v>5201207</v>
      </c>
      <c r="D26" s="17" t="s">
        <v>568</v>
      </c>
      <c r="E26" s="20">
        <v>2016</v>
      </c>
      <c r="F26" s="26">
        <f>IFERROR(VLOOKUP(B26,Ajustes_EDUCACAO!$A$2:$T$300,4,)+VLOOKUP(B26,Ajustes_EDUCACAO!$A$2:$T$300,5,),"SEM CERTIFICAÇÃO")</f>
        <v>9576493.4799999986</v>
      </c>
      <c r="G26" s="13">
        <f>IF(N26=0,0,IF(F26="SEM CERTIFICAÇÃO",0,IFERROR(VLOOKUP(B26,Ajustes_FUNDEB!$A$2:$K$300,3,),0)))</f>
        <v>362051.38</v>
      </c>
      <c r="H26" s="26">
        <f>IF(N26=0,0,IF(F26="SEM CERTIFICAÇÃO",0,IFERROR(VLOOKUP(B26,MDE_2016!$A$2:$E$300,5,),0)))</f>
        <v>0</v>
      </c>
      <c r="I26" s="10">
        <f>IF(N26=0,0,IF(F26="SEM CERTIFICAÇÃO",0,IFERROR(((VLOOKUP(B26,Ajustes_EDUCACAO!$A$2:$J$300,6,) - H26)),0)))</f>
        <v>1453891.26</v>
      </c>
      <c r="J26" s="10">
        <f>IF(N26=0,0,IF(F26="SEM CERTIFICAÇÃO",0,IFERROR(VLOOKUP(B26,Ajustes_FUNDEB!$A$2:$K$300,5,),0)))</f>
        <v>339141.86</v>
      </c>
      <c r="K26" s="13">
        <f>IF(N26=0,0,IF(F26="SEM CERTIFICAÇÃO",0,IFERROR(VLOOKUP(B26,Ajustes_FUNDEB!$A$2:$K$300,6,),0)))</f>
        <v>13878.25</v>
      </c>
      <c r="L26" s="29">
        <f>IF(N26=0,0,IF(F26="SEM CERTIFICAÇÃO",0,IFERROR(VLOOKUP(B26,Ajustes_EDUCACAO!$A$2:$K$300,7,),0)))</f>
        <v>-1228545.8700000001</v>
      </c>
      <c r="M26" s="23">
        <f t="shared" si="0"/>
        <v>28.010640174319839</v>
      </c>
      <c r="N26" s="13">
        <f>IF(F26="SEM CERTIFICAÇÃO",0,IFERROR(VLOOKUP(B26,Ajustes_EDUCACAO!$A$2:$K$300,10,),0))</f>
        <v>28.01</v>
      </c>
    </row>
    <row r="27" spans="1:15" x14ac:dyDescent="0.25">
      <c r="A27" s="91">
        <v>18</v>
      </c>
      <c r="B27" s="17">
        <v>17</v>
      </c>
      <c r="C27" s="17">
        <v>5201306</v>
      </c>
      <c r="D27" s="17" t="s">
        <v>569</v>
      </c>
      <c r="E27" s="20">
        <v>2016</v>
      </c>
      <c r="F27" s="26">
        <f>IFERROR(VLOOKUP(B27,Ajustes_EDUCACAO!$A$2:$T$300,4,)+VLOOKUP(B27,Ajustes_EDUCACAO!$A$2:$T$300,5,),"SEM CERTIFICAÇÃO")</f>
        <v>29727279.689999998</v>
      </c>
      <c r="G27" s="13">
        <f>IF(N27=0,0,IF(F27="SEM CERTIFICAÇÃO",0,IFERROR(VLOOKUP(B27,Ajustes_FUNDEB!$A$2:$K$300,3,),0)))</f>
        <v>5555476.5099999998</v>
      </c>
      <c r="H27" s="26">
        <f>IF(N27=0,0,IF(F27="SEM CERTIFICAÇÃO",0,IFERROR(VLOOKUP(B27,MDE_2016!$A$2:$E$300,5,),0)))</f>
        <v>431127.44</v>
      </c>
      <c r="I27" s="10">
        <f>IF(N27=0,0,IF(F27="SEM CERTIFICAÇÃO",0,IFERROR(((VLOOKUP(B27,Ajustes_EDUCACAO!$A$2:$J$300,6,) - H27)),0)))</f>
        <v>8944850.1300000008</v>
      </c>
      <c r="J27" s="10">
        <f>IF(N27=0,0,IF(F27="SEM CERTIFICAÇÃO",0,IFERROR(VLOOKUP(B27,Ajustes_FUNDEB!$A$2:$K$300,5,),0)))</f>
        <v>4275674.4800000004</v>
      </c>
      <c r="K27" s="13">
        <f>IF(N27=0,0,IF(F27="SEM CERTIFICAÇÃO",0,IFERROR(VLOOKUP(B27,Ajustes_FUNDEB!$A$2:$K$300,6,),0)))</f>
        <v>1395933.68</v>
      </c>
      <c r="L27" s="29">
        <f>IF(N27=0,0,IF(F27="SEM CERTIFICAÇÃO",0,IFERROR(VLOOKUP(B27,Ajustes_EDUCACAO!$A$2:$K$300,7,),0)))</f>
        <v>938008.13</v>
      </c>
      <c r="M27" s="23">
        <f t="shared" si="0"/>
        <v>28.384600030652855</v>
      </c>
      <c r="N27" s="13">
        <f>IF(F27="SEM CERTIFICAÇÃO",0,IFERROR(VLOOKUP(B27,Ajustes_EDUCACAO!$A$2:$K$300,10,),0))</f>
        <v>28.38</v>
      </c>
    </row>
    <row r="28" spans="1:15" s="7" customFormat="1" x14ac:dyDescent="0.25">
      <c r="A28" s="93">
        <v>19</v>
      </c>
      <c r="B28" s="47">
        <v>19</v>
      </c>
      <c r="C28" s="47">
        <v>5201405</v>
      </c>
      <c r="D28" s="47" t="s">
        <v>570</v>
      </c>
      <c r="E28" s="48">
        <v>2016</v>
      </c>
      <c r="F28" s="49">
        <f>IFERROR(VLOOKUP(B28,Ajustes_EDUCACAO!$A$2:$T$300,4,)+VLOOKUP(B28,Ajustes_EDUCACAO!$A$2:$T$300,5,),"SEM CERTIFICAÇÃO")</f>
        <v>0</v>
      </c>
      <c r="G28" s="50">
        <f>IF(N28=0,0,IF(F28="SEM CERTIFICAÇÃO",0,IFERROR(VLOOKUP(B28,Ajustes_FUNDEB!$A$2:$K$300,3,),0)))</f>
        <v>0</v>
      </c>
      <c r="H28" s="49">
        <f>IF(N28=0,0,IF(F28="SEM CERTIFICAÇÃO",0,IFERROR(VLOOKUP(B28,MDE_2016!$A$2:$E$300,5,),0)))</f>
        <v>0</v>
      </c>
      <c r="I28" s="51">
        <f>IF(N28=0,0,IF(F28="SEM CERTIFICAÇÃO",0,IFERROR(((VLOOKUP(B28,Ajustes_EDUCACAO!$A$2:$J$300,6,) - H28)),0)))</f>
        <v>0</v>
      </c>
      <c r="J28" s="51">
        <f>IF(N28=0,0,IF(F28="SEM CERTIFICAÇÃO",0,IFERROR(VLOOKUP(B28,Ajustes_FUNDEB!$A$2:$K$300,5,),0)))</f>
        <v>0</v>
      </c>
      <c r="K28" s="50">
        <f>IF(N28=0,0,IF(F28="SEM CERTIFICAÇÃO",0,IFERROR(VLOOKUP(B28,Ajustes_FUNDEB!$A$2:$K$300,6,),0)))</f>
        <v>0</v>
      </c>
      <c r="L28" s="52">
        <f>IF(N28=0,0,IF(F28="SEM CERTIFICAÇÃO",0,IFERROR(VLOOKUP(B28,Ajustes_EDUCACAO!$A$2:$K$300,7,),0)))</f>
        <v>0</v>
      </c>
      <c r="M28" s="53">
        <f t="shared" si="0"/>
        <v>0</v>
      </c>
      <c r="N28" s="50">
        <f>IF(F28="SEM CERTIFICAÇÃO",0,IFERROR(VLOOKUP(B28,Ajustes_EDUCACAO!$A$2:$K$300,10,),0))</f>
        <v>0</v>
      </c>
      <c r="O28" s="54" t="s">
        <v>548</v>
      </c>
    </row>
    <row r="29" spans="1:15" x14ac:dyDescent="0.25">
      <c r="A29" s="91">
        <v>20</v>
      </c>
      <c r="B29" s="17">
        <v>290</v>
      </c>
      <c r="C29" s="17">
        <v>5201454</v>
      </c>
      <c r="D29" s="17" t="s">
        <v>571</v>
      </c>
      <c r="E29" s="20">
        <v>2016</v>
      </c>
      <c r="F29" s="26">
        <f>IFERROR(VLOOKUP(B29,Ajustes_EDUCACAO!$A$2:$T$300,4,)+VLOOKUP(B29,Ajustes_EDUCACAO!$A$2:$T$300,5,),"SEM CERTIFICAÇÃO")</f>
        <v>14778281.23</v>
      </c>
      <c r="G29" s="13">
        <f>IF(N29=0,0,IF(F29="SEM CERTIFICAÇÃO",0,IFERROR(VLOOKUP(B29,Ajustes_FUNDEB!$A$2:$K$300,3,),0)))</f>
        <v>2100061.3199999998</v>
      </c>
      <c r="H29" s="26">
        <f>IF(N29=0,0,IF(F29="SEM CERTIFICAÇÃO",0,IFERROR(VLOOKUP(B29,MDE_2016!$A$2:$E$300,5,),0)))</f>
        <v>376844.27</v>
      </c>
      <c r="I29" s="10">
        <f>IF(N29=0,0,IF(F29="SEM CERTIFICAÇÃO",0,IFERROR(((VLOOKUP(B29,Ajustes_EDUCACAO!$A$2:$J$300,6,) - H29)),0)))</f>
        <v>2641900.86</v>
      </c>
      <c r="J29" s="10">
        <f>IF(N29=0,0,IF(F29="SEM CERTIFICAÇÃO",0,IFERROR(VLOOKUP(B29,Ajustes_FUNDEB!$A$2:$K$300,5,),0)))</f>
        <v>1706490.71</v>
      </c>
      <c r="K29" s="13">
        <f>IF(N29=0,0,IF(F29="SEM CERTIFICAÇÃO",0,IFERROR(VLOOKUP(B29,Ajustes_FUNDEB!$A$2:$K$300,6,),0)))</f>
        <v>260124.05</v>
      </c>
      <c r="L29" s="29">
        <f>IF(N29=0,0,IF(F29="SEM CERTIFICAÇÃO",0,IFERROR(VLOOKUP(B29,Ajustes_EDUCACAO!$A$2:$K$300,7,),0)))</f>
        <v>-466924.16</v>
      </c>
      <c r="M29" s="23">
        <f t="shared" si="0"/>
        <v>23.586432249807711</v>
      </c>
      <c r="N29" s="13">
        <f>IF(F29="SEM CERTIFICAÇÃO",0,IFERROR(VLOOKUP(B29,Ajustes_EDUCACAO!$A$2:$K$300,10,),0))</f>
        <v>23.59</v>
      </c>
    </row>
    <row r="30" spans="1:15" x14ac:dyDescent="0.25">
      <c r="A30" s="91">
        <v>21</v>
      </c>
      <c r="B30" s="17">
        <v>20</v>
      </c>
      <c r="C30" s="17">
        <v>5201504</v>
      </c>
      <c r="D30" s="17" t="s">
        <v>572</v>
      </c>
      <c r="E30" s="20">
        <v>2016</v>
      </c>
      <c r="F30" s="26">
        <f>IFERROR(VLOOKUP(B30,Ajustes_EDUCACAO!$A$2:$T$300,4,)+VLOOKUP(B30,Ajustes_EDUCACAO!$A$2:$T$300,5,),"SEM CERTIFICAÇÃO")</f>
        <v>22804218.349999998</v>
      </c>
      <c r="G30" s="13">
        <f>IF(N30=0,0,IF(F30="SEM CERTIFICAÇÃO",0,IFERROR(VLOOKUP(B30,Ajustes_FUNDEB!$A$2:$K$300,3,),0)))</f>
        <v>2292797.34</v>
      </c>
      <c r="H30" s="26">
        <f>IF(N30=0,0,IF(F30="SEM CERTIFICAÇÃO",0,IFERROR(VLOOKUP(B30,MDE_2016!$A$2:$E$300,5,),0)))</f>
        <v>303619.87</v>
      </c>
      <c r="I30" s="10">
        <f>IF(N30=0,0,IF(F30="SEM CERTIFICAÇÃO",0,IFERROR(((VLOOKUP(B30,Ajustes_EDUCACAO!$A$2:$J$300,6,) - H30)),0)))</f>
        <v>6641772.71</v>
      </c>
      <c r="J30" s="10">
        <f>IF(N30=0,0,IF(F30="SEM CERTIFICAÇÃO",0,IFERROR(VLOOKUP(B30,Ajustes_FUNDEB!$A$2:$K$300,5,),0)))</f>
        <v>1714261.85</v>
      </c>
      <c r="K30" s="13">
        <f>IF(N30=0,0,IF(F30="SEM CERTIFICAÇÃO",0,IFERROR(VLOOKUP(B30,Ajustes_FUNDEB!$A$2:$K$300,6,),0)))</f>
        <v>757417.83</v>
      </c>
      <c r="L30" s="29">
        <f>IF(N30=0,0,IF(F30="SEM CERTIFICAÇÃO",0,IFERROR(VLOOKUP(B30,Ajustes_EDUCACAO!$A$2:$K$300,7,),0)))</f>
        <v>-760230.62</v>
      </c>
      <c r="M30" s="23">
        <f t="shared" si="0"/>
        <v>33.790341250613402</v>
      </c>
      <c r="N30" s="13">
        <f>IF(F30="SEM CERTIFICAÇÃO",0,IFERROR(VLOOKUP(B30,Ajustes_EDUCACAO!$A$2:$K$300,10,),0))</f>
        <v>33.79</v>
      </c>
    </row>
    <row r="31" spans="1:15" x14ac:dyDescent="0.25">
      <c r="A31" s="91">
        <v>22</v>
      </c>
      <c r="B31" s="17">
        <v>21</v>
      </c>
      <c r="C31" s="17">
        <v>5201603</v>
      </c>
      <c r="D31" s="17" t="s">
        <v>573</v>
      </c>
      <c r="E31" s="20">
        <v>2016</v>
      </c>
      <c r="F31" s="26">
        <f>IFERROR(VLOOKUP(B31,Ajustes_EDUCACAO!$A$2:$T$300,4,)+VLOOKUP(B31,Ajustes_EDUCACAO!$A$2:$T$300,5,),"SEM CERTIFICAÇÃO")</f>
        <v>10515851.609999999</v>
      </c>
      <c r="G31" s="13">
        <f>IF(N31=0,0,IF(F31="SEM CERTIFICAÇÃO",0,IFERROR(VLOOKUP(B31,Ajustes_FUNDEB!$A$2:$K$300,3,),0)))</f>
        <v>789424.21</v>
      </c>
      <c r="H31" s="26">
        <f>IF(N31=0,0,IF(F31="SEM CERTIFICAÇÃO",0,IFERROR(VLOOKUP(B31,MDE_2016!$A$2:$E$300,5,),0)))</f>
        <v>0</v>
      </c>
      <c r="I31" s="10">
        <f>IF(N31=0,0,IF(F31="SEM CERTIFICAÇÃO",0,IFERROR(((VLOOKUP(B31,Ajustes_EDUCACAO!$A$2:$J$300,6,) - H31)),0)))</f>
        <v>1604235.71</v>
      </c>
      <c r="J31" s="10">
        <f>IF(N31=0,0,IF(F31="SEM CERTIFICAÇÃO",0,IFERROR(VLOOKUP(B31,Ajustes_FUNDEB!$A$2:$K$300,5,),0)))</f>
        <v>578360.6</v>
      </c>
      <c r="K31" s="13">
        <f>IF(N31=0,0,IF(F31="SEM CERTIFICAÇÃO",0,IFERROR(VLOOKUP(B31,Ajustes_FUNDEB!$A$2:$K$300,6,),0)))</f>
        <v>262431.33</v>
      </c>
      <c r="L31" s="29">
        <f>IF(N31=0,0,IF(F31="SEM CERTIFICAÇÃO",0,IFERROR(VLOOKUP(B31,Ajustes_EDUCACAO!$A$2:$K$300,7,),0)))</f>
        <v>-1059049.54</v>
      </c>
      <c r="M31" s="23">
        <f t="shared" si="0"/>
        <v>25.326386761366638</v>
      </c>
      <c r="N31" s="13">
        <f>IF(F31="SEM CERTIFICAÇÃO",0,IFERROR(VLOOKUP(B31,Ajustes_EDUCACAO!$A$2:$K$300,10,),0))</f>
        <v>25.33</v>
      </c>
    </row>
    <row r="32" spans="1:15" x14ac:dyDescent="0.25">
      <c r="A32" s="91">
        <v>23</v>
      </c>
      <c r="B32" s="17">
        <v>22</v>
      </c>
      <c r="C32" s="17">
        <v>5201702</v>
      </c>
      <c r="D32" s="17" t="s">
        <v>574</v>
      </c>
      <c r="E32" s="20">
        <v>2016</v>
      </c>
      <c r="F32" s="26">
        <f>IFERROR(VLOOKUP(B32,Ajustes_EDUCACAO!$A$2:$T$300,4,)+VLOOKUP(B32,Ajustes_EDUCACAO!$A$2:$T$300,5,),"SEM CERTIFICAÇÃO")</f>
        <v>22404823.810000002</v>
      </c>
      <c r="G32" s="13">
        <f>IF(N32=0,0,IF(F32="SEM CERTIFICAÇÃO",0,IFERROR(VLOOKUP(B32,Ajustes_FUNDEB!$A$2:$K$300,3,),0)))</f>
        <v>7208670.6200000001</v>
      </c>
      <c r="H32" s="26">
        <f>IF(N32=0,0,IF(F32="SEM CERTIFICAÇÃO",0,IFERROR(VLOOKUP(B32,MDE_2016!$A$2:$E$300,5,),0)))</f>
        <v>326693.08</v>
      </c>
      <c r="I32" s="10">
        <f>IF(N32=0,0,IF(F32="SEM CERTIFICAÇÃO",0,IFERROR(((VLOOKUP(B32,Ajustes_EDUCACAO!$A$2:$J$300,6,) - H32)),0)))</f>
        <v>9666551.3699999992</v>
      </c>
      <c r="J32" s="10">
        <f>IF(N32=0,0,IF(F32="SEM CERTIFICAÇÃO",0,IFERROR(VLOOKUP(B32,Ajustes_FUNDEB!$A$2:$K$300,5,),0)))</f>
        <v>5092824.41</v>
      </c>
      <c r="K32" s="13">
        <f>IF(N32=0,0,IF(F32="SEM CERTIFICAÇÃO",0,IFERROR(VLOOKUP(B32,Ajustes_FUNDEB!$A$2:$K$300,6,),0)))</f>
        <v>2013164.5</v>
      </c>
      <c r="L32" s="29">
        <f>IF(N32=0,0,IF(F32="SEM CERTIFICAÇÃO",0,IFERROR(VLOOKUP(B32,Ajustes_EDUCACAO!$A$2:$K$300,7,),0)))</f>
        <v>3466664.69</v>
      </c>
      <c r="M32" s="23">
        <f t="shared" si="0"/>
        <v>29.130243626762976</v>
      </c>
      <c r="N32" s="13">
        <f>IF(F32="SEM CERTIFICAÇÃO",0,IFERROR(VLOOKUP(B32,Ajustes_EDUCACAO!$A$2:$K$300,10,),0))</f>
        <v>29.13</v>
      </c>
    </row>
    <row r="33" spans="1:14" x14ac:dyDescent="0.25">
      <c r="A33" s="91">
        <v>24</v>
      </c>
      <c r="B33" s="17">
        <v>23</v>
      </c>
      <c r="C33" s="17">
        <v>5201801</v>
      </c>
      <c r="D33" s="17" t="s">
        <v>575</v>
      </c>
      <c r="E33" s="20">
        <v>2016</v>
      </c>
      <c r="F33" s="26">
        <f>IFERROR(VLOOKUP(B33,Ajustes_EDUCACAO!$A$2:$T$300,4,)+VLOOKUP(B33,Ajustes_EDUCACAO!$A$2:$T$300,5,),"SEM CERTIFICAÇÃO")</f>
        <v>13251847.380000001</v>
      </c>
      <c r="G33" s="13">
        <f>IF(N33=0,0,IF(F33="SEM CERTIFICAÇÃO",0,IFERROR(VLOOKUP(B33,Ajustes_FUNDEB!$A$2:$K$300,3,),0)))</f>
        <v>3847761.56</v>
      </c>
      <c r="H33" s="26">
        <f>IF(N33=0,0,IF(F33="SEM CERTIFICAÇÃO",0,IFERROR(VLOOKUP(B33,MDE_2016!$A$2:$E$300,5,),0)))</f>
        <v>0</v>
      </c>
      <c r="I33" s="10">
        <f>IF(N33=0,0,IF(F33="SEM CERTIFICAÇÃO",0,IFERROR(((VLOOKUP(B33,Ajustes_EDUCACAO!$A$2:$J$300,6,) - H33)),0)))</f>
        <v>5633424.8200000003</v>
      </c>
      <c r="J33" s="10">
        <f>IF(N33=0,0,IF(F33="SEM CERTIFICAÇÃO",0,IFERROR(VLOOKUP(B33,Ajustes_FUNDEB!$A$2:$K$300,5,),0)))</f>
        <v>2732791.8</v>
      </c>
      <c r="K33" s="13">
        <f>IF(N33=0,0,IF(F33="SEM CERTIFICAÇÃO",0,IFERROR(VLOOKUP(B33,Ajustes_FUNDEB!$A$2:$K$300,6,),0)))</f>
        <v>1189935.82</v>
      </c>
      <c r="L33" s="29">
        <f>IF(N33=0,0,IF(F33="SEM CERTIFICAÇÃO",0,IFERROR(VLOOKUP(B33,Ajustes_EDUCACAO!$A$2:$K$300,7,),0)))</f>
        <v>2120238.71</v>
      </c>
      <c r="M33" s="23">
        <f t="shared" si="0"/>
        <v>26.51091586899939</v>
      </c>
      <c r="N33" s="13">
        <f>IF(F33="SEM CERTIFICAÇÃO",0,IFERROR(VLOOKUP(B33,Ajustes_EDUCACAO!$A$2:$K$300,10,),0))</f>
        <v>26.51</v>
      </c>
    </row>
    <row r="34" spans="1:14" x14ac:dyDescent="0.25">
      <c r="A34" s="91">
        <v>25</v>
      </c>
      <c r="B34" s="17">
        <v>24</v>
      </c>
      <c r="C34" s="17">
        <v>5202155</v>
      </c>
      <c r="D34" s="17" t="s">
        <v>576</v>
      </c>
      <c r="E34" s="20">
        <v>2016</v>
      </c>
      <c r="F34" s="26">
        <f>IFERROR(VLOOKUP(B34,Ajustes_EDUCACAO!$A$2:$T$300,4,)+VLOOKUP(B34,Ajustes_EDUCACAO!$A$2:$T$300,5,),"SEM CERTIFICAÇÃO")</f>
        <v>13403170.27</v>
      </c>
      <c r="G34" s="13">
        <f>IF(N34=0,0,IF(F34="SEM CERTIFICAÇÃO",0,IFERROR(VLOOKUP(B34,Ajustes_FUNDEB!$A$2:$K$300,3,),0)))</f>
        <v>2679835.9700000002</v>
      </c>
      <c r="H34" s="26">
        <f>IF(N34=0,0,IF(F34="SEM CERTIFICAÇÃO",0,IFERROR(VLOOKUP(B34,MDE_2016!$A$2:$E$300,5,),0)))</f>
        <v>0</v>
      </c>
      <c r="I34" s="10">
        <f>IF(N34=0,0,IF(F34="SEM CERTIFICAÇÃO",0,IFERROR(((VLOOKUP(B34,Ajustes_EDUCACAO!$A$2:$J$300,6,) - H34)),0)))</f>
        <v>4072165.62</v>
      </c>
      <c r="J34" s="10">
        <f>IF(N34=0,0,IF(F34="SEM CERTIFICAÇÃO",0,IFERROR(VLOOKUP(B34,Ajustes_FUNDEB!$A$2:$K$300,5,),0)))</f>
        <v>2248556.4900000002</v>
      </c>
      <c r="K34" s="13">
        <f>IF(N34=0,0,IF(F34="SEM CERTIFICAÇÃO",0,IFERROR(VLOOKUP(B34,Ajustes_FUNDEB!$A$2:$K$300,6,),0)))</f>
        <v>421578.42</v>
      </c>
      <c r="L34" s="29">
        <f>IF(N34=0,0,IF(F34="SEM CERTIFICAÇÃO",0,IFERROR(VLOOKUP(B34,Ajustes_EDUCACAO!$A$2:$K$300,7,),0)))</f>
        <v>314007.32</v>
      </c>
      <c r="M34" s="23">
        <f t="shared" si="0"/>
        <v>28.039323714418501</v>
      </c>
      <c r="N34" s="13">
        <f>IF(F34="SEM CERTIFICAÇÃO",0,IFERROR(VLOOKUP(B34,Ajustes_EDUCACAO!$A$2:$K$300,10,),0))</f>
        <v>28.04</v>
      </c>
    </row>
    <row r="35" spans="1:14" x14ac:dyDescent="0.25">
      <c r="A35" s="91">
        <v>26</v>
      </c>
      <c r="B35" s="17">
        <v>25</v>
      </c>
      <c r="C35" s="17">
        <v>5202353</v>
      </c>
      <c r="D35" s="17" t="s">
        <v>577</v>
      </c>
      <c r="E35" s="20">
        <v>2016</v>
      </c>
      <c r="F35" s="26">
        <f>IFERROR(VLOOKUP(B35,Ajustes_EDUCACAO!$A$2:$T$300,4,)+VLOOKUP(B35,Ajustes_EDUCACAO!$A$2:$T$300,5,),"SEM CERTIFICAÇÃO")</f>
        <v>13356843.199999999</v>
      </c>
      <c r="G35" s="13">
        <f>IF(N35=0,0,IF(F35="SEM CERTIFICAÇÃO",0,IFERROR(VLOOKUP(B35,Ajustes_FUNDEB!$A$2:$K$300,3,),0)))</f>
        <v>1505132.25</v>
      </c>
      <c r="H35" s="26">
        <f>IF(N35=0,0,IF(F35="SEM CERTIFICAÇÃO",0,IFERROR(VLOOKUP(B35,MDE_2016!$A$2:$E$300,5,),0)))</f>
        <v>0</v>
      </c>
      <c r="I35" s="10">
        <f>IF(N35=0,0,IF(F35="SEM CERTIFICAÇÃO",0,IFERROR(((VLOOKUP(B35,Ajustes_EDUCACAO!$A$2:$J$300,6,) - H35)),0)))</f>
        <v>3494671.91</v>
      </c>
      <c r="J35" s="10">
        <f>IF(N35=0,0,IF(F35="SEM CERTIFICAÇÃO",0,IFERROR(VLOOKUP(B35,Ajustes_FUNDEB!$A$2:$K$300,5,),0)))</f>
        <v>1225341.4399999999</v>
      </c>
      <c r="K35" s="13">
        <f>IF(N35=0,0,IF(F35="SEM CERTIFICAÇÃO",0,IFERROR(VLOOKUP(B35,Ajustes_FUNDEB!$A$2:$K$300,6,),0)))</f>
        <v>364125.9</v>
      </c>
      <c r="L35" s="29">
        <f>IF(N35=0,0,IF(F35="SEM CERTIFICAÇÃO",0,IFERROR(VLOOKUP(B35,Ajustes_EDUCACAO!$A$2:$K$300,7,),0)))</f>
        <v>-638022.21</v>
      </c>
      <c r="M35" s="23">
        <f t="shared" si="0"/>
        <v>30.940650108103391</v>
      </c>
      <c r="N35" s="13">
        <f>IF(F35="SEM CERTIFICAÇÃO",0,IFERROR(VLOOKUP(B35,Ajustes_EDUCACAO!$A$2:$K$300,10,),0))</f>
        <v>30.94</v>
      </c>
    </row>
    <row r="36" spans="1:14" x14ac:dyDescent="0.25">
      <c r="A36" s="91">
        <v>27</v>
      </c>
      <c r="B36" s="17">
        <v>26</v>
      </c>
      <c r="C36" s="17">
        <v>5202502</v>
      </c>
      <c r="D36" s="17" t="s">
        <v>578</v>
      </c>
      <c r="E36" s="20">
        <v>2016</v>
      </c>
      <c r="F36" s="26">
        <f>IFERROR(VLOOKUP(B36,Ajustes_EDUCACAO!$A$2:$T$300,4,)+VLOOKUP(B36,Ajustes_EDUCACAO!$A$2:$T$300,5,),"SEM CERTIFICAÇÃO")</f>
        <v>18788296.75</v>
      </c>
      <c r="G36" s="13">
        <f>IF(N36=0,0,IF(F36="SEM CERTIFICAÇÃO",0,IFERROR(VLOOKUP(B36,Ajustes_FUNDEB!$A$2:$K$300,3,),0)))</f>
        <v>3540677.15</v>
      </c>
      <c r="H36" s="26">
        <f>IF(N36=0,0,IF(F36="SEM CERTIFICAÇÃO",0,IFERROR(VLOOKUP(B36,MDE_2016!$A$2:$E$300,5,),0)))</f>
        <v>65812.100000000006</v>
      </c>
      <c r="I36" s="10">
        <f>IF(N36=0,0,IF(F36="SEM CERTIFICAÇÃO",0,IFERROR(((VLOOKUP(B36,Ajustes_EDUCACAO!$A$2:$J$300,6,) - H36)),0)))</f>
        <v>5905692.4199999999</v>
      </c>
      <c r="J36" s="10">
        <f>IF(N36=0,0,IF(F36="SEM CERTIFICAÇÃO",0,IFERROR(VLOOKUP(B36,Ajustes_FUNDEB!$A$2:$K$300,5,),0)))</f>
        <v>2183746.5699999998</v>
      </c>
      <c r="K36" s="13">
        <f>IF(N36=0,0,IF(F36="SEM CERTIFICAÇÃO",0,IFERROR(VLOOKUP(B36,Ajustes_FUNDEB!$A$2:$K$300,6,),0)))</f>
        <v>1298483.19</v>
      </c>
      <c r="L36" s="29">
        <f>IF(N36=0,0,IF(F36="SEM CERTIFICAÇÃO",0,IFERROR(VLOOKUP(B36,Ajustes_EDUCACAO!$A$2:$K$300,7,),0)))</f>
        <v>720660.71</v>
      </c>
      <c r="M36" s="23">
        <f t="shared" si="0"/>
        <v>27.947417905244652</v>
      </c>
      <c r="N36" s="13">
        <f>IF(F36="SEM CERTIFICAÇÃO",0,IFERROR(VLOOKUP(B36,Ajustes_EDUCACAO!$A$2:$K$300,10,),0))</f>
        <v>27.95</v>
      </c>
    </row>
    <row r="37" spans="1:14" x14ac:dyDescent="0.25">
      <c r="A37" s="91">
        <v>28</v>
      </c>
      <c r="B37" s="17">
        <v>27</v>
      </c>
      <c r="C37" s="17">
        <v>5202601</v>
      </c>
      <c r="D37" s="17" t="s">
        <v>579</v>
      </c>
      <c r="E37" s="20">
        <v>2016</v>
      </c>
      <c r="F37" s="26">
        <f>IFERROR(VLOOKUP(B37,Ajustes_EDUCACAO!$A$2:$T$300,4,)+VLOOKUP(B37,Ajustes_EDUCACAO!$A$2:$T$300,5,),"SEM CERTIFICAÇÃO")</f>
        <v>10958692.51</v>
      </c>
      <c r="G37" s="13">
        <f>IF(N37=0,0,IF(F37="SEM CERTIFICAÇÃO",0,IFERROR(VLOOKUP(B37,Ajustes_FUNDEB!$A$2:$K$300,3,),0)))</f>
        <v>833507.71</v>
      </c>
      <c r="H37" s="26">
        <f>IF(N37=0,0,IF(F37="SEM CERTIFICAÇÃO",0,IFERROR(VLOOKUP(B37,MDE_2016!$A$2:$E$300,5,),0)))</f>
        <v>119672.06</v>
      </c>
      <c r="I37" s="10">
        <f>IF(N37=0,0,IF(F37="SEM CERTIFICAÇÃO",0,IFERROR(((VLOOKUP(B37,Ajustes_EDUCACAO!$A$2:$J$300,6,) - H37)),0)))</f>
        <v>1671450.72</v>
      </c>
      <c r="J37" s="10">
        <f>IF(N37=0,0,IF(F37="SEM CERTIFICAÇÃO",0,IFERROR(VLOOKUP(B37,Ajustes_FUNDEB!$A$2:$K$300,5,),0)))</f>
        <v>646171.30000000005</v>
      </c>
      <c r="K37" s="13">
        <f>IF(N37=0,0,IF(F37="SEM CERTIFICAÇÃO",0,IFERROR(VLOOKUP(B37,Ajustes_FUNDEB!$A$2:$K$300,6,),0)))</f>
        <v>231028.38</v>
      </c>
      <c r="L37" s="29">
        <f>IF(N37=0,0,IF(F37="SEM CERTIFICAÇÃO",0,IFERROR(VLOOKUP(B37,Ajustes_EDUCACAO!$A$2:$K$300,7,),0)))</f>
        <v>-1187111.97</v>
      </c>
      <c r="M37" s="23">
        <f t="shared" si="0"/>
        <v>27.176916838229637</v>
      </c>
      <c r="N37" s="13">
        <f>IF(F37="SEM CERTIFICAÇÃO",0,IFERROR(VLOOKUP(B37,Ajustes_EDUCACAO!$A$2:$K$300,10,),0))</f>
        <v>27.18</v>
      </c>
    </row>
    <row r="38" spans="1:14" x14ac:dyDescent="0.25">
      <c r="A38" s="91">
        <v>29</v>
      </c>
      <c r="B38" s="17">
        <v>28</v>
      </c>
      <c r="C38" s="17">
        <v>5202809</v>
      </c>
      <c r="D38" s="17" t="s">
        <v>580</v>
      </c>
      <c r="E38" s="20">
        <v>2016</v>
      </c>
      <c r="F38" s="26">
        <f>IFERROR(VLOOKUP(B38,Ajustes_EDUCACAO!$A$2:$T$300,4,)+VLOOKUP(B38,Ajustes_EDUCACAO!$A$2:$T$300,5,),"SEM CERTIFICAÇÃO")</f>
        <v>10787085.390000001</v>
      </c>
      <c r="G38" s="13">
        <f>IF(N38=0,0,IF(F38="SEM CERTIFICAÇÃO",0,IFERROR(VLOOKUP(B38,Ajustes_FUNDEB!$A$2:$K$300,3,),0)))</f>
        <v>1694904.67</v>
      </c>
      <c r="H38" s="26">
        <f>IF(N38=0,0,IF(F38="SEM CERTIFICAÇÃO",0,IFERROR(VLOOKUP(B38,MDE_2016!$A$2:$E$300,5,),0)))</f>
        <v>394457.4</v>
      </c>
      <c r="I38" s="10">
        <f>IF(N38=0,0,IF(F38="SEM CERTIFICAÇÃO",0,IFERROR(((VLOOKUP(B38,Ajustes_EDUCACAO!$A$2:$J$300,6,) - H38)),0)))</f>
        <v>2159135.0500000003</v>
      </c>
      <c r="J38" s="10">
        <f>IF(N38=0,0,IF(F38="SEM CERTIFICAÇÃO",0,IFERROR(VLOOKUP(B38,Ajustes_FUNDEB!$A$2:$K$300,5,),0)))</f>
        <v>1565644.11</v>
      </c>
      <c r="K38" s="13">
        <f>IF(N38=0,0,IF(F38="SEM CERTIFICAÇÃO",0,IFERROR(VLOOKUP(B38,Ajustes_FUNDEB!$A$2:$K$300,6,),0)))</f>
        <v>136117.20000000001</v>
      </c>
      <c r="L38" s="29">
        <f>IF(N38=0,0,IF(F38="SEM CERTIFICAÇÃO",0,IFERROR(VLOOKUP(B38,Ajustes_EDUCACAO!$A$2:$K$300,7,),0)))</f>
        <v>-270413.78999999998</v>
      </c>
      <c r="M38" s="23">
        <f t="shared" si="0"/>
        <v>26.179511312832947</v>
      </c>
      <c r="N38" s="13">
        <f>IF(F38="SEM CERTIFICAÇÃO",0,IFERROR(VLOOKUP(B38,Ajustes_EDUCACAO!$A$2:$K$300,10,),0))</f>
        <v>26.18</v>
      </c>
    </row>
    <row r="39" spans="1:14" x14ac:dyDescent="0.25">
      <c r="A39" s="91">
        <v>30</v>
      </c>
      <c r="B39" s="17">
        <v>29</v>
      </c>
      <c r="C39" s="17">
        <v>5203104</v>
      </c>
      <c r="D39" s="17" t="s">
        <v>581</v>
      </c>
      <c r="E39" s="20">
        <v>2016</v>
      </c>
      <c r="F39" s="26">
        <f>IFERROR(VLOOKUP(B39,Ajustes_EDUCACAO!$A$2:$T$300,4,)+VLOOKUP(B39,Ajustes_EDUCACAO!$A$2:$T$300,5,),"SEM CERTIFICAÇÃO")</f>
        <v>10414816.74</v>
      </c>
      <c r="G39" s="13">
        <f>IF(N39=0,0,IF(F39="SEM CERTIFICAÇÃO",0,IFERROR(VLOOKUP(B39,Ajustes_FUNDEB!$A$2:$K$300,3,),0)))</f>
        <v>964350.93</v>
      </c>
      <c r="H39" s="26">
        <f>IF(N39=0,0,IF(F39="SEM CERTIFICAÇÃO",0,IFERROR(VLOOKUP(B39,MDE_2016!$A$2:$E$300,5,),0)))</f>
        <v>163.44999999999999</v>
      </c>
      <c r="I39" s="10">
        <f>IF(N39=0,0,IF(F39="SEM CERTIFICAÇÃO",0,IFERROR(((VLOOKUP(B39,Ajustes_EDUCACAO!$A$2:$J$300,6,) - H39)),0)))</f>
        <v>3102609.42</v>
      </c>
      <c r="J39" s="10">
        <f>IF(N39=0,0,IF(F39="SEM CERTIFICAÇÃO",0,IFERROR(VLOOKUP(B39,Ajustes_FUNDEB!$A$2:$K$300,5,),0)))</f>
        <v>952697.52</v>
      </c>
      <c r="K39" s="13">
        <f>IF(N39=0,0,IF(F39="SEM CERTIFICAÇÃO",0,IFERROR(VLOOKUP(B39,Ajustes_FUNDEB!$A$2:$K$300,6,),0)))</f>
        <v>0</v>
      </c>
      <c r="L39" s="29">
        <f>IF(N39=0,0,IF(F39="SEM CERTIFICAÇÃO",0,IFERROR(VLOOKUP(B39,Ajustes_EDUCACAO!$A$2:$K$300,7,),0)))</f>
        <v>-740078.24</v>
      </c>
      <c r="M39" s="23">
        <f t="shared" si="0"/>
        <v>36.897923467446439</v>
      </c>
      <c r="N39" s="13">
        <f>IF(F39="SEM CERTIFICAÇÃO",0,IFERROR(VLOOKUP(B39,Ajustes_EDUCACAO!$A$2:$K$300,10,),0))</f>
        <v>36.9</v>
      </c>
    </row>
    <row r="40" spans="1:14" x14ac:dyDescent="0.25">
      <c r="A40" s="91">
        <v>31</v>
      </c>
      <c r="B40" s="17">
        <v>30</v>
      </c>
      <c r="C40" s="17">
        <v>5203203</v>
      </c>
      <c r="D40" s="17" t="s">
        <v>582</v>
      </c>
      <c r="E40" s="20">
        <v>2016</v>
      </c>
      <c r="F40" s="26">
        <f>IFERROR(VLOOKUP(B40,Ajustes_EDUCACAO!$A$2:$T$300,4,)+VLOOKUP(B40,Ajustes_EDUCACAO!$A$2:$T$300,5,),"SEM CERTIFICAÇÃO")</f>
        <v>37867942.82</v>
      </c>
      <c r="G40" s="13">
        <f>IF(N40=0,0,IF(F40="SEM CERTIFICAÇÃO",0,IFERROR(VLOOKUP(B40,Ajustes_FUNDEB!$A$2:$K$300,3,),0)))</f>
        <v>5824348.9100000001</v>
      </c>
      <c r="H40" s="26">
        <f>IF(N40=0,0,IF(F40="SEM CERTIFICAÇÃO",0,IFERROR(VLOOKUP(B40,MDE_2016!$A$2:$E$300,5,),0)))</f>
        <v>0</v>
      </c>
      <c r="I40" s="10">
        <f>IF(N40=0,0,IF(F40="SEM CERTIFICAÇÃO",0,IFERROR(((VLOOKUP(B40,Ajustes_EDUCACAO!$A$2:$J$300,6,) - H40)),0)))</f>
        <v>16083237.390000001</v>
      </c>
      <c r="J40" s="10">
        <f>IF(N40=0,0,IF(F40="SEM CERTIFICAÇÃO",0,IFERROR(VLOOKUP(B40,Ajustes_FUNDEB!$A$2:$K$300,5,),0)))</f>
        <v>5224111.7699999996</v>
      </c>
      <c r="K40" s="13">
        <f>IF(N40=0,0,IF(F40="SEM CERTIFICAÇÃO",0,IFERROR(VLOOKUP(B40,Ajustes_FUNDEB!$A$2:$K$300,6,),0)))</f>
        <v>576729.26</v>
      </c>
      <c r="L40" s="29">
        <f>IF(N40=0,0,IF(F40="SEM CERTIFICAÇÃO",0,IFERROR(VLOOKUP(B40,Ajustes_EDUCACAO!$A$2:$K$300,7,),0)))</f>
        <v>2362374.0299999998</v>
      </c>
      <c r="M40" s="23">
        <f t="shared" si="0"/>
        <v>36.233453254168616</v>
      </c>
      <c r="N40" s="13">
        <f>IF(F40="SEM CERTIFICAÇÃO",0,IFERROR(VLOOKUP(B40,Ajustes_EDUCACAO!$A$2:$K$300,10,),0))</f>
        <v>36.229999999999997</v>
      </c>
    </row>
    <row r="41" spans="1:14" x14ac:dyDescent="0.25">
      <c r="A41" s="91">
        <v>32</v>
      </c>
      <c r="B41" s="17">
        <v>32</v>
      </c>
      <c r="C41" s="17">
        <v>5203302</v>
      </c>
      <c r="D41" s="17" t="s">
        <v>583</v>
      </c>
      <c r="E41" s="20">
        <v>2016</v>
      </c>
      <c r="F41" s="26">
        <f>IFERROR(VLOOKUP(B41,Ajustes_EDUCACAO!$A$2:$T$300,4,)+VLOOKUP(B41,Ajustes_EDUCACAO!$A$2:$T$300,5,),"SEM CERTIFICAÇÃO")</f>
        <v>52941635.199999996</v>
      </c>
      <c r="G41" s="13">
        <f>IF(N41=0,0,IF(F41="SEM CERTIFICAÇÃO",0,IFERROR(VLOOKUP(B41,Ajustes_FUNDEB!$A$2:$K$300,3,),0)))</f>
        <v>7424184.96</v>
      </c>
      <c r="H41" s="26">
        <f>IF(N41=0,0,IF(F41="SEM CERTIFICAÇÃO",0,IFERROR(VLOOKUP(B41,MDE_2016!$A$2:$E$300,5,),0)))</f>
        <v>35683.07</v>
      </c>
      <c r="I41" s="10">
        <f>IF(N41=0,0,IF(F41="SEM CERTIFICAÇÃO",0,IFERROR(((VLOOKUP(B41,Ajustes_EDUCACAO!$A$2:$J$300,6,) - H41)),0)))</f>
        <v>12771958.59</v>
      </c>
      <c r="J41" s="10">
        <f>IF(N41=0,0,IF(F41="SEM CERTIFICAÇÃO",0,IFERROR(VLOOKUP(B41,Ajustes_FUNDEB!$A$2:$K$300,5,),0)))</f>
        <v>6012673.71</v>
      </c>
      <c r="K41" s="13">
        <f>IF(N41=0,0,IF(F41="SEM CERTIFICAÇÃO",0,IFERROR(VLOOKUP(B41,Ajustes_FUNDEB!$A$2:$K$300,6,),0)))</f>
        <v>1373282.46</v>
      </c>
      <c r="L41" s="29">
        <f>IF(N41=0,0,IF(F41="SEM CERTIFICAÇÃO",0,IFERROR(VLOOKUP(B41,Ajustes_EDUCACAO!$A$2:$K$300,7,),0)))</f>
        <v>-729957.02</v>
      </c>
      <c r="M41" s="23">
        <f t="shared" si="0"/>
        <v>25.570798160764031</v>
      </c>
      <c r="N41" s="13">
        <f>IF(F41="SEM CERTIFICAÇÃO",0,IFERROR(VLOOKUP(B41,Ajustes_EDUCACAO!$A$2:$K$300,10,),0))</f>
        <v>25.57</v>
      </c>
    </row>
    <row r="42" spans="1:14" x14ac:dyDescent="0.25">
      <c r="A42" s="91">
        <v>33</v>
      </c>
      <c r="B42" s="17">
        <v>33</v>
      </c>
      <c r="C42" s="17">
        <v>5203401</v>
      </c>
      <c r="D42" s="17" t="s">
        <v>584</v>
      </c>
      <c r="E42" s="20">
        <v>2016</v>
      </c>
      <c r="F42" s="26">
        <f>IFERROR(VLOOKUP(B42,Ajustes_EDUCACAO!$A$2:$T$300,4,)+VLOOKUP(B42,Ajustes_EDUCACAO!$A$2:$T$300,5,),"SEM CERTIFICAÇÃO")</f>
        <v>14163792.82</v>
      </c>
      <c r="G42" s="13">
        <f>IF(N42=0,0,IF(F42="SEM CERTIFICAÇÃO",0,IFERROR(VLOOKUP(B42,Ajustes_FUNDEB!$A$2:$K$300,3,),0)))</f>
        <v>2476890.73</v>
      </c>
      <c r="H42" s="26">
        <f>IF(N42=0,0,IF(F42="SEM CERTIFICAÇÃO",0,IFERROR(VLOOKUP(B42,MDE_2016!$A$2:$E$300,5,),0)))</f>
        <v>24496.58</v>
      </c>
      <c r="I42" s="10">
        <f>IF(N42=0,0,IF(F42="SEM CERTIFICAÇÃO",0,IFERROR(((VLOOKUP(B42,Ajustes_EDUCACAO!$A$2:$J$300,6,) - H42)),0)))</f>
        <v>3781003.35</v>
      </c>
      <c r="J42" s="10">
        <f>IF(N42=0,0,IF(F42="SEM CERTIFICAÇÃO",0,IFERROR(VLOOKUP(B42,Ajustes_FUNDEB!$A$2:$K$300,5,),0)))</f>
        <v>2113469.39</v>
      </c>
      <c r="K42" s="13">
        <f>IF(N42=0,0,IF(F42="SEM CERTIFICAÇÃO",0,IFERROR(VLOOKUP(B42,Ajustes_FUNDEB!$A$2:$K$300,6,),0)))</f>
        <v>314749.90999999997</v>
      </c>
      <c r="L42" s="29">
        <f>IF(N42=0,0,IF(F42="SEM CERTIFICAÇÃO",0,IFERROR(VLOOKUP(B42,Ajustes_EDUCACAO!$A$2:$K$300,7,),0)))</f>
        <v>-7588.46</v>
      </c>
      <c r="M42" s="23">
        <f t="shared" si="0"/>
        <v>26.92137931173156</v>
      </c>
      <c r="N42" s="13">
        <f>IF(F42="SEM CERTIFICAÇÃO",0,IFERROR(VLOOKUP(B42,Ajustes_EDUCACAO!$A$2:$K$300,10,),0))</f>
        <v>26.92</v>
      </c>
    </row>
    <row r="43" spans="1:14" x14ac:dyDescent="0.25">
      <c r="A43" s="91">
        <v>34</v>
      </c>
      <c r="B43" s="17">
        <v>34</v>
      </c>
      <c r="C43" s="17">
        <v>5203500</v>
      </c>
      <c r="D43" s="17" t="s">
        <v>585</v>
      </c>
      <c r="E43" s="20">
        <v>2016</v>
      </c>
      <c r="F43" s="26">
        <f>IFERROR(VLOOKUP(B43,Ajustes_EDUCACAO!$A$2:$T$300,4,)+VLOOKUP(B43,Ajustes_EDUCACAO!$A$2:$T$300,5,),"SEM CERTIFICAÇÃO")</f>
        <v>38371383.350000001</v>
      </c>
      <c r="G43" s="13">
        <f>IF(N43=0,0,IF(F43="SEM CERTIFICAÇÃO",0,IFERROR(VLOOKUP(B43,Ajustes_FUNDEB!$A$2:$K$300,3,),0)))</f>
        <v>12581560.039999999</v>
      </c>
      <c r="H43" s="26">
        <f>IF(N43=0,0,IF(F43="SEM CERTIFICAÇÃO",0,IFERROR(VLOOKUP(B43,MDE_2016!$A$2:$E$300,5,),0)))</f>
        <v>423.2</v>
      </c>
      <c r="I43" s="10">
        <f>IF(N43=0,0,IF(F43="SEM CERTIFICAÇÃO",0,IFERROR(((VLOOKUP(B43,Ajustes_EDUCACAO!$A$2:$J$300,6,) - H43)),0)))</f>
        <v>15410784.290000001</v>
      </c>
      <c r="J43" s="10">
        <f>IF(N43=0,0,IF(F43="SEM CERTIFICAÇÃO",0,IFERROR(VLOOKUP(B43,Ajustes_FUNDEB!$A$2:$K$300,5,),0)))</f>
        <v>10771227.199999999</v>
      </c>
      <c r="K43" s="13">
        <f>IF(N43=0,0,IF(F43="SEM CERTIFICAÇÃO",0,IFERROR(VLOOKUP(B43,Ajustes_FUNDEB!$A$2:$K$300,6,),0)))</f>
        <v>2912055.99</v>
      </c>
      <c r="L43" s="29">
        <f>IF(N43=0,0,IF(F43="SEM CERTIFICAÇÃO",0,IFERROR(VLOOKUP(B43,Ajustes_EDUCACAO!$A$2:$K$300,7,),0)))</f>
        <v>7255985.1699999999</v>
      </c>
      <c r="M43" s="23">
        <f t="shared" si="0"/>
        <v>21.253396693085342</v>
      </c>
      <c r="N43" s="13">
        <f>IF(F43="SEM CERTIFICAÇÃO",0,IFERROR(VLOOKUP(B43,Ajustes_EDUCACAO!$A$2:$K$300,10,),0))</f>
        <v>21.25</v>
      </c>
    </row>
    <row r="44" spans="1:14" x14ac:dyDescent="0.25">
      <c r="A44" s="91">
        <v>35</v>
      </c>
      <c r="B44" s="17">
        <v>35</v>
      </c>
      <c r="C44" s="17">
        <v>5203559</v>
      </c>
      <c r="D44" s="17" t="s">
        <v>586</v>
      </c>
      <c r="E44" s="20">
        <v>2016</v>
      </c>
      <c r="F44" s="26">
        <f>IFERROR(VLOOKUP(B44,Ajustes_EDUCACAO!$A$2:$T$300,4,)+VLOOKUP(B44,Ajustes_EDUCACAO!$A$2:$T$300,5,),"SEM CERTIFICAÇÃO")</f>
        <v>11301884.33</v>
      </c>
      <c r="G44" s="13">
        <f>IF(N44=0,0,IF(F44="SEM CERTIFICAÇÃO",0,IFERROR(VLOOKUP(B44,Ajustes_FUNDEB!$A$2:$K$300,3,),0)))</f>
        <v>3305283.26</v>
      </c>
      <c r="H44" s="26">
        <f>IF(N44=0,0,IF(F44="SEM CERTIFICAÇÃO",0,IFERROR(VLOOKUP(B44,MDE_2016!$A$2:$E$300,5,),0)))</f>
        <v>24110.46</v>
      </c>
      <c r="I44" s="10">
        <f>IF(N44=0,0,IF(F44="SEM CERTIFICAÇÃO",0,IFERROR(((VLOOKUP(B44,Ajustes_EDUCACAO!$A$2:$J$300,6,) - H44)),0)))</f>
        <v>4211491.0999999996</v>
      </c>
      <c r="J44" s="10">
        <f>IF(N44=0,0,IF(F44="SEM CERTIFICAÇÃO",0,IFERROR(VLOOKUP(B44,Ajustes_FUNDEB!$A$2:$K$300,5,),0)))</f>
        <v>2548597.13</v>
      </c>
      <c r="K44" s="13">
        <f>IF(N44=0,0,IF(F44="SEM CERTIFICAÇÃO",0,IFERROR(VLOOKUP(B44,Ajustes_FUNDEB!$A$2:$K$300,6,),0)))</f>
        <v>867145.29</v>
      </c>
      <c r="L44" s="29">
        <f>IF(N44=0,0,IF(F44="SEM CERTIFICAÇÃO",0,IFERROR(VLOOKUP(B44,Ajustes_EDUCACAO!$A$2:$K$300,7,),0)))</f>
        <v>1546150.42</v>
      </c>
      <c r="M44" s="23">
        <f t="shared" si="0"/>
        <v>23.796484386776587</v>
      </c>
      <c r="N44" s="13">
        <f>IF(F44="SEM CERTIFICAÇÃO",0,IFERROR(VLOOKUP(B44,Ajustes_EDUCACAO!$A$2:$K$300,10,),0))</f>
        <v>23.8</v>
      </c>
    </row>
    <row r="45" spans="1:14" x14ac:dyDescent="0.25">
      <c r="A45" s="91">
        <v>36</v>
      </c>
      <c r="B45" s="17">
        <v>389</v>
      </c>
      <c r="C45" s="17">
        <v>5203575</v>
      </c>
      <c r="D45" s="17" t="s">
        <v>587</v>
      </c>
      <c r="E45" s="20">
        <v>2016</v>
      </c>
      <c r="F45" s="26">
        <f>IFERROR(VLOOKUP(B45,Ajustes_EDUCACAO!$A$2:$T$300,4,)+VLOOKUP(B45,Ajustes_EDUCACAO!$A$2:$T$300,5,),"SEM CERTIFICAÇÃO")</f>
        <v>14261129.119999999</v>
      </c>
      <c r="G45" s="13">
        <f>IF(N45=0,0,IF(F45="SEM CERTIFICAÇÃO",0,IFERROR(VLOOKUP(B45,Ajustes_FUNDEB!$A$2:$K$300,3,),0)))</f>
        <v>1253943.99</v>
      </c>
      <c r="H45" s="26">
        <f>IF(N45=0,0,IF(F45="SEM CERTIFICAÇÃO",0,IFERROR(VLOOKUP(B45,MDE_2016!$A$2:$E$300,5,),0)))</f>
        <v>0</v>
      </c>
      <c r="I45" s="10">
        <f>IF(N45=0,0,IF(F45="SEM CERTIFICAÇÃO",0,IFERROR(((VLOOKUP(B45,Ajustes_EDUCACAO!$A$2:$J$300,6,) - H45)),0)))</f>
        <v>3552296.83</v>
      </c>
      <c r="J45" s="10">
        <f>IF(N45=0,0,IF(F45="SEM CERTIFICAÇÃO",0,IFERROR(VLOOKUP(B45,Ajustes_FUNDEB!$A$2:$K$300,5,),0)))</f>
        <v>1118654.73</v>
      </c>
      <c r="K45" s="13">
        <f>IF(N45=0,0,IF(F45="SEM CERTIFICAÇÃO",0,IFERROR(VLOOKUP(B45,Ajustes_FUNDEB!$A$2:$K$300,6,),0)))</f>
        <v>246</v>
      </c>
      <c r="L45" s="29">
        <f>IF(N45=0,0,IF(F45="SEM CERTIFICAÇÃO",0,IFERROR(VLOOKUP(B45,Ajustes_EDUCACAO!$A$2:$K$300,7,),0)))</f>
        <v>-1336376.49</v>
      </c>
      <c r="M45" s="23">
        <f t="shared" si="0"/>
        <v>34.279707299922414</v>
      </c>
      <c r="N45" s="13">
        <f>IF(F45="SEM CERTIFICAÇÃO",0,IFERROR(VLOOKUP(B45,Ajustes_EDUCACAO!$A$2:$K$300,10,),0))</f>
        <v>34.28</v>
      </c>
    </row>
    <row r="46" spans="1:14" x14ac:dyDescent="0.25">
      <c r="A46" s="91">
        <v>37</v>
      </c>
      <c r="B46" s="17">
        <v>36</v>
      </c>
      <c r="C46" s="17">
        <v>5203609</v>
      </c>
      <c r="D46" s="17" t="s">
        <v>588</v>
      </c>
      <c r="E46" s="20">
        <v>2016</v>
      </c>
      <c r="F46" s="26">
        <f>IFERROR(VLOOKUP(B46,Ajustes_EDUCACAO!$A$2:$T$300,4,)+VLOOKUP(B46,Ajustes_EDUCACAO!$A$2:$T$300,5,),"SEM CERTIFICAÇÃO")</f>
        <v>10880654.860000001</v>
      </c>
      <c r="G46" s="13">
        <f>IF(N46=0,0,IF(F46="SEM CERTIFICAÇÃO",0,IFERROR(VLOOKUP(B46,Ajustes_FUNDEB!$A$2:$K$300,3,),0)))</f>
        <v>1061384.83</v>
      </c>
      <c r="H46" s="26">
        <f>IF(N46=0,0,IF(F46="SEM CERTIFICAÇÃO",0,IFERROR(VLOOKUP(B46,MDE_2016!$A$2:$E$300,5,),0)))</f>
        <v>0</v>
      </c>
      <c r="I46" s="10">
        <f>IF(N46=0,0,IF(F46="SEM CERTIFICAÇÃO",0,IFERROR(((VLOOKUP(B46,Ajustes_EDUCACAO!$A$2:$J$300,6,) - H46)),0)))</f>
        <v>2163922.5</v>
      </c>
      <c r="J46" s="10">
        <f>IF(N46=0,0,IF(F46="SEM CERTIFICAÇÃO",0,IFERROR(VLOOKUP(B46,Ajustes_FUNDEB!$A$2:$K$300,5,),0)))</f>
        <v>691960.72</v>
      </c>
      <c r="K46" s="13">
        <f>IF(N46=0,0,IF(F46="SEM CERTIFICAÇÃO",0,IFERROR(VLOOKUP(B46,Ajustes_FUNDEB!$A$2:$K$300,6,),0)))</f>
        <v>353552.15</v>
      </c>
      <c r="L46" s="29">
        <f>IF(N46=0,0,IF(F46="SEM CERTIFICAÇÃO",0,IFERROR(VLOOKUP(B46,Ajustes_EDUCACAO!$A$2:$K$300,7,),0)))</f>
        <v>-762861.06</v>
      </c>
      <c r="M46" s="23">
        <f t="shared" si="0"/>
        <v>26.898965160264261</v>
      </c>
      <c r="N46" s="13">
        <f>IF(F46="SEM CERTIFICAÇÃO",0,IFERROR(VLOOKUP(B46,Ajustes_EDUCACAO!$A$2:$K$300,10,),0))</f>
        <v>26.9</v>
      </c>
    </row>
    <row r="47" spans="1:14" x14ac:dyDescent="0.25">
      <c r="A47" s="91">
        <v>38</v>
      </c>
      <c r="B47" s="17">
        <v>37</v>
      </c>
      <c r="C47" s="17">
        <v>5203807</v>
      </c>
      <c r="D47" s="17" t="s">
        <v>589</v>
      </c>
      <c r="E47" s="20">
        <v>2016</v>
      </c>
      <c r="F47" s="26">
        <f>IFERROR(VLOOKUP(B47,Ajustes_EDUCACAO!$A$2:$T$300,4,)+VLOOKUP(B47,Ajustes_EDUCACAO!$A$2:$T$300,5,),"SEM CERTIFICAÇÃO")</f>
        <v>15285267.959999999</v>
      </c>
      <c r="G47" s="13">
        <f>IF(N47=0,0,IF(F47="SEM CERTIFICAÇÃO",0,IFERROR(VLOOKUP(B47,Ajustes_FUNDEB!$A$2:$K$300,3,),0)))</f>
        <v>2404084.6</v>
      </c>
      <c r="H47" s="26">
        <f>IF(N47=0,0,IF(F47="SEM CERTIFICAÇÃO",0,IFERROR(VLOOKUP(B47,MDE_2016!$A$2:$E$300,5,),0)))</f>
        <v>23894.42</v>
      </c>
      <c r="I47" s="10">
        <f>IF(N47=0,0,IF(F47="SEM CERTIFICAÇÃO",0,IFERROR(((VLOOKUP(B47,Ajustes_EDUCACAO!$A$2:$J$300,6,) - H47)),0)))</f>
        <v>3416661.06</v>
      </c>
      <c r="J47" s="10">
        <f>IF(N47=0,0,IF(F47="SEM CERTIFICAÇÃO",0,IFERROR(VLOOKUP(B47,Ajustes_FUNDEB!$A$2:$K$300,5,),0)))</f>
        <v>1483447.5</v>
      </c>
      <c r="K47" s="13">
        <f>IF(N47=0,0,IF(F47="SEM CERTIFICAÇÃO",0,IFERROR(VLOOKUP(B47,Ajustes_FUNDEB!$A$2:$K$300,6,),0)))</f>
        <v>596383.07999999996</v>
      </c>
      <c r="L47" s="29">
        <f>IF(N47=0,0,IF(F47="SEM CERTIFICAÇÃO",0,IFERROR(VLOOKUP(B47,Ajustes_EDUCACAO!$A$2:$K$300,7,),0)))</f>
        <v>-388624.94</v>
      </c>
      <c r="M47" s="23">
        <f t="shared" si="0"/>
        <v>25.051444502121768</v>
      </c>
      <c r="N47" s="13">
        <f>IF(F47="SEM CERTIFICAÇÃO",0,IFERROR(VLOOKUP(B47,Ajustes_EDUCACAO!$A$2:$K$300,10,),0))</f>
        <v>25.05</v>
      </c>
    </row>
    <row r="48" spans="1:14" x14ac:dyDescent="0.25">
      <c r="A48" s="91">
        <v>39</v>
      </c>
      <c r="B48" s="17">
        <v>38</v>
      </c>
      <c r="C48" s="17">
        <v>5203906</v>
      </c>
      <c r="D48" s="17" t="s">
        <v>590</v>
      </c>
      <c r="E48" s="20">
        <v>2016</v>
      </c>
      <c r="F48" s="26">
        <f>IFERROR(VLOOKUP(B48,Ajustes_EDUCACAO!$A$2:$T$300,4,)+VLOOKUP(B48,Ajustes_EDUCACAO!$A$2:$T$300,5,),"SEM CERTIFICAÇÃO")</f>
        <v>20054741.720000003</v>
      </c>
      <c r="G48" s="13">
        <f>IF(N48=0,0,IF(F48="SEM CERTIFICAÇÃO",0,IFERROR(VLOOKUP(B48,Ajustes_FUNDEB!$A$2:$K$300,3,),0)))</f>
        <v>3330803.96</v>
      </c>
      <c r="H48" s="26">
        <f>IF(N48=0,0,IF(F48="SEM CERTIFICAÇÃO",0,IFERROR(VLOOKUP(B48,MDE_2016!$A$2:$E$300,5,),0)))</f>
        <v>225104.57</v>
      </c>
      <c r="I48" s="10">
        <f>IF(N48=0,0,IF(F48="SEM CERTIFICAÇÃO",0,IFERROR(((VLOOKUP(B48,Ajustes_EDUCACAO!$A$2:$J$300,6,) - H48)),0)))</f>
        <v>6897818.71</v>
      </c>
      <c r="J48" s="10">
        <f>IF(N48=0,0,IF(F48="SEM CERTIFICAÇÃO",0,IFERROR(VLOOKUP(B48,Ajustes_FUNDEB!$A$2:$K$300,5,),0)))</f>
        <v>2778258.91</v>
      </c>
      <c r="K48" s="13">
        <f>IF(N48=0,0,IF(F48="SEM CERTIFICAÇÃO",0,IFERROR(VLOOKUP(B48,Ajustes_FUNDEB!$A$2:$K$300,6,),0)))</f>
        <v>583251.82999999996</v>
      </c>
      <c r="L48" s="29">
        <f>IF(N48=0,0,IF(F48="SEM CERTIFICAÇÃO",0,IFERROR(VLOOKUP(B48,Ajustes_EDUCACAO!$A$2:$K$300,7,),0)))</f>
        <v>655739.03</v>
      </c>
      <c r="M48" s="23">
        <f t="shared" si="0"/>
        <v>32.247656640476542</v>
      </c>
      <c r="N48" s="13">
        <f>IF(F48="SEM CERTIFICAÇÃO",0,IFERROR(VLOOKUP(B48,Ajustes_EDUCACAO!$A$2:$K$300,10,),0))</f>
        <v>32.25</v>
      </c>
    </row>
    <row r="49" spans="1:14" x14ac:dyDescent="0.25">
      <c r="A49" s="91">
        <v>40</v>
      </c>
      <c r="B49" s="17">
        <v>289</v>
      </c>
      <c r="C49" s="17">
        <v>5203939</v>
      </c>
      <c r="D49" s="17" t="s">
        <v>591</v>
      </c>
      <c r="E49" s="20">
        <v>2016</v>
      </c>
      <c r="F49" s="26">
        <f>IFERROR(VLOOKUP(B49,Ajustes_EDUCACAO!$A$2:$T$300,4,)+VLOOKUP(B49,Ajustes_EDUCACAO!$A$2:$T$300,5,),"SEM CERTIFICAÇÃO")</f>
        <v>12460546.73</v>
      </c>
      <c r="G49" s="13">
        <f>IF(N49=0,0,IF(F49="SEM CERTIFICAÇÃO",0,IFERROR(VLOOKUP(B49,Ajustes_FUNDEB!$A$2:$K$300,3,),0)))</f>
        <v>844888.12</v>
      </c>
      <c r="H49" s="26">
        <f>IF(N49=0,0,IF(F49="SEM CERTIFICAÇÃO",0,IFERROR(VLOOKUP(B49,MDE_2016!$A$2:$E$300,5,),0)))</f>
        <v>0</v>
      </c>
      <c r="I49" s="10">
        <f>IF(N49=0,0,IF(F49="SEM CERTIFICAÇÃO",0,IFERROR(((VLOOKUP(B49,Ajustes_EDUCACAO!$A$2:$J$300,6,) - H49)),0)))</f>
        <v>2110033.33</v>
      </c>
      <c r="J49" s="10">
        <f>IF(N49=0,0,IF(F49="SEM CERTIFICAÇÃO",0,IFERROR(VLOOKUP(B49,Ajustes_FUNDEB!$A$2:$K$300,5,),0)))</f>
        <v>541849.67000000004</v>
      </c>
      <c r="K49" s="13">
        <f>IF(N49=0,0,IF(F49="SEM CERTIFICAÇÃO",0,IFERROR(VLOOKUP(B49,Ajustes_FUNDEB!$A$2:$K$300,6,),0)))</f>
        <v>285308.40000000002</v>
      </c>
      <c r="L49" s="29">
        <f>IF(N49=0,0,IF(F49="SEM CERTIFICAÇÃO",0,IFERROR(VLOOKUP(B49,Ajustes_EDUCACAO!$A$2:$K$300,7,),0)))</f>
        <v>-1254454.2</v>
      </c>
      <c r="M49" s="23">
        <f t="shared" si="0"/>
        <v>27.0011228471995</v>
      </c>
      <c r="N49" s="13">
        <f>IF(F49="SEM CERTIFICAÇÃO",0,IFERROR(VLOOKUP(B49,Ajustes_EDUCACAO!$A$2:$K$300,10,),0))</f>
        <v>27</v>
      </c>
    </row>
    <row r="50" spans="1:14" x14ac:dyDescent="0.25">
      <c r="A50" s="91">
        <v>41</v>
      </c>
      <c r="B50" s="17">
        <v>281</v>
      </c>
      <c r="C50" s="17">
        <v>5203962</v>
      </c>
      <c r="D50" s="17" t="s">
        <v>592</v>
      </c>
      <c r="E50" s="20">
        <v>2016</v>
      </c>
      <c r="F50" s="26">
        <f>IFERROR(VLOOKUP(B50,Ajustes_EDUCACAO!$A$2:$T$300,4,)+VLOOKUP(B50,Ajustes_EDUCACAO!$A$2:$T$300,5,),"SEM CERTIFICAÇÃO")</f>
        <v>11416911.620000001</v>
      </c>
      <c r="G50" s="13">
        <f>IF(N50=0,0,IF(F50="SEM CERTIFICAÇÃO",0,IFERROR(VLOOKUP(B50,Ajustes_FUNDEB!$A$2:$K$300,3,),0)))</f>
        <v>1316526.01</v>
      </c>
      <c r="H50" s="26">
        <f>IF(N50=0,0,IF(F50="SEM CERTIFICAÇÃO",0,IFERROR(VLOOKUP(B50,MDE_2016!$A$2:$E$300,5,),0)))</f>
        <v>0</v>
      </c>
      <c r="I50" s="10">
        <f>IF(N50=0,0,IF(F50="SEM CERTIFICAÇÃO",0,IFERROR(((VLOOKUP(B50,Ajustes_EDUCACAO!$A$2:$J$300,6,) - H50)),0)))</f>
        <v>2571209.46</v>
      </c>
      <c r="J50" s="10">
        <f>IF(N50=0,0,IF(F50="SEM CERTIFICAÇÃO",0,IFERROR(VLOOKUP(B50,Ajustes_FUNDEB!$A$2:$K$300,5,),0)))</f>
        <v>1301898.94</v>
      </c>
      <c r="K50" s="13">
        <f>IF(N50=0,0,IF(F50="SEM CERTIFICAÇÃO",0,IFERROR(VLOOKUP(B50,Ajustes_FUNDEB!$A$2:$K$300,6,),0)))</f>
        <v>76663.03</v>
      </c>
      <c r="L50" s="29">
        <f>IF(N50=0,0,IF(F50="SEM CERTIFICAÇÃO",0,IFERROR(VLOOKUP(B50,Ajustes_EDUCACAO!$A$2:$K$300,7,),0)))</f>
        <v>-604563.69999999995</v>
      </c>
      <c r="M50" s="23">
        <f t="shared" si="0"/>
        <v>27.816394360421615</v>
      </c>
      <c r="N50" s="13">
        <f>IF(F50="SEM CERTIFICAÇÃO",0,IFERROR(VLOOKUP(B50,Ajustes_EDUCACAO!$A$2:$K$300,10,),0))</f>
        <v>27.82</v>
      </c>
    </row>
    <row r="51" spans="1:14" x14ac:dyDescent="0.25">
      <c r="A51" s="91">
        <v>42</v>
      </c>
      <c r="B51" s="17">
        <v>39</v>
      </c>
      <c r="C51" s="17">
        <v>5204003</v>
      </c>
      <c r="D51" s="17" t="s">
        <v>593</v>
      </c>
      <c r="E51" s="20">
        <v>2016</v>
      </c>
      <c r="F51" s="26">
        <f>IFERROR(VLOOKUP(B51,Ajustes_EDUCACAO!$A$2:$T$300,4,)+VLOOKUP(B51,Ajustes_EDUCACAO!$A$2:$T$300,5,),"SEM CERTIFICAÇÃO")</f>
        <v>14703041.289999999</v>
      </c>
      <c r="G51" s="13">
        <f>IF(N51=0,0,IF(F51="SEM CERTIFICAÇÃO",0,IFERROR(VLOOKUP(B51,Ajustes_FUNDEB!$A$2:$K$300,3,),0)))</f>
        <v>3301555.5</v>
      </c>
      <c r="H51" s="26">
        <f>IF(N51=0,0,IF(F51="SEM CERTIFICAÇÃO",0,IFERROR(VLOOKUP(B51,MDE_2016!$A$2:$E$300,5,),0)))</f>
        <v>0</v>
      </c>
      <c r="I51" s="10">
        <f>IF(N51=0,0,IF(F51="SEM CERTIFICAÇÃO",0,IFERROR(((VLOOKUP(B51,Ajustes_EDUCACAO!$A$2:$J$300,6,) - H51)),0)))</f>
        <v>6238780.4500000002</v>
      </c>
      <c r="J51" s="10">
        <f>IF(N51=0,0,IF(F51="SEM CERTIFICAÇÃO",0,IFERROR(VLOOKUP(B51,Ajustes_FUNDEB!$A$2:$K$300,5,),0)))</f>
        <v>3301555.5</v>
      </c>
      <c r="K51" s="13">
        <f>IF(N51=0,0,IF(F51="SEM CERTIFICAÇÃO",0,IFERROR(VLOOKUP(B51,Ajustes_FUNDEB!$A$2:$K$300,6,),0)))</f>
        <v>259680.6</v>
      </c>
      <c r="L51" s="29">
        <f>IF(N51=0,0,IF(F51="SEM CERTIFICAÇÃO",0,IFERROR(VLOOKUP(B51,Ajustes_EDUCACAO!$A$2:$K$300,7,),0)))</f>
        <v>571697.49</v>
      </c>
      <c r="M51" s="23">
        <f t="shared" si="0"/>
        <v>38.543610455983426</v>
      </c>
      <c r="N51" s="13">
        <f>IF(F51="SEM CERTIFICAÇÃO",0,IFERROR(VLOOKUP(B51,Ajustes_EDUCACAO!$A$2:$K$300,10,),0))</f>
        <v>38.54</v>
      </c>
    </row>
    <row r="52" spans="1:14" x14ac:dyDescent="0.25">
      <c r="A52" s="91">
        <v>43</v>
      </c>
      <c r="B52" s="17">
        <v>40</v>
      </c>
      <c r="C52" s="17">
        <v>5204102</v>
      </c>
      <c r="D52" s="97" t="s">
        <v>594</v>
      </c>
      <c r="E52" s="20">
        <v>2016</v>
      </c>
      <c r="F52" s="26">
        <f>IFERROR(VLOOKUP(B52,Ajustes_EDUCACAO!$A$2:$T$300,4,)+VLOOKUP(B52,Ajustes_EDUCACAO!$A$2:$T$300,5,),"SEM CERTIFICAÇÃO")</f>
        <v>21603032.719999999</v>
      </c>
      <c r="G52" s="13">
        <f>IF(N52=0,0,IF(F52="SEM CERTIFICAÇÃO",0,IFERROR(VLOOKUP(B52,Ajustes_FUNDEB!$A$2:$K$300,3,),0)))</f>
        <v>4121824.33</v>
      </c>
      <c r="H52" s="26">
        <f>IF(N52=0,0,IF(F52="SEM CERTIFICAÇÃO",0,IFERROR(VLOOKUP(B52,MDE_2016!$A$2:$E$300,5,),0)))</f>
        <v>1444053.96</v>
      </c>
      <c r="I52" s="10">
        <f>IF(N52=0,0,IF(F52="SEM CERTIFICAÇÃO",0,IFERROR(((VLOOKUP(B52,Ajustes_EDUCACAO!$A$2:$J$300,6,) - H52)),0)))</f>
        <v>6237195.7199999997</v>
      </c>
      <c r="J52" s="10">
        <f>IF(N52=0,0,IF(F52="SEM CERTIFICAÇÃO",0,IFERROR(VLOOKUP(B52,Ajustes_FUNDEB!$A$2:$K$300,5,),0)))</f>
        <v>2528289.0699999998</v>
      </c>
      <c r="K52" s="13">
        <f>IF(N52=0,0,IF(F52="SEM CERTIFICAÇÃO",0,IFERROR(VLOOKUP(B52,Ajustes_FUNDEB!$A$2:$K$300,6,),0)))</f>
        <v>1542698.41</v>
      </c>
      <c r="L52" s="29">
        <f>IF(N52=0,0,IF(F52="SEM CERTIFICAÇÃO",0,IFERROR(VLOOKUP(B52,Ajustes_EDUCACAO!$A$2:$K$300,7,),0)))</f>
        <v>1109202.8700000001</v>
      </c>
      <c r="M52" s="23">
        <f t="shared" si="0"/>
        <v>30.421871295485403</v>
      </c>
      <c r="N52" s="13">
        <f>IF(F52="SEM CERTIFICAÇÃO",0,IFERROR(VLOOKUP(B52,Ajustes_EDUCACAO!$A$2:$K$300,10,),0))</f>
        <v>30.42</v>
      </c>
    </row>
    <row r="53" spans="1:14" x14ac:dyDescent="0.25">
      <c r="A53" s="91">
        <v>44</v>
      </c>
      <c r="B53" s="17">
        <v>41</v>
      </c>
      <c r="C53" s="17">
        <v>5204201</v>
      </c>
      <c r="D53" s="97" t="s">
        <v>595</v>
      </c>
      <c r="E53" s="20">
        <v>2016</v>
      </c>
      <c r="F53" s="26">
        <f>IFERROR(VLOOKUP(B53,Ajustes_EDUCACAO!$A$2:$T$300,4,)+VLOOKUP(B53,Ajustes_EDUCACAO!$A$2:$T$300,5,),"SEM CERTIFICAÇÃO")</f>
        <v>34279256.619999997</v>
      </c>
      <c r="G53" s="13">
        <f>IF(N53=0,0,IF(F53="SEM CERTIFICAÇÃO",0,IFERROR(VLOOKUP(B53,Ajustes_FUNDEB!$A$2:$K$300,3,),0)))</f>
        <v>5044691.21</v>
      </c>
      <c r="H53" s="26">
        <f>IF(N53=0,0,IF(F53="SEM CERTIFICAÇÃO",0,IFERROR(VLOOKUP(B53,MDE_2016!$A$2:$E$300,5,),0)))</f>
        <v>1573567.08</v>
      </c>
      <c r="I53" s="10">
        <f>IF(N53=0,0,IF(F53="SEM CERTIFICAÇÃO",0,IFERROR(((VLOOKUP(B53,Ajustes_EDUCACAO!$A$2:$J$300,6,) - H53)),0)))</f>
        <v>10279821.73</v>
      </c>
      <c r="J53" s="10">
        <f>IF(N53=0,0,IF(F53="SEM CERTIFICAÇÃO",0,IFERROR(VLOOKUP(B53,Ajustes_FUNDEB!$A$2:$K$300,5,),0)))</f>
        <v>4190205.01</v>
      </c>
      <c r="K53" s="13">
        <f>IF(N53=0,0,IF(F53="SEM CERTIFICAÇÃO",0,IFERROR(VLOOKUP(B53,Ajustes_FUNDEB!$A$2:$K$300,6,),0)))</f>
        <v>0</v>
      </c>
      <c r="L53" s="29">
        <f>IF(N53=0,0,IF(F53="SEM CERTIFICAÇÃO",0,IFERROR(VLOOKUP(B53,Ajustes_EDUCACAO!$A$2:$K$300,7,),0)))</f>
        <v>-605349.78</v>
      </c>
      <c r="M53" s="23">
        <f t="shared" si="0"/>
        <v>36.3448330519835</v>
      </c>
      <c r="N53" s="13">
        <f>IF(F53="SEM CERTIFICAÇÃO",0,IFERROR(VLOOKUP(B53,Ajustes_EDUCACAO!$A$2:$K$300,10,),0))</f>
        <v>36.340000000000003</v>
      </c>
    </row>
    <row r="54" spans="1:14" x14ac:dyDescent="0.25">
      <c r="A54" s="91">
        <v>45</v>
      </c>
      <c r="B54" s="17">
        <v>42</v>
      </c>
      <c r="C54" s="17">
        <v>5204250</v>
      </c>
      <c r="D54" s="97" t="s">
        <v>596</v>
      </c>
      <c r="E54" s="20">
        <v>2016</v>
      </c>
      <c r="F54" s="26">
        <f>IFERROR(VLOOKUP(B54,Ajustes_EDUCACAO!$A$2:$T$300,4,)+VLOOKUP(B54,Ajustes_EDUCACAO!$A$2:$T$300,5,),"SEM CERTIFICAÇÃO")</f>
        <v>10280718.359999999</v>
      </c>
      <c r="G54" s="13">
        <f>IF(N54=0,0,IF(F54="SEM CERTIFICAÇÃO",0,IFERROR(VLOOKUP(B54,Ajustes_FUNDEB!$A$2:$K$300,3,),0)))</f>
        <v>370127.46</v>
      </c>
      <c r="H54" s="26">
        <f>IF(N54=0,0,IF(F54="SEM CERTIFICAÇÃO",0,IFERROR(VLOOKUP(B54,MDE_2016!$A$2:$E$300,5,),0)))</f>
        <v>21855.61</v>
      </c>
      <c r="I54" s="10">
        <f>IF(N54=0,0,IF(F54="SEM CERTIFICAÇÃO",0,IFERROR(((VLOOKUP(B54,Ajustes_EDUCACAO!$A$2:$J$300,6,) - H54)),0)))</f>
        <v>1096470.8299999998</v>
      </c>
      <c r="J54" s="10">
        <f>IF(N54=0,0,IF(F54="SEM CERTIFICAÇÃO",0,IFERROR(VLOOKUP(B54,Ajustes_FUNDEB!$A$2:$K$300,5,),0)))</f>
        <v>307910.93</v>
      </c>
      <c r="K54" s="13">
        <f>IF(N54=0,0,IF(F54="SEM CERTIFICAÇÃO",0,IFERROR(VLOOKUP(B54,Ajustes_FUNDEB!$A$2:$K$300,6,),0)))</f>
        <v>64212.38</v>
      </c>
      <c r="L54" s="29">
        <f>IF(N54=0,0,IF(F54="SEM CERTIFICAÇÃO",0,IFERROR(VLOOKUP(B54,Ajustes_EDUCACAO!$A$2:$K$300,7,),0)))</f>
        <v>-1496444.36</v>
      </c>
      <c r="M54" s="23">
        <f t="shared" si="0"/>
        <v>25.433736325016881</v>
      </c>
      <c r="N54" s="13">
        <f>IF(F54="SEM CERTIFICAÇÃO",0,IFERROR(VLOOKUP(B54,Ajustes_EDUCACAO!$A$2:$K$300,10,),0))</f>
        <v>25.43</v>
      </c>
    </row>
    <row r="55" spans="1:14" x14ac:dyDescent="0.25">
      <c r="A55" s="91">
        <v>46</v>
      </c>
      <c r="B55" s="17">
        <v>43</v>
      </c>
      <c r="C55" s="17">
        <v>5204300</v>
      </c>
      <c r="D55" s="17" t="s">
        <v>597</v>
      </c>
      <c r="E55" s="20">
        <v>2016</v>
      </c>
      <c r="F55" s="26">
        <f>IFERROR(VLOOKUP(B55,Ajustes_EDUCACAO!$A$2:$T$300,4,)+VLOOKUP(B55,Ajustes_EDUCACAO!$A$2:$T$300,5,),"SEM CERTIFICAÇÃO")</f>
        <v>41182779.010000005</v>
      </c>
      <c r="G55" s="13">
        <f>IF(N55=0,0,IF(F55="SEM CERTIFICAÇÃO",0,IFERROR(VLOOKUP(B55,Ajustes_FUNDEB!$A$2:$K$300,3,),0)))</f>
        <v>5855747.1799999997</v>
      </c>
      <c r="H55" s="26">
        <f>IF(N55=0,0,IF(F55="SEM CERTIFICAÇÃO",0,IFERROR(VLOOKUP(B55,MDE_2016!$A$2:$E$300,5,),0)))</f>
        <v>735042.7</v>
      </c>
      <c r="I55" s="10">
        <f>IF(N55=0,0,IF(F55="SEM CERTIFICAÇÃO",0,IFERROR(((VLOOKUP(B55,Ajustes_EDUCACAO!$A$2:$J$300,6,) - H55)),0)))</f>
        <v>12412137.260000002</v>
      </c>
      <c r="J55" s="10">
        <f>IF(N55=0,0,IF(F55="SEM CERTIFICAÇÃO",0,IFERROR(VLOOKUP(B55,Ajustes_FUNDEB!$A$2:$K$300,5,),0)))</f>
        <v>4700142.21</v>
      </c>
      <c r="K55" s="13">
        <f>IF(N55=0,0,IF(F55="SEM CERTIFICAÇÃO",0,IFERROR(VLOOKUP(B55,Ajustes_FUNDEB!$A$2:$K$300,6,),0)))</f>
        <v>1239423.44</v>
      </c>
      <c r="L55" s="29">
        <f>IF(N55=0,0,IF(F55="SEM CERTIFICAÇÃO",0,IFERROR(VLOOKUP(B55,Ajustes_EDUCACAO!$A$2:$K$300,7,),0)))</f>
        <v>332509.42</v>
      </c>
      <c r="M55" s="23">
        <f t="shared" si="0"/>
        <v>31.116575539713683</v>
      </c>
      <c r="N55" s="13">
        <f>IF(F55="SEM CERTIFICAÇÃO",0,IFERROR(VLOOKUP(B55,Ajustes_EDUCACAO!$A$2:$K$300,10,),0))</f>
        <v>31.12</v>
      </c>
    </row>
    <row r="56" spans="1:14" x14ac:dyDescent="0.25">
      <c r="A56" s="91">
        <v>47</v>
      </c>
      <c r="B56" s="17">
        <v>44</v>
      </c>
      <c r="C56" s="17">
        <v>5204409</v>
      </c>
      <c r="D56" s="17" t="s">
        <v>598</v>
      </c>
      <c r="E56" s="20">
        <v>2016</v>
      </c>
      <c r="F56" s="26">
        <f>IFERROR(VLOOKUP(B56,Ajustes_EDUCACAO!$A$2:$T$300,4,)+VLOOKUP(B56,Ajustes_EDUCACAO!$A$2:$T$300,5,),"SEM CERTIFICAÇÃO")</f>
        <v>39771401.140000001</v>
      </c>
      <c r="G56" s="13">
        <f>IF(N56=0,0,IF(F56="SEM CERTIFICAÇÃO",0,IFERROR(VLOOKUP(B56,Ajustes_FUNDEB!$A$2:$K$300,3,),0)))</f>
        <v>5034850.38</v>
      </c>
      <c r="H56" s="26">
        <f>IF(N56=0,0,IF(F56="SEM CERTIFICAÇÃO",0,IFERROR(VLOOKUP(B56,MDE_2016!$A$2:$E$300,5,),0)))</f>
        <v>988641.89</v>
      </c>
      <c r="I56" s="10">
        <f>IF(N56=0,0,IF(F56="SEM CERTIFICAÇÃO",0,IFERROR(((VLOOKUP(B56,Ajustes_EDUCACAO!$A$2:$J$300,6,) - H56)),0)))</f>
        <v>10719888.27</v>
      </c>
      <c r="J56" s="10">
        <f>IF(N56=0,0,IF(F56="SEM CERTIFICAÇÃO",0,IFERROR(VLOOKUP(B56,Ajustes_FUNDEB!$A$2:$K$300,5,),0)))</f>
        <v>4935003.16</v>
      </c>
      <c r="K56" s="13">
        <f>IF(N56=0,0,IF(F56="SEM CERTIFICAÇÃO",0,IFERROR(VLOOKUP(B56,Ajustes_FUNDEB!$A$2:$K$300,6,),0)))</f>
        <v>3800</v>
      </c>
      <c r="L56" s="29">
        <f>IF(N56=0,0,IF(F56="SEM CERTIFICAÇÃO",0,IFERROR(VLOOKUP(B56,Ajustes_EDUCACAO!$A$2:$K$300,7,),0)))</f>
        <v>-1322935.6100000001</v>
      </c>
      <c r="M56" s="23">
        <f t="shared" si="0"/>
        <v>32.765920728132535</v>
      </c>
      <c r="N56" s="13">
        <f>IF(F56="SEM CERTIFICAÇÃO",0,IFERROR(VLOOKUP(B56,Ajustes_EDUCACAO!$A$2:$K$300,10,),0))</f>
        <v>32.770000000000003</v>
      </c>
    </row>
    <row r="57" spans="1:14" x14ac:dyDescent="0.25">
      <c r="A57" s="91">
        <v>48</v>
      </c>
      <c r="B57" s="17">
        <v>45</v>
      </c>
      <c r="C57" s="17">
        <v>5204508</v>
      </c>
      <c r="D57" s="17" t="s">
        <v>599</v>
      </c>
      <c r="E57" s="20">
        <v>2016</v>
      </c>
      <c r="F57" s="26">
        <f>IFERROR(VLOOKUP(B57,Ajustes_EDUCACAO!$A$2:$T$300,4,)+VLOOKUP(B57,Ajustes_EDUCACAO!$A$2:$T$300,5,),"SEM CERTIFICAÇÃO")</f>
        <v>100996048.86</v>
      </c>
      <c r="G57" s="13">
        <f>IF(N57=0,0,IF(F57="SEM CERTIFICAÇÃO",0,IFERROR(VLOOKUP(B57,Ajustes_FUNDEB!$A$2:$K$300,3,),0)))</f>
        <v>33414153.379999999</v>
      </c>
      <c r="H57" s="26">
        <f>IF(N57=0,0,IF(F57="SEM CERTIFICAÇÃO",0,IFERROR(VLOOKUP(B57,MDE_2016!$A$2:$E$300,5,),0)))</f>
        <v>19740947.059999999</v>
      </c>
      <c r="I57" s="10">
        <f>IF(N57=0,0,IF(F57="SEM CERTIFICAÇÃO",0,IFERROR(((VLOOKUP(B57,Ajustes_EDUCACAO!$A$2:$J$300,6,) - H57)),0)))</f>
        <v>30839721.280000005</v>
      </c>
      <c r="J57" s="10">
        <f>IF(N57=0,0,IF(F57="SEM CERTIFICAÇÃO",0,IFERROR(VLOOKUP(B57,Ajustes_FUNDEB!$A$2:$K$300,5,),0)))</f>
        <v>33406224.449999999</v>
      </c>
      <c r="K57" s="13">
        <f>IF(N57=0,0,IF(F57="SEM CERTIFICAÇÃO",0,IFERROR(VLOOKUP(B57,Ajustes_FUNDEB!$A$2:$K$300,6,),0)))</f>
        <v>8799284</v>
      </c>
      <c r="L57" s="29">
        <f>IF(N57=0,0,IF(F57="SEM CERTIFICAÇÃO",0,IFERROR(VLOOKUP(B57,Ajustes_EDUCACAO!$A$2:$K$300,7,),0)))</f>
        <v>30582636.43</v>
      </c>
      <c r="M57" s="23">
        <f t="shared" si="0"/>
        <v>19.800806205519123</v>
      </c>
      <c r="N57" s="13">
        <f>IF(F57="SEM CERTIFICAÇÃO",0,IFERROR(VLOOKUP(B57,Ajustes_EDUCACAO!$A$2:$K$300,10,),0))</f>
        <v>19.8</v>
      </c>
    </row>
    <row r="58" spans="1:14" x14ac:dyDescent="0.25">
      <c r="A58" s="91">
        <v>49</v>
      </c>
      <c r="B58" s="17">
        <v>297</v>
      </c>
      <c r="C58" s="17">
        <v>5204557</v>
      </c>
      <c r="D58" s="17" t="s">
        <v>600</v>
      </c>
      <c r="E58" s="20">
        <v>2016</v>
      </c>
      <c r="F58" s="26">
        <f>IFERROR(VLOOKUP(B58,Ajustes_EDUCACAO!$A$2:$T$300,4,)+VLOOKUP(B58,Ajustes_EDUCACAO!$A$2:$T$300,5,),"SEM CERTIFICAÇÃO")</f>
        <v>10281151.270000001</v>
      </c>
      <c r="G58" s="13">
        <f>IF(N58=0,0,IF(F58="SEM CERTIFICAÇÃO",0,IFERROR(VLOOKUP(B58,Ajustes_FUNDEB!$A$2:$K$300,3,),0)))</f>
        <v>1316253.23</v>
      </c>
      <c r="H58" s="26">
        <f>IF(N58=0,0,IF(F58="SEM CERTIFICAÇÃO",0,IFERROR(VLOOKUP(B58,MDE_2016!$A$2:$E$300,5,),0)))</f>
        <v>0</v>
      </c>
      <c r="I58" s="10">
        <f>IF(N58=0,0,IF(F58="SEM CERTIFICAÇÃO",0,IFERROR(((VLOOKUP(B58,Ajustes_EDUCACAO!$A$2:$J$300,6,) - H58)),0)))</f>
        <v>3287535.45</v>
      </c>
      <c r="J58" s="10">
        <f>IF(N58=0,0,IF(F58="SEM CERTIFICAÇÃO",0,IFERROR(VLOOKUP(B58,Ajustes_FUNDEB!$A$2:$K$300,5,),0)))</f>
        <v>1316253.23</v>
      </c>
      <c r="K58" s="13">
        <f>IF(N58=0,0,IF(F58="SEM CERTIFICAÇÃO",0,IFERROR(VLOOKUP(B58,Ajustes_FUNDEB!$A$2:$K$300,6,),0)))</f>
        <v>0</v>
      </c>
      <c r="L58" s="29">
        <f>IF(N58=0,0,IF(F58="SEM CERTIFICAÇÃO",0,IFERROR(VLOOKUP(B58,Ajustes_EDUCACAO!$A$2:$K$300,7,),0)))</f>
        <v>-561858.76</v>
      </c>
      <c r="M58" s="23">
        <f t="shared" si="0"/>
        <v>37.441275873766998</v>
      </c>
      <c r="N58" s="13">
        <f>IF(F58="SEM CERTIFICAÇÃO",0,IFERROR(VLOOKUP(B58,Ajustes_EDUCACAO!$A$2:$K$300,10,),0))</f>
        <v>37.44</v>
      </c>
    </row>
    <row r="59" spans="1:14" x14ac:dyDescent="0.25">
      <c r="A59" s="91">
        <v>50</v>
      </c>
      <c r="B59" s="17">
        <v>46</v>
      </c>
      <c r="C59" s="17">
        <v>5204607</v>
      </c>
      <c r="D59" s="17" t="s">
        <v>601</v>
      </c>
      <c r="E59" s="20">
        <v>2016</v>
      </c>
      <c r="F59" s="26">
        <f>IFERROR(VLOOKUP(B59,Ajustes_EDUCACAO!$A$2:$T$300,4,)+VLOOKUP(B59,Ajustes_EDUCACAO!$A$2:$T$300,5,),"SEM CERTIFICAÇÃO")</f>
        <v>10019814.510000002</v>
      </c>
      <c r="G59" s="13">
        <f>IF(N59=0,0,IF(F59="SEM CERTIFICAÇÃO",0,IFERROR(VLOOKUP(B59,Ajustes_FUNDEB!$A$2:$K$300,3,),0)))</f>
        <v>2208597.48</v>
      </c>
      <c r="H59" s="26">
        <f>IF(N59=0,0,IF(F59="SEM CERTIFICAÇÃO",0,IFERROR(VLOOKUP(B59,MDE_2016!$A$2:$E$300,5,),0)))</f>
        <v>3958.92</v>
      </c>
      <c r="I59" s="10">
        <f>IF(N59=0,0,IF(F59="SEM CERTIFICAÇÃO",0,IFERROR(((VLOOKUP(B59,Ajustes_EDUCACAO!$A$2:$J$300,6,) - H59)),0)))</f>
        <v>3128200.24</v>
      </c>
      <c r="J59" s="10">
        <f>IF(N59=0,0,IF(F59="SEM CERTIFICAÇÃO",0,IFERROR(VLOOKUP(B59,Ajustes_FUNDEB!$A$2:$K$300,5,),0)))</f>
        <v>1949767.61</v>
      </c>
      <c r="K59" s="13">
        <f>IF(N59=0,0,IF(F59="SEM CERTIFICAÇÃO",0,IFERROR(VLOOKUP(B59,Ajustes_FUNDEB!$A$2:$K$300,6,),0)))</f>
        <v>195553.77</v>
      </c>
      <c r="L59" s="29">
        <f>IF(N59=0,0,IF(F59="SEM CERTIFICAÇÃO",0,IFERROR(VLOOKUP(B59,Ajustes_EDUCACAO!$A$2:$K$300,7,),0)))</f>
        <v>298127.52</v>
      </c>
      <c r="M59" s="23">
        <f t="shared" si="0"/>
        <v>28.284272499970658</v>
      </c>
      <c r="N59" s="13">
        <f>IF(F59="SEM CERTIFICAÇÃO",0,IFERROR(VLOOKUP(B59,Ajustes_EDUCACAO!$A$2:$K$300,10,),0))</f>
        <v>28.28</v>
      </c>
    </row>
    <row r="60" spans="1:14" x14ac:dyDescent="0.25">
      <c r="A60" s="91">
        <v>51</v>
      </c>
      <c r="B60" s="17">
        <v>47</v>
      </c>
      <c r="C60" s="17">
        <v>5204656</v>
      </c>
      <c r="D60" s="17" t="s">
        <v>602</v>
      </c>
      <c r="E60" s="20">
        <v>2016</v>
      </c>
      <c r="F60" s="26">
        <f>IFERROR(VLOOKUP(B60,Ajustes_EDUCACAO!$A$2:$T$300,4,)+VLOOKUP(B60,Ajustes_EDUCACAO!$A$2:$T$300,5,),"SEM CERTIFICAÇÃO")</f>
        <v>11211637.4</v>
      </c>
      <c r="G60" s="13">
        <f>IF(N60=0,0,IF(F60="SEM CERTIFICAÇÃO",0,IFERROR(VLOOKUP(B60,Ajustes_FUNDEB!$A$2:$K$300,3,),0)))</f>
        <v>2191670.4500000002</v>
      </c>
      <c r="H60" s="26">
        <f>IF(N60=0,0,IF(F60="SEM CERTIFICAÇÃO",0,IFERROR(VLOOKUP(B60,MDE_2016!$A$2:$E$300,5,),0)))</f>
        <v>37458.74</v>
      </c>
      <c r="I60" s="10">
        <f>IF(N60=0,0,IF(F60="SEM CERTIFICAÇÃO",0,IFERROR(((VLOOKUP(B60,Ajustes_EDUCACAO!$A$2:$J$300,6,) - H60)),0)))</f>
        <v>3177635.0199999996</v>
      </c>
      <c r="J60" s="10">
        <f>IF(N60=0,0,IF(F60="SEM CERTIFICAÇÃO",0,IFERROR(VLOOKUP(B60,Ajustes_FUNDEB!$A$2:$K$300,5,),0)))</f>
        <v>1735093.76</v>
      </c>
      <c r="K60" s="13">
        <f>IF(N60=0,0,IF(F60="SEM CERTIFICAÇÃO",0,IFERROR(VLOOKUP(B60,Ajustes_FUNDEB!$A$2:$K$300,6,),0)))</f>
        <v>440157.97</v>
      </c>
      <c r="L60" s="29">
        <f>IF(N60=0,0,IF(F60="SEM CERTIFICAÇÃO",0,IFERROR(VLOOKUP(B60,Ajustes_EDUCACAO!$A$2:$K$300,7,),0)))</f>
        <v>226601.01</v>
      </c>
      <c r="M60" s="23">
        <f t="shared" si="0"/>
        <v>26.655274723743737</v>
      </c>
      <c r="N60" s="13">
        <f>IF(F60="SEM CERTIFICAÇÃO",0,IFERROR(VLOOKUP(B60,Ajustes_EDUCACAO!$A$2:$K$300,10,),0))</f>
        <v>26.66</v>
      </c>
    </row>
    <row r="61" spans="1:14" x14ac:dyDescent="0.25">
      <c r="A61" s="91">
        <v>52</v>
      </c>
      <c r="B61" s="17">
        <v>48</v>
      </c>
      <c r="C61" s="17">
        <v>5204706</v>
      </c>
      <c r="D61" s="17" t="s">
        <v>603</v>
      </c>
      <c r="E61" s="20">
        <v>2016</v>
      </c>
      <c r="F61" s="26">
        <f>IFERROR(VLOOKUP(B61,Ajustes_EDUCACAO!$A$2:$T$300,4,)+VLOOKUP(B61,Ajustes_EDUCACAO!$A$2:$T$300,5,),"SEM CERTIFICAÇÃO")</f>
        <v>17151364.57</v>
      </c>
      <c r="G61" s="13">
        <f>IF(N61=0,0,IF(F61="SEM CERTIFICAÇÃO",0,IFERROR(VLOOKUP(B61,Ajustes_FUNDEB!$A$2:$K$300,3,),0)))</f>
        <v>3927374.73</v>
      </c>
      <c r="H61" s="26">
        <f>IF(N61=0,0,IF(F61="SEM CERTIFICAÇÃO",0,IFERROR(VLOOKUP(B61,MDE_2016!$A$2:$E$300,5,),0)))</f>
        <v>0</v>
      </c>
      <c r="I61" s="10">
        <f>IF(N61=0,0,IF(F61="SEM CERTIFICAÇÃO",0,IFERROR(((VLOOKUP(B61,Ajustes_EDUCACAO!$A$2:$J$300,6,) - H61)),0)))</f>
        <v>5617205.8099999996</v>
      </c>
      <c r="J61" s="10">
        <f>IF(N61=0,0,IF(F61="SEM CERTIFICAÇÃO",0,IFERROR(VLOOKUP(B61,Ajustes_FUNDEB!$A$2:$K$300,5,),0)))</f>
        <v>2948399.59</v>
      </c>
      <c r="K61" s="13">
        <f>IF(N61=0,0,IF(F61="SEM CERTIFICAÇÃO",0,IFERROR(VLOOKUP(B61,Ajustes_FUNDEB!$A$2:$K$300,6,),0)))</f>
        <v>931540.14</v>
      </c>
      <c r="L61" s="29">
        <f>IF(N61=0,0,IF(F61="SEM CERTIFICAÇÃO",0,IFERROR(VLOOKUP(B61,Ajustes_EDUCACAO!$A$2:$K$300,7,),0)))</f>
        <v>1153596.02</v>
      </c>
      <c r="M61" s="23">
        <f t="shared" si="0"/>
        <v>26.024808532187819</v>
      </c>
      <c r="N61" s="13">
        <f>IF(F61="SEM CERTIFICAÇÃO",0,IFERROR(VLOOKUP(B61,Ajustes_EDUCACAO!$A$2:$K$300,10,),0))</f>
        <v>26.02</v>
      </c>
    </row>
    <row r="62" spans="1:14" x14ac:dyDescent="0.25">
      <c r="A62" s="91">
        <v>53</v>
      </c>
      <c r="B62" s="17">
        <v>49</v>
      </c>
      <c r="C62" s="17">
        <v>5204805</v>
      </c>
      <c r="D62" s="17" t="s">
        <v>604</v>
      </c>
      <c r="E62" s="20">
        <v>2016</v>
      </c>
      <c r="F62" s="26">
        <f>IFERROR(VLOOKUP(B62,Ajustes_EDUCACAO!$A$2:$T$300,4,)+VLOOKUP(B62,Ajustes_EDUCACAO!$A$2:$T$300,5,),"SEM CERTIFICAÇÃO")</f>
        <v>23415994.449999999</v>
      </c>
      <c r="G62" s="13">
        <f>IF(N62=0,0,IF(F62="SEM CERTIFICAÇÃO",0,IFERROR(VLOOKUP(B62,Ajustes_FUNDEB!$A$2:$K$300,3,),0)))</f>
        <v>3390612.13</v>
      </c>
      <c r="H62" s="26">
        <f>IF(N62=0,0,IF(F62="SEM CERTIFICAÇÃO",0,IFERROR(VLOOKUP(B62,MDE_2016!$A$2:$E$300,5,),0)))</f>
        <v>246522.46</v>
      </c>
      <c r="I62" s="10">
        <f>IF(N62=0,0,IF(F62="SEM CERTIFICAÇÃO",0,IFERROR(((VLOOKUP(B62,Ajustes_EDUCACAO!$A$2:$J$300,6,) - H62)),0)))</f>
        <v>6736200.3799999999</v>
      </c>
      <c r="J62" s="10">
        <f>IF(N62=0,0,IF(F62="SEM CERTIFICAÇÃO",0,IFERROR(VLOOKUP(B62,Ajustes_FUNDEB!$A$2:$K$300,5,),0)))</f>
        <v>3371406.98</v>
      </c>
      <c r="K62" s="13">
        <f>IF(N62=0,0,IF(F62="SEM CERTIFICAÇÃO",0,IFERROR(VLOOKUP(B62,Ajustes_FUNDEB!$A$2:$K$300,6,),0)))</f>
        <v>594186.68000000005</v>
      </c>
      <c r="L62" s="29">
        <f>IF(N62=0,0,IF(F62="SEM CERTIFICAÇÃO",0,IFERROR(VLOOKUP(B62,Ajustes_EDUCACAO!$A$2:$K$300,7,),0)))</f>
        <v>546804.31000000006</v>
      </c>
      <c r="M62" s="23">
        <f t="shared" si="0"/>
        <v>27.485138603626545</v>
      </c>
      <c r="N62" s="13">
        <f>IF(F62="SEM CERTIFICAÇÃO",0,IFERROR(VLOOKUP(B62,Ajustes_EDUCACAO!$A$2:$K$300,10,),0))</f>
        <v>27.49</v>
      </c>
    </row>
    <row r="63" spans="1:14" x14ac:dyDescent="0.25">
      <c r="A63" s="91">
        <v>54</v>
      </c>
      <c r="B63" s="17">
        <v>512</v>
      </c>
      <c r="C63" s="17">
        <v>5204854</v>
      </c>
      <c r="D63" s="17" t="s">
        <v>605</v>
      </c>
      <c r="E63" s="20">
        <v>2016</v>
      </c>
      <c r="F63" s="26">
        <f>IFERROR(VLOOKUP(B63,Ajustes_EDUCACAO!$A$2:$T$300,4,)+VLOOKUP(B63,Ajustes_EDUCACAO!$A$2:$T$300,5,),"SEM CERTIFICAÇÃO")</f>
        <v>13043176.609999999</v>
      </c>
      <c r="G63" s="13">
        <f>IF(N63=0,0,IF(F63="SEM CERTIFICAÇÃO",0,IFERROR(VLOOKUP(B63,Ajustes_FUNDEB!$A$2:$K$300,3,),0)))</f>
        <v>3932249.48</v>
      </c>
      <c r="H63" s="26">
        <f>IF(N63=0,0,IF(F63="SEM CERTIFICAÇÃO",0,IFERROR(VLOOKUP(B63,MDE_2016!$A$2:$E$300,5,),0)))</f>
        <v>72157.89</v>
      </c>
      <c r="I63" s="10">
        <f>IF(N63=0,0,IF(F63="SEM CERTIFICAÇÃO",0,IFERROR(((VLOOKUP(B63,Ajustes_EDUCACAO!$A$2:$J$300,6,) - H63)),0)))</f>
        <v>6099059.9400000004</v>
      </c>
      <c r="J63" s="10">
        <f>IF(N63=0,0,IF(F63="SEM CERTIFICAÇÃO",0,IFERROR(VLOOKUP(B63,Ajustes_FUNDEB!$A$2:$K$300,5,),0)))</f>
        <v>2710603.52</v>
      </c>
      <c r="K63" s="13">
        <f>IF(N63=0,0,IF(F63="SEM CERTIFICAÇÃO",0,IFERROR(VLOOKUP(B63,Ajustes_FUNDEB!$A$2:$K$300,6,),0)))</f>
        <v>1206608.8999999999</v>
      </c>
      <c r="L63" s="29">
        <f>IF(N63=0,0,IF(F63="SEM CERTIFICAÇÃO",0,IFERROR(VLOOKUP(B63,Ajustes_EDUCACAO!$A$2:$K$300,7,),0)))</f>
        <v>1726958.9</v>
      </c>
      <c r="M63" s="23">
        <f t="shared" si="0"/>
        <v>34.073439798343728</v>
      </c>
      <c r="N63" s="13">
        <f>IF(F63="SEM CERTIFICAÇÃO",0,IFERROR(VLOOKUP(B63,Ajustes_EDUCACAO!$A$2:$K$300,10,),0))</f>
        <v>34.07</v>
      </c>
    </row>
    <row r="64" spans="1:14" x14ac:dyDescent="0.25">
      <c r="A64" s="91">
        <v>55</v>
      </c>
      <c r="B64" s="17">
        <v>50</v>
      </c>
      <c r="C64" s="17">
        <v>5204904</v>
      </c>
      <c r="D64" s="17" t="s">
        <v>606</v>
      </c>
      <c r="E64" s="20">
        <v>2016</v>
      </c>
      <c r="F64" s="26">
        <f>IFERROR(VLOOKUP(B64,Ajustes_EDUCACAO!$A$2:$T$300,4,)+VLOOKUP(B64,Ajustes_EDUCACAO!$A$2:$T$300,5,),"SEM CERTIFICAÇÃO")</f>
        <v>23478190.649999999</v>
      </c>
      <c r="G64" s="13">
        <f>IF(N64=0,0,IF(F64="SEM CERTIFICAÇÃO",0,IFERROR(VLOOKUP(B64,Ajustes_FUNDEB!$A$2:$K$300,3,),0)))</f>
        <v>11508139.92</v>
      </c>
      <c r="H64" s="26">
        <f>IF(N64=0,0,IF(F64="SEM CERTIFICAÇÃO",0,IFERROR(VLOOKUP(B64,MDE_2016!$A$2:$E$300,5,),0)))</f>
        <v>44190.18</v>
      </c>
      <c r="I64" s="10">
        <f>IF(N64=0,0,IF(F64="SEM CERTIFICAÇÃO",0,IFERROR(((VLOOKUP(B64,Ajustes_EDUCACAO!$A$2:$J$300,6,) - H64)),0)))</f>
        <v>15354218.1</v>
      </c>
      <c r="J64" s="10">
        <f>IF(N64=0,0,IF(F64="SEM CERTIFICAÇÃO",0,IFERROR(VLOOKUP(B64,Ajustes_FUNDEB!$A$2:$K$300,5,),0)))</f>
        <v>9253085.7100000009</v>
      </c>
      <c r="K64" s="13">
        <f>IF(N64=0,0,IF(F64="SEM CERTIFICAÇÃO",0,IFERROR(VLOOKUP(B64,Ajustes_FUNDEB!$A$2:$K$300,6,),0)))</f>
        <v>3013802.42</v>
      </c>
      <c r="L64" s="29">
        <f>IF(N64=0,0,IF(F64="SEM CERTIFICAÇÃO",0,IFERROR(VLOOKUP(B64,Ajustes_EDUCACAO!$A$2:$K$300,7,),0)))</f>
        <v>9057545.6899999995</v>
      </c>
      <c r="M64" s="23">
        <f t="shared" si="0"/>
        <v>27.007458472955197</v>
      </c>
      <c r="N64" s="13">
        <f>IF(F64="SEM CERTIFICAÇÃO",0,IFERROR(VLOOKUP(B64,Ajustes_EDUCACAO!$A$2:$K$300,10,),0))</f>
        <v>27.01</v>
      </c>
    </row>
    <row r="65" spans="1:14" x14ac:dyDescent="0.25">
      <c r="A65" s="91">
        <v>56</v>
      </c>
      <c r="B65" s="17">
        <v>51</v>
      </c>
      <c r="C65" s="17">
        <v>5204953</v>
      </c>
      <c r="D65" s="17" t="s">
        <v>607</v>
      </c>
      <c r="E65" s="20">
        <v>2016</v>
      </c>
      <c r="F65" s="26">
        <f>IFERROR(VLOOKUP(B65,Ajustes_EDUCACAO!$A$2:$T$300,4,)+VLOOKUP(B65,Ajustes_EDUCACAO!$A$2:$T$300,5,),"SEM CERTIFICAÇÃO")</f>
        <v>10895596.34</v>
      </c>
      <c r="G65" s="13">
        <f>IF(N65=0,0,IF(F65="SEM CERTIFICAÇÃO",0,IFERROR(VLOOKUP(B65,Ajustes_FUNDEB!$A$2:$K$300,3,),0)))</f>
        <v>2089713.75</v>
      </c>
      <c r="H65" s="26">
        <f>IF(N65=0,0,IF(F65="SEM CERTIFICAÇÃO",0,IFERROR(VLOOKUP(B65,MDE_2016!$A$2:$E$300,5,),0)))</f>
        <v>34.4</v>
      </c>
      <c r="I65" s="10">
        <f>IF(N65=0,0,IF(F65="SEM CERTIFICAÇÃO",0,IFERROR(((VLOOKUP(B65,Ajustes_EDUCACAO!$A$2:$J$300,6,) - H65)),0)))</f>
        <v>3134936.3400000003</v>
      </c>
      <c r="J65" s="10">
        <f>IF(N65=0,0,IF(F65="SEM CERTIFICAÇÃO",0,IFERROR(VLOOKUP(B65,Ajustes_FUNDEB!$A$2:$K$300,5,),0)))</f>
        <v>1512959.74</v>
      </c>
      <c r="K65" s="13">
        <f>IF(N65=0,0,IF(F65="SEM CERTIFICAÇÃO",0,IFERROR(VLOOKUP(B65,Ajustes_FUNDEB!$A$2:$K$300,6,),0)))</f>
        <v>577060.14</v>
      </c>
      <c r="L65" s="29">
        <f>IF(N65=0,0,IF(F65="SEM CERTIFICAÇÃO",0,IFERROR(VLOOKUP(B65,Ajustes_EDUCACAO!$A$2:$K$300,7,),0)))</f>
        <v>293425.01</v>
      </c>
      <c r="M65" s="23">
        <f t="shared" si="0"/>
        <v>26.079763248644731</v>
      </c>
      <c r="N65" s="13">
        <f>IF(F65="SEM CERTIFICAÇÃO",0,IFERROR(VLOOKUP(B65,Ajustes_EDUCACAO!$A$2:$K$300,10,),0))</f>
        <v>26.08</v>
      </c>
    </row>
    <row r="66" spans="1:14" x14ac:dyDescent="0.25">
      <c r="A66" s="91">
        <v>57</v>
      </c>
      <c r="B66" s="17">
        <v>52</v>
      </c>
      <c r="C66" s="17">
        <v>5205000</v>
      </c>
      <c r="D66" s="17" t="s">
        <v>608</v>
      </c>
      <c r="E66" s="20">
        <v>2016</v>
      </c>
      <c r="F66" s="26">
        <f>IFERROR(VLOOKUP(B66,Ajustes_EDUCACAO!$A$2:$T$300,4,)+VLOOKUP(B66,Ajustes_EDUCACAO!$A$2:$T$300,5,),"SEM CERTIFICAÇÃO")</f>
        <v>15615056.939999999</v>
      </c>
      <c r="G66" s="13">
        <f>IF(N66=0,0,IF(F66="SEM CERTIFICAÇÃO",0,IFERROR(VLOOKUP(B66,Ajustes_FUNDEB!$A$2:$K$300,3,),0)))</f>
        <v>3240358.67</v>
      </c>
      <c r="H66" s="26">
        <f>IF(N66=0,0,IF(F66="SEM CERTIFICAÇÃO",0,IFERROR(VLOOKUP(B66,MDE_2016!$A$2:$E$300,5,),0)))</f>
        <v>0</v>
      </c>
      <c r="I66" s="10">
        <f>IF(N66=0,0,IF(F66="SEM CERTIFICAÇÃO",0,IFERROR(((VLOOKUP(B66,Ajustes_EDUCACAO!$A$2:$J$300,6,) - H66)),0)))</f>
        <v>5957020.6799999997</v>
      </c>
      <c r="J66" s="10">
        <f>IF(N66=0,0,IF(F66="SEM CERTIFICAÇÃO",0,IFERROR(VLOOKUP(B66,Ajustes_FUNDEB!$A$2:$K$300,5,),0)))</f>
        <v>3346154.54</v>
      </c>
      <c r="K66" s="13">
        <f>IF(N66=0,0,IF(F66="SEM CERTIFICAÇÃO",0,IFERROR(VLOOKUP(B66,Ajustes_FUNDEB!$A$2:$K$300,6,),0)))</f>
        <v>538349.72</v>
      </c>
      <c r="L66" s="29">
        <f>IF(N66=0,0,IF(F66="SEM CERTIFICAÇÃO",0,IFERROR(VLOOKUP(B66,Ajustes_EDUCACAO!$A$2:$K$300,7,),0)))</f>
        <v>1147074.06</v>
      </c>
      <c r="M66" s="23">
        <f t="shared" si="0"/>
        <v>30.80326020252091</v>
      </c>
      <c r="N66" s="13">
        <f>IF(F66="SEM CERTIFICAÇÃO",0,IFERROR(VLOOKUP(B66,Ajustes_EDUCACAO!$A$2:$K$300,10,),0))</f>
        <v>30.8</v>
      </c>
    </row>
    <row r="67" spans="1:14" x14ac:dyDescent="0.25">
      <c r="A67" s="91">
        <v>58</v>
      </c>
      <c r="B67" s="17">
        <v>293</v>
      </c>
      <c r="C67" s="17">
        <v>5205059</v>
      </c>
      <c r="D67" s="17" t="s">
        <v>609</v>
      </c>
      <c r="E67" s="20">
        <v>2016</v>
      </c>
      <c r="F67" s="26">
        <f>IFERROR(VLOOKUP(B67,Ajustes_EDUCACAO!$A$2:$T$300,4,)+VLOOKUP(B67,Ajustes_EDUCACAO!$A$2:$T$300,5,),"SEM CERTIFICAÇÃO")</f>
        <v>11535112.119999999</v>
      </c>
      <c r="G67" s="13">
        <f>IF(N67=0,0,IF(F67="SEM CERTIFICAÇÃO",0,IFERROR(VLOOKUP(B67,Ajustes_FUNDEB!$A$2:$K$300,3,),0)))</f>
        <v>1460698.69</v>
      </c>
      <c r="H67" s="26">
        <f>IF(N67=0,0,IF(F67="SEM CERTIFICAÇÃO",0,IFERROR(VLOOKUP(B67,MDE_2016!$A$2:$E$300,5,),0)))</f>
        <v>0</v>
      </c>
      <c r="I67" s="10">
        <f>IF(N67=0,0,IF(F67="SEM CERTIFICAÇÃO",0,IFERROR(((VLOOKUP(B67,Ajustes_EDUCACAO!$A$2:$J$300,6,) - H67)),0)))</f>
        <v>2631768.0699999998</v>
      </c>
      <c r="J67" s="10">
        <f>IF(N67=0,0,IF(F67="SEM CERTIFICAÇÃO",0,IFERROR(VLOOKUP(B67,Ajustes_FUNDEB!$A$2:$K$300,5,),0)))</f>
        <v>1533709.33</v>
      </c>
      <c r="K67" s="13">
        <f>IF(N67=0,0,IF(F67="SEM CERTIFICAÇÃO",0,IFERROR(VLOOKUP(B67,Ajustes_FUNDEB!$A$2:$K$300,6,),0)))</f>
        <v>466</v>
      </c>
      <c r="L67" s="29">
        <f>IF(N67=0,0,IF(F67="SEM CERTIFICAÇÃO",0,IFERROR(VLOOKUP(B67,Ajustes_EDUCACAO!$A$2:$K$300,7,),0)))</f>
        <v>-479028.45</v>
      </c>
      <c r="M67" s="23">
        <f t="shared" si="0"/>
        <v>26.968064875645091</v>
      </c>
      <c r="N67" s="13">
        <f>IF(F67="SEM CERTIFICAÇÃO",0,IFERROR(VLOOKUP(B67,Ajustes_EDUCACAO!$A$2:$K$300,10,),0))</f>
        <v>26.97</v>
      </c>
    </row>
    <row r="68" spans="1:14" x14ac:dyDescent="0.25">
      <c r="A68" s="91">
        <v>59</v>
      </c>
      <c r="B68" s="17">
        <v>53</v>
      </c>
      <c r="C68" s="17">
        <v>5205109</v>
      </c>
      <c r="D68" s="17" t="s">
        <v>610</v>
      </c>
      <c r="E68" s="20">
        <v>2016</v>
      </c>
      <c r="F68" s="26">
        <f>IFERROR(VLOOKUP(B68,Ajustes_EDUCACAO!$A$2:$T$300,4,)+VLOOKUP(B68,Ajustes_EDUCACAO!$A$2:$T$300,5,),"SEM CERTIFICAÇÃO")</f>
        <v>260139123.56</v>
      </c>
      <c r="G68" s="13">
        <f>IF(N68=0,0,IF(F68="SEM CERTIFICAÇÃO",0,IFERROR(VLOOKUP(B68,Ajustes_FUNDEB!$A$2:$K$300,3,),0)))</f>
        <v>27205195.510000002</v>
      </c>
      <c r="H68" s="26">
        <f>IF(N68=0,0,IF(F68="SEM CERTIFICAÇÃO",0,IFERROR(VLOOKUP(B68,MDE_2016!$A$2:$E$300,5,),0)))</f>
        <v>2236500.4500000002</v>
      </c>
      <c r="I68" s="10">
        <f>IF(N68=0,0,IF(F68="SEM CERTIFICAÇÃO",0,IFERROR(((VLOOKUP(B68,Ajustes_EDUCACAO!$A$2:$J$300,6,) - H68)),0)))</f>
        <v>48860755.719999999</v>
      </c>
      <c r="J68" s="10">
        <f>IF(N68=0,0,IF(F68="SEM CERTIFICAÇÃO",0,IFERROR(VLOOKUP(B68,Ajustes_FUNDEB!$A$2:$K$300,5,),0)))</f>
        <v>26390461.93</v>
      </c>
      <c r="K68" s="13">
        <f>IF(N68=0,0,IF(F68="SEM CERTIFICAÇÃO",0,IFERROR(VLOOKUP(B68,Ajustes_FUNDEB!$A$2:$K$300,6,),0)))</f>
        <v>718172.67</v>
      </c>
      <c r="L68" s="29">
        <f>IF(N68=0,0,IF(F68="SEM CERTIFICAÇÃO",0,IFERROR(VLOOKUP(B68,Ajustes_EDUCACAO!$A$2:$K$300,7,),0)))</f>
        <v>-12843963.32</v>
      </c>
      <c r="M68" s="23">
        <f t="shared" si="0"/>
        <v>24.579624400576648</v>
      </c>
      <c r="N68" s="13">
        <f>IF(F68="SEM CERTIFICAÇÃO",0,IFERROR(VLOOKUP(B68,Ajustes_EDUCACAO!$A$2:$K$300,10,),0))</f>
        <v>24.58</v>
      </c>
    </row>
    <row r="69" spans="1:14" x14ac:dyDescent="0.25">
      <c r="A69" s="91">
        <v>60</v>
      </c>
      <c r="B69" s="17">
        <v>58</v>
      </c>
      <c r="C69" s="17">
        <v>5205208</v>
      </c>
      <c r="D69" s="17" t="s">
        <v>611</v>
      </c>
      <c r="E69" s="20">
        <v>2016</v>
      </c>
      <c r="F69" s="26">
        <f>IFERROR(VLOOKUP(B69,Ajustes_EDUCACAO!$A$2:$T$300,4,)+VLOOKUP(B69,Ajustes_EDUCACAO!$A$2:$T$300,5,),"SEM CERTIFICAÇÃO")</f>
        <v>12847329.75</v>
      </c>
      <c r="G69" s="13">
        <f>IF(N69=0,0,IF(F69="SEM CERTIFICAÇÃO",0,IFERROR(VLOOKUP(B69,Ajustes_FUNDEB!$A$2:$K$300,3,),0)))</f>
        <v>1938606.99</v>
      </c>
      <c r="H69" s="26">
        <f>IF(N69=0,0,IF(F69="SEM CERTIFICAÇÃO",0,IFERROR(VLOOKUP(B69,MDE_2016!$A$2:$E$300,5,),0)))</f>
        <v>3286.88</v>
      </c>
      <c r="I69" s="10">
        <f>IF(N69=0,0,IF(F69="SEM CERTIFICAÇÃO",0,IFERROR(((VLOOKUP(B69,Ajustes_EDUCACAO!$A$2:$J$300,6,) - H69)),0)))</f>
        <v>3282810.3400000003</v>
      </c>
      <c r="J69" s="10">
        <f>IF(N69=0,0,IF(F69="SEM CERTIFICAÇÃO",0,IFERROR(VLOOKUP(B69,Ajustes_FUNDEB!$A$2:$K$300,5,),0)))</f>
        <v>1938606.99</v>
      </c>
      <c r="K69" s="13">
        <f>IF(N69=0,0,IF(F69="SEM CERTIFICAÇÃO",0,IFERROR(VLOOKUP(B69,Ajustes_FUNDEB!$A$2:$K$300,6,),0)))</f>
        <v>597053.94999999995</v>
      </c>
      <c r="L69" s="29">
        <f>IF(N69=0,0,IF(F69="SEM CERTIFICAÇÃO",0,IFERROR(VLOOKUP(B69,Ajustes_EDUCACAO!$A$2:$K$300,7,),0)))</f>
        <v>-335211.45</v>
      </c>
      <c r="M69" s="23">
        <f t="shared" si="0"/>
        <v>28.187247781975866</v>
      </c>
      <c r="N69" s="13">
        <f>IF(F69="SEM CERTIFICAÇÃO",0,IFERROR(VLOOKUP(B69,Ajustes_EDUCACAO!$A$2:$K$300,10,),0))</f>
        <v>28.19</v>
      </c>
    </row>
    <row r="70" spans="1:14" x14ac:dyDescent="0.25">
      <c r="A70" s="91">
        <v>61</v>
      </c>
      <c r="B70" s="17">
        <v>59</v>
      </c>
      <c r="C70" s="17">
        <v>5205307</v>
      </c>
      <c r="D70" s="17" t="s">
        <v>612</v>
      </c>
      <c r="E70" s="20">
        <v>2016</v>
      </c>
      <c r="F70" s="26">
        <f>IFERROR(VLOOKUP(B70,Ajustes_EDUCACAO!$A$2:$T$300,4,)+VLOOKUP(B70,Ajustes_EDUCACAO!$A$2:$T$300,5,),"SEM CERTIFICAÇÃO")</f>
        <v>22239165.789999999</v>
      </c>
      <c r="G70" s="13">
        <f>IF(N70=0,0,IF(F70="SEM CERTIFICAÇÃO",0,IFERROR(VLOOKUP(B70,Ajustes_FUNDEB!$A$2:$K$300,3,),0)))</f>
        <v>5254670.43</v>
      </c>
      <c r="H70" s="26">
        <f>IF(N70=0,0,IF(F70="SEM CERTIFICAÇÃO",0,IFERROR(VLOOKUP(B70,MDE_2016!$A$2:$E$300,5,),0)))</f>
        <v>55664.28</v>
      </c>
      <c r="I70" s="10">
        <f>IF(N70=0,0,IF(F70="SEM CERTIFICAÇÃO",0,IFERROR(((VLOOKUP(B70,Ajustes_EDUCACAO!$A$2:$J$300,6,) - H70)),0)))</f>
        <v>9656309.1900000013</v>
      </c>
      <c r="J70" s="10">
        <f>IF(N70=0,0,IF(F70="SEM CERTIFICAÇÃO",0,IFERROR(VLOOKUP(B70,Ajustes_FUNDEB!$A$2:$K$300,5,),0)))</f>
        <v>4994970.9800000004</v>
      </c>
      <c r="K70" s="13">
        <f>IF(N70=0,0,IF(F70="SEM CERTIFICAÇÃO",0,IFERROR(VLOOKUP(B70,Ajustes_FUNDEB!$A$2:$K$300,6,),0)))</f>
        <v>292965.92</v>
      </c>
      <c r="L70" s="29">
        <f>IF(N70=0,0,IF(F70="SEM CERTIFICAÇÃO",0,IFERROR(VLOOKUP(B70,Ajustes_EDUCACAO!$A$2:$K$300,7,),0)))</f>
        <v>1466684.44</v>
      </c>
      <c r="M70" s="23">
        <f t="shared" si="0"/>
        <v>37.075532004476329</v>
      </c>
      <c r="N70" s="13">
        <f>IF(F70="SEM CERTIFICAÇÃO",0,IFERROR(VLOOKUP(B70,Ajustes_EDUCACAO!$A$2:$K$300,10,),0))</f>
        <v>37.08</v>
      </c>
    </row>
    <row r="71" spans="1:14" x14ac:dyDescent="0.25">
      <c r="A71" s="91">
        <v>62</v>
      </c>
      <c r="B71" s="17">
        <v>60</v>
      </c>
      <c r="C71" s="17">
        <v>5205406</v>
      </c>
      <c r="D71" s="17" t="s">
        <v>613</v>
      </c>
      <c r="E71" s="20">
        <v>2016</v>
      </c>
      <c r="F71" s="26">
        <f>IFERROR(VLOOKUP(B71,Ajustes_EDUCACAO!$A$2:$T$300,4,)+VLOOKUP(B71,Ajustes_EDUCACAO!$A$2:$T$300,5,),"SEM CERTIFICAÇÃO")</f>
        <v>33661071.189999998</v>
      </c>
      <c r="G71" s="13">
        <f>IF(N71=0,0,IF(F71="SEM CERTIFICAÇÃO",0,IFERROR(VLOOKUP(B71,Ajustes_FUNDEB!$A$2:$K$300,3,),0)))</f>
        <v>5129715.66</v>
      </c>
      <c r="H71" s="26">
        <f>IF(N71=0,0,IF(F71="SEM CERTIFICAÇÃO",0,IFERROR(VLOOKUP(B71,MDE_2016!$A$2:$E$300,5,),0)))</f>
        <v>424701.79</v>
      </c>
      <c r="I71" s="10">
        <f>IF(N71=0,0,IF(F71="SEM CERTIFICAÇÃO",0,IFERROR(((VLOOKUP(B71,Ajustes_EDUCACAO!$A$2:$J$300,6,) - H71)),0)))</f>
        <v>9219624.290000001</v>
      </c>
      <c r="J71" s="10">
        <f>IF(N71=0,0,IF(F71="SEM CERTIFICAÇÃO",0,IFERROR(VLOOKUP(B71,Ajustes_FUNDEB!$A$2:$K$300,5,),0)))</f>
        <v>4711272.7300000004</v>
      </c>
      <c r="K71" s="13">
        <f>IF(N71=0,0,IF(F71="SEM CERTIFICAÇÃO",0,IFERROR(VLOOKUP(B71,Ajustes_FUNDEB!$A$2:$K$300,6,),0)))</f>
        <v>467870.45</v>
      </c>
      <c r="L71" s="29">
        <f>IF(N71=0,0,IF(F71="SEM CERTIFICAÇÃO",0,IFERROR(VLOOKUP(B71,Ajustes_EDUCACAO!$A$2:$K$300,7,),0)))</f>
        <v>796659.72</v>
      </c>
      <c r="M71" s="23">
        <f t="shared" si="0"/>
        <v>26.284565663580118</v>
      </c>
      <c r="N71" s="13">
        <f>IF(F71="SEM CERTIFICAÇÃO",0,IFERROR(VLOOKUP(B71,Ajustes_EDUCACAO!$A$2:$K$300,10,),0))</f>
        <v>26.28</v>
      </c>
    </row>
    <row r="72" spans="1:14" x14ac:dyDescent="0.25">
      <c r="A72" s="91">
        <v>63</v>
      </c>
      <c r="B72" s="17">
        <v>61</v>
      </c>
      <c r="C72" s="17">
        <v>5205455</v>
      </c>
      <c r="D72" s="17" t="s">
        <v>614</v>
      </c>
      <c r="E72" s="20">
        <v>2016</v>
      </c>
      <c r="F72" s="26">
        <f>IFERROR(VLOOKUP(B72,Ajustes_EDUCACAO!$A$2:$T$300,4,)+VLOOKUP(B72,Ajustes_EDUCACAO!$A$2:$T$300,5,),"SEM CERTIFICAÇÃO")</f>
        <v>23542231.920000002</v>
      </c>
      <c r="G72" s="13">
        <f>IF(N72=0,0,IF(F72="SEM CERTIFICAÇÃO",0,IFERROR(VLOOKUP(B72,Ajustes_FUNDEB!$A$2:$K$300,3,),0)))</f>
        <v>2454061.5</v>
      </c>
      <c r="H72" s="26">
        <f>IF(N72=0,0,IF(F72="SEM CERTIFICAÇÃO",0,IFERROR(VLOOKUP(B72,MDE_2016!$A$2:$E$300,5,),0)))</f>
        <v>0</v>
      </c>
      <c r="I72" s="10">
        <f>IF(N72=0,0,IF(F72="SEM CERTIFICAÇÃO",0,IFERROR(((VLOOKUP(B72,Ajustes_EDUCACAO!$A$2:$J$300,6,) - H72)),0)))</f>
        <v>5666582.5300000003</v>
      </c>
      <c r="J72" s="10">
        <f>IF(N72=0,0,IF(F72="SEM CERTIFICAÇÃO",0,IFERROR(VLOOKUP(B72,Ajustes_FUNDEB!$A$2:$K$300,5,),0)))</f>
        <v>1815586.25</v>
      </c>
      <c r="K72" s="13">
        <f>IF(N72=0,0,IF(F72="SEM CERTIFICAÇÃO",0,IFERROR(VLOOKUP(B72,Ajustes_FUNDEB!$A$2:$K$300,6,),0)))</f>
        <v>650006.39</v>
      </c>
      <c r="L72" s="29">
        <f>IF(N72=0,0,IF(F72="SEM CERTIFICAÇÃO",0,IFERROR(VLOOKUP(B72,Ajustes_EDUCACAO!$A$2:$K$300,7,),0)))</f>
        <v>-1303909.78</v>
      </c>
      <c r="M72" s="23">
        <f t="shared" si="0"/>
        <v>29.608459952678945</v>
      </c>
      <c r="N72" s="13">
        <f>IF(F72="SEM CERTIFICAÇÃO",0,IFERROR(VLOOKUP(B72,Ajustes_EDUCACAO!$A$2:$K$300,10,),0))</f>
        <v>29.61</v>
      </c>
    </row>
    <row r="73" spans="1:14" x14ac:dyDescent="0.25">
      <c r="A73" s="91">
        <v>64</v>
      </c>
      <c r="B73" s="17">
        <v>291</v>
      </c>
      <c r="C73" s="17">
        <v>5205471</v>
      </c>
      <c r="D73" s="17" t="s">
        <v>615</v>
      </c>
      <c r="E73" s="20">
        <v>2016</v>
      </c>
      <c r="F73" s="26">
        <f>IFERROR(VLOOKUP(B73,Ajustes_EDUCACAO!$A$2:$T$300,4,)+VLOOKUP(B73,Ajustes_EDUCACAO!$A$2:$T$300,5,),"SEM CERTIFICAÇÃO")</f>
        <v>52367442.270000003</v>
      </c>
      <c r="G73" s="13">
        <f>IF(N73=0,0,IF(F73="SEM CERTIFICAÇÃO",0,IFERROR(VLOOKUP(B73,Ajustes_FUNDEB!$A$2:$K$300,3,),0)))</f>
        <v>7806580.4500000002</v>
      </c>
      <c r="H73" s="26">
        <f>IF(N73=0,0,IF(F73="SEM CERTIFICAÇÃO",0,IFERROR(VLOOKUP(B73,MDE_2016!$A$2:$E$300,5,),0)))</f>
        <v>2089855.83</v>
      </c>
      <c r="I73" s="10">
        <f>IF(N73=0,0,IF(F73="SEM CERTIFICAÇÃO",0,IFERROR(((VLOOKUP(B73,Ajustes_EDUCACAO!$A$2:$J$300,6,) - H73)),0)))</f>
        <v>13091009.380000001</v>
      </c>
      <c r="J73" s="10">
        <f>IF(N73=0,0,IF(F73="SEM CERTIFICAÇÃO",0,IFERROR(VLOOKUP(B73,Ajustes_FUNDEB!$A$2:$K$300,5,),0)))</f>
        <v>5603026.4400000004</v>
      </c>
      <c r="K73" s="13">
        <f>IF(N73=0,0,IF(F73="SEM CERTIFICAÇÃO",0,IFERROR(VLOOKUP(B73,Ajustes_FUNDEB!$A$2:$K$300,6,),0)))</f>
        <v>1911370.36</v>
      </c>
      <c r="L73" s="29">
        <f>IF(N73=0,0,IF(F73="SEM CERTIFICAÇÃO",0,IFERROR(VLOOKUP(B73,Ajustes_EDUCACAO!$A$2:$K$300,7,),0)))</f>
        <v>-462108.24</v>
      </c>
      <c r="M73" s="23">
        <f t="shared" si="0"/>
        <v>29.871562887006743</v>
      </c>
      <c r="N73" s="13">
        <f>IF(F73="SEM CERTIFICAÇÃO",0,IFERROR(VLOOKUP(B73,Ajustes_EDUCACAO!$A$2:$K$300,10,),0))</f>
        <v>29.87</v>
      </c>
    </row>
    <row r="74" spans="1:14" x14ac:dyDescent="0.25">
      <c r="A74" s="91">
        <v>65</v>
      </c>
      <c r="B74" s="17">
        <v>283</v>
      </c>
      <c r="C74" s="17">
        <v>5205497</v>
      </c>
      <c r="D74" s="17" t="s">
        <v>616</v>
      </c>
      <c r="E74" s="20">
        <v>2016</v>
      </c>
      <c r="F74" s="26">
        <f>IFERROR(VLOOKUP(B74,Ajustes_EDUCACAO!$A$2:$T$300,4,)+VLOOKUP(B74,Ajustes_EDUCACAO!$A$2:$T$300,5,),"SEM CERTIFICAÇÃO")</f>
        <v>54692469.600000001</v>
      </c>
      <c r="G74" s="13">
        <f>IF(N74=0,0,IF(F74="SEM CERTIFICAÇÃO",0,IFERROR(VLOOKUP(B74,Ajustes_FUNDEB!$A$2:$K$300,3,),0)))</f>
        <v>37253988.159999996</v>
      </c>
      <c r="H74" s="26">
        <f>IF(N74=0,0,IF(F74="SEM CERTIFICAÇÃO",0,IFERROR(VLOOKUP(B74,MDE_2016!$A$2:$E$300,5,),0)))</f>
        <v>7226.09</v>
      </c>
      <c r="I74" s="10">
        <f>IF(N74=0,0,IF(F74="SEM CERTIFICAÇÃO",0,IFERROR(((VLOOKUP(B74,Ajustes_EDUCACAO!$A$2:$J$300,6,) - H74)),0)))</f>
        <v>42706690.909999996</v>
      </c>
      <c r="J74" s="10">
        <f>IF(N74=0,0,IF(F74="SEM CERTIFICAÇÃO",0,IFERROR(VLOOKUP(B74,Ajustes_FUNDEB!$A$2:$K$300,5,),0)))</f>
        <v>29463868.18</v>
      </c>
      <c r="K74" s="13">
        <f>IF(N74=0,0,IF(F74="SEM CERTIFICAÇÃO",0,IFERROR(VLOOKUP(B74,Ajustes_FUNDEB!$A$2:$K$300,6,),0)))</f>
        <v>5434044.8399999999</v>
      </c>
      <c r="L74" s="29">
        <f>IF(N74=0,0,IF(F74="SEM CERTIFICAÇÃO",0,IFERROR(VLOOKUP(B74,Ajustes_EDUCACAO!$A$2:$K$300,7,),0)))</f>
        <v>30171724.760000002</v>
      </c>
      <c r="M74" s="23">
        <f t="shared" si="0"/>
        <v>22.932210470159493</v>
      </c>
      <c r="N74" s="13">
        <f>IF(F74="SEM CERTIFICAÇÃO",0,IFERROR(VLOOKUP(B74,Ajustes_EDUCACAO!$A$2:$K$300,10,),0))</f>
        <v>22.93</v>
      </c>
    </row>
    <row r="75" spans="1:14" x14ac:dyDescent="0.25">
      <c r="A75" s="91">
        <v>66</v>
      </c>
      <c r="B75" s="17">
        <v>275</v>
      </c>
      <c r="C75" s="17">
        <v>5205513</v>
      </c>
      <c r="D75" s="17" t="s">
        <v>617</v>
      </c>
      <c r="E75" s="20">
        <v>2016</v>
      </c>
      <c r="F75" s="26">
        <f>IFERROR(VLOOKUP(B75,Ajustes_EDUCACAO!$A$2:$T$300,4,)+VLOOKUP(B75,Ajustes_EDUCACAO!$A$2:$T$300,5,),"SEM CERTIFICAÇÃO")</f>
        <v>28846615.48</v>
      </c>
      <c r="G75" s="13">
        <f>IF(N75=0,0,IF(F75="SEM CERTIFICAÇÃO",0,IFERROR(VLOOKUP(B75,Ajustes_FUNDEB!$A$2:$K$300,3,),0)))</f>
        <v>12592962.939999999</v>
      </c>
      <c r="H75" s="26">
        <f>IF(N75=0,0,IF(F75="SEM CERTIFICAÇÃO",0,IFERROR(VLOOKUP(B75,MDE_2016!$A$2:$E$300,5,),0)))</f>
        <v>12133.2</v>
      </c>
      <c r="I75" s="10">
        <f>IF(N75=0,0,IF(F75="SEM CERTIFICAÇÃO",0,IFERROR(((VLOOKUP(B75,Ajustes_EDUCACAO!$A$2:$J$300,6,) - H75)),0)))</f>
        <v>15748299.470000001</v>
      </c>
      <c r="J75" s="10">
        <f>IF(N75=0,0,IF(F75="SEM CERTIFICAÇÃO",0,IFERROR(VLOOKUP(B75,Ajustes_FUNDEB!$A$2:$K$300,5,),0)))</f>
        <v>9469667.0999999996</v>
      </c>
      <c r="K75" s="13">
        <f>IF(N75=0,0,IF(F75="SEM CERTIFICAÇÃO",0,IFERROR(VLOOKUP(B75,Ajustes_FUNDEB!$A$2:$K$300,6,),0)))</f>
        <v>3557531.95</v>
      </c>
      <c r="L75" s="29">
        <f>IF(N75=0,0,IF(F75="SEM CERTIFICAÇÃO",0,IFERROR(VLOOKUP(B75,Ajustes_EDUCACAO!$A$2:$K$300,7,),0)))</f>
        <v>8087387.7800000003</v>
      </c>
      <c r="M75" s="23">
        <f t="shared" ref="M75:M138" si="1">IFERROR(((H75+I75-L75)/F75*100),0)</f>
        <v>26.599463272632079</v>
      </c>
      <c r="N75" s="13">
        <f>IF(F75="SEM CERTIFICAÇÃO",0,IFERROR(VLOOKUP(B75,Ajustes_EDUCACAO!$A$2:$K$300,10,),0))</f>
        <v>26.6</v>
      </c>
    </row>
    <row r="76" spans="1:14" x14ac:dyDescent="0.25">
      <c r="A76" s="91">
        <v>67</v>
      </c>
      <c r="B76" s="17">
        <v>62</v>
      </c>
      <c r="C76" s="17">
        <v>5205521</v>
      </c>
      <c r="D76" s="17" t="s">
        <v>618</v>
      </c>
      <c r="E76" s="20">
        <v>2016</v>
      </c>
      <c r="F76" s="26">
        <f>IFERROR(VLOOKUP(B76,Ajustes_EDUCACAO!$A$2:$T$300,4,)+VLOOKUP(B76,Ajustes_EDUCACAO!$A$2:$T$300,5,),"SEM CERTIFICAÇÃO")</f>
        <v>12633635.370000001</v>
      </c>
      <c r="G76" s="13">
        <f>IF(N76=0,0,IF(F76="SEM CERTIFICAÇÃO",0,IFERROR(VLOOKUP(B76,Ajustes_FUNDEB!$A$2:$K$300,3,),0)))</f>
        <v>1710287.18</v>
      </c>
      <c r="H76" s="26">
        <f>IF(N76=0,0,IF(F76="SEM CERTIFICAÇÃO",0,IFERROR(VLOOKUP(B76,MDE_2016!$A$2:$E$300,5,),0)))</f>
        <v>0</v>
      </c>
      <c r="I76" s="10">
        <f>IF(N76=0,0,IF(F76="SEM CERTIFICAÇÃO",0,IFERROR(((VLOOKUP(B76,Ajustes_EDUCACAO!$A$2:$J$300,6,) - H76)),0)))</f>
        <v>4436266.34</v>
      </c>
      <c r="J76" s="10">
        <f>IF(N76=0,0,IF(F76="SEM CERTIFICAÇÃO",0,IFERROR(VLOOKUP(B76,Ajustes_FUNDEB!$A$2:$K$300,5,),0)))</f>
        <v>1295285.67</v>
      </c>
      <c r="K76" s="13">
        <f>IF(N76=0,0,IF(F76="SEM CERTIFICAÇÃO",0,IFERROR(VLOOKUP(B76,Ajustes_FUNDEB!$A$2:$K$300,6,),0)))</f>
        <v>308769.46999999997</v>
      </c>
      <c r="L76" s="29">
        <f>IF(N76=0,0,IF(F76="SEM CERTIFICAÇÃO",0,IFERROR(VLOOKUP(B76,Ajustes_EDUCACAO!$A$2:$K$300,7,),0)))</f>
        <v>-376384.02</v>
      </c>
      <c r="M76" s="23">
        <f t="shared" si="1"/>
        <v>38.093946984002585</v>
      </c>
      <c r="N76" s="13">
        <f>IF(F76="SEM CERTIFICAÇÃO",0,IFERROR(VLOOKUP(B76,Ajustes_EDUCACAO!$A$2:$K$300,10,),0))</f>
        <v>38.090000000000003</v>
      </c>
    </row>
    <row r="77" spans="1:14" x14ac:dyDescent="0.25">
      <c r="A77" s="91">
        <v>68</v>
      </c>
      <c r="B77" s="17">
        <v>63</v>
      </c>
      <c r="C77" s="17">
        <v>5205703</v>
      </c>
      <c r="D77" s="17" t="s">
        <v>619</v>
      </c>
      <c r="E77" s="20">
        <v>2016</v>
      </c>
      <c r="F77" s="26">
        <f>IFERROR(VLOOKUP(B77,Ajustes_EDUCACAO!$A$2:$T$300,4,)+VLOOKUP(B77,Ajustes_EDUCACAO!$A$2:$T$300,5,),"SEM CERTIFICAÇÃO")</f>
        <v>10845023.309999999</v>
      </c>
      <c r="G77" s="13">
        <f>IF(N77=0,0,IF(F77="SEM CERTIFICAÇÃO",0,IFERROR(VLOOKUP(B77,Ajustes_FUNDEB!$A$2:$K$300,3,),0)))</f>
        <v>812031.72</v>
      </c>
      <c r="H77" s="26">
        <f>IF(N77=0,0,IF(F77="SEM CERTIFICAÇÃO",0,IFERROR(VLOOKUP(B77,MDE_2016!$A$2:$E$300,5,),0)))</f>
        <v>10840</v>
      </c>
      <c r="I77" s="10">
        <f>IF(N77=0,0,IF(F77="SEM CERTIFICAÇÃO",0,IFERROR(((VLOOKUP(B77,Ajustes_EDUCACAO!$A$2:$J$300,6,) - H77)),0)))</f>
        <v>1911142.43</v>
      </c>
      <c r="J77" s="10">
        <f>IF(N77=0,0,IF(F77="SEM CERTIFICAÇÃO",0,IFERROR(VLOOKUP(B77,Ajustes_FUNDEB!$A$2:$K$300,5,),0)))</f>
        <v>655179.81000000006</v>
      </c>
      <c r="K77" s="13">
        <f>IF(N77=0,0,IF(F77="SEM CERTIFICAÇÃO",0,IFERROR(VLOOKUP(B77,Ajustes_FUNDEB!$A$2:$K$300,6,),0)))</f>
        <v>209794.7</v>
      </c>
      <c r="L77" s="29">
        <f>IF(N77=0,0,IF(F77="SEM CERTIFICAÇÃO",0,IFERROR(VLOOKUP(B77,Ajustes_EDUCACAO!$A$2:$K$300,7,),0)))</f>
        <v>-1039372.16</v>
      </c>
      <c r="M77" s="23">
        <f t="shared" si="1"/>
        <v>27.306115490497735</v>
      </c>
      <c r="N77" s="13">
        <f>IF(F77="SEM CERTIFICAÇÃO",0,IFERROR(VLOOKUP(B77,Ajustes_EDUCACAO!$A$2:$K$300,10,),0))</f>
        <v>27.31</v>
      </c>
    </row>
    <row r="78" spans="1:14" x14ac:dyDescent="0.25">
      <c r="A78" s="91">
        <v>69</v>
      </c>
      <c r="B78" s="17">
        <v>64</v>
      </c>
      <c r="C78" s="17">
        <v>5205802</v>
      </c>
      <c r="D78" s="17" t="s">
        <v>620</v>
      </c>
      <c r="E78" s="20">
        <v>2016</v>
      </c>
      <c r="F78" s="26">
        <f>IFERROR(VLOOKUP(B78,Ajustes_EDUCACAO!$A$2:$T$300,4,)+VLOOKUP(B78,Ajustes_EDUCACAO!$A$2:$T$300,5,),"SEM CERTIFICAÇÃO")</f>
        <v>18166721.780000001</v>
      </c>
      <c r="G78" s="13">
        <f>IF(N78=0,0,IF(F78="SEM CERTIFICAÇÃO",0,IFERROR(VLOOKUP(B78,Ajustes_FUNDEB!$A$2:$K$300,3,),0)))</f>
        <v>3429048.73</v>
      </c>
      <c r="H78" s="26">
        <f>IF(N78=0,0,IF(F78="SEM CERTIFICAÇÃO",0,IFERROR(VLOOKUP(B78,MDE_2016!$A$2:$E$300,5,),0)))</f>
        <v>0</v>
      </c>
      <c r="I78" s="10">
        <f>IF(N78=0,0,IF(F78="SEM CERTIFICAÇÃO",0,IFERROR(((VLOOKUP(B78,Ajustes_EDUCACAO!$A$2:$J$300,6,) - H78)),0)))</f>
        <v>5276058.97</v>
      </c>
      <c r="J78" s="10">
        <f>IF(N78=0,0,IF(F78="SEM CERTIFICAÇÃO",0,IFERROR(VLOOKUP(B78,Ajustes_FUNDEB!$A$2:$K$300,5,),0)))</f>
        <v>3008479.71</v>
      </c>
      <c r="K78" s="13">
        <f>IF(N78=0,0,IF(F78="SEM CERTIFICAÇÃO",0,IFERROR(VLOOKUP(B78,Ajustes_FUNDEB!$A$2:$K$300,6,),0)))</f>
        <v>390581.57</v>
      </c>
      <c r="L78" s="29">
        <f>IF(N78=0,0,IF(F78="SEM CERTIFICAÇÃO",0,IFERROR(VLOOKUP(B78,Ajustes_EDUCACAO!$A$2:$K$300,7,),0)))</f>
        <v>264451.90999999997</v>
      </c>
      <c r="M78" s="23">
        <f t="shared" si="1"/>
        <v>27.586744161609545</v>
      </c>
      <c r="N78" s="13">
        <f>IF(F78="SEM CERTIFICAÇÃO",0,IFERROR(VLOOKUP(B78,Ajustes_EDUCACAO!$A$2:$K$300,10,),0))</f>
        <v>27.59</v>
      </c>
    </row>
    <row r="79" spans="1:14" x14ac:dyDescent="0.25">
      <c r="A79" s="91">
        <v>70</v>
      </c>
      <c r="B79" s="17">
        <v>65</v>
      </c>
      <c r="C79" s="17">
        <v>5205901</v>
      </c>
      <c r="D79" s="17" t="s">
        <v>621</v>
      </c>
      <c r="E79" s="20">
        <v>2016</v>
      </c>
      <c r="F79" s="26">
        <f>IFERROR(VLOOKUP(B79,Ajustes_EDUCACAO!$A$2:$T$300,4,)+VLOOKUP(B79,Ajustes_EDUCACAO!$A$2:$T$300,5,),"SEM CERTIFICAÇÃO")</f>
        <v>24535655.890000001</v>
      </c>
      <c r="G79" s="13">
        <f>IF(N79=0,0,IF(F79="SEM CERTIFICAÇÃO",0,IFERROR(VLOOKUP(B79,Ajustes_FUNDEB!$A$2:$K$300,3,),0)))</f>
        <v>4201297.25</v>
      </c>
      <c r="H79" s="26">
        <f>IF(N79=0,0,IF(F79="SEM CERTIFICAÇÃO",0,IFERROR(VLOOKUP(B79,MDE_2016!$A$2:$E$300,5,),0)))</f>
        <v>379819.67</v>
      </c>
      <c r="I79" s="10">
        <f>IF(N79=0,0,IF(F79="SEM CERTIFICAÇÃO",0,IFERROR(((VLOOKUP(B79,Ajustes_EDUCACAO!$A$2:$J$300,6,) - H79)),0)))</f>
        <v>7925855.9100000001</v>
      </c>
      <c r="J79" s="10">
        <f>IF(N79=0,0,IF(F79="SEM CERTIFICAÇÃO",0,IFERROR(VLOOKUP(B79,Ajustes_FUNDEB!$A$2:$K$300,5,),0)))</f>
        <v>3010197.29</v>
      </c>
      <c r="K79" s="13">
        <f>IF(N79=0,0,IF(F79="SEM CERTIFICAÇÃO",0,IFERROR(VLOOKUP(B79,Ajustes_FUNDEB!$A$2:$K$300,6,),0)))</f>
        <v>1218509.52</v>
      </c>
      <c r="L79" s="29">
        <f>IF(N79=0,0,IF(F79="SEM CERTIFICAÇÃO",0,IFERROR(VLOOKUP(B79,Ajustes_EDUCACAO!$A$2:$K$300,7,),0)))</f>
        <v>-162825.06</v>
      </c>
      <c r="M79" s="23">
        <f t="shared" si="1"/>
        <v>34.51507747731133</v>
      </c>
      <c r="N79" s="13">
        <f>IF(F79="SEM CERTIFICAÇÃO",0,IFERROR(VLOOKUP(B79,Ajustes_EDUCACAO!$A$2:$K$300,10,),0))</f>
        <v>34.520000000000003</v>
      </c>
    </row>
    <row r="80" spans="1:14" x14ac:dyDescent="0.25">
      <c r="A80" s="91">
        <v>71</v>
      </c>
      <c r="B80" s="17">
        <v>66</v>
      </c>
      <c r="C80" s="17">
        <v>5206206</v>
      </c>
      <c r="D80" s="17" t="s">
        <v>622</v>
      </c>
      <c r="E80" s="20">
        <v>2016</v>
      </c>
      <c r="F80" s="26">
        <f>IFERROR(VLOOKUP(B80,Ajustes_EDUCACAO!$A$2:$T$300,4,)+VLOOKUP(B80,Ajustes_EDUCACAO!$A$2:$T$300,5,),"SEM CERTIFICAÇÃO")</f>
        <v>99384632.229999989</v>
      </c>
      <c r="G80" s="13">
        <f>IF(N80=0,0,IF(F80="SEM CERTIFICAÇÃO",0,IFERROR(VLOOKUP(B80,Ajustes_FUNDEB!$A$2:$K$300,3,),0)))</f>
        <v>36892262.57</v>
      </c>
      <c r="H80" s="26">
        <f>IF(N80=0,0,IF(F80="SEM CERTIFICAÇÃO",0,IFERROR(VLOOKUP(B80,MDE_2016!$A$2:$E$300,5,),0)))</f>
        <v>225323.56</v>
      </c>
      <c r="I80" s="10">
        <f>IF(N80=0,0,IF(F80="SEM CERTIFICAÇÃO",0,IFERROR(((VLOOKUP(B80,Ajustes_EDUCACAO!$A$2:$J$300,6,) - H80)),0)))</f>
        <v>46887778.479999997</v>
      </c>
      <c r="J80" s="10">
        <f>IF(N80=0,0,IF(F80="SEM CERTIFICAÇÃO",0,IFERROR(VLOOKUP(B80,Ajustes_FUNDEB!$A$2:$K$300,5,),0)))</f>
        <v>28922633.07</v>
      </c>
      <c r="K80" s="13">
        <f>IF(N80=0,0,IF(F80="SEM CERTIFICAÇÃO",0,IFERROR(VLOOKUP(B80,Ajustes_FUNDEB!$A$2:$K$300,6,),0)))</f>
        <v>9129281.7599999998</v>
      </c>
      <c r="L80" s="29">
        <f>IF(N80=0,0,IF(F80="SEM CERTIFICAÇÃO",0,IFERROR(VLOOKUP(B80,Ajustes_EDUCACAO!$A$2:$K$300,7,),0)))</f>
        <v>22611523.350000001</v>
      </c>
      <c r="M80" s="23">
        <f t="shared" si="1"/>
        <v>24.653287072892155</v>
      </c>
      <c r="N80" s="13">
        <f>IF(F80="SEM CERTIFICAÇÃO",0,IFERROR(VLOOKUP(B80,Ajustes_EDUCACAO!$A$2:$K$300,10,),0))</f>
        <v>24.65</v>
      </c>
    </row>
    <row r="81" spans="1:15" x14ac:dyDescent="0.25">
      <c r="A81" s="91">
        <v>72</v>
      </c>
      <c r="B81" s="17">
        <v>67</v>
      </c>
      <c r="C81" s="17">
        <v>5206305</v>
      </c>
      <c r="D81" s="17" t="s">
        <v>623</v>
      </c>
      <c r="E81" s="20">
        <v>2016</v>
      </c>
      <c r="F81" s="26">
        <f>IFERROR(VLOOKUP(B81,Ajustes_EDUCACAO!$A$2:$T$300,4,)+VLOOKUP(B81,Ajustes_EDUCACAO!$A$2:$T$300,5,),"SEM CERTIFICAÇÃO")</f>
        <v>14735294.550000001</v>
      </c>
      <c r="G81" s="13">
        <f>IF(N81=0,0,IF(F81="SEM CERTIFICAÇÃO",0,IFERROR(VLOOKUP(B81,Ajustes_FUNDEB!$A$2:$K$300,3,),0)))</f>
        <v>2322882.91</v>
      </c>
      <c r="H81" s="26">
        <f>IF(N81=0,0,IF(F81="SEM CERTIFICAÇÃO",0,IFERROR(VLOOKUP(B81,MDE_2016!$A$2:$E$300,5,),0)))</f>
        <v>0</v>
      </c>
      <c r="I81" s="10">
        <f>IF(N81=0,0,IF(F81="SEM CERTIFICAÇÃO",0,IFERROR(((VLOOKUP(B81,Ajustes_EDUCACAO!$A$2:$J$300,6,) - H81)),0)))</f>
        <v>3703376.49</v>
      </c>
      <c r="J81" s="10">
        <f>IF(N81=0,0,IF(F81="SEM CERTIFICAÇÃO",0,IFERROR(VLOOKUP(B81,Ajustes_FUNDEB!$A$2:$K$300,5,),0)))</f>
        <v>1523957.11</v>
      </c>
      <c r="K81" s="13">
        <f>IF(N81=0,0,IF(F81="SEM CERTIFICAÇÃO",0,IFERROR(VLOOKUP(B81,Ajustes_FUNDEB!$A$2:$K$300,6,),0)))</f>
        <v>834287.04</v>
      </c>
      <c r="L81" s="29">
        <f>IF(N81=0,0,IF(F81="SEM CERTIFICAÇÃO",0,IFERROR(VLOOKUP(B81,Ajustes_EDUCACAO!$A$2:$K$300,7,),0)))</f>
        <v>-188243.35</v>
      </c>
      <c r="M81" s="23">
        <f t="shared" si="1"/>
        <v>26.410193748044215</v>
      </c>
      <c r="N81" s="13">
        <f>IF(F81="SEM CERTIFICAÇÃO",0,IFERROR(VLOOKUP(B81,Ajustes_EDUCACAO!$A$2:$K$300,10,),0))</f>
        <v>26.41</v>
      </c>
    </row>
    <row r="82" spans="1:15" x14ac:dyDescent="0.25">
      <c r="A82" s="94">
        <v>73</v>
      </c>
      <c r="B82" s="44">
        <v>68</v>
      </c>
      <c r="C82" s="44">
        <v>5206404</v>
      </c>
      <c r="D82" s="44" t="s">
        <v>624</v>
      </c>
      <c r="E82" s="45">
        <v>2016</v>
      </c>
      <c r="F82" s="56" t="s">
        <v>547</v>
      </c>
      <c r="G82" s="57"/>
      <c r="H82" s="57"/>
      <c r="I82" s="57"/>
      <c r="J82" s="57"/>
      <c r="K82" s="57"/>
      <c r="L82" s="57"/>
      <c r="M82" s="57"/>
      <c r="N82" s="58"/>
      <c r="O82" s="55" t="s">
        <v>549</v>
      </c>
    </row>
    <row r="83" spans="1:15" x14ac:dyDescent="0.25">
      <c r="A83" s="91">
        <v>74</v>
      </c>
      <c r="B83" s="17">
        <v>69</v>
      </c>
      <c r="C83" s="17">
        <v>5206503</v>
      </c>
      <c r="D83" s="17" t="s">
        <v>625</v>
      </c>
      <c r="E83" s="20">
        <v>2016</v>
      </c>
      <c r="F83" s="26">
        <f>IFERROR(VLOOKUP(B83,Ajustes_EDUCACAO!$A$2:$T$300,4,)+VLOOKUP(B83,Ajustes_EDUCACAO!$A$2:$T$300,5,),"SEM CERTIFICAÇÃO")</f>
        <v>10624529.720000001</v>
      </c>
      <c r="G83" s="13">
        <f>IF(N83=0,0,IF(F83="SEM CERTIFICAÇÃO",0,IFERROR(VLOOKUP(B83,Ajustes_FUNDEB!$A$2:$K$300,3,),0)))</f>
        <v>978673.91</v>
      </c>
      <c r="H83" s="26">
        <f>IF(N83=0,0,IF(F83="SEM CERTIFICAÇÃO",0,IFERROR(VLOOKUP(B83,MDE_2016!$A$2:$E$300,5,),0)))</f>
        <v>28970.51</v>
      </c>
      <c r="I83" s="10">
        <f>IF(N83=0,0,IF(F83="SEM CERTIFICAÇÃO",0,IFERROR(((VLOOKUP(B83,Ajustes_EDUCACAO!$A$2:$J$300,6,) - H83)),0)))</f>
        <v>2020428.94</v>
      </c>
      <c r="J83" s="10">
        <f>IF(N83=0,0,IF(F83="SEM CERTIFICAÇÃO",0,IFERROR(VLOOKUP(B83,Ajustes_FUNDEB!$A$2:$K$300,5,),0)))</f>
        <v>585412.51</v>
      </c>
      <c r="K83" s="13">
        <f>IF(N83=0,0,IF(F83="SEM CERTIFICAÇÃO",0,IFERROR(VLOOKUP(B83,Ajustes_FUNDEB!$A$2:$K$300,6,),0)))</f>
        <v>399268.41</v>
      </c>
      <c r="L83" s="29">
        <f>IF(N83=0,0,IF(F83="SEM CERTIFICAÇÃO",0,IFERROR(VLOOKUP(B83,Ajustes_EDUCACAO!$A$2:$K$300,7,),0)))</f>
        <v>-898683.13</v>
      </c>
      <c r="M83" s="23">
        <f t="shared" si="1"/>
        <v>27.747887743684522</v>
      </c>
      <c r="N83" s="13">
        <f>IF(F83="SEM CERTIFICAÇÃO",0,IFERROR(VLOOKUP(B83,Ajustes_EDUCACAO!$A$2:$K$300,10,),0))</f>
        <v>27.75</v>
      </c>
    </row>
    <row r="84" spans="1:15" x14ac:dyDescent="0.25">
      <c r="A84" s="91">
        <v>75</v>
      </c>
      <c r="B84" s="17">
        <v>70</v>
      </c>
      <c r="C84" s="17">
        <v>5206602</v>
      </c>
      <c r="D84" s="17" t="s">
        <v>626</v>
      </c>
      <c r="E84" s="20">
        <v>2016</v>
      </c>
      <c r="F84" s="26">
        <f>IFERROR(VLOOKUP(B84,Ajustes_EDUCACAO!$A$2:$T$300,4,)+VLOOKUP(B84,Ajustes_EDUCACAO!$A$2:$T$300,5,),"SEM CERTIFICAÇÃO")</f>
        <v>11383406.540000001</v>
      </c>
      <c r="G84" s="13">
        <f>IF(N84=0,0,IF(F84="SEM CERTIFICAÇÃO",0,IFERROR(VLOOKUP(B84,Ajustes_FUNDEB!$A$2:$K$300,3,),0)))</f>
        <v>380348.83</v>
      </c>
      <c r="H84" s="26">
        <f>IF(N84=0,0,IF(F84="SEM CERTIFICAÇÃO",0,IFERROR(VLOOKUP(B84,MDE_2016!$A$2:$E$300,5,),0)))</f>
        <v>610119.36</v>
      </c>
      <c r="I84" s="10">
        <f>IF(N84=0,0,IF(F84="SEM CERTIFICAÇÃO",0,IFERROR(((VLOOKUP(B84,Ajustes_EDUCACAO!$A$2:$J$300,6,) - H84)),0)))</f>
        <v>860334.44000000006</v>
      </c>
      <c r="J84" s="10">
        <f>IF(N84=0,0,IF(F84="SEM CERTIFICAÇÃO",0,IFERROR(VLOOKUP(B84,Ajustes_FUNDEB!$A$2:$K$300,5,),0)))</f>
        <v>364677.53</v>
      </c>
      <c r="K84" s="13">
        <f>IF(N84=0,0,IF(F84="SEM CERTIFICAÇÃO",0,IFERROR(VLOOKUP(B84,Ajustes_FUNDEB!$A$2:$K$300,6,),0)))</f>
        <v>1490.47</v>
      </c>
      <c r="L84" s="29">
        <f>IF(N84=0,0,IF(F84="SEM CERTIFICAÇÃO",0,IFERROR(VLOOKUP(B84,Ajustes_EDUCACAO!$A$2:$K$300,7,),0)))</f>
        <v>-1545825.84</v>
      </c>
      <c r="M84" s="23">
        <f t="shared" si="1"/>
        <v>26.497161718692336</v>
      </c>
      <c r="N84" s="13">
        <f>IF(F84="SEM CERTIFICAÇÃO",0,IFERROR(VLOOKUP(B84,Ajustes_EDUCACAO!$A$2:$K$300,10,),0))</f>
        <v>26.5</v>
      </c>
    </row>
    <row r="85" spans="1:15" x14ac:dyDescent="0.25">
      <c r="A85" s="91">
        <v>76</v>
      </c>
      <c r="B85" s="17">
        <v>71</v>
      </c>
      <c r="C85" s="17">
        <v>5206701</v>
      </c>
      <c r="D85" s="17" t="s">
        <v>627</v>
      </c>
      <c r="E85" s="20">
        <v>2016</v>
      </c>
      <c r="F85" s="26">
        <f>IFERROR(VLOOKUP(B85,Ajustes_EDUCACAO!$A$2:$T$300,4,)+VLOOKUP(B85,Ajustes_EDUCACAO!$A$2:$T$300,5,),"SEM CERTIFICAÇÃO")</f>
        <v>10877010.939999999</v>
      </c>
      <c r="G85" s="13">
        <f>IF(N85=0,0,IF(F85="SEM CERTIFICAÇÃO",0,IFERROR(VLOOKUP(B85,Ajustes_FUNDEB!$A$2:$K$300,3,),0)))</f>
        <v>1175355.03</v>
      </c>
      <c r="H85" s="26">
        <f>IF(N85=0,0,IF(F85="SEM CERTIFICAÇÃO",0,IFERROR(VLOOKUP(B85,MDE_2016!$A$2:$E$300,5,),0)))</f>
        <v>0</v>
      </c>
      <c r="I85" s="10">
        <f>IF(N85=0,0,IF(F85="SEM CERTIFICAÇÃO",0,IFERROR(((VLOOKUP(B85,Ajustes_EDUCACAO!$A$2:$J$300,6,) - H85)),0)))</f>
        <v>1971278.15</v>
      </c>
      <c r="J85" s="10">
        <f>IF(N85=0,0,IF(F85="SEM CERTIFICAÇÃO",0,IFERROR(VLOOKUP(B85,Ajustes_FUNDEB!$A$2:$K$300,5,),0)))</f>
        <v>856399.9</v>
      </c>
      <c r="K85" s="13">
        <f>IF(N85=0,0,IF(F85="SEM CERTIFICAÇÃO",0,IFERROR(VLOOKUP(B85,Ajustes_FUNDEB!$A$2:$K$300,6,),0)))</f>
        <v>339000.82</v>
      </c>
      <c r="L85" s="29">
        <f>IF(N85=0,0,IF(F85="SEM CERTIFICAÇÃO",0,IFERROR(VLOOKUP(B85,Ajustes_EDUCACAO!$A$2:$K$300,7,),0)))</f>
        <v>-565494.17000000004</v>
      </c>
      <c r="M85" s="23">
        <f t="shared" si="1"/>
        <v>23.322329397234199</v>
      </c>
      <c r="N85" s="13">
        <f>IF(F85="SEM CERTIFICAÇÃO",0,IFERROR(VLOOKUP(B85,Ajustes_EDUCACAO!$A$2:$K$300,10,),0))</f>
        <v>23.32</v>
      </c>
    </row>
    <row r="86" spans="1:15" x14ac:dyDescent="0.25">
      <c r="A86" s="91">
        <v>77</v>
      </c>
      <c r="B86" s="17">
        <v>72</v>
      </c>
      <c r="C86" s="17">
        <v>5206800</v>
      </c>
      <c r="D86" s="17" t="s">
        <v>628</v>
      </c>
      <c r="E86" s="20">
        <v>2016</v>
      </c>
      <c r="F86" s="26">
        <f>IFERROR(VLOOKUP(B86,Ajustes_EDUCACAO!$A$2:$T$300,4,)+VLOOKUP(B86,Ajustes_EDUCACAO!$A$2:$T$300,5,),"SEM CERTIFICAÇÃO")</f>
        <v>10821117.18</v>
      </c>
      <c r="G86" s="13">
        <f>IF(N86=0,0,IF(F86="SEM CERTIFICAÇÃO",0,IFERROR(VLOOKUP(B86,Ajustes_FUNDEB!$A$2:$K$300,3,),0)))</f>
        <v>1084412.82</v>
      </c>
      <c r="H86" s="26">
        <f>IF(N86=0,0,IF(F86="SEM CERTIFICAÇÃO",0,IFERROR(VLOOKUP(B86,MDE_2016!$A$2:$E$300,5,),0)))</f>
        <v>41758.629999999997</v>
      </c>
      <c r="I86" s="10">
        <f>IF(N86=0,0,IF(F86="SEM CERTIFICAÇÃO",0,IFERROR(((VLOOKUP(B86,Ajustes_EDUCACAO!$A$2:$J$300,6,) - H86)),0)))</f>
        <v>1748447.1</v>
      </c>
      <c r="J86" s="10">
        <f>IF(N86=0,0,IF(F86="SEM CERTIFICAÇÃO",0,IFERROR(VLOOKUP(B86,Ajustes_FUNDEB!$A$2:$K$300,5,),0)))</f>
        <v>895683.93</v>
      </c>
      <c r="K86" s="13">
        <f>IF(N86=0,0,IF(F86="SEM CERTIFICAÇÃO",0,IFERROR(VLOOKUP(B86,Ajustes_FUNDEB!$A$2:$K$300,6,),0)))</f>
        <v>243648.65</v>
      </c>
      <c r="L86" s="29">
        <f>IF(N86=0,0,IF(F86="SEM CERTIFICAÇÃO",0,IFERROR(VLOOKUP(B86,Ajustes_EDUCACAO!$A$2:$K$300,7,),0)))</f>
        <v>-792387.33</v>
      </c>
      <c r="M86" s="23">
        <f t="shared" si="1"/>
        <v>23.866233190536434</v>
      </c>
      <c r="N86" s="13">
        <f>IF(F86="SEM CERTIFICAÇÃO",0,IFERROR(VLOOKUP(B86,Ajustes_EDUCACAO!$A$2:$K$300,10,),0))</f>
        <v>23.87</v>
      </c>
    </row>
    <row r="87" spans="1:15" x14ac:dyDescent="0.25">
      <c r="A87" s="91">
        <v>78</v>
      </c>
      <c r="B87" s="17">
        <v>73</v>
      </c>
      <c r="C87" s="17">
        <v>5206909</v>
      </c>
      <c r="D87" s="17" t="s">
        <v>629</v>
      </c>
      <c r="E87" s="20">
        <v>2016</v>
      </c>
      <c r="F87" s="26">
        <f>IFERROR(VLOOKUP(B87,Ajustes_EDUCACAO!$A$2:$T$300,4,)+VLOOKUP(B87,Ajustes_EDUCACAO!$A$2:$T$300,5,),"SEM CERTIFICAÇÃO")</f>
        <v>17123899.629999999</v>
      </c>
      <c r="G87" s="13">
        <f>IF(N87=0,0,IF(F87="SEM CERTIFICAÇÃO",0,IFERROR(VLOOKUP(B87,Ajustes_FUNDEB!$A$2:$K$300,3,),0)))</f>
        <v>751252.02</v>
      </c>
      <c r="H87" s="26">
        <f>IF(N87=0,0,IF(F87="SEM CERTIFICAÇÃO",0,IFERROR(VLOOKUP(B87,MDE_2016!$A$2:$E$300,5,),0)))</f>
        <v>77771.38</v>
      </c>
      <c r="I87" s="10">
        <f>IF(N87=0,0,IF(F87="SEM CERTIFICAÇÃO",0,IFERROR(((VLOOKUP(B87,Ajustes_EDUCACAO!$A$2:$J$300,6,) - H87)),0)))</f>
        <v>2718087.24</v>
      </c>
      <c r="J87" s="10">
        <f>IF(N87=0,0,IF(F87="SEM CERTIFICAÇÃO",0,IFERROR(VLOOKUP(B87,Ajustes_FUNDEB!$A$2:$K$300,5,),0)))</f>
        <v>676048.04</v>
      </c>
      <c r="K87" s="13">
        <f>IF(N87=0,0,IF(F87="SEM CERTIFICAÇÃO",0,IFERROR(VLOOKUP(B87,Ajustes_FUNDEB!$A$2:$K$300,6,),0)))</f>
        <v>88897.49</v>
      </c>
      <c r="L87" s="29">
        <f>IF(N87=0,0,IF(F87="SEM CERTIFICAÇÃO",0,IFERROR(VLOOKUP(B87,Ajustes_EDUCACAO!$A$2:$K$300,7,),0)))</f>
        <v>-2449992.13</v>
      </c>
      <c r="M87" s="23">
        <f t="shared" si="1"/>
        <v>30.634673546028026</v>
      </c>
      <c r="N87" s="13">
        <f>IF(F87="SEM CERTIFICAÇÃO",0,IFERROR(VLOOKUP(B87,Ajustes_EDUCACAO!$A$2:$K$300,10,),0))</f>
        <v>30.63</v>
      </c>
    </row>
    <row r="88" spans="1:15" x14ac:dyDescent="0.25">
      <c r="A88" s="91">
        <v>79</v>
      </c>
      <c r="B88" s="17">
        <v>74</v>
      </c>
      <c r="C88" s="17">
        <v>5207105</v>
      </c>
      <c r="D88" s="17" t="s">
        <v>630</v>
      </c>
      <c r="E88" s="20">
        <v>2016</v>
      </c>
      <c r="F88" s="26">
        <f>IFERROR(VLOOKUP(B88,Ajustes_EDUCACAO!$A$2:$T$300,4,)+VLOOKUP(B88,Ajustes_EDUCACAO!$A$2:$T$300,5,),"SEM CERTIFICAÇÃO")</f>
        <v>10734334.709999999</v>
      </c>
      <c r="G88" s="13">
        <f>IF(N88=0,0,IF(F88="SEM CERTIFICAÇÃO",0,IFERROR(VLOOKUP(B88,Ajustes_FUNDEB!$A$2:$K$300,3,),0)))</f>
        <v>426052.38</v>
      </c>
      <c r="H88" s="26">
        <f>IF(N88=0,0,IF(F88="SEM CERTIFICAÇÃO",0,IFERROR(VLOOKUP(B88,MDE_2016!$A$2:$E$300,5,),0)))</f>
        <v>68604.289999999994</v>
      </c>
      <c r="I88" s="10">
        <f>IF(N88=0,0,IF(F88="SEM CERTIFICAÇÃO",0,IFERROR(((VLOOKUP(B88,Ajustes_EDUCACAO!$A$2:$J$300,6,) - H88)),0)))</f>
        <v>1282463.53</v>
      </c>
      <c r="J88" s="10">
        <f>IF(N88=0,0,IF(F88="SEM CERTIFICAÇÃO",0,IFERROR(VLOOKUP(B88,Ajustes_FUNDEB!$A$2:$K$300,5,),0)))</f>
        <v>337456.62</v>
      </c>
      <c r="K88" s="13">
        <f>IF(N88=0,0,IF(F88="SEM CERTIFICAÇÃO",0,IFERROR(VLOOKUP(B88,Ajustes_FUNDEB!$A$2:$K$300,6,),0)))</f>
        <v>132379.71</v>
      </c>
      <c r="L88" s="29">
        <f>IF(N88=0,0,IF(F88="SEM CERTIFICAÇÃO",0,IFERROR(VLOOKUP(B88,Ajustes_EDUCACAO!$A$2:$K$300,7,),0)))</f>
        <v>-1379571</v>
      </c>
      <c r="M88" s="23">
        <f t="shared" si="1"/>
        <v>25.438361051441451</v>
      </c>
      <c r="N88" s="13">
        <f>IF(F88="SEM CERTIFICAÇÃO",0,IFERROR(VLOOKUP(B88,Ajustes_EDUCACAO!$A$2:$K$300,10,),0))</f>
        <v>25.44</v>
      </c>
    </row>
    <row r="89" spans="1:15" x14ac:dyDescent="0.25">
      <c r="A89" s="91">
        <v>80</v>
      </c>
      <c r="B89" s="17">
        <v>75</v>
      </c>
      <c r="C89" s="17">
        <v>5208301</v>
      </c>
      <c r="D89" s="17" t="s">
        <v>631</v>
      </c>
      <c r="E89" s="20">
        <v>2016</v>
      </c>
      <c r="F89" s="26">
        <f>IFERROR(VLOOKUP(B89,Ajustes_EDUCACAO!$A$2:$T$300,4,)+VLOOKUP(B89,Ajustes_EDUCACAO!$A$2:$T$300,5,),"SEM CERTIFICAÇÃO")</f>
        <v>11283009.779999999</v>
      </c>
      <c r="G89" s="13">
        <f>IF(N89=0,0,IF(F89="SEM CERTIFICAÇÃO",0,IFERROR(VLOOKUP(B89,Ajustes_FUNDEB!$A$2:$K$300,3,),0)))</f>
        <v>2753931.04</v>
      </c>
      <c r="H89" s="26">
        <f>IF(N89=0,0,IF(F89="SEM CERTIFICAÇÃO",0,IFERROR(VLOOKUP(B89,MDE_2016!$A$2:$E$300,5,),0)))</f>
        <v>19387.599999999999</v>
      </c>
      <c r="I89" s="10">
        <f>IF(N89=0,0,IF(F89="SEM CERTIFICAÇÃO",0,IFERROR(((VLOOKUP(B89,Ajustes_EDUCACAO!$A$2:$J$300,6,) - H89)),0)))</f>
        <v>3766418.06</v>
      </c>
      <c r="J89" s="10">
        <f>IF(N89=0,0,IF(F89="SEM CERTIFICAÇÃO",0,IFERROR(VLOOKUP(B89,Ajustes_FUNDEB!$A$2:$K$300,5,),0)))</f>
        <v>1793600.79</v>
      </c>
      <c r="K89" s="13">
        <f>IF(N89=0,0,IF(F89="SEM CERTIFICAÇÃO",0,IFERROR(VLOOKUP(B89,Ajustes_FUNDEB!$A$2:$K$300,6,),0)))</f>
        <v>929368.95</v>
      </c>
      <c r="L89" s="29">
        <f>IF(N89=0,0,IF(F89="SEM CERTIFICAÇÃO",0,IFERROR(VLOOKUP(B89,Ajustes_EDUCACAO!$A$2:$K$300,7,),0)))</f>
        <v>880055.82</v>
      </c>
      <c r="M89" s="23">
        <f t="shared" si="1"/>
        <v>25.75332200057705</v>
      </c>
      <c r="N89" s="13">
        <f>IF(F89="SEM CERTIFICAÇÃO",0,IFERROR(VLOOKUP(B89,Ajustes_EDUCACAO!$A$2:$K$300,10,),0))</f>
        <v>25.75</v>
      </c>
    </row>
    <row r="90" spans="1:15" x14ac:dyDescent="0.25">
      <c r="A90" s="91">
        <v>81</v>
      </c>
      <c r="B90" s="17">
        <v>76</v>
      </c>
      <c r="C90" s="17">
        <v>5207253</v>
      </c>
      <c r="D90" s="17" t="s">
        <v>632</v>
      </c>
      <c r="E90" s="20">
        <v>2016</v>
      </c>
      <c r="F90" s="26">
        <f>IFERROR(VLOOKUP(B90,Ajustes_EDUCACAO!$A$2:$T$300,4,)+VLOOKUP(B90,Ajustes_EDUCACAO!$A$2:$T$300,5,),"SEM CERTIFICAÇÃO")</f>
        <v>18345096.010000002</v>
      </c>
      <c r="G90" s="13">
        <f>IF(N90=0,0,IF(F90="SEM CERTIFICAÇÃO",0,IFERROR(VLOOKUP(B90,Ajustes_FUNDEB!$A$2:$K$300,3,),0)))</f>
        <v>2590118.84</v>
      </c>
      <c r="H90" s="26">
        <f>IF(N90=0,0,IF(F90="SEM CERTIFICAÇÃO",0,IFERROR(VLOOKUP(B90,MDE_2016!$A$2:$E$300,5,),0)))</f>
        <v>0</v>
      </c>
      <c r="I90" s="10">
        <f>IF(N90=0,0,IF(F90="SEM CERTIFICAÇÃO",0,IFERROR(((VLOOKUP(B90,Ajustes_EDUCACAO!$A$2:$J$300,6,) - H90)),0)))</f>
        <v>6135767.71</v>
      </c>
      <c r="J90" s="10">
        <f>IF(N90=0,0,IF(F90="SEM CERTIFICAÇÃO",0,IFERROR(VLOOKUP(B90,Ajustes_FUNDEB!$A$2:$K$300,5,),0)))</f>
        <v>2442490.5099999998</v>
      </c>
      <c r="K90" s="13">
        <f>IF(N90=0,0,IF(F90="SEM CERTIFICAÇÃO",0,IFERROR(VLOOKUP(B90,Ajustes_FUNDEB!$A$2:$K$300,6,),0)))</f>
        <v>129136.46</v>
      </c>
      <c r="L90" s="29">
        <f>IF(N90=0,0,IF(F90="SEM CERTIFICAÇÃO",0,IFERROR(VLOOKUP(B90,Ajustes_EDUCACAO!$A$2:$K$300,7,),0)))</f>
        <v>-110516.77</v>
      </c>
      <c r="M90" s="23">
        <f t="shared" si="1"/>
        <v>34.048796891524141</v>
      </c>
      <c r="N90" s="13">
        <f>IF(F90="SEM CERTIFICAÇÃO",0,IFERROR(VLOOKUP(B90,Ajustes_EDUCACAO!$A$2:$K$300,10,),0))</f>
        <v>34.049999999999997</v>
      </c>
    </row>
    <row r="91" spans="1:15" x14ac:dyDescent="0.25">
      <c r="A91" s="91">
        <v>82</v>
      </c>
      <c r="B91" s="17">
        <v>77</v>
      </c>
      <c r="C91" s="17">
        <v>5207352</v>
      </c>
      <c r="D91" s="17" t="s">
        <v>633</v>
      </c>
      <c r="E91" s="20">
        <v>2016</v>
      </c>
      <c r="F91" s="26">
        <f>IFERROR(VLOOKUP(B91,Ajustes_EDUCACAO!$A$2:$T$300,4,)+VLOOKUP(B91,Ajustes_EDUCACAO!$A$2:$T$300,5,),"SEM CERTIFICAÇÃO")</f>
        <v>15313110.74</v>
      </c>
      <c r="G91" s="13">
        <f>IF(N91=0,0,IF(F91="SEM CERTIFICAÇÃO",0,IFERROR(VLOOKUP(B91,Ajustes_FUNDEB!$A$2:$K$300,3,),0)))</f>
        <v>2656039.75</v>
      </c>
      <c r="H91" s="26">
        <f>IF(N91=0,0,IF(F91="SEM CERTIFICAÇÃO",0,IFERROR(VLOOKUP(B91,MDE_2016!$A$2:$E$300,5,),0)))</f>
        <v>17387.53</v>
      </c>
      <c r="I91" s="10">
        <f>IF(N91=0,0,IF(F91="SEM CERTIFICAÇÃO",0,IFERROR(((VLOOKUP(B91,Ajustes_EDUCACAO!$A$2:$J$300,6,) - H91)),0)))</f>
        <v>4902537.1399999997</v>
      </c>
      <c r="J91" s="10">
        <f>IF(N91=0,0,IF(F91="SEM CERTIFICAÇÃO",0,IFERROR(VLOOKUP(B91,Ajustes_FUNDEB!$A$2:$K$300,5,),0)))</f>
        <v>2487932.62</v>
      </c>
      <c r="K91" s="13">
        <f>IF(N91=0,0,IF(F91="SEM CERTIFICAÇÃO",0,IFERROR(VLOOKUP(B91,Ajustes_FUNDEB!$A$2:$K$300,6,),0)))</f>
        <v>274828.03999999998</v>
      </c>
      <c r="L91" s="29">
        <f>IF(N91=0,0,IF(F91="SEM CERTIFICAÇÃO",0,IFERROR(VLOOKUP(B91,Ajustes_EDUCACAO!$A$2:$K$300,7,),0)))</f>
        <v>592402.62</v>
      </c>
      <c r="M91" s="23">
        <f t="shared" si="1"/>
        <v>28.260241328340317</v>
      </c>
      <c r="N91" s="13">
        <f>IF(F91="SEM CERTIFICAÇÃO",0,IFERROR(VLOOKUP(B91,Ajustes_EDUCACAO!$A$2:$K$300,10,),0))</f>
        <v>28.26</v>
      </c>
    </row>
    <row r="92" spans="1:15" x14ac:dyDescent="0.25">
      <c r="A92" s="91">
        <v>83</v>
      </c>
      <c r="B92" s="17">
        <v>78</v>
      </c>
      <c r="C92" s="17">
        <v>5207402</v>
      </c>
      <c r="D92" s="17" t="s">
        <v>634</v>
      </c>
      <c r="E92" s="20">
        <v>2016</v>
      </c>
      <c r="F92" s="26">
        <f>IFERROR(VLOOKUP(B92,Ajustes_EDUCACAO!$A$2:$T$300,4,)+VLOOKUP(B92,Ajustes_EDUCACAO!$A$2:$T$300,5,),"SEM CERTIFICAÇÃO")</f>
        <v>30750240.059999999</v>
      </c>
      <c r="G92" s="13">
        <f>IF(N92=0,0,IF(F92="SEM CERTIFICAÇÃO",0,IFERROR(VLOOKUP(B92,Ajustes_FUNDEB!$A$2:$K$300,3,),0)))</f>
        <v>4529954.04</v>
      </c>
      <c r="H92" s="26">
        <f>IF(N92=0,0,IF(F92="SEM CERTIFICAÇÃO",0,IFERROR(VLOOKUP(B92,MDE_2016!$A$2:$E$300,5,),0)))</f>
        <v>73645.490000000005</v>
      </c>
      <c r="I92" s="10">
        <f>IF(N92=0,0,IF(F92="SEM CERTIFICAÇÃO",0,IFERROR(((VLOOKUP(B92,Ajustes_EDUCACAO!$A$2:$J$300,6,) - H92)),0)))</f>
        <v>7629834.96</v>
      </c>
      <c r="J92" s="10">
        <f>IF(N92=0,0,IF(F92="SEM CERTIFICAÇÃO",0,IFERROR(VLOOKUP(B92,Ajustes_FUNDEB!$A$2:$K$300,5,),0)))</f>
        <v>4529954.04</v>
      </c>
      <c r="K92" s="13">
        <f>IF(N92=0,0,IF(F92="SEM CERTIFICAÇÃO",0,IFERROR(VLOOKUP(B92,Ajustes_FUNDEB!$A$2:$K$300,6,),0)))</f>
        <v>0</v>
      </c>
      <c r="L92" s="29">
        <f>IF(N92=0,0,IF(F92="SEM CERTIFICAÇÃO",0,IFERROR(VLOOKUP(B92,Ajustes_EDUCACAO!$A$2:$K$300,7,),0)))</f>
        <v>-405627.76</v>
      </c>
      <c r="M92" s="23">
        <f t="shared" si="1"/>
        <v>26.370877736815952</v>
      </c>
      <c r="N92" s="13">
        <f>IF(F92="SEM CERTIFICAÇÃO",0,IFERROR(VLOOKUP(B92,Ajustes_EDUCACAO!$A$2:$K$300,10,),0))</f>
        <v>26.37</v>
      </c>
    </row>
    <row r="93" spans="1:15" x14ac:dyDescent="0.25">
      <c r="A93" s="91">
        <v>84</v>
      </c>
      <c r="B93" s="17">
        <v>79</v>
      </c>
      <c r="C93" s="17">
        <v>5207501</v>
      </c>
      <c r="D93" s="17" t="s">
        <v>635</v>
      </c>
      <c r="E93" s="20">
        <v>2016</v>
      </c>
      <c r="F93" s="26">
        <f>IFERROR(VLOOKUP(B93,Ajustes_EDUCACAO!$A$2:$T$300,4,)+VLOOKUP(B93,Ajustes_EDUCACAO!$A$2:$T$300,5,),"SEM CERTIFICAÇÃO")</f>
        <v>10991279.83</v>
      </c>
      <c r="G93" s="13">
        <f>IF(N93=0,0,IF(F93="SEM CERTIFICAÇÃO",0,IFERROR(VLOOKUP(B93,Ajustes_FUNDEB!$A$2:$K$300,3,),0)))</f>
        <v>1750486.36</v>
      </c>
      <c r="H93" s="26">
        <f>IF(N93=0,0,IF(F93="SEM CERTIFICAÇÃO",0,IFERROR(VLOOKUP(B93,MDE_2016!$A$2:$E$300,5,),0)))</f>
        <v>2084.5700000000002</v>
      </c>
      <c r="I93" s="10">
        <f>IF(N93=0,0,IF(F93="SEM CERTIFICAÇÃO",0,IFERROR(((VLOOKUP(B93,Ajustes_EDUCACAO!$A$2:$J$300,6,) - H93)),0)))</f>
        <v>2628486.1300000004</v>
      </c>
      <c r="J93" s="10">
        <f>IF(N93=0,0,IF(F93="SEM CERTIFICAÇÃO",0,IFERROR(VLOOKUP(B93,Ajustes_FUNDEB!$A$2:$K$300,5,),0)))</f>
        <v>1425264.4</v>
      </c>
      <c r="K93" s="13">
        <f>IF(N93=0,0,IF(F93="SEM CERTIFICAÇÃO",0,IFERROR(VLOOKUP(B93,Ajustes_FUNDEB!$A$2:$K$300,6,),0)))</f>
        <v>372434.38</v>
      </c>
      <c r="L93" s="29">
        <f>IF(N93=0,0,IF(F93="SEM CERTIFICAÇÃO",0,IFERROR(VLOOKUP(B93,Ajustes_EDUCACAO!$A$2:$K$300,7,),0)))</f>
        <v>-162595.47</v>
      </c>
      <c r="M93" s="23">
        <f t="shared" si="1"/>
        <v>25.412565353638172</v>
      </c>
      <c r="N93" s="13">
        <f>IF(F93="SEM CERTIFICAÇÃO",0,IFERROR(VLOOKUP(B93,Ajustes_EDUCACAO!$A$2:$K$300,10,),0))</f>
        <v>25.41</v>
      </c>
    </row>
    <row r="94" spans="1:15" x14ac:dyDescent="0.25">
      <c r="A94" s="91">
        <v>85</v>
      </c>
      <c r="B94" s="17">
        <v>80</v>
      </c>
      <c r="C94" s="17">
        <v>5207535</v>
      </c>
      <c r="D94" s="17" t="s">
        <v>636</v>
      </c>
      <c r="E94" s="20">
        <v>2016</v>
      </c>
      <c r="F94" s="26">
        <f>IFERROR(VLOOKUP(B94,Ajustes_EDUCACAO!$A$2:$T$300,4,)+VLOOKUP(B94,Ajustes_EDUCACAO!$A$2:$T$300,5,),"SEM CERTIFICAÇÃO")</f>
        <v>13910987.159999998</v>
      </c>
      <c r="G94" s="13">
        <f>IF(N94=0,0,IF(F94="SEM CERTIFICAÇÃO",0,IFERROR(VLOOKUP(B94,Ajustes_FUNDEB!$A$2:$K$300,3,),0)))</f>
        <v>2693836.49</v>
      </c>
      <c r="H94" s="26">
        <f>IF(N94=0,0,IF(F94="SEM CERTIFICAÇÃO",0,IFERROR(VLOOKUP(B94,MDE_2016!$A$2:$E$300,5,),0)))</f>
        <v>112792.54</v>
      </c>
      <c r="I94" s="10">
        <f>IF(N94=0,0,IF(F94="SEM CERTIFICAÇÃO",0,IFERROR(((VLOOKUP(B94,Ajustes_EDUCACAO!$A$2:$J$300,6,) - H94)),0)))</f>
        <v>4124850.0700000003</v>
      </c>
      <c r="J94" s="10">
        <f>IF(N94=0,0,IF(F94="SEM CERTIFICAÇÃO",0,IFERROR(VLOOKUP(B94,Ajustes_FUNDEB!$A$2:$K$300,5,),0)))</f>
        <v>1801378.63</v>
      </c>
      <c r="K94" s="13">
        <f>IF(N94=0,0,IF(F94="SEM CERTIFICAÇÃO",0,IFERROR(VLOOKUP(B94,Ajustes_FUNDEB!$A$2:$K$300,6,),0)))</f>
        <v>854990.53</v>
      </c>
      <c r="L94" s="29">
        <f>IF(N94=0,0,IF(F94="SEM CERTIFICAÇÃO",0,IFERROR(VLOOKUP(B94,Ajustes_EDUCACAO!$A$2:$K$300,7,),0)))</f>
        <v>1009264.81</v>
      </c>
      <c r="M94" s="23">
        <f t="shared" si="1"/>
        <v>23.207395441230503</v>
      </c>
      <c r="N94" s="13">
        <f>IF(F94="SEM CERTIFICAÇÃO",0,IFERROR(VLOOKUP(B94,Ajustes_EDUCACAO!$A$2:$K$300,10,),0))</f>
        <v>23.21</v>
      </c>
    </row>
    <row r="95" spans="1:15" x14ac:dyDescent="0.25">
      <c r="A95" s="91">
        <v>86</v>
      </c>
      <c r="B95" s="17">
        <v>81</v>
      </c>
      <c r="C95" s="17">
        <v>5207600</v>
      </c>
      <c r="D95" s="17" t="s">
        <v>637</v>
      </c>
      <c r="E95" s="20">
        <v>2016</v>
      </c>
      <c r="F95" s="26">
        <f>IFERROR(VLOOKUP(B95,Ajustes_EDUCACAO!$A$2:$T$300,4,)+VLOOKUP(B95,Ajustes_EDUCACAO!$A$2:$T$300,5,),"SEM CERTIFICAÇÃO")</f>
        <v>11654877.23</v>
      </c>
      <c r="G95" s="13">
        <f>IF(N95=0,0,IF(F95="SEM CERTIFICAÇÃO",0,IFERROR(VLOOKUP(B95,Ajustes_FUNDEB!$A$2:$K$300,3,),0)))</f>
        <v>1157657.44</v>
      </c>
      <c r="H95" s="26">
        <f>IF(N95=0,0,IF(F95="SEM CERTIFICAÇÃO",0,IFERROR(VLOOKUP(B95,MDE_2016!$A$2:$E$300,5,),0)))</f>
        <v>22219.03</v>
      </c>
      <c r="I95" s="10">
        <f>IF(N95=0,0,IF(F95="SEM CERTIFICAÇÃO",0,IFERROR(((VLOOKUP(B95,Ajustes_EDUCACAO!$A$2:$J$300,6,) - H95)),0)))</f>
        <v>3000226.14</v>
      </c>
      <c r="J95" s="10">
        <f>IF(N95=0,0,IF(F95="SEM CERTIFICAÇÃO",0,IFERROR(VLOOKUP(B95,Ajustes_FUNDEB!$A$2:$K$300,5,),0)))</f>
        <v>741540.09</v>
      </c>
      <c r="K95" s="13">
        <f>IF(N95=0,0,IF(F95="SEM CERTIFICAÇÃO",0,IFERROR(VLOOKUP(B95,Ajustes_FUNDEB!$A$2:$K$300,6,),0)))</f>
        <v>450817.07</v>
      </c>
      <c r="L95" s="29">
        <f>IF(N95=0,0,IF(F95="SEM CERTIFICAÇÃO",0,IFERROR(VLOOKUP(B95,Ajustes_EDUCACAO!$A$2:$K$300,7,),0)))</f>
        <v>-829695.65</v>
      </c>
      <c r="M95" s="23">
        <f t="shared" si="1"/>
        <v>33.051749443438794</v>
      </c>
      <c r="N95" s="13">
        <f>IF(F95="SEM CERTIFICAÇÃO",0,IFERROR(VLOOKUP(B95,Ajustes_EDUCACAO!$A$2:$K$300,10,),0))</f>
        <v>33.049999999999997</v>
      </c>
    </row>
    <row r="96" spans="1:15" x14ac:dyDescent="0.25">
      <c r="A96" s="91">
        <v>87</v>
      </c>
      <c r="B96" s="17">
        <v>82</v>
      </c>
      <c r="C96" s="17">
        <v>5207808</v>
      </c>
      <c r="D96" s="17" t="s">
        <v>638</v>
      </c>
      <c r="E96" s="20">
        <v>2016</v>
      </c>
      <c r="F96" s="26">
        <f>IFERROR(VLOOKUP(B96,Ajustes_EDUCACAO!$A$2:$T$300,4,)+VLOOKUP(B96,Ajustes_EDUCACAO!$A$2:$T$300,5,),"SEM CERTIFICAÇÃO")</f>
        <v>17261974.440000001</v>
      </c>
      <c r="G96" s="13">
        <f>IF(N96=0,0,IF(F96="SEM CERTIFICAÇÃO",0,IFERROR(VLOOKUP(B96,Ajustes_FUNDEB!$A$2:$K$300,3,),0)))</f>
        <v>2668338.09</v>
      </c>
      <c r="H96" s="26">
        <f>IF(N96=0,0,IF(F96="SEM CERTIFICAÇÃO",0,IFERROR(VLOOKUP(B96,MDE_2016!$A$2:$E$300,5,),0)))</f>
        <v>1066827.29</v>
      </c>
      <c r="I96" s="10">
        <f>IF(N96=0,0,IF(F96="SEM CERTIFICAÇÃO",0,IFERROR(((VLOOKUP(B96,Ajustes_EDUCACAO!$A$2:$J$300,6,) - H96)),0)))</f>
        <v>3573830.1799999997</v>
      </c>
      <c r="J96" s="10">
        <f>IF(N96=0,0,IF(F96="SEM CERTIFICAÇÃO",0,IFERROR(VLOOKUP(B96,Ajustes_FUNDEB!$A$2:$K$300,5,),0)))</f>
        <v>2198336.79</v>
      </c>
      <c r="K96" s="13">
        <f>IF(N96=0,0,IF(F96="SEM CERTIFICAÇÃO",0,IFERROR(VLOOKUP(B96,Ajustes_FUNDEB!$A$2:$K$300,6,),0)))</f>
        <v>491459.34</v>
      </c>
      <c r="L96" s="29">
        <f>IF(N96=0,0,IF(F96="SEM CERTIFICAÇÃO",0,IFERROR(VLOOKUP(B96,Ajustes_EDUCACAO!$A$2:$K$300,7,),0)))</f>
        <v>-415757.62</v>
      </c>
      <c r="M96" s="23">
        <f t="shared" si="1"/>
        <v>29.292217455050292</v>
      </c>
      <c r="N96" s="13">
        <f>IF(F96="SEM CERTIFICAÇÃO",0,IFERROR(VLOOKUP(B96,Ajustes_EDUCACAO!$A$2:$K$300,10,),0))</f>
        <v>29.29</v>
      </c>
    </row>
    <row r="97" spans="1:14" x14ac:dyDescent="0.25">
      <c r="A97" s="91">
        <v>88</v>
      </c>
      <c r="B97" s="17">
        <v>83</v>
      </c>
      <c r="C97" s="17">
        <v>5207907</v>
      </c>
      <c r="D97" s="17" t="s">
        <v>639</v>
      </c>
      <c r="E97" s="20">
        <v>2016</v>
      </c>
      <c r="F97" s="26">
        <f>IFERROR(VLOOKUP(B97,Ajustes_EDUCACAO!$A$2:$T$300,4,)+VLOOKUP(B97,Ajustes_EDUCACAO!$A$2:$T$300,5,),"SEM CERTIFICAÇÃO")</f>
        <v>19086141.629999999</v>
      </c>
      <c r="G97" s="13">
        <f>IF(N97=0,0,IF(F97="SEM CERTIFICAÇÃO",0,IFERROR(VLOOKUP(B97,Ajustes_FUNDEB!$A$2:$K$300,3,),0)))</f>
        <v>6312724.7400000002</v>
      </c>
      <c r="H97" s="26">
        <f>IF(N97=0,0,IF(F97="SEM CERTIFICAÇÃO",0,IFERROR(VLOOKUP(B97,MDE_2016!$A$2:$E$300,5,),0)))</f>
        <v>45678.9</v>
      </c>
      <c r="I97" s="10">
        <f>IF(N97=0,0,IF(F97="SEM CERTIFICAÇÃO",0,IFERROR(((VLOOKUP(B97,Ajustes_EDUCACAO!$A$2:$J$300,6,) - H97)),0)))</f>
        <v>11240651.689999999</v>
      </c>
      <c r="J97" s="10">
        <f>IF(N97=0,0,IF(F97="SEM CERTIFICAÇÃO",0,IFERROR(VLOOKUP(B97,Ajustes_FUNDEB!$A$2:$K$300,5,),0)))</f>
        <v>5336504.62</v>
      </c>
      <c r="K97" s="13">
        <f>IF(N97=0,0,IF(F97="SEM CERTIFICAÇÃO",0,IFERROR(VLOOKUP(B97,Ajustes_FUNDEB!$A$2:$K$300,6,),0)))</f>
        <v>2464521.2200000002</v>
      </c>
      <c r="L97" s="29">
        <f>IF(N97=0,0,IF(F97="SEM CERTIFICAÇÃO",0,IFERROR(VLOOKUP(B97,Ajustes_EDUCACAO!$A$2:$K$300,7,),0)))</f>
        <v>3926017.51</v>
      </c>
      <c r="M97" s="23">
        <f t="shared" si="1"/>
        <v>38.563651169971962</v>
      </c>
      <c r="N97" s="13">
        <f>IF(F97="SEM CERTIFICAÇÃO",0,IFERROR(VLOOKUP(B97,Ajustes_EDUCACAO!$A$2:$K$300,10,),0))</f>
        <v>38.56</v>
      </c>
    </row>
    <row r="98" spans="1:14" x14ac:dyDescent="0.25">
      <c r="A98" s="91">
        <v>89</v>
      </c>
      <c r="B98" s="17">
        <v>84</v>
      </c>
      <c r="C98" s="17">
        <v>5208004</v>
      </c>
      <c r="D98" s="17" t="s">
        <v>640</v>
      </c>
      <c r="E98" s="20">
        <v>2016</v>
      </c>
      <c r="F98" s="26">
        <f>IFERROR(VLOOKUP(B98,Ajustes_EDUCACAO!$A$2:$T$300,4,)+VLOOKUP(B98,Ajustes_EDUCACAO!$A$2:$T$300,5,),"SEM CERTIFICAÇÃO")</f>
        <v>108108950.35000001</v>
      </c>
      <c r="G98" s="13">
        <f>IF(N98=0,0,IF(F98="SEM CERTIFICAÇÃO",0,IFERROR(VLOOKUP(B98,Ajustes_FUNDEB!$A$2:$K$300,3,),0)))</f>
        <v>49047011.340000004</v>
      </c>
      <c r="H98" s="26">
        <f>IF(N98=0,0,IF(F98="SEM CERTIFICAÇÃO",0,IFERROR(VLOOKUP(B98,MDE_2016!$A$2:$E$300,5,),0)))</f>
        <v>39719097.670000002</v>
      </c>
      <c r="I98" s="10">
        <f>IF(N98=0,0,IF(F98="SEM CERTIFICAÇÃO",0,IFERROR(((VLOOKUP(B98,Ajustes_EDUCACAO!$A$2:$J$300,6,) - H98)),0)))</f>
        <v>19031799.780000001</v>
      </c>
      <c r="J98" s="10">
        <f>IF(N98=0,0,IF(F98="SEM CERTIFICAÇÃO",0,IFERROR(VLOOKUP(B98,Ajustes_FUNDEB!$A$2:$K$300,5,),0)))</f>
        <v>38817466.969999999</v>
      </c>
      <c r="K98" s="13">
        <f>IF(N98=0,0,IF(F98="SEM CERTIFICAÇÃO",0,IFERROR(VLOOKUP(B98,Ajustes_FUNDEB!$A$2:$K$300,6,),0)))</f>
        <v>8523031.3300000001</v>
      </c>
      <c r="L98" s="29">
        <f>IF(N98=0,0,IF(F98="SEM CERTIFICAÇÃO",0,IFERROR(VLOOKUP(B98,Ajustes_EDUCACAO!$A$2:$K$300,7,),0)))</f>
        <v>36266722.219999999</v>
      </c>
      <c r="M98" s="23">
        <f t="shared" si="1"/>
        <v>20.797700058328246</v>
      </c>
      <c r="N98" s="13">
        <f>IF(F98="SEM CERTIFICAÇÃO",0,IFERROR(VLOOKUP(B98,Ajustes_EDUCACAO!$A$2:$K$300,10,),0))</f>
        <v>20.8</v>
      </c>
    </row>
    <row r="99" spans="1:14" x14ac:dyDescent="0.25">
      <c r="A99" s="91">
        <v>90</v>
      </c>
      <c r="B99" s="17">
        <v>85</v>
      </c>
      <c r="C99" s="17">
        <v>5208103</v>
      </c>
      <c r="D99" s="17" t="s">
        <v>641</v>
      </c>
      <c r="E99" s="20">
        <v>2016</v>
      </c>
      <c r="F99" s="26">
        <f>IFERROR(VLOOKUP(B99,Ajustes_EDUCACAO!$A$2:$T$300,4,)+VLOOKUP(B99,Ajustes_EDUCACAO!$A$2:$T$300,5,),"SEM CERTIFICAÇÃO")</f>
        <v>12777338.42</v>
      </c>
      <c r="G99" s="13">
        <f>IF(N99=0,0,IF(F99="SEM CERTIFICAÇÃO",0,IFERROR(VLOOKUP(B99,Ajustes_FUNDEB!$A$2:$K$300,3,),0)))</f>
        <v>1306662.52</v>
      </c>
      <c r="H99" s="26">
        <f>IF(N99=0,0,IF(F99="SEM CERTIFICAÇÃO",0,IFERROR(VLOOKUP(B99,MDE_2016!$A$2:$E$300,5,),0)))</f>
        <v>0</v>
      </c>
      <c r="I99" s="10">
        <f>IF(N99=0,0,IF(F99="SEM CERTIFICAÇÃO",0,IFERROR(((VLOOKUP(B99,Ajustes_EDUCACAO!$A$2:$J$300,6,) - H99)),0)))</f>
        <v>2717915.32</v>
      </c>
      <c r="J99" s="10">
        <f>IF(N99=0,0,IF(F99="SEM CERTIFICAÇÃO",0,IFERROR(VLOOKUP(B99,Ajustes_FUNDEB!$A$2:$K$300,5,),0)))</f>
        <v>937967.79</v>
      </c>
      <c r="K99" s="13">
        <f>IF(N99=0,0,IF(F99="SEM CERTIFICAÇÃO",0,IFERROR(VLOOKUP(B99,Ajustes_FUNDEB!$A$2:$K$300,6,),0)))</f>
        <v>355319.97</v>
      </c>
      <c r="L99" s="29">
        <f>IF(N99=0,0,IF(F99="SEM CERTIFICAÇÃO",0,IFERROR(VLOOKUP(B99,Ajustes_EDUCACAO!$A$2:$K$300,7,),0)))</f>
        <v>-1047014.63</v>
      </c>
      <c r="M99" s="23">
        <f t="shared" si="1"/>
        <v>29.465682337307925</v>
      </c>
      <c r="N99" s="13">
        <f>IF(F99="SEM CERTIFICAÇÃO",0,IFERROR(VLOOKUP(B99,Ajustes_EDUCACAO!$A$2:$K$300,10,),0))</f>
        <v>29.47</v>
      </c>
    </row>
    <row r="100" spans="1:14" x14ac:dyDescent="0.25">
      <c r="A100" s="91">
        <v>91</v>
      </c>
      <c r="B100" s="17">
        <v>475</v>
      </c>
      <c r="C100" s="17">
        <v>5208152</v>
      </c>
      <c r="D100" s="17" t="s">
        <v>642</v>
      </c>
      <c r="E100" s="20">
        <v>2016</v>
      </c>
      <c r="F100" s="26">
        <f>IFERROR(VLOOKUP(B100,Ajustes_EDUCACAO!$A$2:$T$300,4,)+VLOOKUP(B100,Ajustes_EDUCACAO!$A$2:$T$300,5,),"SEM CERTIFICAÇÃO")</f>
        <v>14523952.1</v>
      </c>
      <c r="G100" s="13">
        <f>IF(N100=0,0,IF(F100="SEM CERTIFICAÇÃO",0,IFERROR(VLOOKUP(B100,Ajustes_FUNDEB!$A$2:$K$300,3,),0)))</f>
        <v>2652488.61</v>
      </c>
      <c r="H100" s="26">
        <f>IF(N100=0,0,IF(F100="SEM CERTIFICAÇÃO",0,IFERROR(VLOOKUP(B100,MDE_2016!$A$2:$E$300,5,),0)))</f>
        <v>865.3</v>
      </c>
      <c r="I100" s="10">
        <f>IF(N100=0,0,IF(F100="SEM CERTIFICAÇÃO",0,IFERROR(((VLOOKUP(B100,Ajustes_EDUCACAO!$A$2:$J$300,6,) - H100)),0)))</f>
        <v>4691655.9800000004</v>
      </c>
      <c r="J100" s="10">
        <f>IF(N100=0,0,IF(F100="SEM CERTIFICAÇÃO",0,IFERROR(VLOOKUP(B100,Ajustes_FUNDEB!$A$2:$K$300,5,),0)))</f>
        <v>2609349.61</v>
      </c>
      <c r="K100" s="13">
        <f>IF(N100=0,0,IF(F100="SEM CERTIFICAÇÃO",0,IFERROR(VLOOKUP(B100,Ajustes_FUNDEB!$A$2:$K$300,6,),0)))</f>
        <v>26375.57</v>
      </c>
      <c r="L100" s="29">
        <f>IF(N100=0,0,IF(F100="SEM CERTIFICAÇÃO",0,IFERROR(VLOOKUP(B100,Ajustes_EDUCACAO!$A$2:$K$300,7,),0)))</f>
        <v>82277.289999999994</v>
      </c>
      <c r="M100" s="23">
        <f t="shared" si="1"/>
        <v>31.742351931882233</v>
      </c>
      <c r="N100" s="13">
        <f>IF(F100="SEM CERTIFICAÇÃO",0,IFERROR(VLOOKUP(B100,Ajustes_EDUCACAO!$A$2:$K$300,10,),0))</f>
        <v>31.74</v>
      </c>
    </row>
    <row r="101" spans="1:14" x14ac:dyDescent="0.25">
      <c r="A101" s="91">
        <v>92</v>
      </c>
      <c r="B101" s="17">
        <v>86</v>
      </c>
      <c r="C101" s="17">
        <v>5208400</v>
      </c>
      <c r="D101" s="17" t="s">
        <v>643</v>
      </c>
      <c r="E101" s="20">
        <v>2016</v>
      </c>
      <c r="F101" s="26">
        <f>IFERROR(VLOOKUP(B101,Ajustes_EDUCACAO!$A$2:$T$300,4,)+VLOOKUP(B101,Ajustes_EDUCACAO!$A$2:$T$300,5,),"SEM CERTIFICAÇÃO")</f>
        <v>21310570.130000003</v>
      </c>
      <c r="G101" s="13">
        <f>IF(N101=0,0,IF(F101="SEM CERTIFICAÇÃO",0,IFERROR(VLOOKUP(B101,Ajustes_FUNDEB!$A$2:$K$300,3,),0)))</f>
        <v>5051468.84</v>
      </c>
      <c r="H101" s="26">
        <f>IF(N101=0,0,IF(F101="SEM CERTIFICAÇÃO",0,IFERROR(VLOOKUP(B101,MDE_2016!$A$2:$E$300,5,),0)))</f>
        <v>143686.71</v>
      </c>
      <c r="I101" s="10">
        <f>IF(N101=0,0,IF(F101="SEM CERTIFICAÇÃO",0,IFERROR(((VLOOKUP(B101,Ajustes_EDUCACAO!$A$2:$J$300,6,) - H101)),0)))</f>
        <v>7832352.7000000002</v>
      </c>
      <c r="J101" s="10">
        <f>IF(N101=0,0,IF(F101="SEM CERTIFICAÇÃO",0,IFERROR(VLOOKUP(B101,Ajustes_FUNDEB!$A$2:$K$300,5,),0)))</f>
        <v>4490567.22</v>
      </c>
      <c r="K101" s="13">
        <f>IF(N101=0,0,IF(F101="SEM CERTIFICAÇÃO",0,IFERROR(VLOOKUP(B101,Ajustes_FUNDEB!$A$2:$K$300,6,),0)))</f>
        <v>1350965.59</v>
      </c>
      <c r="L101" s="29">
        <f>IF(N101=0,0,IF(F101="SEM CERTIFICAÇÃO",0,IFERROR(VLOOKUP(B101,Ajustes_EDUCACAO!$A$2:$K$300,7,),0)))</f>
        <v>1686379.76</v>
      </c>
      <c r="M101" s="23">
        <f t="shared" si="1"/>
        <v>29.514272080152924</v>
      </c>
      <c r="N101" s="13">
        <f>IF(F101="SEM CERTIFICAÇÃO",0,IFERROR(VLOOKUP(B101,Ajustes_EDUCACAO!$A$2:$K$300,10,),0))</f>
        <v>29.51</v>
      </c>
    </row>
    <row r="102" spans="1:14" x14ac:dyDescent="0.25">
      <c r="A102" s="91">
        <v>93</v>
      </c>
      <c r="B102" s="17">
        <v>87</v>
      </c>
      <c r="C102" s="17">
        <v>5208509</v>
      </c>
      <c r="D102" s="17" t="s">
        <v>644</v>
      </c>
      <c r="E102" s="20">
        <v>2016</v>
      </c>
      <c r="F102" s="26">
        <f>IFERROR(VLOOKUP(B102,Ajustes_EDUCACAO!$A$2:$T$300,4,)+VLOOKUP(B102,Ajustes_EDUCACAO!$A$2:$T$300,5,),"SEM CERTIFICAÇÃO")</f>
        <v>11890723.819999998</v>
      </c>
      <c r="G102" s="13">
        <f>IF(N102=0,0,IF(F102="SEM CERTIFICAÇÃO",0,IFERROR(VLOOKUP(B102,Ajustes_FUNDEB!$A$2:$K$300,3,),0)))</f>
        <v>1678655.32</v>
      </c>
      <c r="H102" s="26">
        <f>IF(N102=0,0,IF(F102="SEM CERTIFICAÇÃO",0,IFERROR(VLOOKUP(B102,MDE_2016!$A$2:$E$300,5,),0)))</f>
        <v>36285.339999999997</v>
      </c>
      <c r="I102" s="10">
        <f>IF(N102=0,0,IF(F102="SEM CERTIFICAÇÃO",0,IFERROR(((VLOOKUP(B102,Ajustes_EDUCACAO!$A$2:$J$300,6,) - H102)),0)))</f>
        <v>3393204.3000000003</v>
      </c>
      <c r="J102" s="10">
        <f>IF(N102=0,0,IF(F102="SEM CERTIFICAÇÃO",0,IFERROR(VLOOKUP(B102,Ajustes_FUNDEB!$A$2:$K$300,5,),0)))</f>
        <v>1358982.21</v>
      </c>
      <c r="K102" s="13">
        <f>IF(N102=0,0,IF(F102="SEM CERTIFICAÇÃO",0,IFERROR(VLOOKUP(B102,Ajustes_FUNDEB!$A$2:$K$300,6,),0)))</f>
        <v>333899.90000000002</v>
      </c>
      <c r="L102" s="29">
        <f>IF(N102=0,0,IF(F102="SEM CERTIFICAÇÃO",0,IFERROR(VLOOKUP(B102,Ajustes_EDUCACAO!$A$2:$K$300,7,),0)))</f>
        <v>-251491.87</v>
      </c>
      <c r="M102" s="23">
        <f t="shared" si="1"/>
        <v>30.956748855007891</v>
      </c>
      <c r="N102" s="13">
        <f>IF(F102="SEM CERTIFICAÇÃO",0,IFERROR(VLOOKUP(B102,Ajustes_EDUCACAO!$A$2:$K$300,10,),0))</f>
        <v>30.96</v>
      </c>
    </row>
    <row r="103" spans="1:14" x14ac:dyDescent="0.25">
      <c r="A103" s="91">
        <v>94</v>
      </c>
      <c r="B103" s="17">
        <v>88</v>
      </c>
      <c r="C103" s="17">
        <v>5208608</v>
      </c>
      <c r="D103" s="17" t="s">
        <v>645</v>
      </c>
      <c r="E103" s="20">
        <v>2016</v>
      </c>
      <c r="F103" s="26">
        <f>IFERROR(VLOOKUP(B103,Ajustes_EDUCACAO!$A$2:$T$300,4,)+VLOOKUP(B103,Ajustes_EDUCACAO!$A$2:$T$300,5,),"SEM CERTIFICAÇÃO")</f>
        <v>89704397.409999996</v>
      </c>
      <c r="G103" s="13">
        <f>IF(N103=0,0,IF(F103="SEM CERTIFICAÇÃO",0,IFERROR(VLOOKUP(B103,Ajustes_FUNDEB!$A$2:$K$300,3,),0)))</f>
        <v>24825353.57</v>
      </c>
      <c r="H103" s="26">
        <f>IF(N103=0,0,IF(F103="SEM CERTIFICAÇÃO",0,IFERROR(VLOOKUP(B103,MDE_2016!$A$2:$E$300,5,),0)))</f>
        <v>1835567.85</v>
      </c>
      <c r="I103" s="10">
        <f>IF(N103=0,0,IF(F103="SEM CERTIFICAÇÃO",0,IFERROR(((VLOOKUP(B103,Ajustes_EDUCACAO!$A$2:$J$300,6,) - H103)),0)))</f>
        <v>32787081.82</v>
      </c>
      <c r="J103" s="10">
        <f>IF(N103=0,0,IF(F103="SEM CERTIFICAÇÃO",0,IFERROR(VLOOKUP(B103,Ajustes_FUNDEB!$A$2:$K$300,5,),0)))</f>
        <v>18900185.280000001</v>
      </c>
      <c r="K103" s="13">
        <f>IF(N103=0,0,IF(F103="SEM CERTIFICAÇÃO",0,IFERROR(VLOOKUP(B103,Ajustes_FUNDEB!$A$2:$K$300,6,),0)))</f>
        <v>6430782.1900000004</v>
      </c>
      <c r="L103" s="29">
        <f>IF(N103=0,0,IF(F103="SEM CERTIFICAÇÃO",0,IFERROR(VLOOKUP(B103,Ajustes_EDUCACAO!$A$2:$K$300,7,),0)))</f>
        <v>13103502.23</v>
      </c>
      <c r="M103" s="23">
        <f t="shared" si="1"/>
        <v>23.98895490222769</v>
      </c>
      <c r="N103" s="13">
        <f>IF(F103="SEM CERTIFICAÇÃO",0,IFERROR(VLOOKUP(B103,Ajustes_EDUCACAO!$A$2:$K$300,10,),0))</f>
        <v>23.99</v>
      </c>
    </row>
    <row r="104" spans="1:14" x14ac:dyDescent="0.25">
      <c r="A104" s="91">
        <v>95</v>
      </c>
      <c r="B104" s="17">
        <v>89</v>
      </c>
      <c r="C104" s="17">
        <v>5208707</v>
      </c>
      <c r="D104" s="17" t="s">
        <v>646</v>
      </c>
      <c r="E104" s="20">
        <v>2016</v>
      </c>
      <c r="F104" s="26">
        <f>IFERROR(VLOOKUP(B104,Ajustes_EDUCACAO!$A$2:$T$300,4,)+VLOOKUP(B104,Ajustes_EDUCACAO!$A$2:$T$300,5,),"SEM CERTIFICAÇÃO")</f>
        <v>2396742358.25</v>
      </c>
      <c r="G104" s="13">
        <f>IF(N104=0,0,IF(F104="SEM CERTIFICAÇÃO",0,IFERROR(VLOOKUP(B104,Ajustes_FUNDEB!$A$2:$K$300,3,),0)))</f>
        <v>369542245.77999997</v>
      </c>
      <c r="H104" s="26">
        <f>IF(N104=0,0,IF(F104="SEM CERTIFICAÇÃO",0,IFERROR(VLOOKUP(B104,MDE_2016!$A$2:$E$300,5,),0)))</f>
        <v>4278900</v>
      </c>
      <c r="I104" s="10">
        <f>IF(N104=0,0,IF(F104="SEM CERTIFICAÇÃO",0,IFERROR(((VLOOKUP(B104,Ajustes_EDUCACAO!$A$2:$J$300,6,) - H104)),0)))</f>
        <v>827344781.49000001</v>
      </c>
      <c r="J104" s="10">
        <f>IF(N104=0,0,IF(F104="SEM CERTIFICAÇÃO",0,IFERROR(VLOOKUP(B104,Ajustes_FUNDEB!$A$2:$K$300,5,),0)))</f>
        <v>332035000</v>
      </c>
      <c r="K104" s="13">
        <f>IF(N104=0,0,IF(F104="SEM CERTIFICAÇÃO",0,IFERROR(VLOOKUP(B104,Ajustes_FUNDEB!$A$2:$K$300,6,),0)))</f>
        <v>37399539.520000003</v>
      </c>
      <c r="L104" s="29">
        <f>IF(N104=0,0,IF(F104="SEM CERTIFICAÇÃO",0,IFERROR(VLOOKUP(B104,Ajustes_EDUCACAO!$A$2:$K$300,7,),0)))</f>
        <v>210777920.31999999</v>
      </c>
      <c r="M104" s="23">
        <f t="shared" si="1"/>
        <v>25.903733834091181</v>
      </c>
      <c r="N104" s="13">
        <f>IF(F104="SEM CERTIFICAÇÃO",0,IFERROR(VLOOKUP(B104,Ajustes_EDUCACAO!$A$2:$K$300,10,),0))</f>
        <v>25.9</v>
      </c>
    </row>
    <row r="105" spans="1:14" x14ac:dyDescent="0.25">
      <c r="A105" s="91">
        <v>96</v>
      </c>
      <c r="B105" s="17">
        <v>99</v>
      </c>
      <c r="C105" s="17">
        <v>5208806</v>
      </c>
      <c r="D105" s="17" t="s">
        <v>647</v>
      </c>
      <c r="E105" s="20">
        <v>2016</v>
      </c>
      <c r="F105" s="26">
        <f>IFERROR(VLOOKUP(B105,Ajustes_EDUCACAO!$A$2:$T$300,4,)+VLOOKUP(B105,Ajustes_EDUCACAO!$A$2:$T$300,5,),"SEM CERTIFICAÇÃO")</f>
        <v>49668161.310000002</v>
      </c>
      <c r="G105" s="13">
        <f>IF(N105=0,0,IF(F105="SEM CERTIFICAÇÃO",0,IFERROR(VLOOKUP(B105,Ajustes_FUNDEB!$A$2:$K$300,3,),0)))</f>
        <v>18705978.620000001</v>
      </c>
      <c r="H105" s="26">
        <f>IF(N105=0,0,IF(F105="SEM CERTIFICAÇÃO",0,IFERROR(VLOOKUP(B105,MDE_2016!$A$2:$E$300,5,),0)))</f>
        <v>4121898.8</v>
      </c>
      <c r="I105" s="10">
        <f>IF(N105=0,0,IF(F105="SEM CERTIFICAÇÃO",0,IFERROR(((VLOOKUP(B105,Ajustes_EDUCACAO!$A$2:$J$300,6,) - H105)),0)))</f>
        <v>26052199.02</v>
      </c>
      <c r="J105" s="10">
        <f>IF(N105=0,0,IF(F105="SEM CERTIFICAÇÃO",0,IFERROR(VLOOKUP(B105,Ajustes_FUNDEB!$A$2:$K$300,5,),0)))</f>
        <v>18705978.620000001</v>
      </c>
      <c r="K105" s="13">
        <f>IF(N105=0,0,IF(F105="SEM CERTIFICAÇÃO",0,IFERROR(VLOOKUP(B105,Ajustes_FUNDEB!$A$2:$K$300,6,),0)))</f>
        <v>218411.29</v>
      </c>
      <c r="L105" s="29">
        <f>IF(N105=0,0,IF(F105="SEM CERTIFICAÇÃO",0,IFERROR(VLOOKUP(B105,Ajustes_EDUCACAO!$A$2:$K$300,7,),0)))</f>
        <v>12902889.51</v>
      </c>
      <c r="M105" s="23">
        <f t="shared" si="1"/>
        <v>34.773198472564921</v>
      </c>
      <c r="N105" s="13">
        <f>IF(F105="SEM CERTIFICAÇÃO",0,IFERROR(VLOOKUP(B105,Ajustes_EDUCACAO!$A$2:$K$300,10,),0))</f>
        <v>34.770000000000003</v>
      </c>
    </row>
    <row r="106" spans="1:14" x14ac:dyDescent="0.25">
      <c r="A106" s="91">
        <v>97</v>
      </c>
      <c r="B106" s="17">
        <v>100</v>
      </c>
      <c r="C106" s="17">
        <v>5208905</v>
      </c>
      <c r="D106" s="17" t="s">
        <v>648</v>
      </c>
      <c r="E106" s="20">
        <v>2016</v>
      </c>
      <c r="F106" s="26">
        <f>IFERROR(VLOOKUP(B106,Ajustes_EDUCACAO!$A$2:$T$300,4,)+VLOOKUP(B106,Ajustes_EDUCACAO!$A$2:$T$300,5,),"SEM CERTIFICAÇÃO")</f>
        <v>34766839.910000004</v>
      </c>
      <c r="G106" s="13">
        <f>IF(N106=0,0,IF(F106="SEM CERTIFICAÇÃO",0,IFERROR(VLOOKUP(B106,Ajustes_FUNDEB!$A$2:$K$300,3,),0)))</f>
        <v>5177907.41</v>
      </c>
      <c r="H106" s="26">
        <f>IF(N106=0,0,IF(F106="SEM CERTIFICAÇÃO",0,IFERROR(VLOOKUP(B106,MDE_2016!$A$2:$E$300,5,),0)))</f>
        <v>248655.25</v>
      </c>
      <c r="I106" s="10">
        <f>IF(N106=0,0,IF(F106="SEM CERTIFICAÇÃO",0,IFERROR(((VLOOKUP(B106,Ajustes_EDUCACAO!$A$2:$J$300,6,) - H106)),0)))</f>
        <v>11124877.630000001</v>
      </c>
      <c r="J106" s="10">
        <f>IF(N106=0,0,IF(F106="SEM CERTIFICAÇÃO",0,IFERROR(VLOOKUP(B106,Ajustes_FUNDEB!$A$2:$K$300,5,),0)))</f>
        <v>3763882.15</v>
      </c>
      <c r="K106" s="13">
        <f>IF(N106=0,0,IF(F106="SEM CERTIFICAÇÃO",0,IFERROR(VLOOKUP(B106,Ajustes_FUNDEB!$A$2:$K$300,6,),0)))</f>
        <v>1312591</v>
      </c>
      <c r="L106" s="29">
        <f>IF(N106=0,0,IF(F106="SEM CERTIFICAÇÃO",0,IFERROR(VLOOKUP(B106,Ajustes_EDUCACAO!$A$2:$K$300,7,),0)))</f>
        <v>356676.47</v>
      </c>
      <c r="M106" s="23">
        <f t="shared" si="1"/>
        <v>31.687827937537733</v>
      </c>
      <c r="N106" s="13">
        <f>IF(F106="SEM CERTIFICAÇÃO",0,IFERROR(VLOOKUP(B106,Ajustes_EDUCACAO!$A$2:$K$300,10,),0))</f>
        <v>31.69</v>
      </c>
    </row>
    <row r="107" spans="1:14" x14ac:dyDescent="0.25">
      <c r="A107" s="91">
        <v>98</v>
      </c>
      <c r="B107" s="17">
        <v>101</v>
      </c>
      <c r="C107" s="17">
        <v>5209101</v>
      </c>
      <c r="D107" s="17" t="s">
        <v>649</v>
      </c>
      <c r="E107" s="20">
        <v>2016</v>
      </c>
      <c r="F107" s="26">
        <f>IFERROR(VLOOKUP(B107,Ajustes_EDUCACAO!$A$2:$T$300,4,)+VLOOKUP(B107,Ajustes_EDUCACAO!$A$2:$T$300,5,),"SEM CERTIFICAÇÃO")</f>
        <v>74512803.909999996</v>
      </c>
      <c r="G107" s="13">
        <f>IF(N107=0,0,IF(F107="SEM CERTIFICAÇÃO",0,IFERROR(VLOOKUP(B107,Ajustes_FUNDEB!$A$2:$K$300,3,),0)))</f>
        <v>12300376.560000001</v>
      </c>
      <c r="H107" s="26">
        <f>IF(N107=0,0,IF(F107="SEM CERTIFICAÇÃO",0,IFERROR(VLOOKUP(B107,MDE_2016!$A$2:$E$300,5,),0)))</f>
        <v>2142205.84</v>
      </c>
      <c r="I107" s="10">
        <f>IF(N107=0,0,IF(F107="SEM CERTIFICAÇÃO",0,IFERROR(((VLOOKUP(B107,Ajustes_EDUCACAO!$A$2:$J$300,6,) - H107)),0)))</f>
        <v>22254342.100000001</v>
      </c>
      <c r="J107" s="10">
        <f>IF(N107=0,0,IF(F107="SEM CERTIFICAÇÃO",0,IFERROR(VLOOKUP(B107,Ajustes_FUNDEB!$A$2:$K$300,5,),0)))</f>
        <v>11770884.65</v>
      </c>
      <c r="K107" s="13">
        <f>IF(N107=0,0,IF(F107="SEM CERTIFICAÇÃO",0,IFERROR(VLOOKUP(B107,Ajustes_FUNDEB!$A$2:$K$300,6,),0)))</f>
        <v>1222107.07</v>
      </c>
      <c r="L107" s="29">
        <f>IF(N107=0,0,IF(F107="SEM CERTIFICAÇÃO",0,IFERROR(VLOOKUP(B107,Ajustes_EDUCACAO!$A$2:$K$300,7,),0)))</f>
        <v>3922970.95</v>
      </c>
      <c r="M107" s="23">
        <f t="shared" si="1"/>
        <v>27.476589143966361</v>
      </c>
      <c r="N107" s="13">
        <f>IF(F107="SEM CERTIFICAÇÃO",0,IFERROR(VLOOKUP(B107,Ajustes_EDUCACAO!$A$2:$K$300,10,),0))</f>
        <v>27.48</v>
      </c>
    </row>
    <row r="108" spans="1:14" x14ac:dyDescent="0.25">
      <c r="A108" s="91">
        <v>99</v>
      </c>
      <c r="B108" s="17">
        <v>102</v>
      </c>
      <c r="C108" s="17">
        <v>5209150</v>
      </c>
      <c r="D108" s="17" t="s">
        <v>650</v>
      </c>
      <c r="E108" s="20">
        <v>2016</v>
      </c>
      <c r="F108" s="26">
        <f>IFERROR(VLOOKUP(B108,Ajustes_EDUCACAO!$A$2:$T$300,4,)+VLOOKUP(B108,Ajustes_EDUCACAO!$A$2:$T$300,5,),"SEM CERTIFICAÇÃO")</f>
        <v>15854795.530000001</v>
      </c>
      <c r="G108" s="13">
        <f>IF(N108=0,0,IF(F108="SEM CERTIFICAÇÃO",0,IFERROR(VLOOKUP(B108,Ajustes_FUNDEB!$A$2:$K$300,3,),0)))</f>
        <v>2158023.0499999998</v>
      </c>
      <c r="H108" s="26">
        <f>IF(N108=0,0,IF(F108="SEM CERTIFICAÇÃO",0,IFERROR(VLOOKUP(B108,MDE_2016!$A$2:$E$300,5,),0)))</f>
        <v>34013.18</v>
      </c>
      <c r="I108" s="10">
        <f>IF(N108=0,0,IF(F108="SEM CERTIFICAÇÃO",0,IFERROR(((VLOOKUP(B108,Ajustes_EDUCACAO!$A$2:$J$300,6,) - H108)),0)))</f>
        <v>4350142.2600000007</v>
      </c>
      <c r="J108" s="10">
        <f>IF(N108=0,0,IF(F108="SEM CERTIFICAÇÃO",0,IFERROR(VLOOKUP(B108,Ajustes_FUNDEB!$A$2:$K$300,5,),0)))</f>
        <v>1916554.49</v>
      </c>
      <c r="K108" s="13">
        <f>IF(N108=0,0,IF(F108="SEM CERTIFICAÇÃO",0,IFERROR(VLOOKUP(B108,Ajustes_FUNDEB!$A$2:$K$300,6,),0)))</f>
        <v>238590.33</v>
      </c>
      <c r="L108" s="29">
        <f>IF(N108=0,0,IF(F108="SEM CERTIFICAÇÃO",0,IFERROR(VLOOKUP(B108,Ajustes_EDUCACAO!$A$2:$K$300,7,),0)))</f>
        <v>-587024.42000000004</v>
      </c>
      <c r="M108" s="23">
        <f t="shared" si="1"/>
        <v>31.354424285028919</v>
      </c>
      <c r="N108" s="13">
        <f>IF(F108="SEM CERTIFICAÇÃO",0,IFERROR(VLOOKUP(B108,Ajustes_EDUCACAO!$A$2:$K$300,10,),0))</f>
        <v>31.35</v>
      </c>
    </row>
    <row r="109" spans="1:14" x14ac:dyDescent="0.25">
      <c r="A109" s="91">
        <v>100</v>
      </c>
      <c r="B109" s="17">
        <v>103</v>
      </c>
      <c r="C109" s="17">
        <v>5209200</v>
      </c>
      <c r="D109" s="17" t="s">
        <v>651</v>
      </c>
      <c r="E109" s="20">
        <v>2016</v>
      </c>
      <c r="F109" s="26">
        <f>IFERROR(VLOOKUP(B109,Ajustes_EDUCACAO!$A$2:$T$300,4,)+VLOOKUP(B109,Ajustes_EDUCACAO!$A$2:$T$300,5,),"SEM CERTIFICAÇÃO")</f>
        <v>20622255.489999998</v>
      </c>
      <c r="G109" s="13">
        <f>IF(N109=0,0,IF(F109="SEM CERTIFICAÇÃO",0,IFERROR(VLOOKUP(B109,Ajustes_FUNDEB!$A$2:$K$300,3,),0)))</f>
        <v>5506402.04</v>
      </c>
      <c r="H109" s="26">
        <f>IF(N109=0,0,IF(F109="SEM CERTIFICAÇÃO",0,IFERROR(VLOOKUP(B109,MDE_2016!$A$2:$E$300,5,),0)))</f>
        <v>9109.7999999999993</v>
      </c>
      <c r="I109" s="10">
        <f>IF(N109=0,0,IF(F109="SEM CERTIFICAÇÃO",0,IFERROR(((VLOOKUP(B109,Ajustes_EDUCACAO!$A$2:$J$300,6,) - H109)),0)))</f>
        <v>9111911.8399999999</v>
      </c>
      <c r="J109" s="10">
        <f>IF(N109=0,0,IF(F109="SEM CERTIFICAÇÃO",0,IFERROR(VLOOKUP(B109,Ajustes_FUNDEB!$A$2:$K$300,5,),0)))</f>
        <v>3879898.39</v>
      </c>
      <c r="K109" s="13">
        <f>IF(N109=0,0,IF(F109="SEM CERTIFICAÇÃO",0,IFERROR(VLOOKUP(B109,Ajustes_FUNDEB!$A$2:$K$300,6,),0)))</f>
        <v>1462518.93</v>
      </c>
      <c r="L109" s="29">
        <f>IF(N109=0,0,IF(F109="SEM CERTIFICAÇÃO",0,IFERROR(VLOOKUP(B109,Ajustes_EDUCACAO!$A$2:$K$300,7,),0)))</f>
        <v>3331037.7</v>
      </c>
      <c r="M109" s="23">
        <f t="shared" si="1"/>
        <v>28.076385450697376</v>
      </c>
      <c r="N109" s="13">
        <f>IF(F109="SEM CERTIFICAÇÃO",0,IFERROR(VLOOKUP(B109,Ajustes_EDUCACAO!$A$2:$K$300,10,),0))</f>
        <v>28.08</v>
      </c>
    </row>
    <row r="110" spans="1:14" x14ac:dyDescent="0.25">
      <c r="A110" s="91">
        <v>101</v>
      </c>
      <c r="B110" s="17">
        <v>280</v>
      </c>
      <c r="C110" s="17">
        <v>5209291</v>
      </c>
      <c r="D110" s="17" t="s">
        <v>652</v>
      </c>
      <c r="E110" s="20">
        <v>2016</v>
      </c>
      <c r="F110" s="26">
        <f>IFERROR(VLOOKUP(B110,Ajustes_EDUCACAO!$A$2:$T$300,4,)+VLOOKUP(B110,Ajustes_EDUCACAO!$A$2:$T$300,5,),"SEM CERTIFICAÇÃO")</f>
        <v>10118793.370000001</v>
      </c>
      <c r="G110" s="13">
        <f>IF(N110=0,0,IF(F110="SEM CERTIFICAÇÃO",0,IFERROR(VLOOKUP(B110,Ajustes_FUNDEB!$A$2:$K$300,3,),0)))</f>
        <v>780452.89</v>
      </c>
      <c r="H110" s="26">
        <f>IF(N110=0,0,IF(F110="SEM CERTIFICAÇÃO",0,IFERROR(VLOOKUP(B110,MDE_2016!$A$2:$E$300,5,),0)))</f>
        <v>64005.16</v>
      </c>
      <c r="I110" s="10">
        <f>IF(N110=0,0,IF(F110="SEM CERTIFICAÇÃO",0,IFERROR(((VLOOKUP(B110,Ajustes_EDUCACAO!$A$2:$J$300,6,) - H110)),0)))</f>
        <v>2219989.7399999998</v>
      </c>
      <c r="J110" s="10">
        <f>IF(N110=0,0,IF(F110="SEM CERTIFICAÇÃO",0,IFERROR(VLOOKUP(B110,Ajustes_FUNDEB!$A$2:$K$300,5,),0)))</f>
        <v>780452.89</v>
      </c>
      <c r="K110" s="13">
        <f>IF(N110=0,0,IF(F110="SEM CERTIFICAÇÃO",0,IFERROR(VLOOKUP(B110,Ajustes_FUNDEB!$A$2:$K$300,6,),0)))</f>
        <v>37263.69</v>
      </c>
      <c r="L110" s="29">
        <f>IF(N110=0,0,IF(F110="SEM CERTIFICAÇÃO",0,IFERROR(VLOOKUP(B110,Ajustes_EDUCACAO!$A$2:$K$300,7,),0)))</f>
        <v>-1051112.47</v>
      </c>
      <c r="M110" s="23">
        <f t="shared" si="1"/>
        <v>32.959536261387257</v>
      </c>
      <c r="N110" s="13">
        <f>IF(F110="SEM CERTIFICAÇÃO",0,IFERROR(VLOOKUP(B110,Ajustes_EDUCACAO!$A$2:$K$300,10,),0))</f>
        <v>32.96</v>
      </c>
    </row>
    <row r="111" spans="1:14" x14ac:dyDescent="0.25">
      <c r="A111" s="91">
        <v>102</v>
      </c>
      <c r="B111" s="17">
        <v>104</v>
      </c>
      <c r="C111" s="17">
        <v>5209408</v>
      </c>
      <c r="D111" s="17" t="s">
        <v>653</v>
      </c>
      <c r="E111" s="20">
        <v>2016</v>
      </c>
      <c r="F111" s="26">
        <f>IFERROR(VLOOKUP(B111,Ajustes_EDUCACAO!$A$2:$T$300,4,)+VLOOKUP(B111,Ajustes_EDUCACAO!$A$2:$T$300,5,),"SEM CERTIFICAÇÃO")</f>
        <v>13135764.51</v>
      </c>
      <c r="G111" s="13">
        <f>IF(N111=0,0,IF(F111="SEM CERTIFICAÇÃO",0,IFERROR(VLOOKUP(B111,Ajustes_FUNDEB!$A$2:$K$300,3,),0)))</f>
        <v>1973281.36</v>
      </c>
      <c r="H111" s="26">
        <f>IF(N111=0,0,IF(F111="SEM CERTIFICAÇÃO",0,IFERROR(VLOOKUP(B111,MDE_2016!$A$2:$E$300,5,),0)))</f>
        <v>0</v>
      </c>
      <c r="I111" s="10">
        <f>IF(N111=0,0,IF(F111="SEM CERTIFICAÇÃO",0,IFERROR(((VLOOKUP(B111,Ajustes_EDUCACAO!$A$2:$J$300,6,) - H111)),0)))</f>
        <v>4096030.53</v>
      </c>
      <c r="J111" s="10">
        <f>IF(N111=0,0,IF(F111="SEM CERTIFICAÇÃO",0,IFERROR(VLOOKUP(B111,Ajustes_FUNDEB!$A$2:$K$300,5,),0)))</f>
        <v>1973281.36</v>
      </c>
      <c r="K111" s="13">
        <f>IF(N111=0,0,IF(F111="SEM CERTIFICAÇÃO",0,IFERROR(VLOOKUP(B111,Ajustes_FUNDEB!$A$2:$K$300,6,),0)))</f>
        <v>125812.68</v>
      </c>
      <c r="L111" s="29">
        <f>IF(N111=0,0,IF(F111="SEM CERTIFICAÇÃO",0,IFERROR(VLOOKUP(B111,Ajustes_EDUCACAO!$A$2:$K$300,7,),0)))</f>
        <v>-293085.14</v>
      </c>
      <c r="M111" s="23">
        <f t="shared" si="1"/>
        <v>33.413477126958632</v>
      </c>
      <c r="N111" s="13">
        <f>IF(F111="SEM CERTIFICAÇÃO",0,IFERROR(VLOOKUP(B111,Ajustes_EDUCACAO!$A$2:$K$300,10,),0))</f>
        <v>33.409999999999997</v>
      </c>
    </row>
    <row r="112" spans="1:14" x14ac:dyDescent="0.25">
      <c r="A112" s="91">
        <v>103</v>
      </c>
      <c r="B112" s="17">
        <v>105</v>
      </c>
      <c r="C112" s="17">
        <v>5209457</v>
      </c>
      <c r="D112" s="17" t="s">
        <v>654</v>
      </c>
      <c r="E112" s="20">
        <v>2016</v>
      </c>
      <c r="F112" s="26">
        <f>IFERROR(VLOOKUP(B112,Ajustes_EDUCACAO!$A$2:$T$300,4,)+VLOOKUP(B112,Ajustes_EDUCACAO!$A$2:$T$300,5,),"SEM CERTIFICAÇÃO")</f>
        <v>10805760.619999999</v>
      </c>
      <c r="G112" s="13">
        <f>IF(N112=0,0,IF(F112="SEM CERTIFICAÇÃO",0,IFERROR(VLOOKUP(B112,Ajustes_FUNDEB!$A$2:$K$300,3,),0)))</f>
        <v>621359.73</v>
      </c>
      <c r="H112" s="26">
        <f>IF(N112=0,0,IF(F112="SEM CERTIFICAÇÃO",0,IFERROR(VLOOKUP(B112,MDE_2016!$A$2:$E$300,5,),0)))</f>
        <v>0</v>
      </c>
      <c r="I112" s="10">
        <f>IF(N112=0,0,IF(F112="SEM CERTIFICAÇÃO",0,IFERROR(((VLOOKUP(B112,Ajustes_EDUCACAO!$A$2:$J$300,6,) - H112)),0)))</f>
        <v>2430277.08</v>
      </c>
      <c r="J112" s="10">
        <f>IF(N112=0,0,IF(F112="SEM CERTIFICAÇÃO",0,IFERROR(VLOOKUP(B112,Ajustes_FUNDEB!$A$2:$K$300,5,),0)))</f>
        <v>621359.73</v>
      </c>
      <c r="K112" s="13">
        <f>IF(N112=0,0,IF(F112="SEM CERTIFICAÇÃO",0,IFERROR(VLOOKUP(B112,Ajustes_FUNDEB!$A$2:$K$300,6,),0)))</f>
        <v>423426.41</v>
      </c>
      <c r="L112" s="29">
        <f>IF(N112=0,0,IF(F112="SEM CERTIFICAÇÃO",0,IFERROR(VLOOKUP(B112,Ajustes_EDUCACAO!$A$2:$K$300,7,),0)))</f>
        <v>-1084033.8500000001</v>
      </c>
      <c r="M112" s="23">
        <f t="shared" si="1"/>
        <v>32.522568781465381</v>
      </c>
      <c r="N112" s="13">
        <f>IF(F112="SEM CERTIFICAÇÃO",0,IFERROR(VLOOKUP(B112,Ajustes_EDUCACAO!$A$2:$K$300,10,),0))</f>
        <v>32.520000000000003</v>
      </c>
    </row>
    <row r="113" spans="1:14" x14ac:dyDescent="0.25">
      <c r="A113" s="91">
        <v>104</v>
      </c>
      <c r="B113" s="17">
        <v>106</v>
      </c>
      <c r="C113" s="17">
        <v>5209606</v>
      </c>
      <c r="D113" s="17" t="s">
        <v>655</v>
      </c>
      <c r="E113" s="20">
        <v>2016</v>
      </c>
      <c r="F113" s="26">
        <f>IFERROR(VLOOKUP(B113,Ajustes_EDUCACAO!$A$2:$T$300,4,)+VLOOKUP(B113,Ajustes_EDUCACAO!$A$2:$T$300,5,),"SEM CERTIFICAÇÃO")</f>
        <v>10642316.189999999</v>
      </c>
      <c r="G113" s="13">
        <f>IF(N113=0,0,IF(F113="SEM CERTIFICAÇÃO",0,IFERROR(VLOOKUP(B113,Ajustes_FUNDEB!$A$2:$K$300,3,),0)))</f>
        <v>668921.86</v>
      </c>
      <c r="H113" s="26">
        <f>IF(N113=0,0,IF(F113="SEM CERTIFICAÇÃO",0,IFERROR(VLOOKUP(B113,MDE_2016!$A$2:$E$300,5,),0)))</f>
        <v>166230.07999999999</v>
      </c>
      <c r="I113" s="10">
        <f>IF(N113=0,0,IF(F113="SEM CERTIFICAÇÃO",0,IFERROR(((VLOOKUP(B113,Ajustes_EDUCACAO!$A$2:$J$300,6,) - H113)),0)))</f>
        <v>2125650.65</v>
      </c>
      <c r="J113" s="10">
        <f>IF(N113=0,0,IF(F113="SEM CERTIFICAÇÃO",0,IFERROR(VLOOKUP(B113,Ajustes_FUNDEB!$A$2:$K$300,5,),0)))</f>
        <v>126199.48</v>
      </c>
      <c r="K113" s="13">
        <f>IF(N113=0,0,IF(F113="SEM CERTIFICAÇÃO",0,IFERROR(VLOOKUP(B113,Ajustes_FUNDEB!$A$2:$K$300,6,),0)))</f>
        <v>254971.51999999999</v>
      </c>
      <c r="L113" s="29">
        <f>IF(N113=0,0,IF(F113="SEM CERTIFICAÇÃO",0,IFERROR(VLOOKUP(B113,Ajustes_EDUCACAO!$A$2:$K$300,7,),0)))</f>
        <v>-788699.77</v>
      </c>
      <c r="M113" s="23">
        <f t="shared" si="1"/>
        <v>28.94652296550494</v>
      </c>
      <c r="N113" s="13">
        <f>IF(F113="SEM CERTIFICAÇÃO",0,IFERROR(VLOOKUP(B113,Ajustes_EDUCACAO!$A$2:$K$300,10,),0))</f>
        <v>28.95</v>
      </c>
    </row>
    <row r="114" spans="1:14" x14ac:dyDescent="0.25">
      <c r="A114" s="91">
        <v>105</v>
      </c>
      <c r="B114" s="17">
        <v>107</v>
      </c>
      <c r="C114" s="17">
        <v>5209705</v>
      </c>
      <c r="D114" s="17" t="s">
        <v>656</v>
      </c>
      <c r="E114" s="20">
        <v>2016</v>
      </c>
      <c r="F114" s="26">
        <f>IFERROR(VLOOKUP(B114,Ajustes_EDUCACAO!$A$2:$T$300,4,)+VLOOKUP(B114,Ajustes_EDUCACAO!$A$2:$T$300,5,),"SEM CERTIFICAÇÃO")</f>
        <v>36969369.619999997</v>
      </c>
      <c r="G114" s="13">
        <f>IF(N114=0,0,IF(F114="SEM CERTIFICAÇÃO",0,IFERROR(VLOOKUP(B114,Ajustes_FUNDEB!$A$2:$K$300,3,),0)))</f>
        <v>10122506.140000001</v>
      </c>
      <c r="H114" s="26">
        <f>IF(N114=0,0,IF(F114="SEM CERTIFICAÇÃO",0,IFERROR(VLOOKUP(B114,MDE_2016!$A$2:$E$300,5,),0)))</f>
        <v>24939.040000000001</v>
      </c>
      <c r="I114" s="10">
        <f>IF(N114=0,0,IF(F114="SEM CERTIFICAÇÃO",0,IFERROR(((VLOOKUP(B114,Ajustes_EDUCACAO!$A$2:$J$300,6,) - H114)),0)))</f>
        <v>14589544.360000001</v>
      </c>
      <c r="J114" s="10">
        <f>IF(N114=0,0,IF(F114="SEM CERTIFICAÇÃO",0,IFERROR(VLOOKUP(B114,Ajustes_FUNDEB!$A$2:$K$300,5,),0)))</f>
        <v>7958342.5800000001</v>
      </c>
      <c r="K114" s="13">
        <f>IF(N114=0,0,IF(F114="SEM CERTIFICAÇÃO",0,IFERROR(VLOOKUP(B114,Ajustes_FUNDEB!$A$2:$K$300,6,),0)))</f>
        <v>1975013.83</v>
      </c>
      <c r="L114" s="29">
        <f>IF(N114=0,0,IF(F114="SEM CERTIFICAÇÃO",0,IFERROR(VLOOKUP(B114,Ajustes_EDUCACAO!$A$2:$K$300,7,),0)))</f>
        <v>5688597.3300000001</v>
      </c>
      <c r="M114" s="23">
        <f t="shared" si="1"/>
        <v>24.144003973416954</v>
      </c>
      <c r="N114" s="13">
        <f>IF(F114="SEM CERTIFICAÇÃO",0,IFERROR(VLOOKUP(B114,Ajustes_EDUCACAO!$A$2:$K$300,10,),0))</f>
        <v>24.14</v>
      </c>
    </row>
    <row r="115" spans="1:14" x14ac:dyDescent="0.25">
      <c r="A115" s="91">
        <v>106</v>
      </c>
      <c r="B115" s="17">
        <v>108</v>
      </c>
      <c r="C115" s="17">
        <v>5209804</v>
      </c>
      <c r="D115" s="17" t="s">
        <v>657</v>
      </c>
      <c r="E115" s="20">
        <v>2016</v>
      </c>
      <c r="F115" s="26">
        <f>IFERROR(VLOOKUP(B115,Ajustes_EDUCACAO!$A$2:$T$300,4,)+VLOOKUP(B115,Ajustes_EDUCACAO!$A$2:$T$300,5,),"SEM CERTIFICAÇÃO")</f>
        <v>12424218.189999999</v>
      </c>
      <c r="G115" s="13">
        <f>IF(N115=0,0,IF(F115="SEM CERTIFICAÇÃO",0,IFERROR(VLOOKUP(B115,Ajustes_FUNDEB!$A$2:$K$300,3,),0)))</f>
        <v>1081472.8</v>
      </c>
      <c r="H115" s="26">
        <f>IF(N115=0,0,IF(F115="SEM CERTIFICAÇÃO",0,IFERROR(VLOOKUP(B115,MDE_2016!$A$2:$E$300,5,),0)))</f>
        <v>99393.07</v>
      </c>
      <c r="I115" s="10">
        <f>IF(N115=0,0,IF(F115="SEM CERTIFICAÇÃO",0,IFERROR(((VLOOKUP(B115,Ajustes_EDUCACAO!$A$2:$J$300,6,) - H115)),0)))</f>
        <v>2414465.1</v>
      </c>
      <c r="J115" s="10">
        <f>IF(N115=0,0,IF(F115="SEM CERTIFICAÇÃO",0,IFERROR(VLOOKUP(B115,Ajustes_FUNDEB!$A$2:$K$300,5,),0)))</f>
        <v>1081472.8</v>
      </c>
      <c r="K115" s="13">
        <f>IF(N115=0,0,IF(F115="SEM CERTIFICAÇÃO",0,IFERROR(VLOOKUP(B115,Ajustes_FUNDEB!$A$2:$K$300,6,),0)))</f>
        <v>332348.34000000003</v>
      </c>
      <c r="L115" s="29">
        <f>IF(N115=0,0,IF(F115="SEM CERTIFICAÇÃO",0,IFERROR(VLOOKUP(B115,Ajustes_EDUCACAO!$A$2:$K$300,7,),0)))</f>
        <v>-1122257.97</v>
      </c>
      <c r="M115" s="23">
        <f t="shared" si="1"/>
        <v>29.266357724839665</v>
      </c>
      <c r="N115" s="13">
        <f>IF(F115="SEM CERTIFICAÇÃO",0,IFERROR(VLOOKUP(B115,Ajustes_EDUCACAO!$A$2:$K$300,10,),0))</f>
        <v>29.27</v>
      </c>
    </row>
    <row r="116" spans="1:14" x14ac:dyDescent="0.25">
      <c r="A116" s="91">
        <v>107</v>
      </c>
      <c r="B116" s="17">
        <v>109</v>
      </c>
      <c r="C116" s="17">
        <v>5209903</v>
      </c>
      <c r="D116" s="17" t="s">
        <v>658</v>
      </c>
      <c r="E116" s="20">
        <v>2016</v>
      </c>
      <c r="F116" s="26">
        <f>IFERROR(VLOOKUP(B116,Ajustes_EDUCACAO!$A$2:$T$300,4,)+VLOOKUP(B116,Ajustes_EDUCACAO!$A$2:$T$300,5,),"SEM CERTIFICAÇÃO")</f>
        <v>16223412.140000001</v>
      </c>
      <c r="G116" s="13">
        <f>IF(N116=0,0,IF(F116="SEM CERTIFICAÇÃO",0,IFERROR(VLOOKUP(B116,Ajustes_FUNDEB!$A$2:$K$300,3,),0)))</f>
        <v>5466458.2199999997</v>
      </c>
      <c r="H116" s="26">
        <f>IF(N116=0,0,IF(F116="SEM CERTIFICAÇÃO",0,IFERROR(VLOOKUP(B116,MDE_2016!$A$2:$E$300,5,),0)))</f>
        <v>1244673.42</v>
      </c>
      <c r="I116" s="10">
        <f>IF(N116=0,0,IF(F116="SEM CERTIFICAÇÃO",0,IFERROR(((VLOOKUP(B116,Ajustes_EDUCACAO!$A$2:$J$300,6,) - H116)),0)))</f>
        <v>7733201.5199999996</v>
      </c>
      <c r="J116" s="10">
        <f>IF(N116=0,0,IF(F116="SEM CERTIFICAÇÃO",0,IFERROR(VLOOKUP(B116,Ajustes_FUNDEB!$A$2:$K$300,5,),0)))</f>
        <v>5160750.3499999996</v>
      </c>
      <c r="K116" s="13">
        <f>IF(N116=0,0,IF(F116="SEM CERTIFICAÇÃO",0,IFERROR(VLOOKUP(B116,Ajustes_FUNDEB!$A$2:$K$300,6,),0)))</f>
        <v>271477.13</v>
      </c>
      <c r="L116" s="29">
        <f>IF(N116=0,0,IF(F116="SEM CERTIFICAÇÃO",0,IFERROR(VLOOKUP(B116,Ajustes_EDUCACAO!$A$2:$K$300,7,),0)))</f>
        <v>2691955.08</v>
      </c>
      <c r="M116" s="23">
        <f t="shared" si="1"/>
        <v>38.7459789947739</v>
      </c>
      <c r="N116" s="13">
        <f>IF(F116="SEM CERTIFICAÇÃO",0,IFERROR(VLOOKUP(B116,Ajustes_EDUCACAO!$A$2:$K$300,10,),0))</f>
        <v>38.75</v>
      </c>
    </row>
    <row r="117" spans="1:14" x14ac:dyDescent="0.25">
      <c r="A117" s="91">
        <v>108</v>
      </c>
      <c r="B117" s="17">
        <v>295</v>
      </c>
      <c r="C117" s="17">
        <v>5209937</v>
      </c>
      <c r="D117" s="17" t="s">
        <v>659</v>
      </c>
      <c r="E117" s="20">
        <v>2016</v>
      </c>
      <c r="F117" s="26">
        <f>IFERROR(VLOOKUP(B117,Ajustes_EDUCACAO!$A$2:$T$300,4,)+VLOOKUP(B117,Ajustes_EDUCACAO!$A$2:$T$300,5,),"SEM CERTIFICAÇÃO")</f>
        <v>15451196.92</v>
      </c>
      <c r="G117" s="13">
        <f>IF(N117=0,0,IF(F117="SEM CERTIFICAÇÃO",0,IFERROR(VLOOKUP(B117,Ajustes_FUNDEB!$A$2:$K$300,3,),0)))</f>
        <v>3723455.18</v>
      </c>
      <c r="H117" s="26">
        <f>IF(N117=0,0,IF(F117="SEM CERTIFICAÇÃO",0,IFERROR(VLOOKUP(B117,MDE_2016!$A$2:$E$300,5,),0)))</f>
        <v>1363727.49</v>
      </c>
      <c r="I117" s="10">
        <f>IF(N117=0,0,IF(F117="SEM CERTIFICAÇÃO",0,IFERROR(((VLOOKUP(B117,Ajustes_EDUCACAO!$A$2:$J$300,6,) - H117)),0)))</f>
        <v>5176728.42</v>
      </c>
      <c r="J117" s="10">
        <f>IF(N117=0,0,IF(F117="SEM CERTIFICAÇÃO",0,IFERROR(VLOOKUP(B117,Ajustes_FUNDEB!$A$2:$K$300,5,),0)))</f>
        <v>3723455.18</v>
      </c>
      <c r="K117" s="13">
        <f>IF(N117=0,0,IF(F117="SEM CERTIFICAÇÃO",0,IFERROR(VLOOKUP(B117,Ajustes_FUNDEB!$A$2:$K$300,6,),0)))</f>
        <v>1383108.8</v>
      </c>
      <c r="L117" s="29">
        <f>IF(N117=0,0,IF(F117="SEM CERTIFICAÇÃO",0,IFERROR(VLOOKUP(B117,Ajustes_EDUCACAO!$A$2:$K$300,7,),0)))</f>
        <v>1502134.42</v>
      </c>
      <c r="M117" s="23">
        <f t="shared" si="1"/>
        <v>32.607968923613981</v>
      </c>
      <c r="N117" s="13">
        <f>IF(F117="SEM CERTIFICAÇÃO",0,IFERROR(VLOOKUP(B117,Ajustes_EDUCACAO!$A$2:$K$300,10,),0))</f>
        <v>32.61</v>
      </c>
    </row>
    <row r="118" spans="1:14" x14ac:dyDescent="0.25">
      <c r="A118" s="91">
        <v>109</v>
      </c>
      <c r="B118" s="17">
        <v>110</v>
      </c>
      <c r="C118" s="17">
        <v>5209952</v>
      </c>
      <c r="D118" s="17" t="s">
        <v>660</v>
      </c>
      <c r="E118" s="20">
        <v>2016</v>
      </c>
      <c r="F118" s="26">
        <f>IFERROR(VLOOKUP(B118,Ajustes_EDUCACAO!$A$2:$T$300,4,)+VLOOKUP(B118,Ajustes_EDUCACAO!$A$2:$T$300,5,),"SEM CERTIFICAÇÃO")</f>
        <v>23643870.460000001</v>
      </c>
      <c r="G118" s="13">
        <f>IF(N118=0,0,IF(F118="SEM CERTIFICAÇÃO",0,IFERROR(VLOOKUP(B118,Ajustes_FUNDEB!$A$2:$K$300,3,),0)))</f>
        <v>7716453.0800000001</v>
      </c>
      <c r="H118" s="26">
        <f>IF(N118=0,0,IF(F118="SEM CERTIFICAÇÃO",0,IFERROR(VLOOKUP(B118,MDE_2016!$A$2:$E$300,5,),0)))</f>
        <v>121891.38</v>
      </c>
      <c r="I118" s="10">
        <f>IF(N118=0,0,IF(F118="SEM CERTIFICAÇÃO",0,IFERROR(((VLOOKUP(B118,Ajustes_EDUCACAO!$A$2:$J$300,6,) - H118)),0)))</f>
        <v>11460557.42</v>
      </c>
      <c r="J118" s="10">
        <f>IF(N118=0,0,IF(F118="SEM CERTIFICAÇÃO",0,IFERROR(VLOOKUP(B118,Ajustes_FUNDEB!$A$2:$K$300,5,),0)))</f>
        <v>6420885.4199999999</v>
      </c>
      <c r="K118" s="13">
        <f>IF(N118=0,0,IF(F118="SEM CERTIFICAÇÃO",0,IFERROR(VLOOKUP(B118,Ajustes_FUNDEB!$A$2:$K$300,6,),0)))</f>
        <v>1257570.43</v>
      </c>
      <c r="L118" s="29">
        <f>IF(N118=0,0,IF(F118="SEM CERTIFICAÇÃO",0,IFERROR(VLOOKUP(B118,Ajustes_EDUCACAO!$A$2:$K$300,7,),0)))</f>
        <v>3477520.54</v>
      </c>
      <c r="M118" s="23">
        <f t="shared" si="1"/>
        <v>34.279194151869838</v>
      </c>
      <c r="N118" s="13">
        <f>IF(F118="SEM CERTIFICAÇÃO",0,IFERROR(VLOOKUP(B118,Ajustes_EDUCACAO!$A$2:$K$300,10,),0))</f>
        <v>34.28</v>
      </c>
    </row>
    <row r="119" spans="1:14" x14ac:dyDescent="0.25">
      <c r="A119" s="91">
        <v>110</v>
      </c>
      <c r="B119" s="17">
        <v>111</v>
      </c>
      <c r="C119" s="17">
        <v>5210000</v>
      </c>
      <c r="D119" s="17" t="s">
        <v>661</v>
      </c>
      <c r="E119" s="20">
        <v>2016</v>
      </c>
      <c r="F119" s="26">
        <f>IFERROR(VLOOKUP(B119,Ajustes_EDUCACAO!$A$2:$T$300,4,)+VLOOKUP(B119,Ajustes_EDUCACAO!$A$2:$T$300,5,),"SEM CERTIFICAÇÃO")</f>
        <v>58816360.059999995</v>
      </c>
      <c r="G119" s="13">
        <f>IF(N119=0,0,IF(F119="SEM CERTIFICAÇÃO",0,IFERROR(VLOOKUP(B119,Ajustes_FUNDEB!$A$2:$K$300,3,),0)))</f>
        <v>17045379.140000001</v>
      </c>
      <c r="H119" s="26">
        <f>IF(N119=0,0,IF(F119="SEM CERTIFICAÇÃO",0,IFERROR(VLOOKUP(B119,MDE_2016!$A$2:$E$300,5,),0)))</f>
        <v>173788.62</v>
      </c>
      <c r="I119" s="10">
        <f>IF(N119=0,0,IF(F119="SEM CERTIFICAÇÃO",0,IFERROR(((VLOOKUP(B119,Ajustes_EDUCACAO!$A$2:$J$300,6,) - H119)),0)))</f>
        <v>23340253.329999998</v>
      </c>
      <c r="J119" s="10">
        <f>IF(N119=0,0,IF(F119="SEM CERTIFICAÇÃO",0,IFERROR(VLOOKUP(B119,Ajustes_FUNDEB!$A$2:$K$300,5,),0)))</f>
        <v>13616876.119999999</v>
      </c>
      <c r="K119" s="13">
        <f>IF(N119=0,0,IF(F119="SEM CERTIFICAÇÃO",0,IFERROR(VLOOKUP(B119,Ajustes_FUNDEB!$A$2:$K$300,6,),0)))</f>
        <v>3491487.74</v>
      </c>
      <c r="L119" s="29">
        <f>IF(N119=0,0,IF(F119="SEM CERTIFICAÇÃO",0,IFERROR(VLOOKUP(B119,Ajustes_EDUCACAO!$A$2:$K$300,7,),0)))</f>
        <v>8758645.9900000002</v>
      </c>
      <c r="M119" s="23">
        <f t="shared" si="1"/>
        <v>25.087230738093385</v>
      </c>
      <c r="N119" s="13">
        <f>IF(F119="SEM CERTIFICAÇÃO",0,IFERROR(VLOOKUP(B119,Ajustes_EDUCACAO!$A$2:$K$300,10,),0))</f>
        <v>25.09</v>
      </c>
    </row>
    <row r="120" spans="1:14" x14ac:dyDescent="0.25">
      <c r="A120" s="91">
        <v>111</v>
      </c>
      <c r="B120" s="17">
        <v>112</v>
      </c>
      <c r="C120" s="17">
        <v>5210109</v>
      </c>
      <c r="D120" s="17" t="s">
        <v>662</v>
      </c>
      <c r="E120" s="20">
        <v>2016</v>
      </c>
      <c r="F120" s="26">
        <f>IFERROR(VLOOKUP(B120,Ajustes_EDUCACAO!$A$2:$T$300,4,)+VLOOKUP(B120,Ajustes_EDUCACAO!$A$2:$T$300,5,),"SEM CERTIFICAÇÃO")</f>
        <v>54184905.269999996</v>
      </c>
      <c r="G120" s="13">
        <f>IF(N120=0,0,IF(F120="SEM CERTIFICAÇÃO",0,IFERROR(VLOOKUP(B120,Ajustes_FUNDEB!$A$2:$K$300,3,),0)))</f>
        <v>11726165.029999999</v>
      </c>
      <c r="H120" s="26">
        <f>IF(N120=0,0,IF(F120="SEM CERTIFICAÇÃO",0,IFERROR(VLOOKUP(B120,MDE_2016!$A$2:$E$300,5,),0)))</f>
        <v>1503312.5</v>
      </c>
      <c r="I120" s="10">
        <f>IF(N120=0,0,IF(F120="SEM CERTIFICAÇÃO",0,IFERROR(((VLOOKUP(B120,Ajustes_EDUCACAO!$A$2:$J$300,6,) - H120)),0)))</f>
        <v>20003548.760000002</v>
      </c>
      <c r="J120" s="10">
        <f>IF(N120=0,0,IF(F120="SEM CERTIFICAÇÃO",0,IFERROR(VLOOKUP(B120,Ajustes_FUNDEB!$A$2:$K$300,5,),0)))</f>
        <v>8533538.7599999998</v>
      </c>
      <c r="K120" s="13">
        <f>IF(N120=0,0,IF(F120="SEM CERTIFICAÇÃO",0,IFERROR(VLOOKUP(B120,Ajustes_FUNDEB!$A$2:$K$300,6,),0)))</f>
        <v>6070061.4699999997</v>
      </c>
      <c r="L120" s="29">
        <f>IF(N120=0,0,IF(F120="SEM CERTIFICAÇÃO",0,IFERROR(VLOOKUP(B120,Ajustes_EDUCACAO!$A$2:$K$300,7,),0)))</f>
        <v>5015087.34</v>
      </c>
      <c r="M120" s="23">
        <f t="shared" si="1"/>
        <v>30.436103630379201</v>
      </c>
      <c r="N120" s="13">
        <f>IF(F120="SEM CERTIFICAÇÃO",0,IFERROR(VLOOKUP(B120,Ajustes_EDUCACAO!$A$2:$K$300,10,),0))</f>
        <v>30.44</v>
      </c>
    </row>
    <row r="121" spans="1:14" x14ac:dyDescent="0.25">
      <c r="A121" s="91">
        <v>112</v>
      </c>
      <c r="B121" s="17">
        <v>496</v>
      </c>
      <c r="C121" s="17">
        <v>5210158</v>
      </c>
      <c r="D121" s="17" t="s">
        <v>663</v>
      </c>
      <c r="E121" s="20">
        <v>2016</v>
      </c>
      <c r="F121" s="26">
        <f>IFERROR(VLOOKUP(B121,Ajustes_EDUCACAO!$A$2:$T$300,4,)+VLOOKUP(B121,Ajustes_EDUCACAO!$A$2:$T$300,5,),"SEM CERTIFICAÇÃO")</f>
        <v>10070864.310000001</v>
      </c>
      <c r="G121" s="13">
        <f>IF(N121=0,0,IF(F121="SEM CERTIFICAÇÃO",0,IFERROR(VLOOKUP(B121,Ajustes_FUNDEB!$A$2:$K$300,3,),0)))</f>
        <v>1007095.64</v>
      </c>
      <c r="H121" s="26">
        <f>IF(N121=0,0,IF(F121="SEM CERTIFICAÇÃO",0,IFERROR(VLOOKUP(B121,MDE_2016!$A$2:$E$300,5,),0)))</f>
        <v>0</v>
      </c>
      <c r="I121" s="10">
        <f>IF(N121=0,0,IF(F121="SEM CERTIFICAÇÃO",0,IFERROR(((VLOOKUP(B121,Ajustes_EDUCACAO!$A$2:$J$300,6,) - H121)),0)))</f>
        <v>2740879.25</v>
      </c>
      <c r="J121" s="10">
        <f>IF(N121=0,0,IF(F121="SEM CERTIFICAÇÃO",0,IFERROR(VLOOKUP(B121,Ajustes_FUNDEB!$A$2:$K$300,5,),0)))</f>
        <v>874987.16</v>
      </c>
      <c r="K121" s="13">
        <f>IF(N121=0,0,IF(F121="SEM CERTIFICAÇÃO",0,IFERROR(VLOOKUP(B121,Ajustes_FUNDEB!$A$2:$K$300,6,),0)))</f>
        <v>242945.3</v>
      </c>
      <c r="L121" s="29">
        <f>IF(N121=0,0,IF(F121="SEM CERTIFICAÇÃO",0,IFERROR(VLOOKUP(B121,Ajustes_EDUCACAO!$A$2:$K$300,7,),0)))</f>
        <v>-725385.33</v>
      </c>
      <c r="M121" s="23">
        <f t="shared" si="1"/>
        <v>34.418739775474144</v>
      </c>
      <c r="N121" s="13">
        <f>IF(F121="SEM CERTIFICAÇÃO",0,IFERROR(VLOOKUP(B121,Ajustes_EDUCACAO!$A$2:$K$300,10,),0))</f>
        <v>34.42</v>
      </c>
    </row>
    <row r="122" spans="1:14" x14ac:dyDescent="0.25">
      <c r="A122" s="91">
        <v>113</v>
      </c>
      <c r="B122" s="17">
        <v>113</v>
      </c>
      <c r="C122" s="17">
        <v>5210208</v>
      </c>
      <c r="D122" s="17" t="s">
        <v>664</v>
      </c>
      <c r="E122" s="20">
        <v>2016</v>
      </c>
      <c r="F122" s="26">
        <f>IFERROR(VLOOKUP(B122,Ajustes_EDUCACAO!$A$2:$T$300,4,)+VLOOKUP(B122,Ajustes_EDUCACAO!$A$2:$T$300,5,),"SEM CERTIFICAÇÃO")</f>
        <v>39511089.049999997</v>
      </c>
      <c r="G122" s="13">
        <f>IF(N122=0,0,IF(F122="SEM CERTIFICAÇÃO",0,IFERROR(VLOOKUP(B122,Ajustes_FUNDEB!$A$2:$K$300,3,),0)))</f>
        <v>6256662.25</v>
      </c>
      <c r="H122" s="26">
        <f>IF(N122=0,0,IF(F122="SEM CERTIFICAÇÃO",0,IFERROR(VLOOKUP(B122,MDE_2016!$A$2:$E$300,5,),0)))</f>
        <v>3268186.85</v>
      </c>
      <c r="I122" s="10">
        <f>IF(N122=0,0,IF(F122="SEM CERTIFICAÇÃO",0,IFERROR(((VLOOKUP(B122,Ajustes_EDUCACAO!$A$2:$J$300,6,) - H122)),0)))</f>
        <v>7429710.6600000001</v>
      </c>
      <c r="J122" s="10">
        <f>IF(N122=0,0,IF(F122="SEM CERTIFICAÇÃO",0,IFERROR(VLOOKUP(B122,Ajustes_FUNDEB!$A$2:$K$300,5,),0)))</f>
        <v>5677804.4800000004</v>
      </c>
      <c r="K122" s="13">
        <f>IF(N122=0,0,IF(F122="SEM CERTIFICAÇÃO",0,IFERROR(VLOOKUP(B122,Ajustes_FUNDEB!$A$2:$K$300,6,),0)))</f>
        <v>638390.92000000004</v>
      </c>
      <c r="L122" s="29">
        <f>IF(N122=0,0,IF(F122="SEM CERTIFICAÇÃO",0,IFERROR(VLOOKUP(B122,Ajustes_EDUCACAO!$A$2:$K$300,7,),0)))</f>
        <v>521196.03</v>
      </c>
      <c r="M122" s="23">
        <f t="shared" si="1"/>
        <v>25.756570432978236</v>
      </c>
      <c r="N122" s="13">
        <f>IF(F122="SEM CERTIFICAÇÃO",0,IFERROR(VLOOKUP(B122,Ajustes_EDUCACAO!$A$2:$K$300,10,),0))</f>
        <v>25.76</v>
      </c>
    </row>
    <row r="123" spans="1:14" x14ac:dyDescent="0.25">
      <c r="A123" s="91">
        <v>114</v>
      </c>
      <c r="B123" s="17">
        <v>115</v>
      </c>
      <c r="C123" s="17">
        <v>5210307</v>
      </c>
      <c r="D123" s="17" t="s">
        <v>665</v>
      </c>
      <c r="E123" s="20">
        <v>2016</v>
      </c>
      <c r="F123" s="26">
        <f>IFERROR(VLOOKUP(B123,Ajustes_EDUCACAO!$A$2:$T$300,4,)+VLOOKUP(B123,Ajustes_EDUCACAO!$A$2:$T$300,5,),"SEM CERTIFICAÇÃO")</f>
        <v>10821294.699999999</v>
      </c>
      <c r="G123" s="13">
        <f>IF(N123=0,0,IF(F123="SEM CERTIFICAÇÃO",0,IFERROR(VLOOKUP(B123,Ajustes_FUNDEB!$A$2:$K$300,3,),0)))</f>
        <v>570966.16</v>
      </c>
      <c r="H123" s="26">
        <f>IF(N123=0,0,IF(F123="SEM CERTIFICAÇÃO",0,IFERROR(VLOOKUP(B123,MDE_2016!$A$2:$E$300,5,),0)))</f>
        <v>153.44</v>
      </c>
      <c r="I123" s="10">
        <f>IF(N123=0,0,IF(F123="SEM CERTIFICAÇÃO",0,IFERROR(((VLOOKUP(B123,Ajustes_EDUCACAO!$A$2:$J$300,6,) - H123)),0)))</f>
        <v>2279648.89</v>
      </c>
      <c r="J123" s="10">
        <f>IF(N123=0,0,IF(F123="SEM CERTIFICAÇÃO",0,IFERROR(VLOOKUP(B123,Ajustes_FUNDEB!$A$2:$K$300,5,),0)))</f>
        <v>564974.4</v>
      </c>
      <c r="K123" s="13">
        <f>IF(N123=0,0,IF(F123="SEM CERTIFICAÇÃO",0,IFERROR(VLOOKUP(B123,Ajustes_FUNDEB!$A$2:$K$300,6,),0)))</f>
        <v>0</v>
      </c>
      <c r="L123" s="29">
        <f>IF(N123=0,0,IF(F123="SEM CERTIFICAÇÃO",0,IFERROR(VLOOKUP(B123,Ajustes_EDUCACAO!$A$2:$K$300,7,),0)))</f>
        <v>-1274791.1599999999</v>
      </c>
      <c r="M123" s="23">
        <f t="shared" si="1"/>
        <v>32.848134983330603</v>
      </c>
      <c r="N123" s="13">
        <f>IF(F123="SEM CERTIFICAÇÃO",0,IFERROR(VLOOKUP(B123,Ajustes_EDUCACAO!$A$2:$K$300,10,),0))</f>
        <v>32.85</v>
      </c>
    </row>
    <row r="124" spans="1:14" x14ac:dyDescent="0.25">
      <c r="A124" s="91">
        <v>115</v>
      </c>
      <c r="B124" s="17">
        <v>116</v>
      </c>
      <c r="C124" s="17">
        <v>5210406</v>
      </c>
      <c r="D124" s="17" t="s">
        <v>666</v>
      </c>
      <c r="E124" s="20">
        <v>2016</v>
      </c>
      <c r="F124" s="26">
        <f>IFERROR(VLOOKUP(B124,Ajustes_EDUCACAO!$A$2:$T$300,4,)+VLOOKUP(B124,Ajustes_EDUCACAO!$A$2:$T$300,5,),"SEM CERTIFICAÇÃO")</f>
        <v>64292762.560000002</v>
      </c>
      <c r="G124" s="13">
        <f>IF(N124=0,0,IF(F124="SEM CERTIFICAÇÃO",0,IFERROR(VLOOKUP(B124,Ajustes_FUNDEB!$A$2:$K$300,3,),0)))</f>
        <v>17697032.699999999</v>
      </c>
      <c r="H124" s="26">
        <f>IF(N124=0,0,IF(F124="SEM CERTIFICAÇÃO",0,IFERROR(VLOOKUP(B124,MDE_2016!$A$2:$E$300,5,),0)))</f>
        <v>1804696.46</v>
      </c>
      <c r="I124" s="10">
        <f>IF(N124=0,0,IF(F124="SEM CERTIFICAÇÃO",0,IFERROR(((VLOOKUP(B124,Ajustes_EDUCACAO!$A$2:$J$300,6,) - H124)),0)))</f>
        <v>27051641.989999998</v>
      </c>
      <c r="J124" s="10">
        <f>IF(N124=0,0,IF(F124="SEM CERTIFICAÇÃO",0,IFERROR(VLOOKUP(B124,Ajustes_FUNDEB!$A$2:$K$300,5,),0)))</f>
        <v>12360829.16</v>
      </c>
      <c r="K124" s="13">
        <f>IF(N124=0,0,IF(F124="SEM CERTIFICAÇÃO",0,IFERROR(VLOOKUP(B124,Ajustes_FUNDEB!$A$2:$K$300,6,),0)))</f>
        <v>5275570.18</v>
      </c>
      <c r="L124" s="29">
        <f>IF(N124=0,0,IF(F124="SEM CERTIFICAÇÃO",0,IFERROR(VLOOKUP(B124,Ajustes_EDUCACAO!$A$2:$K$300,7,),0)))</f>
        <v>7705899.79</v>
      </c>
      <c r="M124" s="23">
        <f t="shared" si="1"/>
        <v>32.897075530487207</v>
      </c>
      <c r="N124" s="13">
        <f>IF(F124="SEM CERTIFICAÇÃO",0,IFERROR(VLOOKUP(B124,Ajustes_EDUCACAO!$A$2:$K$300,10,),0))</f>
        <v>32.9</v>
      </c>
    </row>
    <row r="125" spans="1:14" x14ac:dyDescent="0.25">
      <c r="A125" s="91">
        <v>116</v>
      </c>
      <c r="B125" s="17">
        <v>118</v>
      </c>
      <c r="C125" s="17">
        <v>5210562</v>
      </c>
      <c r="D125" s="17" t="s">
        <v>667</v>
      </c>
      <c r="E125" s="20">
        <v>2016</v>
      </c>
      <c r="F125" s="26">
        <f>IFERROR(VLOOKUP(B125,Ajustes_EDUCACAO!$A$2:$T$300,4,)+VLOOKUP(B125,Ajustes_EDUCACAO!$A$2:$T$300,5,),"SEM CERTIFICAÇÃO")</f>
        <v>11223765.08</v>
      </c>
      <c r="G125" s="13">
        <f>IF(N125=0,0,IF(F125="SEM CERTIFICAÇÃO",0,IFERROR(VLOOKUP(B125,Ajustes_FUNDEB!$A$2:$K$300,3,),0)))</f>
        <v>2045221.68</v>
      </c>
      <c r="H125" s="26">
        <f>IF(N125=0,0,IF(F125="SEM CERTIFICAÇÃO",0,IFERROR(VLOOKUP(B125,MDE_2016!$A$2:$E$300,5,),0)))</f>
        <v>34795.83</v>
      </c>
      <c r="I125" s="10">
        <f>IF(N125=0,0,IF(F125="SEM CERTIFICAÇÃO",0,IFERROR(((VLOOKUP(B125,Ajustes_EDUCACAO!$A$2:$J$300,6,) - H125)),0)))</f>
        <v>3028390.5</v>
      </c>
      <c r="J125" s="10">
        <f>IF(N125=0,0,IF(F125="SEM CERTIFICAÇÃO",0,IFERROR(VLOOKUP(B125,Ajustes_FUNDEB!$A$2:$K$300,5,),0)))</f>
        <v>1468752.67</v>
      </c>
      <c r="K125" s="13">
        <f>IF(N125=0,0,IF(F125="SEM CERTIFICAÇÃO",0,IFERROR(VLOOKUP(B125,Ajustes_FUNDEB!$A$2:$K$300,6,),0)))</f>
        <v>547815.85</v>
      </c>
      <c r="L125" s="29">
        <f>IF(N125=0,0,IF(F125="SEM CERTIFICAÇÃO",0,IFERROR(VLOOKUP(B125,Ajustes_EDUCACAO!$A$2:$K$300,7,),0)))</f>
        <v>47117.5</v>
      </c>
      <c r="M125" s="23">
        <f t="shared" si="1"/>
        <v>26.872166412093151</v>
      </c>
      <c r="N125" s="13">
        <f>IF(F125="SEM CERTIFICAÇÃO",0,IFERROR(VLOOKUP(B125,Ajustes_EDUCACAO!$A$2:$K$300,10,),0))</f>
        <v>26.87</v>
      </c>
    </row>
    <row r="126" spans="1:14" x14ac:dyDescent="0.25">
      <c r="A126" s="91">
        <v>117</v>
      </c>
      <c r="B126" s="17">
        <v>119</v>
      </c>
      <c r="C126" s="17">
        <v>5210604</v>
      </c>
      <c r="D126" s="17" t="s">
        <v>668</v>
      </c>
      <c r="E126" s="20">
        <v>2016</v>
      </c>
      <c r="F126" s="26">
        <f>IFERROR(VLOOKUP(B126,Ajustes_EDUCACAO!$A$2:$T$300,4,)+VLOOKUP(B126,Ajustes_EDUCACAO!$A$2:$T$300,5,),"SEM CERTIFICAÇÃO")</f>
        <v>11846486.609999999</v>
      </c>
      <c r="G126" s="13">
        <f>IF(N126=0,0,IF(F126="SEM CERTIFICAÇÃO",0,IFERROR(VLOOKUP(B126,Ajustes_FUNDEB!$A$2:$K$300,3,),0)))</f>
        <v>1368449.09</v>
      </c>
      <c r="H126" s="26">
        <f>IF(N126=0,0,IF(F126="SEM CERTIFICAÇÃO",0,IFERROR(VLOOKUP(B126,MDE_2016!$A$2:$E$300,5,),0)))</f>
        <v>160216.15</v>
      </c>
      <c r="I126" s="10">
        <f>IF(N126=0,0,IF(F126="SEM CERTIFICAÇÃO",0,IFERROR(((VLOOKUP(B126,Ajustes_EDUCACAO!$A$2:$J$300,6,) - H126)),0)))</f>
        <v>2486513.17</v>
      </c>
      <c r="J126" s="10">
        <f>IF(N126=0,0,IF(F126="SEM CERTIFICAÇÃO",0,IFERROR(VLOOKUP(B126,Ajustes_FUNDEB!$A$2:$K$300,5,),0)))</f>
        <v>1072200.72</v>
      </c>
      <c r="K126" s="13">
        <f>IF(N126=0,0,IF(F126="SEM CERTIFICAÇÃO",0,IFERROR(VLOOKUP(B126,Ajustes_FUNDEB!$A$2:$K$300,6,),0)))</f>
        <v>296306.11</v>
      </c>
      <c r="L126" s="29">
        <f>IF(N126=0,0,IF(F126="SEM CERTIFICAÇÃO",0,IFERROR(VLOOKUP(B126,Ajustes_EDUCACAO!$A$2:$K$300,7,),0)))</f>
        <v>-671712.14</v>
      </c>
      <c r="M126" s="23">
        <f t="shared" si="1"/>
        <v>28.012030648806856</v>
      </c>
      <c r="N126" s="13">
        <f>IF(F126="SEM CERTIFICAÇÃO",0,IFERROR(VLOOKUP(B126,Ajustes_EDUCACAO!$A$2:$K$300,10,),0))</f>
        <v>28.01</v>
      </c>
    </row>
    <row r="127" spans="1:14" x14ac:dyDescent="0.25">
      <c r="A127" s="91">
        <v>118</v>
      </c>
      <c r="B127" s="17">
        <v>120</v>
      </c>
      <c r="C127" s="17">
        <v>5210802</v>
      </c>
      <c r="D127" s="17" t="s">
        <v>669</v>
      </c>
      <c r="E127" s="20">
        <v>2016</v>
      </c>
      <c r="F127" s="26">
        <f>IFERROR(VLOOKUP(B127,Ajustes_EDUCACAO!$A$2:$T$300,4,)+VLOOKUP(B127,Ajustes_EDUCACAO!$A$2:$T$300,5,),"SEM CERTIFICAÇÃO")</f>
        <v>16419582.449999999</v>
      </c>
      <c r="G127" s="13">
        <f>IF(N127=0,0,IF(F127="SEM CERTIFICAÇÃO",0,IFERROR(VLOOKUP(B127,Ajustes_FUNDEB!$A$2:$K$300,3,),0)))</f>
        <v>1987276.88</v>
      </c>
      <c r="H127" s="26">
        <f>IF(N127=0,0,IF(F127="SEM CERTIFICAÇÃO",0,IFERROR(VLOOKUP(B127,MDE_2016!$A$2:$E$300,5,),0)))</f>
        <v>379974.14</v>
      </c>
      <c r="I127" s="10">
        <f>IF(N127=0,0,IF(F127="SEM CERTIFICAÇÃO",0,IFERROR(((VLOOKUP(B127,Ajustes_EDUCACAO!$A$2:$J$300,6,) - H127)),0)))</f>
        <v>4582520.58</v>
      </c>
      <c r="J127" s="10">
        <f>IF(N127=0,0,IF(F127="SEM CERTIFICAÇÃO",0,IFERROR(VLOOKUP(B127,Ajustes_FUNDEB!$A$2:$K$300,5,),0)))</f>
        <v>1709113.4</v>
      </c>
      <c r="K127" s="13">
        <f>IF(N127=0,0,IF(F127="SEM CERTIFICAÇÃO",0,IFERROR(VLOOKUP(B127,Ajustes_FUNDEB!$A$2:$K$300,6,),0)))</f>
        <v>158328.34</v>
      </c>
      <c r="L127" s="29">
        <f>IF(N127=0,0,IF(F127="SEM CERTIFICAÇÃO",0,IFERROR(VLOOKUP(B127,Ajustes_EDUCACAO!$A$2:$K$300,7,),0)))</f>
        <v>-714849.73</v>
      </c>
      <c r="M127" s="23">
        <f t="shared" si="1"/>
        <v>34.576667630180815</v>
      </c>
      <c r="N127" s="13">
        <f>IF(F127="SEM CERTIFICAÇÃO",0,IFERROR(VLOOKUP(B127,Ajustes_EDUCACAO!$A$2:$K$300,10,),0))</f>
        <v>34.58</v>
      </c>
    </row>
    <row r="128" spans="1:14" x14ac:dyDescent="0.25">
      <c r="A128" s="91">
        <v>119</v>
      </c>
      <c r="B128" s="17">
        <v>121</v>
      </c>
      <c r="C128" s="17">
        <v>5210901</v>
      </c>
      <c r="D128" s="17" t="s">
        <v>670</v>
      </c>
      <c r="E128" s="20">
        <v>2016</v>
      </c>
      <c r="F128" s="26">
        <f>IFERROR(VLOOKUP(B128,Ajustes_EDUCACAO!$A$2:$T$300,4,)+VLOOKUP(B128,Ajustes_EDUCACAO!$A$2:$T$300,5,),"SEM CERTIFICAÇÃO")</f>
        <v>28133029.279999997</v>
      </c>
      <c r="G128" s="13">
        <f>IF(N128=0,0,IF(F128="SEM CERTIFICAÇÃO",0,IFERROR(VLOOKUP(B128,Ajustes_FUNDEB!$A$2:$K$300,3,),0)))</f>
        <v>7111063.4699999997</v>
      </c>
      <c r="H128" s="26">
        <f>IF(N128=0,0,IF(F128="SEM CERTIFICAÇÃO",0,IFERROR(VLOOKUP(B128,MDE_2016!$A$2:$E$300,5,),0)))</f>
        <v>159125.39000000001</v>
      </c>
      <c r="I128" s="10">
        <f>IF(N128=0,0,IF(F128="SEM CERTIFICAÇÃO",0,IFERROR(((VLOOKUP(B128,Ajustes_EDUCACAO!$A$2:$J$300,6,) - H128)),0)))</f>
        <v>10395174.629999999</v>
      </c>
      <c r="J128" s="10">
        <f>IF(N128=0,0,IF(F128="SEM CERTIFICAÇÃO",0,IFERROR(VLOOKUP(B128,Ajustes_FUNDEB!$A$2:$K$300,5,),0)))</f>
        <v>5926494.96</v>
      </c>
      <c r="K128" s="13">
        <f>IF(N128=0,0,IF(F128="SEM CERTIFICAÇÃO",0,IFERROR(VLOOKUP(B128,Ajustes_FUNDEB!$A$2:$K$300,6,),0)))</f>
        <v>2159501.42</v>
      </c>
      <c r="L128" s="29">
        <f>IF(N128=0,0,IF(F128="SEM CERTIFICAÇÃO",0,IFERROR(VLOOKUP(B128,Ajustes_EDUCACAO!$A$2:$K$300,7,),0)))</f>
        <v>2470058.7400000002</v>
      </c>
      <c r="M128" s="23">
        <f t="shared" si="1"/>
        <v>28.735765350897186</v>
      </c>
      <c r="N128" s="13">
        <f>IF(F128="SEM CERTIFICAÇÃO",0,IFERROR(VLOOKUP(B128,Ajustes_EDUCACAO!$A$2:$K$300,10,),0))</f>
        <v>28.74</v>
      </c>
    </row>
    <row r="129" spans="1:14" x14ac:dyDescent="0.25">
      <c r="A129" s="91">
        <v>120</v>
      </c>
      <c r="B129" s="17">
        <v>122</v>
      </c>
      <c r="C129" s="17">
        <v>5211008</v>
      </c>
      <c r="D129" s="17" t="s">
        <v>671</v>
      </c>
      <c r="E129" s="20">
        <v>2016</v>
      </c>
      <c r="F129" s="26">
        <f>IFERROR(VLOOKUP(B129,Ajustes_EDUCACAO!$A$2:$T$300,4,)+VLOOKUP(B129,Ajustes_EDUCACAO!$A$2:$T$300,5,),"SEM CERTIFICAÇÃO")</f>
        <v>14560258.07</v>
      </c>
      <c r="G129" s="13">
        <f>IF(N129=0,0,IF(F129="SEM CERTIFICAÇÃO",0,IFERROR(VLOOKUP(B129,Ajustes_FUNDEB!$A$2:$K$300,3,),0)))</f>
        <v>1905592.51</v>
      </c>
      <c r="H129" s="26">
        <f>IF(N129=0,0,IF(F129="SEM CERTIFICAÇÃO",0,IFERROR(VLOOKUP(B129,MDE_2016!$A$2:$E$300,5,),0)))</f>
        <v>0</v>
      </c>
      <c r="I129" s="10">
        <f>IF(N129=0,0,IF(F129="SEM CERTIFICAÇÃO",0,IFERROR(((VLOOKUP(B129,Ajustes_EDUCACAO!$A$2:$J$300,6,) - H129)),0)))</f>
        <v>4681401.43</v>
      </c>
      <c r="J129" s="10">
        <f>IF(N129=0,0,IF(F129="SEM CERTIFICAÇÃO",0,IFERROR(VLOOKUP(B129,Ajustes_FUNDEB!$A$2:$K$300,5,),0)))</f>
        <v>1284764.8799999999</v>
      </c>
      <c r="K129" s="13">
        <f>IF(N129=0,0,IF(F129="SEM CERTIFICAÇÃO",0,IFERROR(VLOOKUP(B129,Ajustes_FUNDEB!$A$2:$K$300,6,),0)))</f>
        <v>1033523.96</v>
      </c>
      <c r="L129" s="29">
        <f>IF(N129=0,0,IF(F129="SEM CERTIFICAÇÃO",0,IFERROR(VLOOKUP(B129,Ajustes_EDUCACAO!$A$2:$K$300,7,),0)))</f>
        <v>-472395.85</v>
      </c>
      <c r="M129" s="23">
        <f t="shared" si="1"/>
        <v>35.396331955261829</v>
      </c>
      <c r="N129" s="13">
        <f>IF(F129="SEM CERTIFICAÇÃO",0,IFERROR(VLOOKUP(B129,Ajustes_EDUCACAO!$A$2:$K$300,10,),0))</f>
        <v>35.4</v>
      </c>
    </row>
    <row r="130" spans="1:14" x14ac:dyDescent="0.25">
      <c r="A130" s="91">
        <v>121</v>
      </c>
      <c r="B130" s="17">
        <v>123</v>
      </c>
      <c r="C130" s="17">
        <v>5211206</v>
      </c>
      <c r="D130" s="17" t="s">
        <v>672</v>
      </c>
      <c r="E130" s="20">
        <v>2016</v>
      </c>
      <c r="F130" s="26">
        <f>IFERROR(VLOOKUP(B130,Ajustes_EDUCACAO!$A$2:$T$300,4,)+VLOOKUP(B130,Ajustes_EDUCACAO!$A$2:$T$300,5,),"SEM CERTIFICAÇÃO")</f>
        <v>33039346.379999999</v>
      </c>
      <c r="G130" s="13">
        <f>IF(N130=0,0,IF(F130="SEM CERTIFICAÇÃO",0,IFERROR(VLOOKUP(B130,Ajustes_FUNDEB!$A$2:$K$300,3,),0)))</f>
        <v>7684749.25</v>
      </c>
      <c r="H130" s="26">
        <f>IF(N130=0,0,IF(F130="SEM CERTIFICAÇÃO",0,IFERROR(VLOOKUP(B130,MDE_2016!$A$2:$E$300,5,),0)))</f>
        <v>289115.12</v>
      </c>
      <c r="I130" s="10">
        <f>IF(N130=0,0,IF(F130="SEM CERTIFICAÇÃO",0,IFERROR(((VLOOKUP(B130,Ajustes_EDUCACAO!$A$2:$J$300,6,) - H130)),0)))</f>
        <v>11835483.690000001</v>
      </c>
      <c r="J130" s="10">
        <f>IF(N130=0,0,IF(F130="SEM CERTIFICAÇÃO",0,IFERROR(VLOOKUP(B130,Ajustes_FUNDEB!$A$2:$K$300,5,),0)))</f>
        <v>6666834.8600000003</v>
      </c>
      <c r="K130" s="13">
        <f>IF(N130=0,0,IF(F130="SEM CERTIFICAÇÃO",0,IFERROR(VLOOKUP(B130,Ajustes_FUNDEB!$A$2:$K$300,6,),0)))</f>
        <v>1065530.98</v>
      </c>
      <c r="L130" s="29">
        <f>IF(N130=0,0,IF(F130="SEM CERTIFICAÇÃO",0,IFERROR(VLOOKUP(B130,Ajustes_EDUCACAO!$A$2:$K$300,7,),0)))</f>
        <v>3990087.08</v>
      </c>
      <c r="M130" s="23">
        <f t="shared" si="1"/>
        <v>24.620679950630432</v>
      </c>
      <c r="N130" s="13">
        <f>IF(F130="SEM CERTIFICAÇÃO",0,IFERROR(VLOOKUP(B130,Ajustes_EDUCACAO!$A$2:$K$300,10,),0))</f>
        <v>24.62</v>
      </c>
    </row>
    <row r="131" spans="1:14" x14ac:dyDescent="0.25">
      <c r="A131" s="91">
        <v>122</v>
      </c>
      <c r="B131" s="17">
        <v>124</v>
      </c>
      <c r="C131" s="17">
        <v>5211305</v>
      </c>
      <c r="D131" s="17" t="s">
        <v>673</v>
      </c>
      <c r="E131" s="20">
        <v>2016</v>
      </c>
      <c r="F131" s="26">
        <f>IFERROR(VLOOKUP(B131,Ajustes_EDUCACAO!$A$2:$T$300,4,)+VLOOKUP(B131,Ajustes_EDUCACAO!$A$2:$T$300,5,),"SEM CERTIFICAÇÃO")</f>
        <v>20739759.110000003</v>
      </c>
      <c r="G131" s="13">
        <f>IF(N131=0,0,IF(F131="SEM CERTIFICAÇÃO",0,IFERROR(VLOOKUP(B131,Ajustes_FUNDEB!$A$2:$K$300,3,),0)))</f>
        <v>2564815.38</v>
      </c>
      <c r="H131" s="26">
        <f>IF(N131=0,0,IF(F131="SEM CERTIFICAÇÃO",0,IFERROR(VLOOKUP(B131,MDE_2016!$A$2:$E$300,5,),0)))</f>
        <v>275432.62</v>
      </c>
      <c r="I131" s="10">
        <f>IF(N131=0,0,IF(F131="SEM CERTIFICAÇÃO",0,IFERROR(((VLOOKUP(B131,Ajustes_EDUCACAO!$A$2:$J$300,6,) - H131)),0)))</f>
        <v>7062099.7999999998</v>
      </c>
      <c r="J131" s="10">
        <f>IF(N131=0,0,IF(F131="SEM CERTIFICAÇÃO",0,IFERROR(VLOOKUP(B131,Ajustes_FUNDEB!$A$2:$K$300,5,),0)))</f>
        <v>184857.58</v>
      </c>
      <c r="K131" s="13">
        <f>IF(N131=0,0,IF(F131="SEM CERTIFICAÇÃO",0,IFERROR(VLOOKUP(B131,Ajustes_FUNDEB!$A$2:$K$300,6,),0)))</f>
        <v>3003557.16</v>
      </c>
      <c r="L131" s="29">
        <f>IF(N131=0,0,IF(F131="SEM CERTIFICAÇÃO",0,IFERROR(VLOOKUP(B131,Ajustes_EDUCACAO!$A$2:$K$300,7,),0)))</f>
        <v>1027817.27</v>
      </c>
      <c r="M131" s="23">
        <f t="shared" si="1"/>
        <v>30.423280793833673</v>
      </c>
      <c r="N131" s="13">
        <f>IF(F131="SEM CERTIFICAÇÃO",0,IFERROR(VLOOKUP(B131,Ajustes_EDUCACAO!$A$2:$K$300,10,),0))</f>
        <v>30.42</v>
      </c>
    </row>
    <row r="132" spans="1:14" x14ac:dyDescent="0.25">
      <c r="A132" s="91">
        <v>123</v>
      </c>
      <c r="B132" s="17">
        <v>125</v>
      </c>
      <c r="C132" s="17">
        <v>5211404</v>
      </c>
      <c r="D132" s="17" t="s">
        <v>674</v>
      </c>
      <c r="E132" s="20">
        <v>2016</v>
      </c>
      <c r="F132" s="26">
        <f>IFERROR(VLOOKUP(B132,Ajustes_EDUCACAO!$A$2:$T$300,4,)+VLOOKUP(B132,Ajustes_EDUCACAO!$A$2:$T$300,5,),"SEM CERTIFICAÇÃO")</f>
        <v>12810110.18</v>
      </c>
      <c r="G132" s="13">
        <f>IF(N132=0,0,IF(F132="SEM CERTIFICAÇÃO",0,IFERROR(VLOOKUP(B132,Ajustes_FUNDEB!$A$2:$K$300,3,),0)))</f>
        <v>2079656.57</v>
      </c>
      <c r="H132" s="26">
        <f>IF(N132=0,0,IF(F132="SEM CERTIFICAÇÃO",0,IFERROR(VLOOKUP(B132,MDE_2016!$A$2:$E$300,5,),0)))</f>
        <v>92793.3</v>
      </c>
      <c r="I132" s="10">
        <f>IF(N132=0,0,IF(F132="SEM CERTIFICAÇÃO",0,IFERROR(((VLOOKUP(B132,Ajustes_EDUCACAO!$A$2:$J$300,6,) - H132)),0)))</f>
        <v>3223107.96</v>
      </c>
      <c r="J132" s="10">
        <f>IF(N132=0,0,IF(F132="SEM CERTIFICAÇÃO",0,IFERROR(VLOOKUP(B132,Ajustes_FUNDEB!$A$2:$K$300,5,),0)))</f>
        <v>2079656.57</v>
      </c>
      <c r="K132" s="13">
        <f>IF(N132=0,0,IF(F132="SEM CERTIFICAÇÃO",0,IFERROR(VLOOKUP(B132,Ajustes_FUNDEB!$A$2:$K$300,6,),0)))</f>
        <v>61788.53</v>
      </c>
      <c r="L132" s="29">
        <f>IF(N132=0,0,IF(F132="SEM CERTIFICAÇÃO",0,IFERROR(VLOOKUP(B132,Ajustes_EDUCACAO!$A$2:$K$300,7,),0)))</f>
        <v>-85807.81</v>
      </c>
      <c r="M132" s="23">
        <f t="shared" si="1"/>
        <v>26.554877531896448</v>
      </c>
      <c r="N132" s="13">
        <f>IF(F132="SEM CERTIFICAÇÃO",0,IFERROR(VLOOKUP(B132,Ajustes_EDUCACAO!$A$2:$K$300,10,),0))</f>
        <v>26.55</v>
      </c>
    </row>
    <row r="133" spans="1:14" x14ac:dyDescent="0.25">
      <c r="A133" s="91">
        <v>124</v>
      </c>
      <c r="B133" s="17">
        <v>126</v>
      </c>
      <c r="C133" s="17">
        <v>5211503</v>
      </c>
      <c r="D133" s="17" t="s">
        <v>675</v>
      </c>
      <c r="E133" s="20">
        <v>2016</v>
      </c>
      <c r="F133" s="26">
        <f>IFERROR(VLOOKUP(B133,Ajustes_EDUCACAO!$A$2:$T$300,4,)+VLOOKUP(B133,Ajustes_EDUCACAO!$A$2:$T$300,5,),"SEM CERTIFICAÇÃO")</f>
        <v>165868264.99000001</v>
      </c>
      <c r="G133" s="13">
        <f>IF(N133=0,0,IF(F133="SEM CERTIFICAÇÃO",0,IFERROR(VLOOKUP(B133,Ajustes_FUNDEB!$A$2:$K$300,3,),0)))</f>
        <v>44558248.700000003</v>
      </c>
      <c r="H133" s="26">
        <f>IF(N133=0,0,IF(F133="SEM CERTIFICAÇÃO",0,IFERROR(VLOOKUP(B133,MDE_2016!$A$2:$E$300,5,),0)))</f>
        <v>88970.240000000005</v>
      </c>
      <c r="I133" s="10">
        <f>IF(N133=0,0,IF(F133="SEM CERTIFICAÇÃO",0,IFERROR(((VLOOKUP(B133,Ajustes_EDUCACAO!$A$2:$J$300,6,) - H133)),0)))</f>
        <v>64742951.280000001</v>
      </c>
      <c r="J133" s="10">
        <f>IF(N133=0,0,IF(F133="SEM CERTIFICAÇÃO",0,IFERROR(VLOOKUP(B133,Ajustes_FUNDEB!$A$2:$K$300,5,),0)))</f>
        <v>38076178.530000001</v>
      </c>
      <c r="K133" s="13">
        <f>IF(N133=0,0,IF(F133="SEM CERTIFICAÇÃO",0,IFERROR(VLOOKUP(B133,Ajustes_FUNDEB!$A$2:$K$300,6,),0)))</f>
        <v>6506375.2400000002</v>
      </c>
      <c r="L133" s="29">
        <f>IF(N133=0,0,IF(F133="SEM CERTIFICAÇÃO",0,IFERROR(VLOOKUP(B133,Ajustes_EDUCACAO!$A$2:$K$300,7,),0)))</f>
        <v>22501328.379999999</v>
      </c>
      <c r="M133" s="23">
        <f t="shared" si="1"/>
        <v>25.520610071222521</v>
      </c>
      <c r="N133" s="13">
        <f>IF(F133="SEM CERTIFICAÇÃO",0,IFERROR(VLOOKUP(B133,Ajustes_EDUCACAO!$A$2:$K$300,10,),0))</f>
        <v>25.52</v>
      </c>
    </row>
    <row r="134" spans="1:14" x14ac:dyDescent="0.25">
      <c r="A134" s="91">
        <v>125</v>
      </c>
      <c r="B134" s="17">
        <v>135</v>
      </c>
      <c r="C134" s="17">
        <v>5211602</v>
      </c>
      <c r="D134" s="17" t="s">
        <v>676</v>
      </c>
      <c r="E134" s="20">
        <v>2016</v>
      </c>
      <c r="F134" s="26">
        <f>IFERROR(VLOOKUP(B134,Ajustes_EDUCACAO!$A$2:$T$300,4,)+VLOOKUP(B134,Ajustes_EDUCACAO!$A$2:$T$300,5,),"SEM CERTIFICAÇÃO")</f>
        <v>15264174.75</v>
      </c>
      <c r="G134" s="13">
        <f>IF(N134=0,0,IF(F134="SEM CERTIFICAÇÃO",0,IFERROR(VLOOKUP(B134,Ajustes_FUNDEB!$A$2:$K$300,3,),0)))</f>
        <v>263777.07</v>
      </c>
      <c r="H134" s="26">
        <f>IF(N134=0,0,IF(F134="SEM CERTIFICAÇÃO",0,IFERROR(VLOOKUP(B134,MDE_2016!$A$2:$E$300,5,),0)))</f>
        <v>0</v>
      </c>
      <c r="I134" s="10">
        <f>IF(N134=0,0,IF(F134="SEM CERTIFICAÇÃO",0,IFERROR(((VLOOKUP(B134,Ajustes_EDUCACAO!$A$2:$J$300,6,) - H134)),0)))</f>
        <v>1591030.96</v>
      </c>
      <c r="J134" s="10">
        <f>IF(N134=0,0,IF(F134="SEM CERTIFICAÇÃO",0,IFERROR(VLOOKUP(B134,Ajustes_FUNDEB!$A$2:$K$300,5,),0)))</f>
        <v>263777.07</v>
      </c>
      <c r="K134" s="13">
        <f>IF(N134=0,0,IF(F134="SEM CERTIFICAÇÃO",0,IFERROR(VLOOKUP(B134,Ajustes_FUNDEB!$A$2:$K$300,6,),0)))</f>
        <v>0</v>
      </c>
      <c r="L134" s="29">
        <f>IF(N134=0,0,IF(F134="SEM CERTIFICAÇÃO",0,IFERROR(VLOOKUP(B134,Ajustes_EDUCACAO!$A$2:$K$300,7,),0)))</f>
        <v>-2433322.15</v>
      </c>
      <c r="M134" s="23">
        <f t="shared" si="1"/>
        <v>26.36469495345629</v>
      </c>
      <c r="N134" s="13">
        <f>IF(F134="SEM CERTIFICAÇÃO",0,IFERROR(VLOOKUP(B134,Ajustes_EDUCACAO!$A$2:$K$300,10,),0))</f>
        <v>26.36</v>
      </c>
    </row>
    <row r="135" spans="1:14" x14ac:dyDescent="0.25">
      <c r="A135" s="91">
        <v>126</v>
      </c>
      <c r="B135" s="17">
        <v>136</v>
      </c>
      <c r="C135" s="17">
        <v>5211701</v>
      </c>
      <c r="D135" s="17" t="s">
        <v>677</v>
      </c>
      <c r="E135" s="20">
        <v>2016</v>
      </c>
      <c r="F135" s="26">
        <f>IFERROR(VLOOKUP(B135,Ajustes_EDUCACAO!$A$2:$T$300,4,)+VLOOKUP(B135,Ajustes_EDUCACAO!$A$2:$T$300,5,),"SEM CERTIFICAÇÃO")</f>
        <v>17586125</v>
      </c>
      <c r="G135" s="13">
        <f>IF(N135=0,0,IF(F135="SEM CERTIFICAÇÃO",0,IFERROR(VLOOKUP(B135,Ajustes_FUNDEB!$A$2:$K$300,3,),0)))</f>
        <v>3223934.63</v>
      </c>
      <c r="H135" s="26">
        <f>IF(N135=0,0,IF(F135="SEM CERTIFICAÇÃO",0,IFERROR(VLOOKUP(B135,MDE_2016!$A$2:$E$300,5,),0)))</f>
        <v>12970</v>
      </c>
      <c r="I135" s="10">
        <f>IF(N135=0,0,IF(F135="SEM CERTIFICAÇÃO",0,IFERROR(((VLOOKUP(B135,Ajustes_EDUCACAO!$A$2:$J$300,6,) - H135)),0)))</f>
        <v>5314033.37</v>
      </c>
      <c r="J135" s="10">
        <f>IF(N135=0,0,IF(F135="SEM CERTIFICAÇÃO",0,IFERROR(VLOOKUP(B135,Ajustes_FUNDEB!$A$2:$K$300,5,),0)))</f>
        <v>2874727.66</v>
      </c>
      <c r="K135" s="13">
        <f>IF(N135=0,0,IF(F135="SEM CERTIFICAÇÃO",0,IFERROR(VLOOKUP(B135,Ajustes_FUNDEB!$A$2:$K$300,6,),0)))</f>
        <v>320177.81</v>
      </c>
      <c r="L135" s="29">
        <f>IF(N135=0,0,IF(F135="SEM CERTIFICAÇÃO",0,IFERROR(VLOOKUP(B135,Ajustes_EDUCACAO!$A$2:$K$300,7,),0)))</f>
        <v>219729.48</v>
      </c>
      <c r="M135" s="23">
        <f t="shared" si="1"/>
        <v>29.041496577557592</v>
      </c>
      <c r="N135" s="13">
        <f>IF(F135="SEM CERTIFICAÇÃO",0,IFERROR(VLOOKUP(B135,Ajustes_EDUCACAO!$A$2:$K$300,10,),0))</f>
        <v>29.04</v>
      </c>
    </row>
    <row r="136" spans="1:14" x14ac:dyDescent="0.25">
      <c r="A136" s="91">
        <v>127</v>
      </c>
      <c r="B136" s="17">
        <v>137</v>
      </c>
      <c r="C136" s="17">
        <v>5211800</v>
      </c>
      <c r="D136" s="17" t="s">
        <v>678</v>
      </c>
      <c r="E136" s="20">
        <v>2016</v>
      </c>
      <c r="F136" s="26">
        <f>IFERROR(VLOOKUP(B136,Ajustes_EDUCACAO!$A$2:$T$300,4,)+VLOOKUP(B136,Ajustes_EDUCACAO!$A$2:$T$300,5,),"SEM CERTIFICAÇÃO")</f>
        <v>47364654.329999998</v>
      </c>
      <c r="G136" s="13">
        <f>IF(N136=0,0,IF(F136="SEM CERTIFICAÇÃO",0,IFERROR(VLOOKUP(B136,Ajustes_FUNDEB!$A$2:$K$300,3,),0)))</f>
        <v>16924594.34</v>
      </c>
      <c r="H136" s="26">
        <f>IF(N136=0,0,IF(F136="SEM CERTIFICAÇÃO",0,IFERROR(VLOOKUP(B136,MDE_2016!$A$2:$E$300,5,),0)))</f>
        <v>931919.72</v>
      </c>
      <c r="I136" s="10">
        <f>IF(N136=0,0,IF(F136="SEM CERTIFICAÇÃO",0,IFERROR(((VLOOKUP(B136,Ajustes_EDUCACAO!$A$2:$J$300,6,) - H136)),0)))</f>
        <v>23691513.460000001</v>
      </c>
      <c r="J136" s="10">
        <f>IF(N136=0,0,IF(F136="SEM CERTIFICAÇÃO",0,IFERROR(VLOOKUP(B136,Ajustes_FUNDEB!$A$2:$K$300,5,),0)))</f>
        <v>15399762.66</v>
      </c>
      <c r="K136" s="13">
        <f>IF(N136=0,0,IF(F136="SEM CERTIFICAÇÃO",0,IFERROR(VLOOKUP(B136,Ajustes_FUNDEB!$A$2:$K$300,6,),0)))</f>
        <v>2160343.98</v>
      </c>
      <c r="L136" s="29">
        <f>IF(N136=0,0,IF(F136="SEM CERTIFICAÇÃO",0,IFERROR(VLOOKUP(B136,Ajustes_EDUCACAO!$A$2:$K$300,7,),0)))</f>
        <v>10767139.130000001</v>
      </c>
      <c r="M136" s="23">
        <f t="shared" si="1"/>
        <v>29.254502637051122</v>
      </c>
      <c r="N136" s="13">
        <f>IF(F136="SEM CERTIFICAÇÃO",0,IFERROR(VLOOKUP(B136,Ajustes_EDUCACAO!$A$2:$K$300,10,),0))</f>
        <v>29.25</v>
      </c>
    </row>
    <row r="137" spans="1:14" x14ac:dyDescent="0.25">
      <c r="A137" s="91">
        <v>128</v>
      </c>
      <c r="B137" s="17">
        <v>139</v>
      </c>
      <c r="C137" s="17">
        <v>5211909</v>
      </c>
      <c r="D137" s="17" t="s">
        <v>679</v>
      </c>
      <c r="E137" s="20">
        <v>2016</v>
      </c>
      <c r="F137" s="26">
        <f>IFERROR(VLOOKUP(B137,Ajustes_EDUCACAO!$A$2:$T$300,4,)+VLOOKUP(B137,Ajustes_EDUCACAO!$A$2:$T$300,5,),"SEM CERTIFICAÇÃO")</f>
        <v>204886174.44999999</v>
      </c>
      <c r="G137" s="13">
        <f>IF(N137=0,0,IF(F137="SEM CERTIFICAÇÃO",0,IFERROR(VLOOKUP(B137,Ajustes_FUNDEB!$A$2:$K$300,3,),0)))</f>
        <v>39004541.049999997</v>
      </c>
      <c r="H137" s="26">
        <f>IF(N137=0,0,IF(F137="SEM CERTIFICAÇÃO",0,IFERROR(VLOOKUP(B137,MDE_2016!$A$2:$E$300,5,),0)))</f>
        <v>13132973.25</v>
      </c>
      <c r="I137" s="10">
        <f>IF(N137=0,0,IF(F137="SEM CERTIFICAÇÃO",0,IFERROR(((VLOOKUP(B137,Ajustes_EDUCACAO!$A$2:$J$300,6,) - H137)),0)))</f>
        <v>53233782.719999999</v>
      </c>
      <c r="J137" s="10">
        <f>IF(N137=0,0,IF(F137="SEM CERTIFICAÇÃO",0,IFERROR(VLOOKUP(B137,Ajustes_FUNDEB!$A$2:$K$300,5,),0)))</f>
        <v>33193418.93</v>
      </c>
      <c r="K137" s="13">
        <f>IF(N137=0,0,IF(F137="SEM CERTIFICAÇÃO",0,IFERROR(VLOOKUP(B137,Ajustes_FUNDEB!$A$2:$K$300,6,),0)))</f>
        <v>5801921.0499999998</v>
      </c>
      <c r="L137" s="29">
        <f>IF(N137=0,0,IF(F137="SEM CERTIFICAÇÃO",0,IFERROR(VLOOKUP(B137,Ajustes_EDUCACAO!$A$2:$K$300,7,),0)))</f>
        <v>10023811.189999999</v>
      </c>
      <c r="M137" s="23">
        <f t="shared" si="1"/>
        <v>27.499632384297275</v>
      </c>
      <c r="N137" s="13">
        <f>IF(F137="SEM CERTIFICAÇÃO",0,IFERROR(VLOOKUP(B137,Ajustes_EDUCACAO!$A$2:$K$300,10,),0))</f>
        <v>27.5</v>
      </c>
    </row>
    <row r="138" spans="1:14" x14ac:dyDescent="0.25">
      <c r="A138" s="91">
        <v>129</v>
      </c>
      <c r="B138" s="17">
        <v>141</v>
      </c>
      <c r="C138" s="17">
        <v>5212006</v>
      </c>
      <c r="D138" s="17" t="s">
        <v>680</v>
      </c>
      <c r="E138" s="20">
        <v>2016</v>
      </c>
      <c r="F138" s="26">
        <f>IFERROR(VLOOKUP(B138,Ajustes_EDUCACAO!$A$2:$T$300,4,)+VLOOKUP(B138,Ajustes_EDUCACAO!$A$2:$T$300,5,),"SEM CERTIFICAÇÃO")</f>
        <v>10483477.549999999</v>
      </c>
      <c r="G138" s="13">
        <f>IF(N138=0,0,IF(F138="SEM CERTIFICAÇÃO",0,IFERROR(VLOOKUP(B138,Ajustes_FUNDEB!$A$2:$K$300,3,),0)))</f>
        <v>1097070.2</v>
      </c>
      <c r="H138" s="26">
        <f>IF(N138=0,0,IF(F138="SEM CERTIFICAÇÃO",0,IFERROR(VLOOKUP(B138,MDE_2016!$A$2:$E$300,5,),0)))</f>
        <v>0</v>
      </c>
      <c r="I138" s="10">
        <f>IF(N138=0,0,IF(F138="SEM CERTIFICAÇÃO",0,IFERROR(((VLOOKUP(B138,Ajustes_EDUCACAO!$A$2:$J$300,6,) - H138)),0)))</f>
        <v>2575579.33</v>
      </c>
      <c r="J138" s="10">
        <f>IF(N138=0,0,IF(F138="SEM CERTIFICAÇÃO",0,IFERROR(VLOOKUP(B138,Ajustes_FUNDEB!$A$2:$K$300,5,),0)))</f>
        <v>968924.07</v>
      </c>
      <c r="K138" s="13">
        <f>IF(N138=0,0,IF(F138="SEM CERTIFICAÇÃO",0,IFERROR(VLOOKUP(B138,Ajustes_FUNDEB!$A$2:$K$300,6,),0)))</f>
        <v>72537.11</v>
      </c>
      <c r="L138" s="29">
        <f>IF(N138=0,0,IF(F138="SEM CERTIFICAÇÃO",0,IFERROR(VLOOKUP(B138,Ajustes_EDUCACAO!$A$2:$K$300,7,),0)))</f>
        <v>-791172.56</v>
      </c>
      <c r="M138" s="23">
        <f t="shared" si="1"/>
        <v>32.114838553739268</v>
      </c>
      <c r="N138" s="13">
        <f>IF(F138="SEM CERTIFICAÇÃO",0,IFERROR(VLOOKUP(B138,Ajustes_EDUCACAO!$A$2:$K$300,10,),0))</f>
        <v>32.11</v>
      </c>
    </row>
    <row r="139" spans="1:14" x14ac:dyDescent="0.25">
      <c r="A139" s="91">
        <v>130</v>
      </c>
      <c r="B139" s="17">
        <v>285</v>
      </c>
      <c r="C139" s="17">
        <v>5212055</v>
      </c>
      <c r="D139" s="17" t="s">
        <v>681</v>
      </c>
      <c r="E139" s="20">
        <v>2016</v>
      </c>
      <c r="F139" s="26">
        <f>IFERROR(VLOOKUP(B139,Ajustes_EDUCACAO!$A$2:$T$300,4,)+VLOOKUP(B139,Ajustes_EDUCACAO!$A$2:$T$300,5,),"SEM CERTIFICAÇÃO")</f>
        <v>10033693.4</v>
      </c>
      <c r="G139" s="13">
        <f>IF(N139=0,0,IF(F139="SEM CERTIFICAÇÃO",0,IFERROR(VLOOKUP(B139,Ajustes_FUNDEB!$A$2:$K$300,3,),0)))</f>
        <v>939993.28</v>
      </c>
      <c r="H139" s="26">
        <f>IF(N139=0,0,IF(F139="SEM CERTIFICAÇÃO",0,IFERROR(VLOOKUP(B139,MDE_2016!$A$2:$E$300,5,),0)))</f>
        <v>59215.11</v>
      </c>
      <c r="I139" s="10">
        <f>IF(N139=0,0,IF(F139="SEM CERTIFICAÇÃO",0,IFERROR(((VLOOKUP(B139,Ajustes_EDUCACAO!$A$2:$J$300,6,) - H139)),0)))</f>
        <v>1785344.3699999999</v>
      </c>
      <c r="J139" s="10">
        <f>IF(N139=0,0,IF(F139="SEM CERTIFICAÇÃO",0,IFERROR(VLOOKUP(B139,Ajustes_FUNDEB!$A$2:$K$300,5,),0)))</f>
        <v>705098.84</v>
      </c>
      <c r="K139" s="13">
        <f>IF(N139=0,0,IF(F139="SEM CERTIFICAÇÃO",0,IFERROR(VLOOKUP(B139,Ajustes_FUNDEB!$A$2:$K$300,6,),0)))</f>
        <v>234943.86</v>
      </c>
      <c r="L139" s="29">
        <f>IF(N139=0,0,IF(F139="SEM CERTIFICAÇÃO",0,IFERROR(VLOOKUP(B139,Ajustes_EDUCACAO!$A$2:$K$300,7,),0)))</f>
        <v>-849788.67</v>
      </c>
      <c r="M139" s="23">
        <f t="shared" ref="M139:M202" si="2">IFERROR(((H139+I139-L139)/F139*100),0)</f>
        <v>26.853004597489495</v>
      </c>
      <c r="N139" s="13">
        <f>IF(F139="SEM CERTIFICAÇÃO",0,IFERROR(VLOOKUP(B139,Ajustes_EDUCACAO!$A$2:$K$300,10,),0))</f>
        <v>26.85</v>
      </c>
    </row>
    <row r="140" spans="1:14" x14ac:dyDescent="0.25">
      <c r="A140" s="91">
        <v>131</v>
      </c>
      <c r="B140" s="17">
        <v>142</v>
      </c>
      <c r="C140" s="17">
        <v>5212105</v>
      </c>
      <c r="D140" s="17" t="s">
        <v>682</v>
      </c>
      <c r="E140" s="20">
        <v>2016</v>
      </c>
      <c r="F140" s="26">
        <f>IFERROR(VLOOKUP(B140,Ajustes_EDUCACAO!$A$2:$T$300,4,)+VLOOKUP(B140,Ajustes_EDUCACAO!$A$2:$T$300,5,),"SEM CERTIFICAÇÃO")</f>
        <v>18660284.469999999</v>
      </c>
      <c r="G140" s="13">
        <f>IF(N140=0,0,IF(F140="SEM CERTIFICAÇÃO",0,IFERROR(VLOOKUP(B140,Ajustes_FUNDEB!$A$2:$K$300,3,),0)))</f>
        <v>3768491.85</v>
      </c>
      <c r="H140" s="26">
        <f>IF(N140=0,0,IF(F140="SEM CERTIFICAÇÃO",0,IFERROR(VLOOKUP(B140,MDE_2016!$A$2:$E$300,5,),0)))</f>
        <v>255792.41</v>
      </c>
      <c r="I140" s="10">
        <f>IF(N140=0,0,IF(F140="SEM CERTIFICAÇÃO",0,IFERROR(((VLOOKUP(B140,Ajustes_EDUCACAO!$A$2:$J$300,6,) - H140)),0)))</f>
        <v>5505499.9100000001</v>
      </c>
      <c r="J140" s="10">
        <f>IF(N140=0,0,IF(F140="SEM CERTIFICAÇÃO",0,IFERROR(VLOOKUP(B140,Ajustes_FUNDEB!$A$2:$K$300,5,),0)))</f>
        <v>3168614.98</v>
      </c>
      <c r="K140" s="13">
        <f>IF(N140=0,0,IF(F140="SEM CERTIFICAÇÃO",0,IFERROR(VLOOKUP(B140,Ajustes_FUNDEB!$A$2:$K$300,6,),0)))</f>
        <v>553753.16</v>
      </c>
      <c r="L140" s="29">
        <f>IF(N140=0,0,IF(F140="SEM CERTIFICAÇÃO",0,IFERROR(VLOOKUP(B140,Ajustes_EDUCACAO!$A$2:$K$300,7,),0)))</f>
        <v>667706.42000000004</v>
      </c>
      <c r="M140" s="23">
        <f t="shared" si="2"/>
        <v>27.296400053219553</v>
      </c>
      <c r="N140" s="13">
        <f>IF(F140="SEM CERTIFICAÇÃO",0,IFERROR(VLOOKUP(B140,Ajustes_EDUCACAO!$A$2:$K$300,10,),0))</f>
        <v>27.3</v>
      </c>
    </row>
    <row r="141" spans="1:14" x14ac:dyDescent="0.25">
      <c r="A141" s="91">
        <v>132</v>
      </c>
      <c r="B141" s="17">
        <v>143</v>
      </c>
      <c r="C141" s="17">
        <v>5212204</v>
      </c>
      <c r="D141" s="17" t="s">
        <v>683</v>
      </c>
      <c r="E141" s="20">
        <v>2016</v>
      </c>
      <c r="F141" s="26">
        <f>IFERROR(VLOOKUP(B141,Ajustes_EDUCACAO!$A$2:$T$300,4,)+VLOOKUP(B141,Ajustes_EDUCACAO!$A$2:$T$300,5,),"SEM CERTIFICAÇÃO")</f>
        <v>34552266.350000001</v>
      </c>
      <c r="G141" s="13">
        <f>IF(N141=0,0,IF(F141="SEM CERTIFICAÇÃO",0,IFERROR(VLOOKUP(B141,Ajustes_FUNDEB!$A$2:$K$300,3,),0)))</f>
        <v>6017158.3600000003</v>
      </c>
      <c r="H141" s="26">
        <f>IF(N141=0,0,IF(F141="SEM CERTIFICAÇÃO",0,IFERROR(VLOOKUP(B141,MDE_2016!$A$2:$E$300,5,),0)))</f>
        <v>85057.79</v>
      </c>
      <c r="I141" s="10">
        <f>IF(N141=0,0,IF(F141="SEM CERTIFICAÇÃO",0,IFERROR(((VLOOKUP(B141,Ajustes_EDUCACAO!$A$2:$J$300,6,) - H141)),0)))</f>
        <v>15140947.290000001</v>
      </c>
      <c r="J141" s="10">
        <f>IF(N141=0,0,IF(F141="SEM CERTIFICAÇÃO",0,IFERROR(VLOOKUP(B141,Ajustes_FUNDEB!$A$2:$K$300,5,),0)))</f>
        <v>5719625.8799999999</v>
      </c>
      <c r="K141" s="13">
        <f>IF(N141=0,0,IF(F141="SEM CERTIFICAÇÃO",0,IFERROR(VLOOKUP(B141,Ajustes_FUNDEB!$A$2:$K$300,6,),0)))</f>
        <v>174577.59</v>
      </c>
      <c r="L141" s="29">
        <f>IF(N141=0,0,IF(F141="SEM CERTIFICAÇÃO",0,IFERROR(VLOOKUP(B141,Ajustes_EDUCACAO!$A$2:$K$300,7,),0)))</f>
        <v>862696.25</v>
      </c>
      <c r="M141" s="23">
        <f t="shared" si="2"/>
        <v>41.569802352487365</v>
      </c>
      <c r="N141" s="13">
        <f>IF(F141="SEM CERTIFICAÇÃO",0,IFERROR(VLOOKUP(B141,Ajustes_EDUCACAO!$A$2:$K$300,10,),0))</f>
        <v>41.57</v>
      </c>
    </row>
    <row r="142" spans="1:14" x14ac:dyDescent="0.25">
      <c r="A142" s="91">
        <v>133</v>
      </c>
      <c r="B142" s="17">
        <v>514</v>
      </c>
      <c r="C142" s="17">
        <v>5212253</v>
      </c>
      <c r="D142" s="17" t="s">
        <v>684</v>
      </c>
      <c r="E142" s="20">
        <v>2016</v>
      </c>
      <c r="F142" s="26">
        <f>IFERROR(VLOOKUP(B142,Ajustes_EDUCACAO!$A$2:$T$300,4,)+VLOOKUP(B142,Ajustes_EDUCACAO!$A$2:$T$300,5,),"SEM CERTIFICAÇÃO")</f>
        <v>10886315.24</v>
      </c>
      <c r="G142" s="13">
        <f>IF(N142=0,0,IF(F142="SEM CERTIFICAÇÃO",0,IFERROR(VLOOKUP(B142,Ajustes_FUNDEB!$A$2:$K$300,3,),0)))</f>
        <v>702437.71</v>
      </c>
      <c r="H142" s="26">
        <f>IF(N142=0,0,IF(F142="SEM CERTIFICAÇÃO",0,IFERROR(VLOOKUP(B142,MDE_2016!$A$2:$E$300,5,),0)))</f>
        <v>541.04</v>
      </c>
      <c r="I142" s="10">
        <f>IF(N142=0,0,IF(F142="SEM CERTIFICAÇÃO",0,IFERROR(((VLOOKUP(B142,Ajustes_EDUCACAO!$A$2:$J$300,6,) - H142)),0)))</f>
        <v>2152575.9699999997</v>
      </c>
      <c r="J142" s="10">
        <f>IF(N142=0,0,IF(F142="SEM CERTIFICAÇÃO",0,IFERROR(VLOOKUP(B142,Ajustes_FUNDEB!$A$2:$K$300,5,),0)))</f>
        <v>702437.71</v>
      </c>
      <c r="K142" s="13">
        <f>IF(N142=0,0,IF(F142="SEM CERTIFICAÇÃO",0,IFERROR(VLOOKUP(B142,Ajustes_FUNDEB!$A$2:$K$300,6,),0)))</f>
        <v>71841.259999999995</v>
      </c>
      <c r="L142" s="29">
        <f>IF(N142=0,0,IF(F142="SEM CERTIFICAÇÃO",0,IFERROR(VLOOKUP(B142,Ajustes_EDUCACAO!$A$2:$K$300,7,),0)))</f>
        <v>-1140135.28</v>
      </c>
      <c r="M142" s="23">
        <f t="shared" si="2"/>
        <v>30.251303746004695</v>
      </c>
      <c r="N142" s="13">
        <f>IF(F142="SEM CERTIFICAÇÃO",0,IFERROR(VLOOKUP(B142,Ajustes_EDUCACAO!$A$2:$K$300,10,),0))</f>
        <v>30.25</v>
      </c>
    </row>
    <row r="143" spans="1:14" x14ac:dyDescent="0.25">
      <c r="A143" s="91">
        <v>134</v>
      </c>
      <c r="B143" s="17">
        <v>144</v>
      </c>
      <c r="C143" s="17">
        <v>5212303</v>
      </c>
      <c r="D143" s="17" t="s">
        <v>685</v>
      </c>
      <c r="E143" s="20">
        <v>2016</v>
      </c>
      <c r="F143" s="26">
        <f>IFERROR(VLOOKUP(B143,Ajustes_EDUCACAO!$A$2:$T$300,4,)+VLOOKUP(B143,Ajustes_EDUCACAO!$A$2:$T$300,5,),"SEM CERTIFICAÇÃO")</f>
        <v>14446421.59</v>
      </c>
      <c r="G143" s="13">
        <f>IF(N143=0,0,IF(F143="SEM CERTIFICAÇÃO",0,IFERROR(VLOOKUP(B143,Ajustes_FUNDEB!$A$2:$K$300,3,),0)))</f>
        <v>3715274.1</v>
      </c>
      <c r="H143" s="26">
        <f>IF(N143=0,0,IF(F143="SEM CERTIFICAÇÃO",0,IFERROR(VLOOKUP(B143,MDE_2016!$A$2:$E$300,5,),0)))</f>
        <v>18598.310000000001</v>
      </c>
      <c r="I143" s="10">
        <f>IF(N143=0,0,IF(F143="SEM CERTIFICAÇÃO",0,IFERROR(((VLOOKUP(B143,Ajustes_EDUCACAO!$A$2:$J$300,6,) - H143)),0)))</f>
        <v>6017956.1100000003</v>
      </c>
      <c r="J143" s="10">
        <f>IF(N143=0,0,IF(F143="SEM CERTIFICAÇÃO",0,IFERROR(VLOOKUP(B143,Ajustes_FUNDEB!$A$2:$K$300,5,),0)))</f>
        <v>2465854.16</v>
      </c>
      <c r="K143" s="13">
        <f>IF(N143=0,0,IF(F143="SEM CERTIFICAÇÃO",0,IFERROR(VLOOKUP(B143,Ajustes_FUNDEB!$A$2:$K$300,6,),0)))</f>
        <v>1202257.22</v>
      </c>
      <c r="L143" s="29">
        <f>IF(N143=0,0,IF(F143="SEM CERTIFICAÇÃO",0,IFERROR(VLOOKUP(B143,Ajustes_EDUCACAO!$A$2:$K$300,7,),0)))</f>
        <v>1609835.7</v>
      </c>
      <c r="M143" s="23">
        <f t="shared" si="2"/>
        <v>30.642319915848446</v>
      </c>
      <c r="N143" s="13">
        <f>IF(F143="SEM CERTIFICAÇÃO",0,IFERROR(VLOOKUP(B143,Ajustes_EDUCACAO!$A$2:$K$300,10,),0))</f>
        <v>30.64</v>
      </c>
    </row>
    <row r="144" spans="1:14" x14ac:dyDescent="0.25">
      <c r="A144" s="91">
        <v>135</v>
      </c>
      <c r="B144" s="17">
        <v>145</v>
      </c>
      <c r="C144" s="17">
        <v>5212501</v>
      </c>
      <c r="D144" s="17" t="s">
        <v>686</v>
      </c>
      <c r="E144" s="20">
        <v>2016</v>
      </c>
      <c r="F144" s="26">
        <f>IFERROR(VLOOKUP(B144,Ajustes_EDUCACAO!$A$2:$T$300,4,)+VLOOKUP(B144,Ajustes_EDUCACAO!$A$2:$T$300,5,),"SEM CERTIFICAÇÃO")</f>
        <v>173914335.61000001</v>
      </c>
      <c r="G144" s="13">
        <f>IF(N144=0,0,IF(F144="SEM CERTIFICAÇÃO",0,IFERROR(VLOOKUP(B144,Ajustes_FUNDEB!$A$2:$K$300,3,),0)))</f>
        <v>74958530.439999998</v>
      </c>
      <c r="H144" s="26">
        <f>IF(N144=0,0,IF(F144="SEM CERTIFICAÇÃO",0,IFERROR(VLOOKUP(B144,MDE_2016!$A$2:$E$300,5,),0)))</f>
        <v>0</v>
      </c>
      <c r="I144" s="10">
        <f>IF(N144=0,0,IF(F144="SEM CERTIFICAÇÃO",0,IFERROR(((VLOOKUP(B144,Ajustes_EDUCACAO!$A$2:$J$300,6,) - H144)),0)))</f>
        <v>98892426.310000002</v>
      </c>
      <c r="J144" s="10">
        <f>IF(N144=0,0,IF(F144="SEM CERTIFICAÇÃO",0,IFERROR(VLOOKUP(B144,Ajustes_FUNDEB!$A$2:$K$300,5,),0)))</f>
        <v>61464703.689999998</v>
      </c>
      <c r="K144" s="13">
        <f>IF(N144=0,0,IF(F144="SEM CERTIFICAÇÃO",0,IFERROR(VLOOKUP(B144,Ajustes_FUNDEB!$A$2:$K$300,6,),0)))</f>
        <v>15007116.359999999</v>
      </c>
      <c r="L144" s="29">
        <f>IF(N144=0,0,IF(F144="SEM CERTIFICAÇÃO",0,IFERROR(VLOOKUP(B144,Ajustes_EDUCACAO!$A$2:$K$300,7,),0)))</f>
        <v>53314677.869999997</v>
      </c>
      <c r="M144" s="23">
        <f t="shared" si="2"/>
        <v>26.207010641266137</v>
      </c>
      <c r="N144" s="13">
        <f>IF(F144="SEM CERTIFICAÇÃO",0,IFERROR(VLOOKUP(B144,Ajustes_EDUCACAO!$A$2:$K$300,10,),0))</f>
        <v>26.21</v>
      </c>
    </row>
    <row r="145" spans="1:15" x14ac:dyDescent="0.25">
      <c r="A145" s="91">
        <v>136</v>
      </c>
      <c r="B145" s="17">
        <v>146</v>
      </c>
      <c r="C145" s="17">
        <v>5212600</v>
      </c>
      <c r="D145" s="17" t="s">
        <v>687</v>
      </c>
      <c r="E145" s="20">
        <v>2016</v>
      </c>
      <c r="F145" s="26">
        <f>IFERROR(VLOOKUP(B145,Ajustes_EDUCACAO!$A$2:$T$300,4,)+VLOOKUP(B145,Ajustes_EDUCACAO!$A$2:$T$300,5,),"SEM CERTIFICAÇÃO")</f>
        <v>10817155.390000001</v>
      </c>
      <c r="G145" s="13">
        <f>IF(N145=0,0,IF(F145="SEM CERTIFICAÇÃO",0,IFERROR(VLOOKUP(B145,Ajustes_FUNDEB!$A$2:$K$300,3,),0)))</f>
        <v>985400.56</v>
      </c>
      <c r="H145" s="26">
        <f>IF(N145=0,0,IF(F145="SEM CERTIFICAÇÃO",0,IFERROR(VLOOKUP(B145,MDE_2016!$A$2:$E$300,5,),0)))</f>
        <v>0</v>
      </c>
      <c r="I145" s="10">
        <f>IF(N145=0,0,IF(F145="SEM CERTIFICAÇÃO",0,IFERROR(((VLOOKUP(B145,Ajustes_EDUCACAO!$A$2:$J$300,6,) - H145)),0)))</f>
        <v>2062175.17</v>
      </c>
      <c r="J145" s="10">
        <f>IF(N145=0,0,IF(F145="SEM CERTIFICAÇÃO",0,IFERROR(VLOOKUP(B145,Ajustes_FUNDEB!$A$2:$K$300,5,),0)))</f>
        <v>904527.6</v>
      </c>
      <c r="K145" s="13">
        <f>IF(N145=0,0,IF(F145="SEM CERTIFICAÇÃO",0,IFERROR(VLOOKUP(B145,Ajustes_FUNDEB!$A$2:$K$300,6,),0)))</f>
        <v>164606.97</v>
      </c>
      <c r="L145" s="29">
        <f>IF(N145=0,0,IF(F145="SEM CERTIFICAÇÃO",0,IFERROR(VLOOKUP(B145,Ajustes_EDUCACAO!$A$2:$K$300,7,),0)))</f>
        <v>-861719.52</v>
      </c>
      <c r="M145" s="23">
        <f t="shared" si="2"/>
        <v>27.030162594345423</v>
      </c>
      <c r="N145" s="13">
        <f>IF(F145="SEM CERTIFICAÇÃO",0,IFERROR(VLOOKUP(B145,Ajustes_EDUCACAO!$A$2:$K$300,10,),0))</f>
        <v>27.03</v>
      </c>
    </row>
    <row r="146" spans="1:15" x14ac:dyDescent="0.25">
      <c r="A146" s="91">
        <v>137</v>
      </c>
      <c r="B146" s="17">
        <v>147</v>
      </c>
      <c r="C146" s="17">
        <v>5212709</v>
      </c>
      <c r="D146" s="17" t="s">
        <v>688</v>
      </c>
      <c r="E146" s="20">
        <v>2016</v>
      </c>
      <c r="F146" s="26">
        <f>IFERROR(VLOOKUP(B146,Ajustes_EDUCACAO!$A$2:$T$300,4,)+VLOOKUP(B146,Ajustes_EDUCACAO!$A$2:$T$300,5,),"SEM CERTIFICAÇÃO")</f>
        <v>12459372.52</v>
      </c>
      <c r="G146" s="13">
        <f>IF(N146=0,0,IF(F146="SEM CERTIFICAÇÃO",0,IFERROR(VLOOKUP(B146,Ajustes_FUNDEB!$A$2:$K$300,3,),0)))</f>
        <v>3320025.28</v>
      </c>
      <c r="H146" s="26">
        <f>IF(N146=0,0,IF(F146="SEM CERTIFICAÇÃO",0,IFERROR(VLOOKUP(B146,MDE_2016!$A$2:$E$300,5,),0)))</f>
        <v>0</v>
      </c>
      <c r="I146" s="10">
        <f>IF(N146=0,0,IF(F146="SEM CERTIFICAÇÃO",0,IFERROR(((VLOOKUP(B146,Ajustes_EDUCACAO!$A$2:$J$300,6,) - H146)),0)))</f>
        <v>5018063.9800000004</v>
      </c>
      <c r="J146" s="10">
        <f>IF(N146=0,0,IF(F146="SEM CERTIFICAÇÃO",0,IFERROR(VLOOKUP(B146,Ajustes_FUNDEB!$A$2:$K$300,5,),0)))</f>
        <v>2815851.08</v>
      </c>
      <c r="K146" s="13">
        <f>IF(N146=0,0,IF(F146="SEM CERTIFICAÇÃO",0,IFERROR(VLOOKUP(B146,Ajustes_FUNDEB!$A$2:$K$300,6,),0)))</f>
        <v>1018027.16</v>
      </c>
      <c r="L146" s="29">
        <f>IF(N146=0,0,IF(F146="SEM CERTIFICAÇÃO",0,IFERROR(VLOOKUP(B146,Ajustes_EDUCACAO!$A$2:$K$300,7,),0)))</f>
        <v>2063668.74</v>
      </c>
      <c r="M146" s="23">
        <f t="shared" si="2"/>
        <v>23.712231376480268</v>
      </c>
      <c r="N146" s="13">
        <f>IF(F146="SEM CERTIFICAÇÃO",0,IFERROR(VLOOKUP(B146,Ajustes_EDUCACAO!$A$2:$K$300,10,),0))</f>
        <v>23.71</v>
      </c>
    </row>
    <row r="147" spans="1:15" x14ac:dyDescent="0.25">
      <c r="A147" s="91">
        <v>138</v>
      </c>
      <c r="B147" s="17">
        <v>148</v>
      </c>
      <c r="C147" s="17">
        <v>5212808</v>
      </c>
      <c r="D147" s="17" t="s">
        <v>689</v>
      </c>
      <c r="E147" s="20">
        <v>2016</v>
      </c>
      <c r="F147" s="26">
        <f>IFERROR(VLOOKUP(B147,Ajustes_EDUCACAO!$A$2:$T$300,4,)+VLOOKUP(B147,Ajustes_EDUCACAO!$A$2:$T$300,5,),"SEM CERTIFICAÇÃO")</f>
        <v>17566258.849999998</v>
      </c>
      <c r="G147" s="13">
        <f>IF(N147=0,0,IF(F147="SEM CERTIFICAÇÃO",0,IFERROR(VLOOKUP(B147,Ajustes_FUNDEB!$A$2:$K$300,3,),0)))</f>
        <v>3460610.62</v>
      </c>
      <c r="H147" s="26">
        <f>IF(N147=0,0,IF(F147="SEM CERTIFICAÇÃO",0,IFERROR(VLOOKUP(B147,MDE_2016!$A$2:$E$300,5,),0)))</f>
        <v>0</v>
      </c>
      <c r="I147" s="10">
        <f>IF(N147=0,0,IF(F147="SEM CERTIFICAÇÃO",0,IFERROR(((VLOOKUP(B147,Ajustes_EDUCACAO!$A$2:$J$300,6,) - H147)),0)))</f>
        <v>5920019.7699999996</v>
      </c>
      <c r="J147" s="10">
        <f>IF(N147=0,0,IF(F147="SEM CERTIFICAÇÃO",0,IFERROR(VLOOKUP(B147,Ajustes_FUNDEB!$A$2:$K$300,5,),0)))</f>
        <v>3046263.21</v>
      </c>
      <c r="K147" s="13">
        <f>IF(N147=0,0,IF(F147="SEM CERTIFICAÇÃO",0,IFERROR(VLOOKUP(B147,Ajustes_FUNDEB!$A$2:$K$300,6,),0)))</f>
        <v>484583.38</v>
      </c>
      <c r="L147" s="29">
        <f>IF(N147=0,0,IF(F147="SEM CERTIFICAÇÃO",0,IFERROR(VLOOKUP(B147,Ajustes_EDUCACAO!$A$2:$K$300,7,),0)))</f>
        <v>807790.84</v>
      </c>
      <c r="M147" s="23">
        <f t="shared" si="2"/>
        <v>29.102548093215653</v>
      </c>
      <c r="N147" s="13">
        <f>IF(F147="SEM CERTIFICAÇÃO",0,IFERROR(VLOOKUP(B147,Ajustes_EDUCACAO!$A$2:$K$300,10,),0))</f>
        <v>29.1</v>
      </c>
    </row>
    <row r="148" spans="1:15" x14ac:dyDescent="0.25">
      <c r="A148" s="91">
        <v>139</v>
      </c>
      <c r="B148" s="17">
        <v>149</v>
      </c>
      <c r="C148" s="17">
        <v>5212907</v>
      </c>
      <c r="D148" s="17" t="s">
        <v>690</v>
      </c>
      <c r="E148" s="20">
        <v>2016</v>
      </c>
      <c r="F148" s="26">
        <f>IFERROR(VLOOKUP(B148,Ajustes_EDUCACAO!$A$2:$T$300,4,)+VLOOKUP(B148,Ajustes_EDUCACAO!$A$2:$T$300,5,),"SEM CERTIFICAÇÃO")</f>
        <v>10420553.450000001</v>
      </c>
      <c r="G148" s="13">
        <f>IF(N148=0,0,IF(F148="SEM CERTIFICAÇÃO",0,IFERROR(VLOOKUP(B148,Ajustes_FUNDEB!$A$2:$K$300,3,),0)))</f>
        <v>501253.94</v>
      </c>
      <c r="H148" s="26">
        <f>IF(N148=0,0,IF(F148="SEM CERTIFICAÇÃO",0,IFERROR(VLOOKUP(B148,MDE_2016!$A$2:$E$300,5,),0)))</f>
        <v>283044.98</v>
      </c>
      <c r="I148" s="10">
        <f>IF(N148=0,0,IF(F148="SEM CERTIFICAÇÃO",0,IFERROR(((VLOOKUP(B148,Ajustes_EDUCACAO!$A$2:$J$300,6,) - H148)),0)))</f>
        <v>1006221.8200000001</v>
      </c>
      <c r="J148" s="10">
        <f>IF(N148=0,0,IF(F148="SEM CERTIFICAÇÃO",0,IFERROR(VLOOKUP(B148,Ajustes_FUNDEB!$A$2:$K$300,5,),0)))</f>
        <v>436163.8</v>
      </c>
      <c r="K148" s="13">
        <f>IF(N148=0,0,IF(F148="SEM CERTIFICAÇÃO",0,IFERROR(VLOOKUP(B148,Ajustes_FUNDEB!$A$2:$K$300,6,),0)))</f>
        <v>42007.83</v>
      </c>
      <c r="L148" s="29">
        <f>IF(N148=0,0,IF(F148="SEM CERTIFICAÇÃO",0,IFERROR(VLOOKUP(B148,Ajustes_EDUCACAO!$A$2:$K$300,7,),0)))</f>
        <v>-1317947.01</v>
      </c>
      <c r="M148" s="23">
        <f t="shared" si="2"/>
        <v>25.019916864396485</v>
      </c>
      <c r="N148" s="13">
        <f>IF(F148="SEM CERTIFICAÇÃO",0,IFERROR(VLOOKUP(B148,Ajustes_EDUCACAO!$A$2:$K$300,10,),0))</f>
        <v>25.02</v>
      </c>
    </row>
    <row r="149" spans="1:15" x14ac:dyDescent="0.25">
      <c r="A149" s="93">
        <v>140</v>
      </c>
      <c r="B149" s="47">
        <v>150</v>
      </c>
      <c r="C149" s="47">
        <v>5212956</v>
      </c>
      <c r="D149" s="47" t="s">
        <v>691</v>
      </c>
      <c r="E149" s="48">
        <v>2016</v>
      </c>
      <c r="F149" s="49">
        <f>IFERROR(VLOOKUP(B149,Ajustes_EDUCACAO!$A$2:$T$300,4,)+VLOOKUP(B149,Ajustes_EDUCACAO!$A$2:$T$300,5,),"SEM CERTIFICAÇÃO")</f>
        <v>0</v>
      </c>
      <c r="G149" s="50">
        <f>IF(N149=0,0,IF(F149="SEM CERTIFICAÇÃO",0,IFERROR(VLOOKUP(B149,Ajustes_FUNDEB!$A$2:$K$300,3,),0)))</f>
        <v>0</v>
      </c>
      <c r="H149" s="49">
        <f>IF(N149=0,0,IF(F149="SEM CERTIFICAÇÃO",0,IFERROR(VLOOKUP(B149,MDE_2016!$A$2:$E$300,5,),0)))</f>
        <v>0</v>
      </c>
      <c r="I149" s="51">
        <f>IF(N149=0,0,IF(F149="SEM CERTIFICAÇÃO",0,IFERROR(((VLOOKUP(B149,Ajustes_EDUCACAO!$A$2:$J$300,6,) - H149)),0)))</f>
        <v>0</v>
      </c>
      <c r="J149" s="51">
        <f>IF(N149=0,0,IF(F149="SEM CERTIFICAÇÃO",0,IFERROR(VLOOKUP(B149,Ajustes_FUNDEB!$A$2:$K$300,5,),0)))</f>
        <v>0</v>
      </c>
      <c r="K149" s="50">
        <f>IF(N149=0,0,IF(F149="SEM CERTIFICAÇÃO",0,IFERROR(VLOOKUP(B149,Ajustes_FUNDEB!$A$2:$K$300,6,),0)))</f>
        <v>0</v>
      </c>
      <c r="L149" s="52">
        <f>IF(N149=0,0,IF(F149="SEM CERTIFICAÇÃO",0,IFERROR(VLOOKUP(B149,Ajustes_EDUCACAO!$A$2:$K$300,7,),0)))</f>
        <v>0</v>
      </c>
      <c r="M149" s="53">
        <f t="shared" si="2"/>
        <v>0</v>
      </c>
      <c r="N149" s="50">
        <f>IF(F149="SEM CERTIFICAÇÃO",0,IFERROR(VLOOKUP(B149,Ajustes_EDUCACAO!$A$2:$K$300,10,),0))</f>
        <v>0</v>
      </c>
      <c r="O149" s="54" t="s">
        <v>548</v>
      </c>
    </row>
    <row r="150" spans="1:15" x14ac:dyDescent="0.25">
      <c r="A150" s="91">
        <v>141</v>
      </c>
      <c r="B150" s="17">
        <v>251</v>
      </c>
      <c r="C150" s="17">
        <v>5213004</v>
      </c>
      <c r="D150" s="17" t="s">
        <v>692</v>
      </c>
      <c r="E150" s="20">
        <v>2016</v>
      </c>
      <c r="F150" s="26">
        <f>IFERROR(VLOOKUP(B150,Ajustes_EDUCACAO!$A$2:$T$300,4,)+VLOOKUP(B150,Ajustes_EDUCACAO!$A$2:$T$300,5,),"SEM CERTIFICAÇÃO")</f>
        <v>18980315.780000001</v>
      </c>
      <c r="G150" s="13">
        <f>IF(N150=0,0,IF(F150="SEM CERTIFICAÇÃO",0,IFERROR(VLOOKUP(B150,Ajustes_FUNDEB!$A$2:$K$300,3,),0)))</f>
        <v>5627222.9900000002</v>
      </c>
      <c r="H150" s="26">
        <f>IF(N150=0,0,IF(F150="SEM CERTIFICAÇÃO",0,IFERROR(VLOOKUP(B150,MDE_2016!$A$2:$E$300,5,),0)))</f>
        <v>990.9</v>
      </c>
      <c r="I150" s="10">
        <f>IF(N150=0,0,IF(F150="SEM CERTIFICAÇÃO",0,IFERROR(((VLOOKUP(B150,Ajustes_EDUCACAO!$A$2:$J$300,6,) - H150)),0)))</f>
        <v>9662941.5299999993</v>
      </c>
      <c r="J150" s="10">
        <f>IF(N150=0,0,IF(F150="SEM CERTIFICAÇÃO",0,IFERROR(VLOOKUP(B150,Ajustes_FUNDEB!$A$2:$K$300,5,),0)))</f>
        <v>4794948.29</v>
      </c>
      <c r="K150" s="13">
        <f>IF(N150=0,0,IF(F150="SEM CERTIFICAÇÃO",0,IFERROR(VLOOKUP(B150,Ajustes_FUNDEB!$A$2:$K$300,6,),0)))</f>
        <v>681377.05</v>
      </c>
      <c r="L150" s="29">
        <f>IF(N150=0,0,IF(F150="SEM CERTIFICAÇÃO",0,IFERROR(VLOOKUP(B150,Ajustes_EDUCACAO!$A$2:$K$300,7,),0)))</f>
        <v>2432107.62</v>
      </c>
      <c r="M150" s="23">
        <f t="shared" si="2"/>
        <v>38.101709654484992</v>
      </c>
      <c r="N150" s="13">
        <f>IF(F150="SEM CERTIFICAÇÃO",0,IFERROR(VLOOKUP(B150,Ajustes_EDUCACAO!$A$2:$K$300,10,),0))</f>
        <v>38.1</v>
      </c>
    </row>
    <row r="151" spans="1:15" x14ac:dyDescent="0.25">
      <c r="A151" s="91">
        <v>142</v>
      </c>
      <c r="B151" s="17">
        <v>151</v>
      </c>
      <c r="C151" s="17">
        <v>5213053</v>
      </c>
      <c r="D151" s="17" t="s">
        <v>693</v>
      </c>
      <c r="E151" s="20">
        <v>2016</v>
      </c>
      <c r="F151" s="26">
        <f>IFERROR(VLOOKUP(B151,Ajustes_EDUCACAO!$A$2:$T$300,4,)+VLOOKUP(B151,Ajustes_EDUCACAO!$A$2:$T$300,5,),"SEM CERTIFICAÇÃO")</f>
        <v>10648668.040000001</v>
      </c>
      <c r="G151" s="13">
        <f>IF(N151=0,0,IF(F151="SEM CERTIFICAÇÃO",0,IFERROR(VLOOKUP(B151,Ajustes_FUNDEB!$A$2:$K$300,3,),0)))</f>
        <v>1147561.69</v>
      </c>
      <c r="H151" s="26">
        <f>IF(N151=0,0,IF(F151="SEM CERTIFICAÇÃO",0,IFERROR(VLOOKUP(B151,MDE_2016!$A$2:$E$300,5,),0)))</f>
        <v>15120</v>
      </c>
      <c r="I151" s="10">
        <f>IF(N151=0,0,IF(F151="SEM CERTIFICAÇÃO",0,IFERROR(((VLOOKUP(B151,Ajustes_EDUCACAO!$A$2:$J$300,6,) - H151)),0)))</f>
        <v>2170440.71</v>
      </c>
      <c r="J151" s="10">
        <f>IF(N151=0,0,IF(F151="SEM CERTIFICAÇÃO",0,IFERROR(VLOOKUP(B151,Ajustes_FUNDEB!$A$2:$K$300,5,),0)))</f>
        <v>918524.32</v>
      </c>
      <c r="K151" s="13">
        <f>IF(N151=0,0,IF(F151="SEM CERTIFICAÇÃO",0,IFERROR(VLOOKUP(B151,Ajustes_FUNDEB!$A$2:$K$300,6,),0)))</f>
        <v>61027.3</v>
      </c>
      <c r="L151" s="29">
        <f>IF(N151=0,0,IF(F151="SEM CERTIFICAÇÃO",0,IFERROR(VLOOKUP(B151,Ajustes_EDUCACAO!$A$2:$K$300,7,),0)))</f>
        <v>-608239.6</v>
      </c>
      <c r="M151" s="23">
        <f t="shared" si="2"/>
        <v>26.236148028143429</v>
      </c>
      <c r="N151" s="13">
        <f>IF(F151="SEM CERTIFICAÇÃO",0,IFERROR(VLOOKUP(B151,Ajustes_EDUCACAO!$A$2:$K$300,10,),0))</f>
        <v>26.24</v>
      </c>
    </row>
    <row r="152" spans="1:15" x14ac:dyDescent="0.25">
      <c r="A152" s="91">
        <v>143</v>
      </c>
      <c r="B152" s="17">
        <v>152</v>
      </c>
      <c r="C152" s="17">
        <v>5213087</v>
      </c>
      <c r="D152" s="17" t="s">
        <v>694</v>
      </c>
      <c r="E152" s="20">
        <v>2016</v>
      </c>
      <c r="F152" s="26">
        <f>IFERROR(VLOOKUP(B152,Ajustes_EDUCACAO!$A$2:$T$300,4,)+VLOOKUP(B152,Ajustes_EDUCACAO!$A$2:$T$300,5,),"SEM CERTIFICAÇÃO")</f>
        <v>70619139.670000002</v>
      </c>
      <c r="G152" s="13">
        <f>IF(N152=0,0,IF(F152="SEM CERTIFICAÇÃO",0,IFERROR(VLOOKUP(B152,Ajustes_FUNDEB!$A$2:$K$300,3,),0)))</f>
        <v>14812268.92</v>
      </c>
      <c r="H152" s="26">
        <f>IF(N152=0,0,IF(F152="SEM CERTIFICAÇÃO",0,IFERROR(VLOOKUP(B152,MDE_2016!$A$2:$E$300,5,),0)))</f>
        <v>7951047.0599999996</v>
      </c>
      <c r="I152" s="10">
        <f>IF(N152=0,0,IF(F152="SEM CERTIFICAÇÃO",0,IFERROR(((VLOOKUP(B152,Ajustes_EDUCACAO!$A$2:$J$300,6,) - H152)),0)))</f>
        <v>14842763.720000003</v>
      </c>
      <c r="J152" s="10">
        <f>IF(N152=0,0,IF(F152="SEM CERTIFICAÇÃO",0,IFERROR(VLOOKUP(B152,Ajustes_FUNDEB!$A$2:$K$300,5,),0)))</f>
        <v>12901954.189999999</v>
      </c>
      <c r="K152" s="13">
        <f>IF(N152=0,0,IF(F152="SEM CERTIFICAÇÃO",0,IFERROR(VLOOKUP(B152,Ajustes_FUNDEB!$A$2:$K$300,6,),0)))</f>
        <v>1447197.01</v>
      </c>
      <c r="L152" s="29">
        <f>IF(N152=0,0,IF(F152="SEM CERTIFICAÇÃO",0,IFERROR(VLOOKUP(B152,Ajustes_EDUCACAO!$A$2:$K$300,7,),0)))</f>
        <v>3910681.77</v>
      </c>
      <c r="M152" s="23">
        <f t="shared" si="2"/>
        <v>26.739392604101376</v>
      </c>
      <c r="N152" s="13">
        <f>IF(F152="SEM CERTIFICAÇÃO",0,IFERROR(VLOOKUP(B152,Ajustes_EDUCACAO!$A$2:$K$300,10,),0))</f>
        <v>26.74</v>
      </c>
    </row>
    <row r="153" spans="1:15" x14ac:dyDescent="0.25">
      <c r="A153" s="91">
        <v>144</v>
      </c>
      <c r="B153" s="17">
        <v>153</v>
      </c>
      <c r="C153" s="17">
        <v>5213103</v>
      </c>
      <c r="D153" s="17" t="s">
        <v>695</v>
      </c>
      <c r="E153" s="20">
        <v>2016</v>
      </c>
      <c r="F153" s="26">
        <f>IFERROR(VLOOKUP(B153,Ajustes_EDUCACAO!$A$2:$T$300,4,)+VLOOKUP(B153,Ajustes_EDUCACAO!$A$2:$T$300,5,),"SEM CERTIFICAÇÃO")</f>
        <v>121193348.89</v>
      </c>
      <c r="G153" s="13">
        <f>IF(N153=0,0,IF(F153="SEM CERTIFICAÇÃO",0,IFERROR(VLOOKUP(B153,Ajustes_FUNDEB!$A$2:$K$300,3,),0)))</f>
        <v>25667866.649999999</v>
      </c>
      <c r="H153" s="26">
        <f>IF(N153=0,0,IF(F153="SEM CERTIFICAÇÃO",0,IFERROR(VLOOKUP(B153,MDE_2016!$A$2:$E$300,5,),0)))</f>
        <v>11269086.32</v>
      </c>
      <c r="I153" s="10">
        <f>IF(N153=0,0,IF(F153="SEM CERTIFICAÇÃO",0,IFERROR(((VLOOKUP(B153,Ajustes_EDUCACAO!$A$2:$J$300,6,) - H153)),0)))</f>
        <v>28398469.25</v>
      </c>
      <c r="J153" s="10">
        <f>IF(N153=0,0,IF(F153="SEM CERTIFICAÇÃO",0,IFERROR(VLOOKUP(B153,Ajustes_FUNDEB!$A$2:$K$300,5,),0)))</f>
        <v>22971157.219999999</v>
      </c>
      <c r="K153" s="13">
        <f>IF(N153=0,0,IF(F153="SEM CERTIFICAÇÃO",0,IFERROR(VLOOKUP(B153,Ajustes_FUNDEB!$A$2:$K$300,6,),0)))</f>
        <v>3269546.33</v>
      </c>
      <c r="L153" s="29">
        <f>IF(N153=0,0,IF(F153="SEM CERTIFICAÇÃO",0,IFERROR(VLOOKUP(B153,Ajustes_EDUCACAO!$A$2:$K$300,7,),0)))</f>
        <v>7803082.7300000004</v>
      </c>
      <c r="M153" s="23">
        <f t="shared" si="2"/>
        <v>26.292262019198336</v>
      </c>
      <c r="N153" s="13">
        <f>IF(F153="SEM CERTIFICAÇÃO",0,IFERROR(VLOOKUP(B153,Ajustes_EDUCACAO!$A$2:$K$300,10,),0))</f>
        <v>26.29</v>
      </c>
    </row>
    <row r="154" spans="1:15" x14ac:dyDescent="0.25">
      <c r="A154" s="91">
        <v>145</v>
      </c>
      <c r="B154" s="17">
        <v>156</v>
      </c>
      <c r="C154" s="17">
        <v>5213400</v>
      </c>
      <c r="D154" s="17" t="s">
        <v>696</v>
      </c>
      <c r="E154" s="20">
        <v>2016</v>
      </c>
      <c r="F154" s="26">
        <f>IFERROR(VLOOKUP(B154,Ajustes_EDUCACAO!$A$2:$T$300,4,)+VLOOKUP(B154,Ajustes_EDUCACAO!$A$2:$T$300,5,),"SEM CERTIFICAÇÃO")</f>
        <v>10659209.93</v>
      </c>
      <c r="G154" s="13">
        <f>IF(N154=0,0,IF(F154="SEM CERTIFICAÇÃO",0,IFERROR(VLOOKUP(B154,Ajustes_FUNDEB!$A$2:$K$300,3,),0)))</f>
        <v>322324.73</v>
      </c>
      <c r="H154" s="26">
        <f>IF(N154=0,0,IF(F154="SEM CERTIFICAÇÃO",0,IFERROR(VLOOKUP(B154,MDE_2016!$A$2:$E$300,5,),0)))</f>
        <v>0</v>
      </c>
      <c r="I154" s="10">
        <f>IF(N154=0,0,IF(F154="SEM CERTIFICAÇÃO",0,IFERROR(((VLOOKUP(B154,Ajustes_EDUCACAO!$A$2:$J$300,6,) - H154)),0)))</f>
        <v>1232319.1100000001</v>
      </c>
      <c r="J154" s="10">
        <f>IF(N154=0,0,IF(F154="SEM CERTIFICAÇÃO",0,IFERROR(VLOOKUP(B154,Ajustes_FUNDEB!$A$2:$K$300,5,),0)))</f>
        <v>216967.37</v>
      </c>
      <c r="K154" s="13">
        <f>IF(N154=0,0,IF(F154="SEM CERTIFICAÇÃO",0,IFERROR(VLOOKUP(B154,Ajustes_FUNDEB!$A$2:$K$300,6,),0)))</f>
        <v>120595.1</v>
      </c>
      <c r="L154" s="29">
        <f>IF(N154=0,0,IF(F154="SEM CERTIFICAÇÃO",0,IFERROR(VLOOKUP(B154,Ajustes_EDUCACAO!$A$2:$K$300,7,),0)))</f>
        <v>-1624215.62</v>
      </c>
      <c r="M154" s="23">
        <f t="shared" si="2"/>
        <v>26.798747268879435</v>
      </c>
      <c r="N154" s="13">
        <f>IF(F154="SEM CERTIFICAÇÃO",0,IFERROR(VLOOKUP(B154,Ajustes_EDUCACAO!$A$2:$K$300,10,),0))</f>
        <v>26.8</v>
      </c>
    </row>
    <row r="155" spans="1:15" x14ac:dyDescent="0.25">
      <c r="A155" s="91">
        <v>146</v>
      </c>
      <c r="B155" s="17">
        <v>157</v>
      </c>
      <c r="C155" s="17">
        <v>5213509</v>
      </c>
      <c r="D155" s="17" t="s">
        <v>697</v>
      </c>
      <c r="E155" s="20">
        <v>2016</v>
      </c>
      <c r="F155" s="26">
        <f>IFERROR(VLOOKUP(B155,Ajustes_EDUCACAO!$A$2:$T$300,4,)+VLOOKUP(B155,Ajustes_EDUCACAO!$A$2:$T$300,5,),"SEM CERTIFICAÇÃO")</f>
        <v>11670939.110000001</v>
      </c>
      <c r="G155" s="13">
        <f>IF(N155=0,0,IF(F155="SEM CERTIFICAÇÃO",0,IFERROR(VLOOKUP(B155,Ajustes_FUNDEB!$A$2:$K$300,3,),0)))</f>
        <v>3092620.74</v>
      </c>
      <c r="H155" s="26">
        <f>IF(N155=0,0,IF(F155="SEM CERTIFICAÇÃO",0,IFERROR(VLOOKUP(B155,MDE_2016!$A$2:$E$300,5,),0)))</f>
        <v>0</v>
      </c>
      <c r="I155" s="10">
        <f>IF(N155=0,0,IF(F155="SEM CERTIFICAÇÃO",0,IFERROR(((VLOOKUP(B155,Ajustes_EDUCACAO!$A$2:$J$300,6,) - H155)),0)))</f>
        <v>5153950.13</v>
      </c>
      <c r="J155" s="10">
        <f>IF(N155=0,0,IF(F155="SEM CERTIFICAÇÃO",0,IFERROR(VLOOKUP(B155,Ajustes_FUNDEB!$A$2:$K$300,5,),0)))</f>
        <v>3164032.86</v>
      </c>
      <c r="K155" s="13">
        <f>IF(N155=0,0,IF(F155="SEM CERTIFICAÇÃO",0,IFERROR(VLOOKUP(B155,Ajustes_FUNDEB!$A$2:$K$300,6,),0)))</f>
        <v>121327.03</v>
      </c>
      <c r="L155" s="29">
        <f>IF(N155=0,0,IF(F155="SEM CERTIFICAÇÃO",0,IFERROR(VLOOKUP(B155,Ajustes_EDUCACAO!$A$2:$K$300,7,),0)))</f>
        <v>1277621.21</v>
      </c>
      <c r="M155" s="23">
        <f t="shared" si="2"/>
        <v>33.213513355396124</v>
      </c>
      <c r="N155" s="13">
        <f>IF(F155="SEM CERTIFICAÇÃO",0,IFERROR(VLOOKUP(B155,Ajustes_EDUCACAO!$A$2:$K$300,10,),0))</f>
        <v>33.21</v>
      </c>
    </row>
    <row r="156" spans="1:15" x14ac:dyDescent="0.25">
      <c r="A156" s="91">
        <v>147</v>
      </c>
      <c r="B156" s="17">
        <v>250</v>
      </c>
      <c r="C156" s="17">
        <v>5213707</v>
      </c>
      <c r="D156" s="17" t="s">
        <v>698</v>
      </c>
      <c r="E156" s="20">
        <v>2016</v>
      </c>
      <c r="F156" s="26">
        <f>IFERROR(VLOOKUP(B156,Ajustes_EDUCACAO!$A$2:$T$300,4,)+VLOOKUP(B156,Ajustes_EDUCACAO!$A$2:$T$300,5,),"SEM CERTIFICAÇÃO")</f>
        <v>19883167.140000001</v>
      </c>
      <c r="G156" s="13">
        <f>IF(N156=0,0,IF(F156="SEM CERTIFICAÇÃO",0,IFERROR(VLOOKUP(B156,Ajustes_FUNDEB!$A$2:$K$300,3,),0)))</f>
        <v>4062497.53</v>
      </c>
      <c r="H156" s="26">
        <f>IF(N156=0,0,IF(F156="SEM CERTIFICAÇÃO",0,IFERROR(VLOOKUP(B156,MDE_2016!$A$2:$E$300,5,),0)))</f>
        <v>118312.72</v>
      </c>
      <c r="I156" s="10">
        <f>IF(N156=0,0,IF(F156="SEM CERTIFICAÇÃO",0,IFERROR(((VLOOKUP(B156,Ajustes_EDUCACAO!$A$2:$J$300,6,) - H156)),0)))</f>
        <v>6537109.6400000006</v>
      </c>
      <c r="J156" s="10">
        <f>IF(N156=0,0,IF(F156="SEM CERTIFICAÇÃO",0,IFERROR(VLOOKUP(B156,Ajustes_FUNDEB!$A$2:$K$300,5,),0)))</f>
        <v>2544116.62</v>
      </c>
      <c r="K156" s="13">
        <f>IF(N156=0,0,IF(F156="SEM CERTIFICAÇÃO",0,IFERROR(VLOOKUP(B156,Ajustes_FUNDEB!$A$2:$K$300,6,),0)))</f>
        <v>1425180.61</v>
      </c>
      <c r="L156" s="29">
        <f>IF(N156=0,0,IF(F156="SEM CERTIFICAÇÃO",0,IFERROR(VLOOKUP(B156,Ajustes_EDUCACAO!$A$2:$K$300,7,),0)))</f>
        <v>764662.63</v>
      </c>
      <c r="M156" s="23">
        <f t="shared" si="2"/>
        <v>29.62686823745123</v>
      </c>
      <c r="N156" s="13">
        <f>IF(F156="SEM CERTIFICAÇÃO",0,IFERROR(VLOOKUP(B156,Ajustes_EDUCACAO!$A$2:$K$300,10,),0))</f>
        <v>29.63</v>
      </c>
    </row>
    <row r="157" spans="1:15" x14ac:dyDescent="0.25">
      <c r="A157" s="91">
        <v>148</v>
      </c>
      <c r="B157" s="17">
        <v>158</v>
      </c>
      <c r="C157" s="17">
        <v>5213756</v>
      </c>
      <c r="D157" s="17" t="s">
        <v>699</v>
      </c>
      <c r="E157" s="20">
        <v>2016</v>
      </c>
      <c r="F157" s="26">
        <f>IFERROR(VLOOKUP(B157,Ajustes_EDUCACAO!$A$2:$T$300,4,)+VLOOKUP(B157,Ajustes_EDUCACAO!$A$2:$T$300,5,),"SEM CERTIFICAÇÃO")</f>
        <v>39877912.709999993</v>
      </c>
      <c r="G157" s="13">
        <f>IF(N157=0,0,IF(F157="SEM CERTIFICAÇÃO",0,IFERROR(VLOOKUP(B157,Ajustes_FUNDEB!$A$2:$K$300,3,),0)))</f>
        <v>6616807.8499999996</v>
      </c>
      <c r="H157" s="26">
        <f>IF(N157=0,0,IF(F157="SEM CERTIFICAÇÃO",0,IFERROR(VLOOKUP(B157,MDE_2016!$A$2:$E$300,5,),0)))</f>
        <v>0</v>
      </c>
      <c r="I157" s="10">
        <f>IF(N157=0,0,IF(F157="SEM CERTIFICAÇÃO",0,IFERROR(((VLOOKUP(B157,Ajustes_EDUCACAO!$A$2:$J$300,6,) - H157)),0)))</f>
        <v>17020800.649999999</v>
      </c>
      <c r="J157" s="10">
        <f>IF(N157=0,0,IF(F157="SEM CERTIFICAÇÃO",0,IFERROR(VLOOKUP(B157,Ajustes_FUNDEB!$A$2:$K$300,5,),0)))</f>
        <v>6616807.8499999996</v>
      </c>
      <c r="K157" s="13">
        <f>IF(N157=0,0,IF(F157="SEM CERTIFICAÇÃO",0,IFERROR(VLOOKUP(B157,Ajustes_FUNDEB!$A$2:$K$300,6,),0)))</f>
        <v>1034860.45</v>
      </c>
      <c r="L157" s="29">
        <f>IF(N157=0,0,IF(F157="SEM CERTIFICAÇÃO",0,IFERROR(VLOOKUP(B157,Ajustes_EDUCACAO!$A$2:$K$300,7,),0)))</f>
        <v>3042495.67</v>
      </c>
      <c r="M157" s="23">
        <f t="shared" si="2"/>
        <v>35.052749830847404</v>
      </c>
      <c r="N157" s="13">
        <f>IF(F157="SEM CERTIFICAÇÃO",0,IFERROR(VLOOKUP(B157,Ajustes_EDUCACAO!$A$2:$K$300,10,),0))</f>
        <v>35.049999999999997</v>
      </c>
    </row>
    <row r="158" spans="1:15" x14ac:dyDescent="0.25">
      <c r="A158" s="91">
        <v>149</v>
      </c>
      <c r="B158" s="17">
        <v>286</v>
      </c>
      <c r="C158" s="17">
        <v>5213772</v>
      </c>
      <c r="D158" s="17" t="s">
        <v>700</v>
      </c>
      <c r="E158" s="20">
        <v>2016</v>
      </c>
      <c r="F158" s="26">
        <f>IFERROR(VLOOKUP(B158,Ajustes_EDUCACAO!$A$2:$T$300,4,)+VLOOKUP(B158,Ajustes_EDUCACAO!$A$2:$T$300,5,),"SEM CERTIFICAÇÃO")</f>
        <v>10988537.82</v>
      </c>
      <c r="G158" s="13">
        <f>IF(N158=0,0,IF(F158="SEM CERTIFICAÇÃO",0,IFERROR(VLOOKUP(B158,Ajustes_FUNDEB!$A$2:$K$300,3,),0)))</f>
        <v>1949469.08</v>
      </c>
      <c r="H158" s="26">
        <f>IF(N158=0,0,IF(F158="SEM CERTIFICAÇÃO",0,IFERROR(VLOOKUP(B158,MDE_2016!$A$2:$E$300,5,),0)))</f>
        <v>0</v>
      </c>
      <c r="I158" s="10">
        <f>IF(N158=0,0,IF(F158="SEM CERTIFICAÇÃO",0,IFERROR(((VLOOKUP(B158,Ajustes_EDUCACAO!$A$2:$J$300,6,) - H158)),0)))</f>
        <v>3629663.56</v>
      </c>
      <c r="J158" s="10">
        <f>IF(N158=0,0,IF(F158="SEM CERTIFICAÇÃO",0,IFERROR(VLOOKUP(B158,Ajustes_FUNDEB!$A$2:$K$300,5,),0)))</f>
        <v>1685414.76</v>
      </c>
      <c r="K158" s="13">
        <f>IF(N158=0,0,IF(F158="SEM CERTIFICAÇÃO",0,IFERROR(VLOOKUP(B158,Ajustes_FUNDEB!$A$2:$K$300,6,),0)))</f>
        <v>254104.53</v>
      </c>
      <c r="L158" s="29">
        <f>IF(N158=0,0,IF(F158="SEM CERTIFICAÇÃO",0,IFERROR(VLOOKUP(B158,Ajustes_EDUCACAO!$A$2:$K$300,7,),0)))</f>
        <v>811480.79</v>
      </c>
      <c r="M158" s="23">
        <f t="shared" si="2"/>
        <v>25.646567506649397</v>
      </c>
      <c r="N158" s="13">
        <f>IF(F158="SEM CERTIFICAÇÃO",0,IFERROR(VLOOKUP(B158,Ajustes_EDUCACAO!$A$2:$K$300,10,),0))</f>
        <v>25.65</v>
      </c>
    </row>
    <row r="159" spans="1:15" x14ac:dyDescent="0.25">
      <c r="A159" s="91">
        <v>150</v>
      </c>
      <c r="B159" s="17">
        <v>159</v>
      </c>
      <c r="C159" s="17">
        <v>5213806</v>
      </c>
      <c r="D159" s="17" t="s">
        <v>701</v>
      </c>
      <c r="E159" s="20">
        <v>2016</v>
      </c>
      <c r="F159" s="26">
        <f>IFERROR(VLOOKUP(B159,Ajustes_EDUCACAO!$A$2:$T$300,4,)+VLOOKUP(B159,Ajustes_EDUCACAO!$A$2:$T$300,5,),"SEM CERTIFICAÇÃO")</f>
        <v>74614984.409999996</v>
      </c>
      <c r="G159" s="13">
        <f>IF(N159=0,0,IF(F159="SEM CERTIFICAÇÃO",0,IFERROR(VLOOKUP(B159,Ajustes_FUNDEB!$A$2:$K$300,3,),0)))</f>
        <v>12902306.85</v>
      </c>
      <c r="H159" s="26">
        <f>IF(N159=0,0,IF(F159="SEM CERTIFICAÇÃO",0,IFERROR(VLOOKUP(B159,MDE_2016!$A$2:$E$300,5,),0)))</f>
        <v>322575.40999999997</v>
      </c>
      <c r="I159" s="10">
        <f>IF(N159=0,0,IF(F159="SEM CERTIFICAÇÃO",0,IFERROR(((VLOOKUP(B159,Ajustes_EDUCACAO!$A$2:$J$300,6,) - H159)),0)))</f>
        <v>20808236.129999999</v>
      </c>
      <c r="J159" s="10">
        <f>IF(N159=0,0,IF(F159="SEM CERTIFICAÇÃO",0,IFERROR(VLOOKUP(B159,Ajustes_FUNDEB!$A$2:$K$300,5,),0)))</f>
        <v>9225971.9100000001</v>
      </c>
      <c r="K159" s="13">
        <f>IF(N159=0,0,IF(F159="SEM CERTIFICAÇÃO",0,IFERROR(VLOOKUP(B159,Ajustes_FUNDEB!$A$2:$K$300,6,),0)))</f>
        <v>3919275.83</v>
      </c>
      <c r="L159" s="29">
        <f>IF(N159=0,0,IF(F159="SEM CERTIFICAÇÃO",0,IFERROR(VLOOKUP(B159,Ajustes_EDUCACAO!$A$2:$K$300,7,),0)))</f>
        <v>1870912.84</v>
      </c>
      <c r="M159" s="23">
        <f t="shared" si="2"/>
        <v>25.812373817796797</v>
      </c>
      <c r="N159" s="13">
        <f>IF(F159="SEM CERTIFICAÇÃO",0,IFERROR(VLOOKUP(B159,Ajustes_EDUCACAO!$A$2:$K$300,10,),0))</f>
        <v>25.81</v>
      </c>
    </row>
    <row r="160" spans="1:15" x14ac:dyDescent="0.25">
      <c r="A160" s="91">
        <v>151</v>
      </c>
      <c r="B160" s="17">
        <v>163</v>
      </c>
      <c r="C160" s="17">
        <v>5213855</v>
      </c>
      <c r="D160" s="17" t="s">
        <v>702</v>
      </c>
      <c r="E160" s="20">
        <v>2016</v>
      </c>
      <c r="F160" s="26">
        <f>IFERROR(VLOOKUP(B160,Ajustes_EDUCACAO!$A$2:$T$300,4,)+VLOOKUP(B160,Ajustes_EDUCACAO!$A$2:$T$300,5,),"SEM CERTIFICAÇÃO")</f>
        <v>10097469.75</v>
      </c>
      <c r="G160" s="13">
        <f>IF(N160=0,0,IF(F160="SEM CERTIFICAÇÃO",0,IFERROR(VLOOKUP(B160,Ajustes_FUNDEB!$A$2:$K$300,3,),0)))</f>
        <v>1511673.61</v>
      </c>
      <c r="H160" s="26">
        <f>IF(N160=0,0,IF(F160="SEM CERTIFICAÇÃO",0,IFERROR(VLOOKUP(B160,MDE_2016!$A$2:$E$300,5,),0)))</f>
        <v>0</v>
      </c>
      <c r="I160" s="10">
        <f>IF(N160=0,0,IF(F160="SEM CERTIFICAÇÃO",0,IFERROR(((VLOOKUP(B160,Ajustes_EDUCACAO!$A$2:$J$300,6,) - H160)),0)))</f>
        <v>2234335.2000000002</v>
      </c>
      <c r="J160" s="10">
        <f>IF(N160=0,0,IF(F160="SEM CERTIFICAÇÃO",0,IFERROR(VLOOKUP(B160,Ajustes_FUNDEB!$A$2:$K$300,5,),0)))</f>
        <v>904640.59</v>
      </c>
      <c r="K160" s="13">
        <f>IF(N160=0,0,IF(F160="SEM CERTIFICAÇÃO",0,IFERROR(VLOOKUP(B160,Ajustes_FUNDEB!$A$2:$K$300,6,),0)))</f>
        <v>590497.97</v>
      </c>
      <c r="L160" s="29">
        <f>IF(N160=0,0,IF(F160="SEM CERTIFICAÇÃO",0,IFERROR(VLOOKUP(B160,Ajustes_EDUCACAO!$A$2:$K$300,7,),0)))</f>
        <v>-317212.12</v>
      </c>
      <c r="M160" s="23">
        <f t="shared" si="2"/>
        <v>25.269175181237856</v>
      </c>
      <c r="N160" s="13">
        <f>IF(F160="SEM CERTIFICAÇÃO",0,IFERROR(VLOOKUP(B160,Ajustes_EDUCACAO!$A$2:$K$300,10,),0))</f>
        <v>25.27</v>
      </c>
    </row>
    <row r="161" spans="1:15" x14ac:dyDescent="0.25">
      <c r="A161" s="91">
        <v>152</v>
      </c>
      <c r="B161" s="17">
        <v>164</v>
      </c>
      <c r="C161" s="17">
        <v>5213905</v>
      </c>
      <c r="D161" s="17" t="s">
        <v>703</v>
      </c>
      <c r="E161" s="20">
        <v>2016</v>
      </c>
      <c r="F161" s="26">
        <f>IFERROR(VLOOKUP(B161,Ajustes_EDUCACAO!$A$2:$T$300,4,)+VLOOKUP(B161,Ajustes_EDUCACAO!$A$2:$T$300,5,),"SEM CERTIFICAÇÃO")</f>
        <v>14428611.220000001</v>
      </c>
      <c r="G161" s="13">
        <f>IF(N161=0,0,IF(F161="SEM CERTIFICAÇÃO",0,IFERROR(VLOOKUP(B161,Ajustes_FUNDEB!$A$2:$K$300,3,),0)))</f>
        <v>1693893.84</v>
      </c>
      <c r="H161" s="26">
        <f>IF(N161=0,0,IF(F161="SEM CERTIFICAÇÃO",0,IFERROR(VLOOKUP(B161,MDE_2016!$A$2:$E$300,5,),0)))</f>
        <v>34967.839999999997</v>
      </c>
      <c r="I161" s="10">
        <f>IF(N161=0,0,IF(F161="SEM CERTIFICAÇÃO",0,IFERROR(((VLOOKUP(B161,Ajustes_EDUCACAO!$A$2:$J$300,6,) - H161)),0)))</f>
        <v>3286260.68</v>
      </c>
      <c r="J161" s="10">
        <f>IF(N161=0,0,IF(F161="SEM CERTIFICAÇÃO",0,IFERROR(VLOOKUP(B161,Ajustes_FUNDEB!$A$2:$K$300,5,),0)))</f>
        <v>1419183.57</v>
      </c>
      <c r="K161" s="13">
        <f>IF(N161=0,0,IF(F161="SEM CERTIFICAÇÃO",0,IFERROR(VLOOKUP(B161,Ajustes_FUNDEB!$A$2:$K$300,6,),0)))</f>
        <v>254374.36</v>
      </c>
      <c r="L161" s="29">
        <f>IF(N161=0,0,IF(F161="SEM CERTIFICAÇÃO",0,IFERROR(VLOOKUP(B161,Ajustes_EDUCACAO!$A$2:$K$300,7,),0)))</f>
        <v>-811962.01</v>
      </c>
      <c r="M161" s="23">
        <f t="shared" si="2"/>
        <v>28.645795960395969</v>
      </c>
      <c r="N161" s="13">
        <f>IF(F161="SEM CERTIFICAÇÃO",0,IFERROR(VLOOKUP(B161,Ajustes_EDUCACAO!$A$2:$K$300,10,),0))</f>
        <v>28.65</v>
      </c>
    </row>
    <row r="162" spans="1:15" x14ac:dyDescent="0.25">
      <c r="A162" s="91">
        <v>153</v>
      </c>
      <c r="B162" s="17">
        <v>165</v>
      </c>
      <c r="C162" s="17">
        <v>5214002</v>
      </c>
      <c r="D162" s="17" t="s">
        <v>704</v>
      </c>
      <c r="E162" s="20">
        <v>2016</v>
      </c>
      <c r="F162" s="26">
        <f>IFERROR(VLOOKUP(B162,Ajustes_EDUCACAO!$A$2:$T$300,4,)+VLOOKUP(B162,Ajustes_EDUCACAO!$A$2:$T$300,5,),"SEM CERTIFICAÇÃO")</f>
        <v>30209928.91</v>
      </c>
      <c r="G162" s="13">
        <f>IF(N162=0,0,IF(F162="SEM CERTIFICAÇÃO",0,IFERROR(VLOOKUP(B162,Ajustes_FUNDEB!$A$2:$K$300,3,),0)))</f>
        <v>6528330.6799999997</v>
      </c>
      <c r="H162" s="26">
        <f>IF(N162=0,0,IF(F162="SEM CERTIFICAÇÃO",0,IFERROR(VLOOKUP(B162,MDE_2016!$A$2:$E$300,5,),0)))</f>
        <v>0</v>
      </c>
      <c r="I162" s="10">
        <f>IF(N162=0,0,IF(F162="SEM CERTIFICAÇÃO",0,IFERROR(((VLOOKUP(B162,Ajustes_EDUCACAO!$A$2:$J$300,6,) - H162)),0)))</f>
        <v>10003659.66</v>
      </c>
      <c r="J162" s="10">
        <f>IF(N162=0,0,IF(F162="SEM CERTIFICAÇÃO",0,IFERROR(VLOOKUP(B162,Ajustes_FUNDEB!$A$2:$K$300,5,),0)))</f>
        <v>4802822.03</v>
      </c>
      <c r="K162" s="13">
        <f>IF(N162=0,0,IF(F162="SEM CERTIFICAÇÃO",0,IFERROR(VLOOKUP(B162,Ajustes_FUNDEB!$A$2:$K$300,6,),0)))</f>
        <v>1398911.53</v>
      </c>
      <c r="L162" s="29">
        <f>IF(N162=0,0,IF(F162="SEM CERTIFICAÇÃO",0,IFERROR(VLOOKUP(B162,Ajustes_EDUCACAO!$A$2:$K$300,7,),0)))</f>
        <v>1249177.05</v>
      </c>
      <c r="M162" s="23">
        <f t="shared" si="2"/>
        <v>28.978825591019902</v>
      </c>
      <c r="N162" s="13">
        <f>IF(F162="SEM CERTIFICAÇÃO",0,IFERROR(VLOOKUP(B162,Ajustes_EDUCACAO!$A$2:$K$300,10,),0))</f>
        <v>28.98</v>
      </c>
    </row>
    <row r="163" spans="1:15" x14ac:dyDescent="0.25">
      <c r="A163" s="91">
        <v>154</v>
      </c>
      <c r="B163" s="17">
        <v>166</v>
      </c>
      <c r="C163" s="17">
        <v>5214051</v>
      </c>
      <c r="D163" s="17" t="s">
        <v>705</v>
      </c>
      <c r="E163" s="20">
        <v>2016</v>
      </c>
      <c r="F163" s="26">
        <f>IFERROR(VLOOKUP(B163,Ajustes_EDUCACAO!$A$2:$T$300,4,)+VLOOKUP(B163,Ajustes_EDUCACAO!$A$2:$T$300,5,),"SEM CERTIFICAÇÃO")</f>
        <v>14567790.43</v>
      </c>
      <c r="G163" s="13">
        <f>IF(N163=0,0,IF(F163="SEM CERTIFICAÇÃO",0,IFERROR(VLOOKUP(B163,Ajustes_FUNDEB!$A$2:$K$300,3,),0)))</f>
        <v>2299444.8199999998</v>
      </c>
      <c r="H163" s="26">
        <f>IF(N163=0,0,IF(F163="SEM CERTIFICAÇÃO",0,IFERROR(VLOOKUP(B163,MDE_2016!$A$2:$E$300,5,),0)))</f>
        <v>772146.72</v>
      </c>
      <c r="I163" s="10">
        <f>IF(N163=0,0,IF(F163="SEM CERTIFICAÇÃO",0,IFERROR(((VLOOKUP(B163,Ajustes_EDUCACAO!$A$2:$J$300,6,) - H163)),0)))</f>
        <v>5339741.9800000004</v>
      </c>
      <c r="J163" s="10">
        <f>IF(N163=0,0,IF(F163="SEM CERTIFICAÇÃO",0,IFERROR(VLOOKUP(B163,Ajustes_FUNDEB!$A$2:$K$300,5,),0)))</f>
        <v>1863828.59</v>
      </c>
      <c r="K163" s="13">
        <f>IF(N163=0,0,IF(F163="SEM CERTIFICAÇÃO",0,IFERROR(VLOOKUP(B163,Ajustes_FUNDEB!$A$2:$K$300,6,),0)))</f>
        <v>352437.04</v>
      </c>
      <c r="L163" s="29">
        <f>IF(N163=0,0,IF(F163="SEM CERTIFICAÇÃO",0,IFERROR(VLOOKUP(B163,Ajustes_EDUCACAO!$A$2:$K$300,7,),0)))</f>
        <v>585712.67000000004</v>
      </c>
      <c r="M163" s="23">
        <f t="shared" si="2"/>
        <v>37.934208736417141</v>
      </c>
      <c r="N163" s="13">
        <f>IF(F163="SEM CERTIFICAÇÃO",0,IFERROR(VLOOKUP(B163,Ajustes_EDUCACAO!$A$2:$K$300,10,),0))</f>
        <v>37.93</v>
      </c>
    </row>
    <row r="164" spans="1:15" x14ac:dyDescent="0.25">
      <c r="A164" s="91">
        <v>155</v>
      </c>
      <c r="B164" s="17">
        <v>168</v>
      </c>
      <c r="C164" s="17">
        <v>5214101</v>
      </c>
      <c r="D164" s="17" t="s">
        <v>706</v>
      </c>
      <c r="E164" s="20">
        <v>2016</v>
      </c>
      <c r="F164" s="26">
        <f>IFERROR(VLOOKUP(B164,Ajustes_EDUCACAO!$A$2:$T$300,4,)+VLOOKUP(B164,Ajustes_EDUCACAO!$A$2:$T$300,5,),"SEM CERTIFICAÇÃO")</f>
        <v>11613758.109999999</v>
      </c>
      <c r="G164" s="13">
        <f>IF(N164=0,0,IF(F164="SEM CERTIFICAÇÃO",0,IFERROR(VLOOKUP(B164,Ajustes_FUNDEB!$A$2:$K$300,3,),0)))</f>
        <v>1589593.23</v>
      </c>
      <c r="H164" s="26">
        <f>IF(N164=0,0,IF(F164="SEM CERTIFICAÇÃO",0,IFERROR(VLOOKUP(B164,MDE_2016!$A$2:$E$300,5,),0)))</f>
        <v>0</v>
      </c>
      <c r="I164" s="10">
        <f>IF(N164=0,0,IF(F164="SEM CERTIFICAÇÃO",0,IFERROR(((VLOOKUP(B164,Ajustes_EDUCACAO!$A$2:$J$300,6,) - H164)),0)))</f>
        <v>3021336.2</v>
      </c>
      <c r="J164" s="10">
        <f>IF(N164=0,0,IF(F164="SEM CERTIFICAÇÃO",0,IFERROR(VLOOKUP(B164,Ajustes_FUNDEB!$A$2:$K$300,5,),0)))</f>
        <v>1434759.96</v>
      </c>
      <c r="K164" s="13">
        <f>IF(N164=0,0,IF(F164="SEM CERTIFICAÇÃO",0,IFERROR(VLOOKUP(B164,Ajustes_FUNDEB!$A$2:$K$300,6,),0)))</f>
        <v>68992.63</v>
      </c>
      <c r="L164" s="29">
        <f>IF(N164=0,0,IF(F164="SEM CERTIFICAÇÃO",0,IFERROR(VLOOKUP(B164,Ajustes_EDUCACAO!$A$2:$K$300,7,),0)))</f>
        <v>-408251.64</v>
      </c>
      <c r="M164" s="23">
        <f t="shared" si="2"/>
        <v>29.530388075217111</v>
      </c>
      <c r="N164" s="13">
        <f>IF(F164="SEM CERTIFICAÇÃO",0,IFERROR(VLOOKUP(B164,Ajustes_EDUCACAO!$A$2:$K$300,10,),0))</f>
        <v>29.53</v>
      </c>
    </row>
    <row r="165" spans="1:15" x14ac:dyDescent="0.25">
      <c r="A165" s="91">
        <v>156</v>
      </c>
      <c r="B165" s="17">
        <v>169</v>
      </c>
      <c r="C165" s="17">
        <v>5214408</v>
      </c>
      <c r="D165" s="17" t="s">
        <v>707</v>
      </c>
      <c r="E165" s="20">
        <v>2016</v>
      </c>
      <c r="F165" s="26">
        <f>IFERROR(VLOOKUP(B165,Ajustes_EDUCACAO!$A$2:$T$300,4,)+VLOOKUP(B165,Ajustes_EDUCACAO!$A$2:$T$300,5,),"SEM CERTIFICAÇÃO")</f>
        <v>14831827.560000001</v>
      </c>
      <c r="G165" s="13">
        <f>IF(N165=0,0,IF(F165="SEM CERTIFICAÇÃO",0,IFERROR(VLOOKUP(B165,Ajustes_FUNDEB!$A$2:$K$300,3,),0)))</f>
        <v>2607881.8199999998</v>
      </c>
      <c r="H165" s="26">
        <f>IF(N165=0,0,IF(F165="SEM CERTIFICAÇÃO",0,IFERROR(VLOOKUP(B165,MDE_2016!$A$2:$E$300,5,),0)))</f>
        <v>5894.5</v>
      </c>
      <c r="I165" s="10">
        <f>IF(N165=0,0,IF(F165="SEM CERTIFICAÇÃO",0,IFERROR(((VLOOKUP(B165,Ajustes_EDUCACAO!$A$2:$J$300,6,) - H165)),0)))</f>
        <v>3699093.69</v>
      </c>
      <c r="J165" s="10">
        <f>IF(N165=0,0,IF(F165="SEM CERTIFICAÇÃO",0,IFERROR(VLOOKUP(B165,Ajustes_FUNDEB!$A$2:$K$300,5,),0)))</f>
        <v>2026622.92</v>
      </c>
      <c r="K165" s="13">
        <f>IF(N165=0,0,IF(F165="SEM CERTIFICAÇÃO",0,IFERROR(VLOOKUP(B165,Ajustes_FUNDEB!$A$2:$K$300,6,),0)))</f>
        <v>626819.17000000004</v>
      </c>
      <c r="L165" s="29">
        <f>IF(N165=0,0,IF(F165="SEM CERTIFICAÇÃO",0,IFERROR(VLOOKUP(B165,Ajustes_EDUCACAO!$A$2:$K$300,7,),0)))</f>
        <v>113520.36</v>
      </c>
      <c r="M165" s="23">
        <f t="shared" si="2"/>
        <v>24.214600766299633</v>
      </c>
      <c r="N165" s="13">
        <f>IF(F165="SEM CERTIFICAÇÃO",0,IFERROR(VLOOKUP(B165,Ajustes_EDUCACAO!$A$2:$K$300,10,),0))</f>
        <v>24.21</v>
      </c>
    </row>
    <row r="166" spans="1:15" x14ac:dyDescent="0.25">
      <c r="A166" s="91">
        <v>157</v>
      </c>
      <c r="B166" s="17">
        <v>170</v>
      </c>
      <c r="C166" s="17">
        <v>5214507</v>
      </c>
      <c r="D166" s="17" t="s">
        <v>708</v>
      </c>
      <c r="E166" s="20">
        <v>2016</v>
      </c>
      <c r="F166" s="26">
        <f>IFERROR(VLOOKUP(B166,Ajustes_EDUCACAO!$A$2:$T$300,4,)+VLOOKUP(B166,Ajustes_EDUCACAO!$A$2:$T$300,5,),"SEM CERTIFICAÇÃO")</f>
        <v>55539534.489999995</v>
      </c>
      <c r="G166" s="13">
        <f>IF(N166=0,0,IF(F166="SEM CERTIFICAÇÃO",0,IFERROR(VLOOKUP(B166,Ajustes_FUNDEB!$A$2:$K$300,3,),0)))</f>
        <v>12931550.24</v>
      </c>
      <c r="H166" s="26">
        <f>IF(N166=0,0,IF(F166="SEM CERTIFICAÇÃO",0,IFERROR(VLOOKUP(B166,MDE_2016!$A$2:$E$300,5,),0)))</f>
        <v>2861007.4</v>
      </c>
      <c r="I166" s="10">
        <f>IF(N166=0,0,IF(F166="SEM CERTIFICAÇÃO",0,IFERROR(((VLOOKUP(B166,Ajustes_EDUCACAO!$A$2:$J$300,6,) - H166)),0)))</f>
        <v>22060862.530000001</v>
      </c>
      <c r="J166" s="10">
        <f>IF(N166=0,0,IF(F166="SEM CERTIFICAÇÃO",0,IFERROR(VLOOKUP(B166,Ajustes_FUNDEB!$A$2:$K$300,5,),0)))</f>
        <v>11844286.66</v>
      </c>
      <c r="K166" s="13">
        <f>IF(N166=0,0,IF(F166="SEM CERTIFICAÇÃO",0,IFERROR(VLOOKUP(B166,Ajustes_FUNDEB!$A$2:$K$300,6,),0)))</f>
        <v>959509.21</v>
      </c>
      <c r="L166" s="29">
        <f>IF(N166=0,0,IF(F166="SEM CERTIFICAÇÃO",0,IFERROR(VLOOKUP(B166,Ajustes_EDUCACAO!$A$2:$K$300,7,),0)))</f>
        <v>4731482.5</v>
      </c>
      <c r="M166" s="23">
        <f t="shared" si="2"/>
        <v>36.353180874490981</v>
      </c>
      <c r="N166" s="13">
        <f>IF(F166="SEM CERTIFICAÇÃO",0,IFERROR(VLOOKUP(B166,Ajustes_EDUCACAO!$A$2:$K$300,10,),0))</f>
        <v>36.35</v>
      </c>
    </row>
    <row r="167" spans="1:15" x14ac:dyDescent="0.25">
      <c r="A167" s="91">
        <v>158</v>
      </c>
      <c r="B167" s="17">
        <v>171</v>
      </c>
      <c r="C167" s="17">
        <v>5214606</v>
      </c>
      <c r="D167" s="17" t="s">
        <v>709</v>
      </c>
      <c r="E167" s="20">
        <v>2016</v>
      </c>
      <c r="F167" s="26">
        <f>IFERROR(VLOOKUP(B167,Ajustes_EDUCACAO!$A$2:$T$300,4,)+VLOOKUP(B167,Ajustes_EDUCACAO!$A$2:$T$300,5,),"SEM CERTIFICAÇÃO")</f>
        <v>69191290.49000001</v>
      </c>
      <c r="G167" s="13">
        <f>IF(N167=0,0,IF(F167="SEM CERTIFICAÇÃO",0,IFERROR(VLOOKUP(B167,Ajustes_FUNDEB!$A$2:$K$300,3,),0)))</f>
        <v>17101001.859999999</v>
      </c>
      <c r="H167" s="26">
        <f>IF(N167=0,0,IF(F167="SEM CERTIFICAÇÃO",0,IFERROR(VLOOKUP(B167,MDE_2016!$A$2:$E$300,5,),0)))</f>
        <v>8669897.6600000001</v>
      </c>
      <c r="I167" s="10">
        <f>IF(N167=0,0,IF(F167="SEM CERTIFICAÇÃO",0,IFERROR(((VLOOKUP(B167,Ajustes_EDUCACAO!$A$2:$J$300,6,) - H167)),0)))</f>
        <v>36792315.599999994</v>
      </c>
      <c r="J167" s="10">
        <f>IF(N167=0,0,IF(F167="SEM CERTIFICAÇÃO",0,IFERROR(VLOOKUP(B167,Ajustes_FUNDEB!$A$2:$K$300,5,),0)))</f>
        <v>17101001.859999999</v>
      </c>
      <c r="K167" s="13">
        <f>IF(N167=0,0,IF(F167="SEM CERTIFICAÇÃO",0,IFERROR(VLOOKUP(B167,Ajustes_FUNDEB!$A$2:$K$300,6,),0)))</f>
        <v>0</v>
      </c>
      <c r="L167" s="29">
        <f>IF(N167=0,0,IF(F167="SEM CERTIFICAÇÃO",0,IFERROR(VLOOKUP(B167,Ajustes_EDUCACAO!$A$2:$K$300,7,),0)))</f>
        <v>15790040.84</v>
      </c>
      <c r="M167" s="23">
        <f t="shared" si="2"/>
        <v>42.884259290247542</v>
      </c>
      <c r="N167" s="13">
        <f>IF(F167="SEM CERTIFICAÇÃO",0,IFERROR(VLOOKUP(B167,Ajustes_EDUCACAO!$A$2:$K$300,10,),0))</f>
        <v>42.88</v>
      </c>
    </row>
    <row r="168" spans="1:15" x14ac:dyDescent="0.25">
      <c r="A168" s="91">
        <v>159</v>
      </c>
      <c r="B168" s="17">
        <v>172</v>
      </c>
      <c r="C168" s="17">
        <v>5214705</v>
      </c>
      <c r="D168" s="17" t="s">
        <v>710</v>
      </c>
      <c r="E168" s="20">
        <v>2016</v>
      </c>
      <c r="F168" s="26">
        <f>IFERROR(VLOOKUP(B168,Ajustes_EDUCACAO!$A$2:$T$300,4,)+VLOOKUP(B168,Ajustes_EDUCACAO!$A$2:$T$300,5,),"SEM CERTIFICAÇÃO")</f>
        <v>10790722.57</v>
      </c>
      <c r="G168" s="13">
        <f>IF(N168=0,0,IF(F168="SEM CERTIFICAÇÃO",0,IFERROR(VLOOKUP(B168,Ajustes_FUNDEB!$A$2:$K$300,3,),0)))</f>
        <v>1411959.92</v>
      </c>
      <c r="H168" s="26">
        <f>IF(N168=0,0,IF(F168="SEM CERTIFICAÇÃO",0,IFERROR(VLOOKUP(B168,MDE_2016!$A$2:$E$300,5,),0)))</f>
        <v>560936.26</v>
      </c>
      <c r="I168" s="10">
        <f>IF(N168=0,0,IF(F168="SEM CERTIFICAÇÃO",0,IFERROR(((VLOOKUP(B168,Ajustes_EDUCACAO!$A$2:$J$300,6,) - H168)),0)))</f>
        <v>2724261.41</v>
      </c>
      <c r="J168" s="10">
        <f>IF(N168=0,0,IF(F168="SEM CERTIFICAÇÃO",0,IFERROR(VLOOKUP(B168,Ajustes_FUNDEB!$A$2:$K$300,5,),0)))</f>
        <v>1103950.43</v>
      </c>
      <c r="K168" s="13">
        <f>IF(N168=0,0,IF(F168="SEM CERTIFICAÇÃO",0,IFERROR(VLOOKUP(B168,Ajustes_FUNDEB!$A$2:$K$300,6,),0)))</f>
        <v>287366.3</v>
      </c>
      <c r="L168" s="29">
        <f>IF(N168=0,0,IF(F168="SEM CERTIFICAÇÃO",0,IFERROR(VLOOKUP(B168,Ajustes_EDUCACAO!$A$2:$K$300,7,),0)))</f>
        <v>-468522.11</v>
      </c>
      <c r="M168" s="23">
        <f t="shared" si="2"/>
        <v>34.786547014339561</v>
      </c>
      <c r="N168" s="13">
        <f>IF(F168="SEM CERTIFICAÇÃO",0,IFERROR(VLOOKUP(B168,Ajustes_EDUCACAO!$A$2:$K$300,10,),0))</f>
        <v>34.79</v>
      </c>
    </row>
    <row r="169" spans="1:15" x14ac:dyDescent="0.25">
      <c r="A169" s="91">
        <v>160</v>
      </c>
      <c r="B169" s="17">
        <v>173</v>
      </c>
      <c r="C169" s="17">
        <v>5214804</v>
      </c>
      <c r="D169" s="17" t="s">
        <v>711</v>
      </c>
      <c r="E169" s="20">
        <v>2016</v>
      </c>
      <c r="F169" s="26">
        <f>IFERROR(VLOOKUP(B169,Ajustes_EDUCACAO!$A$2:$T$300,4,)+VLOOKUP(B169,Ajustes_EDUCACAO!$A$2:$T$300,5,),"SEM CERTIFICAÇÃO")</f>
        <v>10771772.18</v>
      </c>
      <c r="G169" s="13">
        <f>IF(N169=0,0,IF(F169="SEM CERTIFICAÇÃO",0,IFERROR(VLOOKUP(B169,Ajustes_FUNDEB!$A$2:$K$300,3,),0)))</f>
        <v>434388.67</v>
      </c>
      <c r="H169" s="26">
        <f>IF(N169=0,0,IF(F169="SEM CERTIFICAÇÃO",0,IFERROR(VLOOKUP(B169,MDE_2016!$A$2:$E$300,5,),0)))</f>
        <v>63443.37</v>
      </c>
      <c r="I169" s="10">
        <f>IF(N169=0,0,IF(F169="SEM CERTIFICAÇÃO",0,IFERROR(((VLOOKUP(B169,Ajustes_EDUCACAO!$A$2:$J$300,6,) - H169)),0)))</f>
        <v>1330768.5599999998</v>
      </c>
      <c r="J169" s="10">
        <f>IF(N169=0,0,IF(F169="SEM CERTIFICAÇÃO",0,IFERROR(VLOOKUP(B169,Ajustes_FUNDEB!$A$2:$K$300,5,),0)))</f>
        <v>298077.42</v>
      </c>
      <c r="K169" s="13">
        <f>IF(N169=0,0,IF(F169="SEM CERTIFICAÇÃO",0,IFERROR(VLOOKUP(B169,Ajustes_FUNDEB!$A$2:$K$300,6,),0)))</f>
        <v>166784.82999999999</v>
      </c>
      <c r="L169" s="29">
        <f>IF(N169=0,0,IF(F169="SEM CERTIFICAÇÃO",0,IFERROR(VLOOKUP(B169,Ajustes_EDUCACAO!$A$2:$K$300,7,),0)))</f>
        <v>-1505192.33</v>
      </c>
      <c r="M169" s="23">
        <f t="shared" si="2"/>
        <v>26.916687538038886</v>
      </c>
      <c r="N169" s="13">
        <f>IF(F169="SEM CERTIFICAÇÃO",0,IFERROR(VLOOKUP(B169,Ajustes_EDUCACAO!$A$2:$K$300,10,),0))</f>
        <v>26.92</v>
      </c>
    </row>
    <row r="170" spans="1:15" x14ac:dyDescent="0.25">
      <c r="A170" s="94">
        <v>161</v>
      </c>
      <c r="B170" s="44">
        <v>174</v>
      </c>
      <c r="C170" s="44">
        <v>5214838</v>
      </c>
      <c r="D170" s="44" t="s">
        <v>712</v>
      </c>
      <c r="E170" s="45">
        <v>2016</v>
      </c>
      <c r="F170" s="56" t="s">
        <v>547</v>
      </c>
      <c r="G170" s="57"/>
      <c r="H170" s="57"/>
      <c r="I170" s="57"/>
      <c r="J170" s="57"/>
      <c r="K170" s="57"/>
      <c r="L170" s="57"/>
      <c r="M170" s="57"/>
      <c r="N170" s="58"/>
      <c r="O170" s="55" t="s">
        <v>549</v>
      </c>
    </row>
    <row r="171" spans="1:15" x14ac:dyDescent="0.25">
      <c r="A171" s="91">
        <v>162</v>
      </c>
      <c r="B171" s="17">
        <v>175</v>
      </c>
      <c r="C171" s="17">
        <v>5214861</v>
      </c>
      <c r="D171" s="17" t="s">
        <v>713</v>
      </c>
      <c r="E171" s="20">
        <v>2016</v>
      </c>
      <c r="F171" s="26">
        <f>IFERROR(VLOOKUP(B171,Ajustes_EDUCACAO!$A$2:$T$300,4,)+VLOOKUP(B171,Ajustes_EDUCACAO!$A$2:$T$300,5,),"SEM CERTIFICAÇÃO")</f>
        <v>11127777.76</v>
      </c>
      <c r="G171" s="13">
        <f>IF(N171=0,0,IF(F171="SEM CERTIFICAÇÃO",0,IFERROR(VLOOKUP(B171,Ajustes_FUNDEB!$A$2:$K$300,3,),0)))</f>
        <v>1783155.97</v>
      </c>
      <c r="H171" s="26">
        <f>IF(N171=0,0,IF(F171="SEM CERTIFICAÇÃO",0,IFERROR(VLOOKUP(B171,MDE_2016!$A$2:$E$300,5,),0)))</f>
        <v>2800.47</v>
      </c>
      <c r="I171" s="10">
        <f>IF(N171=0,0,IF(F171="SEM CERTIFICAÇÃO",0,IFERROR(((VLOOKUP(B171,Ajustes_EDUCACAO!$A$2:$J$300,6,) - H171)),0)))</f>
        <v>3253838.7399999998</v>
      </c>
      <c r="J171" s="10">
        <f>IF(N171=0,0,IF(F171="SEM CERTIFICAÇÃO",0,IFERROR(VLOOKUP(B171,Ajustes_FUNDEB!$A$2:$K$300,5,),0)))</f>
        <v>1763024.97</v>
      </c>
      <c r="K171" s="13">
        <f>IF(N171=0,0,IF(F171="SEM CERTIFICAÇÃO",0,IFERROR(VLOOKUP(B171,Ajustes_FUNDEB!$A$2:$K$300,6,),0)))</f>
        <v>21151.27</v>
      </c>
      <c r="L171" s="29">
        <f>IF(N171=0,0,IF(F171="SEM CERTIFICAÇÃO",0,IFERROR(VLOOKUP(B171,Ajustes_EDUCACAO!$A$2:$K$300,7,),0)))</f>
        <v>3179.06</v>
      </c>
      <c r="M171" s="23">
        <f t="shared" si="2"/>
        <v>29.23728546857679</v>
      </c>
      <c r="N171" s="13">
        <f>IF(F171="SEM CERTIFICAÇÃO",0,IFERROR(VLOOKUP(B171,Ajustes_EDUCACAO!$A$2:$K$300,10,),0))</f>
        <v>29.24</v>
      </c>
    </row>
    <row r="172" spans="1:15" x14ac:dyDescent="0.25">
      <c r="A172" s="91">
        <v>163</v>
      </c>
      <c r="B172" s="17">
        <v>288</v>
      </c>
      <c r="C172" s="17">
        <v>5214879</v>
      </c>
      <c r="D172" s="17" t="s">
        <v>714</v>
      </c>
      <c r="E172" s="20">
        <v>2016</v>
      </c>
      <c r="F172" s="26">
        <f>IFERROR(VLOOKUP(B172,Ajustes_EDUCACAO!$A$2:$T$300,4,)+VLOOKUP(B172,Ajustes_EDUCACAO!$A$2:$T$300,5,),"SEM CERTIFICAÇÃO")</f>
        <v>10232838.07</v>
      </c>
      <c r="G172" s="13">
        <f>IF(N172=0,0,IF(F172="SEM CERTIFICAÇÃO",0,IFERROR(VLOOKUP(B172,Ajustes_FUNDEB!$A$2:$K$300,3,),0)))</f>
        <v>1208586.3700000001</v>
      </c>
      <c r="H172" s="26">
        <f>IF(N172=0,0,IF(F172="SEM CERTIFICAÇÃO",0,IFERROR(VLOOKUP(B172,MDE_2016!$A$2:$E$300,5,),0)))</f>
        <v>49958.52</v>
      </c>
      <c r="I172" s="10">
        <f>IF(N172=0,0,IF(F172="SEM CERTIFICAÇÃO",0,IFERROR(((VLOOKUP(B172,Ajustes_EDUCACAO!$A$2:$J$300,6,) - H172)),0)))</f>
        <v>2540990.67</v>
      </c>
      <c r="J172" s="10">
        <f>IF(N172=0,0,IF(F172="SEM CERTIFICAÇÃO",0,IFERROR(VLOOKUP(B172,Ajustes_FUNDEB!$A$2:$K$300,5,),0)))</f>
        <v>1208586.3700000001</v>
      </c>
      <c r="K172" s="13">
        <f>IF(N172=0,0,IF(F172="SEM CERTIFICAÇÃO",0,IFERROR(VLOOKUP(B172,Ajustes_FUNDEB!$A$2:$K$300,6,),0)))</f>
        <v>45635.49</v>
      </c>
      <c r="L172" s="29">
        <f>IF(N172=0,0,IF(F172="SEM CERTIFICAÇÃO",0,IFERROR(VLOOKUP(B172,Ajustes_EDUCACAO!$A$2:$K$300,7,),0)))</f>
        <v>-417696.31</v>
      </c>
      <c r="M172" s="23">
        <f t="shared" si="2"/>
        <v>29.401867589604102</v>
      </c>
      <c r="N172" s="13">
        <f>IF(F172="SEM CERTIFICAÇÃO",0,IFERROR(VLOOKUP(B172,Ajustes_EDUCACAO!$A$2:$K$300,10,),0))</f>
        <v>29.4</v>
      </c>
    </row>
    <row r="173" spans="1:15" x14ac:dyDescent="0.25">
      <c r="A173" s="91">
        <v>164</v>
      </c>
      <c r="B173" s="17">
        <v>176</v>
      </c>
      <c r="C173" s="17">
        <v>5214903</v>
      </c>
      <c r="D173" s="17" t="s">
        <v>715</v>
      </c>
      <c r="E173" s="20">
        <v>2016</v>
      </c>
      <c r="F173" s="26">
        <f>IFERROR(VLOOKUP(B173,Ajustes_EDUCACAO!$A$2:$T$300,4,)+VLOOKUP(B173,Ajustes_EDUCACAO!$A$2:$T$300,5,),"SEM CERTIFICAÇÃO")</f>
        <v>12672813.82</v>
      </c>
      <c r="G173" s="13">
        <f>IF(N173=0,0,IF(F173="SEM CERTIFICAÇÃO",0,IFERROR(VLOOKUP(B173,Ajustes_FUNDEB!$A$2:$K$300,3,),0)))</f>
        <v>1495864.95</v>
      </c>
      <c r="H173" s="26">
        <f>IF(N173=0,0,IF(F173="SEM CERTIFICAÇÃO",0,IFERROR(VLOOKUP(B173,MDE_2016!$A$2:$E$300,5,),0)))</f>
        <v>0</v>
      </c>
      <c r="I173" s="10">
        <f>IF(N173=0,0,IF(F173="SEM CERTIFICAÇÃO",0,IFERROR(((VLOOKUP(B173,Ajustes_EDUCACAO!$A$2:$J$300,6,) - H173)),0)))</f>
        <v>3372707.28</v>
      </c>
      <c r="J173" s="10">
        <f>IF(N173=0,0,IF(F173="SEM CERTIFICAÇÃO",0,IFERROR(VLOOKUP(B173,Ajustes_FUNDEB!$A$2:$K$300,5,),0)))</f>
        <v>1046978.53</v>
      </c>
      <c r="K173" s="13">
        <f>IF(N173=0,0,IF(F173="SEM CERTIFICAÇÃO",0,IFERROR(VLOOKUP(B173,Ajustes_FUNDEB!$A$2:$K$300,6,),0)))</f>
        <v>732031.77</v>
      </c>
      <c r="L173" s="29">
        <f>IF(N173=0,0,IF(F173="SEM CERTIFICAÇÃO",0,IFERROR(VLOOKUP(B173,Ajustes_EDUCACAO!$A$2:$K$300,7,),0)))</f>
        <v>-697639.49</v>
      </c>
      <c r="M173" s="23">
        <f t="shared" si="2"/>
        <v>32.118729335202993</v>
      </c>
      <c r="N173" s="13">
        <f>IF(F173="SEM CERTIFICAÇÃO",0,IFERROR(VLOOKUP(B173,Ajustes_EDUCACAO!$A$2:$K$300,10,),0))</f>
        <v>32.119999999999997</v>
      </c>
    </row>
    <row r="174" spans="1:15" x14ac:dyDescent="0.25">
      <c r="A174" s="91">
        <v>165</v>
      </c>
      <c r="B174" s="17">
        <v>177</v>
      </c>
      <c r="C174" s="17">
        <v>5215009</v>
      </c>
      <c r="D174" s="17" t="s">
        <v>716</v>
      </c>
      <c r="E174" s="20">
        <v>2016</v>
      </c>
      <c r="F174" s="26">
        <f>IFERROR(VLOOKUP(B174,Ajustes_EDUCACAO!$A$2:$T$300,4,)+VLOOKUP(B174,Ajustes_EDUCACAO!$A$2:$T$300,5,),"SEM CERTIFICAÇÃO")</f>
        <v>15007197.119999999</v>
      </c>
      <c r="G174" s="13">
        <f>IF(N174=0,0,IF(F174="SEM CERTIFICAÇÃO",0,IFERROR(VLOOKUP(B174,Ajustes_FUNDEB!$A$2:$K$300,3,),0)))</f>
        <v>2602210.02</v>
      </c>
      <c r="H174" s="26">
        <f>IF(N174=0,0,IF(F174="SEM CERTIFICAÇÃO",0,IFERROR(VLOOKUP(B174,MDE_2016!$A$2:$E$300,5,),0)))</f>
        <v>0</v>
      </c>
      <c r="I174" s="10">
        <f>IF(N174=0,0,IF(F174="SEM CERTIFICAÇÃO",0,IFERROR(((VLOOKUP(B174,Ajustes_EDUCACAO!$A$2:$J$300,6,) - H174)),0)))</f>
        <v>4551525.17</v>
      </c>
      <c r="J174" s="10">
        <f>IF(N174=0,0,IF(F174="SEM CERTIFICAÇÃO",0,IFERROR(VLOOKUP(B174,Ajustes_FUNDEB!$A$2:$K$300,5,),0)))</f>
        <v>2437611.23</v>
      </c>
      <c r="K174" s="13">
        <f>IF(N174=0,0,IF(F174="SEM CERTIFICAÇÃO",0,IFERROR(VLOOKUP(B174,Ajustes_FUNDEB!$A$2:$K$300,6,),0)))</f>
        <v>159634.79999999999</v>
      </c>
      <c r="L174" s="29">
        <f>IF(N174=0,0,IF(F174="SEM CERTIFICAÇÃO",0,IFERROR(VLOOKUP(B174,Ajustes_EDUCACAO!$A$2:$K$300,7,),0)))</f>
        <v>109361.98</v>
      </c>
      <c r="M174" s="23">
        <f t="shared" si="2"/>
        <v>29.600218844863146</v>
      </c>
      <c r="N174" s="13">
        <f>IF(F174="SEM CERTIFICAÇÃO",0,IFERROR(VLOOKUP(B174,Ajustes_EDUCACAO!$A$2:$K$300,10,),0))</f>
        <v>29.6</v>
      </c>
    </row>
    <row r="175" spans="1:15" x14ac:dyDescent="0.25">
      <c r="A175" s="91">
        <v>166</v>
      </c>
      <c r="B175" s="17">
        <v>178</v>
      </c>
      <c r="C175" s="17">
        <v>5215207</v>
      </c>
      <c r="D175" s="17" t="s">
        <v>717</v>
      </c>
      <c r="E175" s="20">
        <v>2016</v>
      </c>
      <c r="F175" s="26">
        <f>IFERROR(VLOOKUP(B175,Ajustes_EDUCACAO!$A$2:$T$300,4,)+VLOOKUP(B175,Ajustes_EDUCACAO!$A$2:$T$300,5,),"SEM CERTIFICAÇÃO")</f>
        <v>11294874.859999999</v>
      </c>
      <c r="G175" s="13">
        <f>IF(N175=0,0,IF(F175="SEM CERTIFICAÇÃO",0,IFERROR(VLOOKUP(B175,Ajustes_FUNDEB!$A$2:$K$300,3,),0)))</f>
        <v>969736.32</v>
      </c>
      <c r="H175" s="26">
        <f>IF(N175=0,0,IF(F175="SEM CERTIFICAÇÃO",0,IFERROR(VLOOKUP(B175,MDE_2016!$A$2:$E$300,5,),0)))</f>
        <v>117385.8</v>
      </c>
      <c r="I175" s="10">
        <f>IF(N175=0,0,IF(F175="SEM CERTIFICAÇÃO",0,IFERROR(((VLOOKUP(B175,Ajustes_EDUCACAO!$A$2:$J$300,6,) - H175)),0)))</f>
        <v>1935410.16</v>
      </c>
      <c r="J175" s="10">
        <f>IF(N175=0,0,IF(F175="SEM CERTIFICAÇÃO",0,IFERROR(VLOOKUP(B175,Ajustes_FUNDEB!$A$2:$K$300,5,),0)))</f>
        <v>624176.9</v>
      </c>
      <c r="K175" s="13">
        <f>IF(N175=0,0,IF(F175="SEM CERTIFICAÇÃO",0,IFERROR(VLOOKUP(B175,Ajustes_FUNDEB!$A$2:$K$300,6,),0)))</f>
        <v>310709.96000000002</v>
      </c>
      <c r="L175" s="29">
        <f>IF(N175=0,0,IF(F175="SEM CERTIFICAÇÃO",0,IFERROR(VLOOKUP(B175,Ajustes_EDUCACAO!$A$2:$K$300,7,),0)))</f>
        <v>-1000650.09</v>
      </c>
      <c r="M175" s="23">
        <f t="shared" si="2"/>
        <v>27.033907748846008</v>
      </c>
      <c r="N175" s="13">
        <f>IF(F175="SEM CERTIFICAÇÃO",0,IFERROR(VLOOKUP(B175,Ajustes_EDUCACAO!$A$2:$K$300,10,),0))</f>
        <v>27.03</v>
      </c>
    </row>
    <row r="176" spans="1:15" x14ac:dyDescent="0.25">
      <c r="A176" s="91">
        <v>167</v>
      </c>
      <c r="B176" s="17">
        <v>390</v>
      </c>
      <c r="C176" s="17">
        <v>5215231</v>
      </c>
      <c r="D176" s="17" t="s">
        <v>718</v>
      </c>
      <c r="E176" s="20">
        <v>2016</v>
      </c>
      <c r="F176" s="26">
        <f>IFERROR(VLOOKUP(B176,Ajustes_EDUCACAO!$A$2:$T$300,4,)+VLOOKUP(B176,Ajustes_EDUCACAO!$A$2:$T$300,5,),"SEM CERTIFICAÇÃO")</f>
        <v>54582798.549999997</v>
      </c>
      <c r="G176" s="13">
        <f>IF(N176=0,0,IF(F176="SEM CERTIFICAÇÃO",0,IFERROR(VLOOKUP(B176,Ajustes_FUNDEB!$A$2:$K$300,3,),0)))</f>
        <v>34926742.770000003</v>
      </c>
      <c r="H176" s="26">
        <f>IF(N176=0,0,IF(F176="SEM CERTIFICAÇÃO",0,IFERROR(VLOOKUP(B176,MDE_2016!$A$2:$E$300,5,),0)))</f>
        <v>58530.45</v>
      </c>
      <c r="I176" s="10">
        <f>IF(N176=0,0,IF(F176="SEM CERTIFICAÇÃO",0,IFERROR(((VLOOKUP(B176,Ajustes_EDUCACAO!$A$2:$J$300,6,) - H176)),0)))</f>
        <v>39242671.189999998</v>
      </c>
      <c r="J176" s="10">
        <f>IF(N176=0,0,IF(F176="SEM CERTIFICAÇÃO",0,IFERROR(VLOOKUP(B176,Ajustes_FUNDEB!$A$2:$K$300,5,),0)))</f>
        <v>25764219.129999999</v>
      </c>
      <c r="K176" s="13">
        <f>IF(N176=0,0,IF(F176="SEM CERTIFICAÇÃO",0,IFERROR(VLOOKUP(B176,Ajustes_FUNDEB!$A$2:$K$300,6,),0)))</f>
        <v>9574763.9299999997</v>
      </c>
      <c r="L176" s="29">
        <f>IF(N176=0,0,IF(F176="SEM CERTIFICAÇÃO",0,IFERROR(VLOOKUP(B176,Ajustes_EDUCACAO!$A$2:$K$300,7,),0)))</f>
        <v>26088610.670000002</v>
      </c>
      <c r="M176" s="23">
        <f t="shared" si="2"/>
        <v>24.206510697498853</v>
      </c>
      <c r="N176" s="13">
        <f>IF(F176="SEM CERTIFICAÇÃO",0,IFERROR(VLOOKUP(B176,Ajustes_EDUCACAO!$A$2:$K$300,10,),0))</f>
        <v>24.21</v>
      </c>
    </row>
    <row r="177" spans="1:14" x14ac:dyDescent="0.25">
      <c r="A177" s="91">
        <v>168</v>
      </c>
      <c r="B177" s="17">
        <v>179</v>
      </c>
      <c r="C177" s="17">
        <v>5215256</v>
      </c>
      <c r="D177" s="17" t="s">
        <v>719</v>
      </c>
      <c r="E177" s="20">
        <v>2016</v>
      </c>
      <c r="F177" s="26">
        <f>IFERROR(VLOOKUP(B177,Ajustes_EDUCACAO!$A$2:$T$300,4,)+VLOOKUP(B177,Ajustes_EDUCACAO!$A$2:$T$300,5,),"SEM CERTIFICAÇÃO")</f>
        <v>12567678.130000001</v>
      </c>
      <c r="G177" s="13">
        <f>IF(N177=0,0,IF(F177="SEM CERTIFICAÇÃO",0,IFERROR(VLOOKUP(B177,Ajustes_FUNDEB!$A$2:$K$300,3,),0)))</f>
        <v>1469239.23</v>
      </c>
      <c r="H177" s="26">
        <f>IF(N177=0,0,IF(F177="SEM CERTIFICAÇÃO",0,IFERROR(VLOOKUP(B177,MDE_2016!$A$2:$E$300,5,),0)))</f>
        <v>94.72</v>
      </c>
      <c r="I177" s="10">
        <f>IF(N177=0,0,IF(F177="SEM CERTIFICAÇÃO",0,IFERROR(((VLOOKUP(B177,Ajustes_EDUCACAO!$A$2:$J$300,6,) - H177)),0)))</f>
        <v>4579074.53</v>
      </c>
      <c r="J177" s="10">
        <f>IF(N177=0,0,IF(F177="SEM CERTIFICAÇÃO",0,IFERROR(VLOOKUP(B177,Ajustes_FUNDEB!$A$2:$K$300,5,),0)))</f>
        <v>1325923.8999999999</v>
      </c>
      <c r="K177" s="13">
        <f>IF(N177=0,0,IF(F177="SEM CERTIFICAÇÃO",0,IFERROR(VLOOKUP(B177,Ajustes_FUNDEB!$A$2:$K$300,6,),0)))</f>
        <v>139694.29</v>
      </c>
      <c r="L177" s="29">
        <f>IF(N177=0,0,IF(F177="SEM CERTIFICAÇÃO",0,IFERROR(VLOOKUP(B177,Ajustes_EDUCACAO!$A$2:$K$300,7,),0)))</f>
        <v>-672232.37</v>
      </c>
      <c r="M177" s="23">
        <f t="shared" si="2"/>
        <v>41.784978622777636</v>
      </c>
      <c r="N177" s="13">
        <f>IF(F177="SEM CERTIFICAÇÃO",0,IFERROR(VLOOKUP(B177,Ajustes_EDUCACAO!$A$2:$K$300,10,),0))</f>
        <v>41.78</v>
      </c>
    </row>
    <row r="178" spans="1:14" x14ac:dyDescent="0.25">
      <c r="A178" s="91">
        <v>169</v>
      </c>
      <c r="B178" s="17">
        <v>180</v>
      </c>
      <c r="C178" s="17">
        <v>5215306</v>
      </c>
      <c r="D178" s="17" t="s">
        <v>720</v>
      </c>
      <c r="E178" s="20">
        <v>2016</v>
      </c>
      <c r="F178" s="26">
        <f>IFERROR(VLOOKUP(B178,Ajustes_EDUCACAO!$A$2:$T$300,4,)+VLOOKUP(B178,Ajustes_EDUCACAO!$A$2:$T$300,5,),"SEM CERTIFICAÇÃO")</f>
        <v>26270541.41</v>
      </c>
      <c r="G178" s="13">
        <f>IF(N178=0,0,IF(F178="SEM CERTIFICAÇÃO",0,IFERROR(VLOOKUP(B178,Ajustes_FUNDEB!$A$2:$K$300,3,),0)))</f>
        <v>6198097.6699999999</v>
      </c>
      <c r="H178" s="26">
        <f>IF(N178=0,0,IF(F178="SEM CERTIFICAÇÃO",0,IFERROR(VLOOKUP(B178,MDE_2016!$A$2:$E$300,5,),0)))</f>
        <v>85363.72</v>
      </c>
      <c r="I178" s="10">
        <f>IF(N178=0,0,IF(F178="SEM CERTIFICAÇÃO",0,IFERROR(((VLOOKUP(B178,Ajustes_EDUCACAO!$A$2:$J$300,6,) - H178)),0)))</f>
        <v>10830832.16</v>
      </c>
      <c r="J178" s="10">
        <f>IF(N178=0,0,IF(F178="SEM CERTIFICAÇÃO",0,IFERROR(VLOOKUP(B178,Ajustes_FUNDEB!$A$2:$K$300,5,),0)))</f>
        <v>5084760.37</v>
      </c>
      <c r="K178" s="13">
        <f>IF(N178=0,0,IF(F178="SEM CERTIFICAÇÃO",0,IFERROR(VLOOKUP(B178,Ajustes_FUNDEB!$A$2:$K$300,6,),0)))</f>
        <v>1010376.76</v>
      </c>
      <c r="L178" s="29">
        <f>IF(N178=0,0,IF(F178="SEM CERTIFICAÇÃO",0,IFERROR(VLOOKUP(B178,Ajustes_EDUCACAO!$A$2:$K$300,7,),0)))</f>
        <v>1789231.55</v>
      </c>
      <c r="M178" s="23">
        <f t="shared" si="2"/>
        <v>34.742201112481752</v>
      </c>
      <c r="N178" s="13">
        <f>IF(F178="SEM CERTIFICAÇÃO",0,IFERROR(VLOOKUP(B178,Ajustes_EDUCACAO!$A$2:$K$300,10,),0))</f>
        <v>34.74</v>
      </c>
    </row>
    <row r="179" spans="1:14" x14ac:dyDescent="0.25">
      <c r="A179" s="91">
        <v>170</v>
      </c>
      <c r="B179" s="17">
        <v>181</v>
      </c>
      <c r="C179" s="17">
        <v>5215405</v>
      </c>
      <c r="D179" s="17" t="s">
        <v>721</v>
      </c>
      <c r="E179" s="20">
        <v>2016</v>
      </c>
      <c r="F179" s="26">
        <f>IFERROR(VLOOKUP(B179,Ajustes_EDUCACAO!$A$2:$T$300,4,)+VLOOKUP(B179,Ajustes_EDUCACAO!$A$2:$T$300,5,),"SEM CERTIFICAÇÃO")</f>
        <v>13421067.689999999</v>
      </c>
      <c r="G179" s="13">
        <f>IF(N179=0,0,IF(F179="SEM CERTIFICAÇÃO",0,IFERROR(VLOOKUP(B179,Ajustes_FUNDEB!$A$2:$K$300,3,),0)))</f>
        <v>2356555.04</v>
      </c>
      <c r="H179" s="26">
        <f>IF(N179=0,0,IF(F179="SEM CERTIFICAÇÃO",0,IFERROR(VLOOKUP(B179,MDE_2016!$A$2:$E$300,5,),0)))</f>
        <v>78255.179999999993</v>
      </c>
      <c r="I179" s="10">
        <f>IF(N179=0,0,IF(F179="SEM CERTIFICAÇÃO",0,IFERROR(((VLOOKUP(B179,Ajustes_EDUCACAO!$A$2:$J$300,6,) - H179)),0)))</f>
        <v>3926648.04</v>
      </c>
      <c r="J179" s="10">
        <f>IF(N179=0,0,IF(F179="SEM CERTIFICAÇÃO",0,IFERROR(VLOOKUP(B179,Ajustes_FUNDEB!$A$2:$K$300,5,),0)))</f>
        <v>2352186.66</v>
      </c>
      <c r="K179" s="13">
        <f>IF(N179=0,0,IF(F179="SEM CERTIFICAÇÃO",0,IFERROR(VLOOKUP(B179,Ajustes_FUNDEB!$A$2:$K$300,6,),0)))</f>
        <v>0</v>
      </c>
      <c r="L179" s="29">
        <f>IF(N179=0,0,IF(F179="SEM CERTIFICAÇÃO",0,IFERROR(VLOOKUP(B179,Ajustes_EDUCACAO!$A$2:$K$300,7,),0)))</f>
        <v>-49099.9</v>
      </c>
      <c r="M179" s="23">
        <f t="shared" si="2"/>
        <v>30.206263865434689</v>
      </c>
      <c r="N179" s="13">
        <f>IF(F179="SEM CERTIFICAÇÃO",0,IFERROR(VLOOKUP(B179,Ajustes_EDUCACAO!$A$2:$K$300,10,),0))</f>
        <v>30.21</v>
      </c>
    </row>
    <row r="180" spans="1:14" x14ac:dyDescent="0.25">
      <c r="A180" s="91">
        <v>171</v>
      </c>
      <c r="B180" s="17">
        <v>182</v>
      </c>
      <c r="C180" s="17">
        <v>5215504</v>
      </c>
      <c r="D180" s="17" t="s">
        <v>722</v>
      </c>
      <c r="E180" s="20">
        <v>2016</v>
      </c>
      <c r="F180" s="26">
        <f>IFERROR(VLOOKUP(B180,Ajustes_EDUCACAO!$A$2:$T$300,4,)+VLOOKUP(B180,Ajustes_EDUCACAO!$A$2:$T$300,5,),"SEM CERTIFICAÇÃO")</f>
        <v>29101654.619999997</v>
      </c>
      <c r="G180" s="13">
        <f>IF(N180=0,0,IF(F180="SEM CERTIFICAÇÃO",0,IFERROR(VLOOKUP(B180,Ajustes_FUNDEB!$A$2:$K$300,3,),0)))</f>
        <v>2052667.83</v>
      </c>
      <c r="H180" s="26">
        <f>IF(N180=0,0,IF(F180="SEM CERTIFICAÇÃO",0,IFERROR(VLOOKUP(B180,MDE_2016!$A$2:$E$300,5,),0)))</f>
        <v>388272.4</v>
      </c>
      <c r="I180" s="10">
        <f>IF(N180=0,0,IF(F180="SEM CERTIFICAÇÃO",0,IFERROR(((VLOOKUP(B180,Ajustes_EDUCACAO!$A$2:$J$300,6,) - H180)),0)))</f>
        <v>7127784.2299999995</v>
      </c>
      <c r="J180" s="10">
        <f>IF(N180=0,0,IF(F180="SEM CERTIFICAÇÃO",0,IFERROR(VLOOKUP(B180,Ajustes_FUNDEB!$A$2:$K$300,5,),0)))</f>
        <v>1927548.98</v>
      </c>
      <c r="K180" s="13">
        <f>IF(N180=0,0,IF(F180="SEM CERTIFICAÇÃO",0,IFERROR(VLOOKUP(B180,Ajustes_FUNDEB!$A$2:$K$300,6,),0)))</f>
        <v>128513.79</v>
      </c>
      <c r="L180" s="29">
        <f>IF(N180=0,0,IF(F180="SEM CERTIFICAÇÃO",0,IFERROR(VLOOKUP(B180,Ajustes_EDUCACAO!$A$2:$K$300,7,),0)))</f>
        <v>-1463552.09</v>
      </c>
      <c r="M180" s="23">
        <f t="shared" si="2"/>
        <v>30.85600745817662</v>
      </c>
      <c r="N180" s="13">
        <f>IF(F180="SEM CERTIFICAÇÃO",0,IFERROR(VLOOKUP(B180,Ajustes_EDUCACAO!$A$2:$K$300,10,),0))</f>
        <v>30.86</v>
      </c>
    </row>
    <row r="181" spans="1:14" x14ac:dyDescent="0.25">
      <c r="A181" s="91">
        <v>172</v>
      </c>
      <c r="B181" s="17">
        <v>183</v>
      </c>
      <c r="C181" s="17">
        <v>5215603</v>
      </c>
      <c r="D181" s="17" t="s">
        <v>723</v>
      </c>
      <c r="E181" s="20">
        <v>2016</v>
      </c>
      <c r="F181" s="26">
        <f>IFERROR(VLOOKUP(B181,Ajustes_EDUCACAO!$A$2:$T$300,4,)+VLOOKUP(B181,Ajustes_EDUCACAO!$A$2:$T$300,5,),"SEM CERTIFICAÇÃO")</f>
        <v>38013834.640000001</v>
      </c>
      <c r="G181" s="13">
        <f>IF(N181=0,0,IF(F181="SEM CERTIFICAÇÃO",0,IFERROR(VLOOKUP(B181,Ajustes_FUNDEB!$A$2:$K$300,3,),0)))</f>
        <v>22407395.219999999</v>
      </c>
      <c r="H181" s="26">
        <f>IF(N181=0,0,IF(F181="SEM CERTIFICAÇÃO",0,IFERROR(VLOOKUP(B181,MDE_2016!$A$2:$E$300,5,),0)))</f>
        <v>2142652.44</v>
      </c>
      <c r="I181" s="10">
        <f>IF(N181=0,0,IF(F181="SEM CERTIFICAÇÃO",0,IFERROR(((VLOOKUP(B181,Ajustes_EDUCACAO!$A$2:$J$300,6,) - H181)),0)))</f>
        <v>25086700.599999998</v>
      </c>
      <c r="J181" s="10">
        <f>IF(N181=0,0,IF(F181="SEM CERTIFICAÇÃO",0,IFERROR(VLOOKUP(B181,Ajustes_FUNDEB!$A$2:$K$300,5,),0)))</f>
        <v>16403256.49</v>
      </c>
      <c r="K181" s="13">
        <f>IF(N181=0,0,IF(F181="SEM CERTIFICAÇÃO",0,IFERROR(VLOOKUP(B181,Ajustes_FUNDEB!$A$2:$K$300,6,),0)))</f>
        <v>5821267.1500000004</v>
      </c>
      <c r="L181" s="29">
        <f>IF(N181=0,0,IF(F181="SEM CERTIFICAÇÃO",0,IFERROR(VLOOKUP(B181,Ajustes_EDUCACAO!$A$2:$K$300,7,),0)))</f>
        <v>17256391.949999999</v>
      </c>
      <c r="M181" s="23">
        <f t="shared" si="2"/>
        <v>26.235083054488712</v>
      </c>
      <c r="N181" s="13">
        <f>IF(F181="SEM CERTIFICAÇÃO",0,IFERROR(VLOOKUP(B181,Ajustes_EDUCACAO!$A$2:$K$300,10,),0))</f>
        <v>26.24</v>
      </c>
    </row>
    <row r="182" spans="1:14" x14ac:dyDescent="0.25">
      <c r="A182" s="91">
        <v>173</v>
      </c>
      <c r="B182" s="17">
        <v>184</v>
      </c>
      <c r="C182" s="17">
        <v>5215652</v>
      </c>
      <c r="D182" s="17" t="s">
        <v>724</v>
      </c>
      <c r="E182" s="20">
        <v>2016</v>
      </c>
      <c r="F182" s="26">
        <f>IFERROR(VLOOKUP(B182,Ajustes_EDUCACAO!$A$2:$T$300,4,)+VLOOKUP(B182,Ajustes_EDUCACAO!$A$2:$T$300,5,),"SEM CERTIFICAÇÃO")</f>
        <v>12643937.83</v>
      </c>
      <c r="G182" s="13">
        <f>IF(N182=0,0,IF(F182="SEM CERTIFICAÇÃO",0,IFERROR(VLOOKUP(B182,Ajustes_FUNDEB!$A$2:$K$300,3,),0)))</f>
        <v>1103948.1299999999</v>
      </c>
      <c r="H182" s="26">
        <f>IF(N182=0,0,IF(F182="SEM CERTIFICAÇÃO",0,IFERROR(VLOOKUP(B182,MDE_2016!$A$2:$E$300,5,),0)))</f>
        <v>259405.03</v>
      </c>
      <c r="I182" s="10">
        <f>IF(N182=0,0,IF(F182="SEM CERTIFICAÇÃO",0,IFERROR(((VLOOKUP(B182,Ajustes_EDUCACAO!$A$2:$J$300,6,) - H182)),0)))</f>
        <v>2348271.8600000003</v>
      </c>
      <c r="J182" s="10">
        <f>IF(N182=0,0,IF(F182="SEM CERTIFICAÇÃO",0,IFERROR(VLOOKUP(B182,Ajustes_FUNDEB!$A$2:$K$300,5,),0)))</f>
        <v>898508.03</v>
      </c>
      <c r="K182" s="13">
        <f>IF(N182=0,0,IF(F182="SEM CERTIFICAÇÃO",0,IFERROR(VLOOKUP(B182,Ajustes_FUNDEB!$A$2:$K$300,6,),0)))</f>
        <v>189996.52</v>
      </c>
      <c r="L182" s="29">
        <f>IF(N182=0,0,IF(F182="SEM CERTIFICAÇÃO",0,IFERROR(VLOOKUP(B182,Ajustes_EDUCACAO!$A$2:$K$300,7,),0)))</f>
        <v>-1044267.69</v>
      </c>
      <c r="M182" s="23">
        <f t="shared" si="2"/>
        <v>28.882968495266638</v>
      </c>
      <c r="N182" s="13">
        <f>IF(F182="SEM CERTIFICAÇÃO",0,IFERROR(VLOOKUP(B182,Ajustes_EDUCACAO!$A$2:$K$300,10,),0))</f>
        <v>28.88</v>
      </c>
    </row>
    <row r="183" spans="1:14" x14ac:dyDescent="0.25">
      <c r="A183" s="91">
        <v>174</v>
      </c>
      <c r="B183" s="17">
        <v>185</v>
      </c>
      <c r="C183" s="17">
        <v>5215702</v>
      </c>
      <c r="D183" s="17" t="s">
        <v>725</v>
      </c>
      <c r="E183" s="20">
        <v>2016</v>
      </c>
      <c r="F183" s="26">
        <f>IFERROR(VLOOKUP(B183,Ajustes_EDUCACAO!$A$2:$T$300,4,)+VLOOKUP(B183,Ajustes_EDUCACAO!$A$2:$T$300,5,),"SEM CERTIFICAÇÃO")</f>
        <v>54916671.100000001</v>
      </c>
      <c r="G183" s="13">
        <f>IF(N183=0,0,IF(F183="SEM CERTIFICAÇÃO",0,IFERROR(VLOOKUP(B183,Ajustes_FUNDEB!$A$2:$K$300,3,),0)))</f>
        <v>7632749</v>
      </c>
      <c r="H183" s="26">
        <f>IF(N183=0,0,IF(F183="SEM CERTIFICAÇÃO",0,IFERROR(VLOOKUP(B183,MDE_2016!$A$2:$E$300,5,),0)))</f>
        <v>122295.41</v>
      </c>
      <c r="I183" s="10">
        <f>IF(N183=0,0,IF(F183="SEM CERTIFICAÇÃO",0,IFERROR(((VLOOKUP(B183,Ajustes_EDUCACAO!$A$2:$J$300,6,) - H183)),0)))</f>
        <v>13605395.1</v>
      </c>
      <c r="J183" s="10">
        <f>IF(N183=0,0,IF(F183="SEM CERTIFICAÇÃO",0,IFERROR(VLOOKUP(B183,Ajustes_FUNDEB!$A$2:$K$300,5,),0)))</f>
        <v>4524590.2</v>
      </c>
      <c r="K183" s="13">
        <f>IF(N183=0,0,IF(F183="SEM CERTIFICAÇÃO",0,IFERROR(VLOOKUP(B183,Ajustes_FUNDEB!$A$2:$K$300,6,),0)))</f>
        <v>3194148.75</v>
      </c>
      <c r="L183" s="29">
        <f>IF(N183=0,0,IF(F183="SEM CERTIFICAÇÃO",0,IFERROR(VLOOKUP(B183,Ajustes_EDUCACAO!$A$2:$K$300,7,),0)))</f>
        <v>146134.23000000001</v>
      </c>
      <c r="M183" s="23">
        <f t="shared" si="2"/>
        <v>24.731208225037513</v>
      </c>
      <c r="N183" s="13">
        <f>IF(F183="SEM CERTIFICAÇÃO",0,IFERROR(VLOOKUP(B183,Ajustes_EDUCACAO!$A$2:$K$300,10,),0))</f>
        <v>24.73</v>
      </c>
    </row>
    <row r="184" spans="1:14" x14ac:dyDescent="0.25">
      <c r="A184" s="91">
        <v>175</v>
      </c>
      <c r="B184" s="17">
        <v>186</v>
      </c>
      <c r="C184" s="17">
        <v>5215801</v>
      </c>
      <c r="D184" s="17" t="s">
        <v>726</v>
      </c>
      <c r="E184" s="20">
        <v>2016</v>
      </c>
      <c r="F184" s="26">
        <f>IFERROR(VLOOKUP(B184,Ajustes_EDUCACAO!$A$2:$T$300,4,)+VLOOKUP(B184,Ajustes_EDUCACAO!$A$2:$T$300,5,),"SEM CERTIFICAÇÃO")</f>
        <v>10003533.359999999</v>
      </c>
      <c r="G184" s="13">
        <f>IF(N184=0,0,IF(F184="SEM CERTIFICAÇÃO",0,IFERROR(VLOOKUP(B184,Ajustes_FUNDEB!$A$2:$K$300,3,),0)))</f>
        <v>552917.97</v>
      </c>
      <c r="H184" s="26">
        <f>IF(N184=0,0,IF(F184="SEM CERTIFICAÇÃO",0,IFERROR(VLOOKUP(B184,MDE_2016!$A$2:$E$300,5,),0)))</f>
        <v>0</v>
      </c>
      <c r="I184" s="10">
        <f>IF(N184=0,0,IF(F184="SEM CERTIFICAÇÃO",0,IFERROR(((VLOOKUP(B184,Ajustes_EDUCACAO!$A$2:$J$300,6,) - H184)),0)))</f>
        <v>1652246.74</v>
      </c>
      <c r="J184" s="10">
        <f>IF(N184=0,0,IF(F184="SEM CERTIFICAÇÃO",0,IFERROR(VLOOKUP(B184,Ajustes_FUNDEB!$A$2:$K$300,5,),0)))</f>
        <v>439580.77</v>
      </c>
      <c r="K184" s="13">
        <f>IF(N184=0,0,IF(F184="SEM CERTIFICAÇÃO",0,IFERROR(VLOOKUP(B184,Ajustes_FUNDEB!$A$2:$K$300,6,),0)))</f>
        <v>107118.12</v>
      </c>
      <c r="L184" s="29">
        <f>IF(N184=0,0,IF(F184="SEM CERTIFICAÇÃO",0,IFERROR(VLOOKUP(B184,Ajustes_EDUCACAO!$A$2:$K$300,7,),0)))</f>
        <v>-1247884.45</v>
      </c>
      <c r="M184" s="23">
        <f t="shared" si="2"/>
        <v>28.991068311886952</v>
      </c>
      <c r="N184" s="13">
        <f>IF(F184="SEM CERTIFICAÇÃO",0,IFERROR(VLOOKUP(B184,Ajustes_EDUCACAO!$A$2:$K$300,10,),0))</f>
        <v>28.99</v>
      </c>
    </row>
    <row r="185" spans="1:14" x14ac:dyDescent="0.25">
      <c r="A185" s="91">
        <v>176</v>
      </c>
      <c r="B185" s="17">
        <v>187</v>
      </c>
      <c r="C185" s="17">
        <v>5215900</v>
      </c>
      <c r="D185" s="17" t="s">
        <v>727</v>
      </c>
      <c r="E185" s="20">
        <v>2016</v>
      </c>
      <c r="F185" s="26">
        <f>IFERROR(VLOOKUP(B185,Ajustes_EDUCACAO!$A$2:$T$300,4,)+VLOOKUP(B185,Ajustes_EDUCACAO!$A$2:$T$300,5,),"SEM CERTIFICAÇÃO")</f>
        <v>13598915.140000001</v>
      </c>
      <c r="G185" s="13">
        <f>IF(N185=0,0,IF(F185="SEM CERTIFICAÇÃO",0,IFERROR(VLOOKUP(B185,Ajustes_FUNDEB!$A$2:$K$300,3,),0)))</f>
        <v>1700444.53</v>
      </c>
      <c r="H185" s="26">
        <f>IF(N185=0,0,IF(F185="SEM CERTIFICAÇÃO",0,IFERROR(VLOOKUP(B185,MDE_2016!$A$2:$E$300,5,),0)))</f>
        <v>25754.22</v>
      </c>
      <c r="I185" s="10">
        <f>IF(N185=0,0,IF(F185="SEM CERTIFICAÇÃO",0,IFERROR(((VLOOKUP(B185,Ajustes_EDUCACAO!$A$2:$J$300,6,) - H185)),0)))</f>
        <v>3185113.1199999996</v>
      </c>
      <c r="J185" s="10">
        <f>IF(N185=0,0,IF(F185="SEM CERTIFICAÇÃO",0,IFERROR(VLOOKUP(B185,Ajustes_FUNDEB!$A$2:$K$300,5,),0)))</f>
        <v>1598233.66</v>
      </c>
      <c r="K185" s="13">
        <f>IF(N185=0,0,IF(F185="SEM CERTIFICAÇÃO",0,IFERROR(VLOOKUP(B185,Ajustes_FUNDEB!$A$2:$K$300,6,),0)))</f>
        <v>78178.7</v>
      </c>
      <c r="L185" s="29">
        <f>IF(N185=0,0,IF(F185="SEM CERTIFICAÇÃO",0,IFERROR(VLOOKUP(B185,Ajustes_EDUCACAO!$A$2:$K$300,7,),0)))</f>
        <v>-503734.63</v>
      </c>
      <c r="M185" s="23">
        <f t="shared" si="2"/>
        <v>27.315428707057876</v>
      </c>
      <c r="N185" s="13">
        <f>IF(F185="SEM CERTIFICAÇÃO",0,IFERROR(VLOOKUP(B185,Ajustes_EDUCACAO!$A$2:$K$300,10,),0))</f>
        <v>27.32</v>
      </c>
    </row>
    <row r="186" spans="1:14" x14ac:dyDescent="0.25">
      <c r="A186" s="91">
        <v>177</v>
      </c>
      <c r="B186" s="17">
        <v>188</v>
      </c>
      <c r="C186" s="17">
        <v>5216007</v>
      </c>
      <c r="D186" s="17" t="s">
        <v>728</v>
      </c>
      <c r="E186" s="20">
        <v>2016</v>
      </c>
      <c r="F186" s="26">
        <f>IFERROR(VLOOKUP(B186,Ajustes_EDUCACAO!$A$2:$T$300,4,)+VLOOKUP(B186,Ajustes_EDUCACAO!$A$2:$T$300,5,),"SEM CERTIFICAÇÃO")</f>
        <v>12304587.819999998</v>
      </c>
      <c r="G186" s="13">
        <f>IF(N186=0,0,IF(F186="SEM CERTIFICAÇÃO",0,IFERROR(VLOOKUP(B186,Ajustes_FUNDEB!$A$2:$K$300,3,),0)))</f>
        <v>1009586.59</v>
      </c>
      <c r="H186" s="26">
        <f>IF(N186=0,0,IF(F186="SEM CERTIFICAÇÃO",0,IFERROR(VLOOKUP(B186,MDE_2016!$A$2:$E$300,5,),0)))</f>
        <v>0</v>
      </c>
      <c r="I186" s="10">
        <f>IF(N186=0,0,IF(F186="SEM CERTIFICAÇÃO",0,IFERROR(((VLOOKUP(B186,Ajustes_EDUCACAO!$A$2:$J$300,6,) - H186)),0)))</f>
        <v>2158430.4300000002</v>
      </c>
      <c r="J186" s="10">
        <f>IF(N186=0,0,IF(F186="SEM CERTIFICAÇÃO",0,IFERROR(VLOOKUP(B186,Ajustes_FUNDEB!$A$2:$K$300,5,),0)))</f>
        <v>935017.07</v>
      </c>
      <c r="K186" s="13">
        <f>IF(N186=0,0,IF(F186="SEM CERTIFICAÇÃO",0,IFERROR(VLOOKUP(B186,Ajustes_FUNDEB!$A$2:$K$300,6,),0)))</f>
        <v>73504.27</v>
      </c>
      <c r="L186" s="29">
        <f>IF(N186=0,0,IF(F186="SEM CERTIFICAÇÃO",0,IFERROR(VLOOKUP(B186,Ajustes_EDUCACAO!$A$2:$K$300,7,),0)))</f>
        <v>-954036.28</v>
      </c>
      <c r="M186" s="23">
        <f t="shared" si="2"/>
        <v>25.295172463566523</v>
      </c>
      <c r="N186" s="13">
        <f>IF(F186="SEM CERTIFICAÇÃO",0,IFERROR(VLOOKUP(B186,Ajustes_EDUCACAO!$A$2:$K$300,10,),0))</f>
        <v>25.3</v>
      </c>
    </row>
    <row r="187" spans="1:14" x14ac:dyDescent="0.25">
      <c r="A187" s="91">
        <v>178</v>
      </c>
      <c r="B187" s="17">
        <v>189</v>
      </c>
      <c r="C187" s="17">
        <v>5216304</v>
      </c>
      <c r="D187" s="17" t="s">
        <v>729</v>
      </c>
      <c r="E187" s="20">
        <v>2016</v>
      </c>
      <c r="F187" s="26">
        <f>IFERROR(VLOOKUP(B187,Ajustes_EDUCACAO!$A$2:$T$300,4,)+VLOOKUP(B187,Ajustes_EDUCACAO!$A$2:$T$300,5,),"SEM CERTIFICAÇÃO")</f>
        <v>15862477.460000001</v>
      </c>
      <c r="G187" s="13">
        <f>IF(N187=0,0,IF(F187="SEM CERTIFICAÇÃO",0,IFERROR(VLOOKUP(B187,Ajustes_FUNDEB!$A$2:$K$300,3,),0)))</f>
        <v>3864391.92</v>
      </c>
      <c r="H187" s="26">
        <f>IF(N187=0,0,IF(F187="SEM CERTIFICAÇÃO",0,IFERROR(VLOOKUP(B187,MDE_2016!$A$2:$E$300,5,),0)))</f>
        <v>11708.02</v>
      </c>
      <c r="I187" s="10">
        <f>IF(N187=0,0,IF(F187="SEM CERTIFICAÇÃO",0,IFERROR(((VLOOKUP(B187,Ajustes_EDUCACAO!$A$2:$J$300,6,) - H187)),0)))</f>
        <v>5908030.9800000004</v>
      </c>
      <c r="J187" s="10">
        <f>IF(N187=0,0,IF(F187="SEM CERTIFICAÇÃO",0,IFERROR(VLOOKUP(B187,Ajustes_FUNDEB!$A$2:$K$300,5,),0)))</f>
        <v>3103886.82</v>
      </c>
      <c r="K187" s="13">
        <f>IF(N187=0,0,IF(F187="SEM CERTIFICAÇÃO",0,IFERROR(VLOOKUP(B187,Ajustes_FUNDEB!$A$2:$K$300,6,),0)))</f>
        <v>756770.93</v>
      </c>
      <c r="L187" s="29">
        <f>IF(N187=0,0,IF(F187="SEM CERTIFICAÇÃO",0,IFERROR(VLOOKUP(B187,Ajustes_EDUCACAO!$A$2:$K$300,7,),0)))</f>
        <v>1108403.73</v>
      </c>
      <c r="M187" s="23">
        <f t="shared" si="2"/>
        <v>30.33154992423232</v>
      </c>
      <c r="N187" s="13">
        <f>IF(F187="SEM CERTIFICAÇÃO",0,IFERROR(VLOOKUP(B187,Ajustes_EDUCACAO!$A$2:$K$300,10,),0))</f>
        <v>30.33</v>
      </c>
    </row>
    <row r="188" spans="1:14" x14ac:dyDescent="0.25">
      <c r="A188" s="91">
        <v>179</v>
      </c>
      <c r="B188" s="17">
        <v>190</v>
      </c>
      <c r="C188" s="17">
        <v>5216403</v>
      </c>
      <c r="D188" s="17" t="s">
        <v>730</v>
      </c>
      <c r="E188" s="20">
        <v>2016</v>
      </c>
      <c r="F188" s="26">
        <f>IFERROR(VLOOKUP(B188,Ajustes_EDUCACAO!$A$2:$T$300,4,)+VLOOKUP(B188,Ajustes_EDUCACAO!$A$2:$T$300,5,),"SEM CERTIFICAÇÃO")</f>
        <v>40120486.43</v>
      </c>
      <c r="G188" s="13">
        <f>IF(N188=0,0,IF(F188="SEM CERTIFICAÇÃO",0,IFERROR(VLOOKUP(B188,Ajustes_FUNDEB!$A$2:$K$300,3,),0)))</f>
        <v>5163752.57</v>
      </c>
      <c r="H188" s="26">
        <f>IF(N188=0,0,IF(F188="SEM CERTIFICAÇÃO",0,IFERROR(VLOOKUP(B188,MDE_2016!$A$2:$E$300,5,),0)))</f>
        <v>325738.87</v>
      </c>
      <c r="I188" s="10">
        <f>IF(N188=0,0,IF(F188="SEM CERTIFICAÇÃO",0,IFERROR(((VLOOKUP(B188,Ajustes_EDUCACAO!$A$2:$J$300,6,) - H188)),0)))</f>
        <v>9347871.2200000007</v>
      </c>
      <c r="J188" s="10">
        <f>IF(N188=0,0,IF(F188="SEM CERTIFICAÇÃO",0,IFERROR(VLOOKUP(B188,Ajustes_FUNDEB!$A$2:$K$300,5,),0)))</f>
        <v>3884285.79</v>
      </c>
      <c r="K188" s="13">
        <f>IF(N188=0,0,IF(F188="SEM CERTIFICAÇÃO",0,IFERROR(VLOOKUP(B188,Ajustes_FUNDEB!$A$2:$K$300,6,),0)))</f>
        <v>347483.24</v>
      </c>
      <c r="L188" s="29">
        <f>IF(N188=0,0,IF(F188="SEM CERTIFICAÇÃO",0,IFERROR(VLOOKUP(B188,Ajustes_EDUCACAO!$A$2:$K$300,7,),0)))</f>
        <v>-509205.52</v>
      </c>
      <c r="M188" s="23">
        <f t="shared" si="2"/>
        <v>25.380588612170524</v>
      </c>
      <c r="N188" s="13">
        <f>IF(F188="SEM CERTIFICAÇÃO",0,IFERROR(VLOOKUP(B188,Ajustes_EDUCACAO!$A$2:$K$300,10,),0))</f>
        <v>25.38</v>
      </c>
    </row>
    <row r="189" spans="1:14" x14ac:dyDescent="0.25">
      <c r="A189" s="91">
        <v>180</v>
      </c>
      <c r="B189" s="17">
        <v>292</v>
      </c>
      <c r="C189" s="17">
        <v>5216452</v>
      </c>
      <c r="D189" s="17" t="s">
        <v>731</v>
      </c>
      <c r="E189" s="20">
        <v>2016</v>
      </c>
      <c r="F189" s="26">
        <f>IFERROR(VLOOKUP(B189,Ajustes_EDUCACAO!$A$2:$T$300,4,)+VLOOKUP(B189,Ajustes_EDUCACAO!$A$2:$T$300,5,),"SEM CERTIFICAÇÃO")</f>
        <v>23465310.120000001</v>
      </c>
      <c r="G189" s="13">
        <f>IF(N189=0,0,IF(F189="SEM CERTIFICAÇÃO",0,IFERROR(VLOOKUP(B189,Ajustes_FUNDEB!$A$2:$K$300,3,),0)))</f>
        <v>1625667.85</v>
      </c>
      <c r="H189" s="26">
        <f>IF(N189=0,0,IF(F189="SEM CERTIFICAÇÃO",0,IFERROR(VLOOKUP(B189,MDE_2016!$A$2:$E$300,5,),0)))</f>
        <v>212481.37</v>
      </c>
      <c r="I189" s="10">
        <f>IF(N189=0,0,IF(F189="SEM CERTIFICAÇÃO",0,IFERROR(((VLOOKUP(B189,Ajustes_EDUCACAO!$A$2:$J$300,6,) - H189)),0)))</f>
        <v>4514928.2</v>
      </c>
      <c r="J189" s="10">
        <f>IF(N189=0,0,IF(F189="SEM CERTIFICAÇÃO",0,IFERROR(VLOOKUP(B189,Ajustes_FUNDEB!$A$2:$K$300,5,),0)))</f>
        <v>1625667.85</v>
      </c>
      <c r="K189" s="13">
        <f>IF(N189=0,0,IF(F189="SEM CERTIFICAÇÃO",0,IFERROR(VLOOKUP(B189,Ajustes_FUNDEB!$A$2:$K$300,6,),0)))</f>
        <v>37391.699999999997</v>
      </c>
      <c r="L189" s="29">
        <f>IF(N189=0,0,IF(F189="SEM CERTIFICAÇÃO",0,IFERROR(VLOOKUP(B189,Ajustes_EDUCACAO!$A$2:$K$300,7,),0)))</f>
        <v>-2217458.4500000002</v>
      </c>
      <c r="M189" s="23">
        <f t="shared" si="2"/>
        <v>29.596318925615801</v>
      </c>
      <c r="N189" s="13">
        <f>IF(F189="SEM CERTIFICAÇÃO",0,IFERROR(VLOOKUP(B189,Ajustes_EDUCACAO!$A$2:$K$300,10,),0))</f>
        <v>29.6</v>
      </c>
    </row>
    <row r="190" spans="1:14" x14ac:dyDescent="0.25">
      <c r="A190" s="91">
        <v>181</v>
      </c>
      <c r="B190" s="17">
        <v>191</v>
      </c>
      <c r="C190" s="17">
        <v>5216809</v>
      </c>
      <c r="D190" s="17" t="s">
        <v>732</v>
      </c>
      <c r="E190" s="20">
        <v>2016</v>
      </c>
      <c r="F190" s="26">
        <f>IFERROR(VLOOKUP(B190,Ajustes_EDUCACAO!$A$2:$T$300,4,)+VLOOKUP(B190,Ajustes_EDUCACAO!$A$2:$T$300,5,),"SEM CERTIFICAÇÃO")</f>
        <v>16263805.380000001</v>
      </c>
      <c r="G190" s="13">
        <f>IF(N190=0,0,IF(F190="SEM CERTIFICAÇÃO",0,IFERROR(VLOOKUP(B190,Ajustes_FUNDEB!$A$2:$K$300,3,),0)))</f>
        <v>0</v>
      </c>
      <c r="H190" s="26">
        <f>IF(N190=0,0,IF(F190="SEM CERTIFICAÇÃO",0,IFERROR(VLOOKUP(B190,MDE_2016!$A$2:$E$300,5,),0)))</f>
        <v>16904.77</v>
      </c>
      <c r="I190" s="10">
        <f>IF(N190=0,0,IF(F190="SEM CERTIFICAÇÃO",0,IFERROR(((VLOOKUP(B190,Ajustes_EDUCACAO!$A$2:$J$300,6,) - H190)),0)))</f>
        <v>4432868.0900000008</v>
      </c>
      <c r="J190" s="10">
        <f>IF(N190=0,0,IF(F190="SEM CERTIFICAÇÃO",0,IFERROR(VLOOKUP(B190,Ajustes_FUNDEB!$A$2:$K$300,5,),0)))</f>
        <v>0</v>
      </c>
      <c r="K190" s="13">
        <f>IF(N190=0,0,IF(F190="SEM CERTIFICAÇÃO",0,IFERROR(VLOOKUP(B190,Ajustes_FUNDEB!$A$2:$K$300,6,),0)))</f>
        <v>0</v>
      </c>
      <c r="L190" s="29">
        <f>IF(N190=0,0,IF(F190="SEM CERTIFICAÇÃO",0,IFERROR(VLOOKUP(B190,Ajustes_EDUCACAO!$A$2:$K$300,7,),0)))</f>
        <v>-666657.26</v>
      </c>
      <c r="M190" s="23">
        <f t="shared" si="2"/>
        <v>31.458997451431625</v>
      </c>
      <c r="N190" s="13">
        <f>IF(F190="SEM CERTIFICAÇÃO",0,IFERROR(VLOOKUP(B190,Ajustes_EDUCACAO!$A$2:$K$300,10,),0))</f>
        <v>31.46</v>
      </c>
    </row>
    <row r="191" spans="1:14" x14ac:dyDescent="0.25">
      <c r="A191" s="91">
        <v>182</v>
      </c>
      <c r="B191" s="17">
        <v>192</v>
      </c>
      <c r="C191" s="17">
        <v>5216908</v>
      </c>
      <c r="D191" s="17" t="s">
        <v>733</v>
      </c>
      <c r="E191" s="20">
        <v>2016</v>
      </c>
      <c r="F191" s="26">
        <f>IFERROR(VLOOKUP(B191,Ajustes_EDUCACAO!$A$2:$T$300,4,)+VLOOKUP(B191,Ajustes_EDUCACAO!$A$2:$T$300,5,),"SEM CERTIFICAÇÃO")</f>
        <v>15382505.48</v>
      </c>
      <c r="G191" s="13">
        <f>IF(N191=0,0,IF(F191="SEM CERTIFICAÇÃO",0,IFERROR(VLOOKUP(B191,Ajustes_FUNDEB!$A$2:$K$300,3,),0)))</f>
        <v>741818.61</v>
      </c>
      <c r="H191" s="26">
        <f>IF(N191=0,0,IF(F191="SEM CERTIFICAÇÃO",0,IFERROR(VLOOKUP(B191,MDE_2016!$A$2:$E$300,5,),0)))</f>
        <v>0</v>
      </c>
      <c r="I191" s="10">
        <f>IF(N191=0,0,IF(F191="SEM CERTIFICAÇÃO",0,IFERROR(((VLOOKUP(B191,Ajustes_EDUCACAO!$A$2:$J$300,6,) - H191)),0)))</f>
        <v>3449654.44</v>
      </c>
      <c r="J191" s="10">
        <f>IF(N191=0,0,IF(F191="SEM CERTIFICAÇÃO",0,IFERROR(VLOOKUP(B191,Ajustes_FUNDEB!$A$2:$K$300,5,),0)))</f>
        <v>608850.12</v>
      </c>
      <c r="K191" s="13">
        <f>IF(N191=0,0,IF(F191="SEM CERTIFICAÇÃO",0,IFERROR(VLOOKUP(B191,Ajustes_FUNDEB!$A$2:$K$300,6,),0)))</f>
        <v>133143.82</v>
      </c>
      <c r="L191" s="29">
        <f>IF(N191=0,0,IF(F191="SEM CERTIFICAÇÃO",0,IFERROR(VLOOKUP(B191,Ajustes_EDUCACAO!$A$2:$K$300,7,),0)))</f>
        <v>-1266198.7</v>
      </c>
      <c r="M191" s="23">
        <f t="shared" si="2"/>
        <v>30.657249861743587</v>
      </c>
      <c r="N191" s="13">
        <f>IF(F191="SEM CERTIFICAÇÃO",0,IFERROR(VLOOKUP(B191,Ajustes_EDUCACAO!$A$2:$K$300,10,),0))</f>
        <v>30.66</v>
      </c>
    </row>
    <row r="192" spans="1:14" x14ac:dyDescent="0.25">
      <c r="A192" s="91">
        <v>183</v>
      </c>
      <c r="B192" s="17">
        <v>193</v>
      </c>
      <c r="C192" s="17">
        <v>5217104</v>
      </c>
      <c r="D192" s="17" t="s">
        <v>734</v>
      </c>
      <c r="E192" s="20">
        <v>2016</v>
      </c>
      <c r="F192" s="26">
        <f>IFERROR(VLOOKUP(B192,Ajustes_EDUCACAO!$A$2:$T$300,4,)+VLOOKUP(B192,Ajustes_EDUCACAO!$A$2:$T$300,5,),"SEM CERTIFICAÇÃO")</f>
        <v>43429232.219999999</v>
      </c>
      <c r="G192" s="13">
        <f>IF(N192=0,0,IF(F192="SEM CERTIFICAÇÃO",0,IFERROR(VLOOKUP(B192,Ajustes_FUNDEB!$A$2:$K$300,3,),0)))</f>
        <v>8218942.0099999998</v>
      </c>
      <c r="H192" s="26">
        <f>IF(N192=0,0,IF(F192="SEM CERTIFICAÇÃO",0,IFERROR(VLOOKUP(B192,MDE_2016!$A$2:$E$300,5,),0)))</f>
        <v>1250830.21</v>
      </c>
      <c r="I192" s="10">
        <f>IF(N192=0,0,IF(F192="SEM CERTIFICAÇÃO",0,IFERROR(((VLOOKUP(B192,Ajustes_EDUCACAO!$A$2:$J$300,6,) - H192)),0)))</f>
        <v>14442691.07</v>
      </c>
      <c r="J192" s="10">
        <f>IF(N192=0,0,IF(F192="SEM CERTIFICAÇÃO",0,IFERROR(VLOOKUP(B192,Ajustes_FUNDEB!$A$2:$K$300,5,),0)))</f>
        <v>6751786.2199999997</v>
      </c>
      <c r="K192" s="13">
        <f>IF(N192=0,0,IF(F192="SEM CERTIFICAÇÃO",0,IFERROR(VLOOKUP(B192,Ajustes_FUNDEB!$A$2:$K$300,6,),0)))</f>
        <v>1182454.83</v>
      </c>
      <c r="L192" s="29">
        <f>IF(N192=0,0,IF(F192="SEM CERTIFICAÇÃO",0,IFERROR(VLOOKUP(B192,Ajustes_EDUCACAO!$A$2:$K$300,7,),0)))</f>
        <v>1415363.07</v>
      </c>
      <c r="M192" s="23">
        <f t="shared" si="2"/>
        <v>32.876837742999825</v>
      </c>
      <c r="N192" s="13">
        <f>IF(F192="SEM CERTIFICAÇÃO",0,IFERROR(VLOOKUP(B192,Ajustes_EDUCACAO!$A$2:$K$300,10,),0))</f>
        <v>32.880000000000003</v>
      </c>
    </row>
    <row r="193" spans="1:14" x14ac:dyDescent="0.25">
      <c r="A193" s="91">
        <v>184</v>
      </c>
      <c r="B193" s="17">
        <v>194</v>
      </c>
      <c r="C193" s="17">
        <v>5217203</v>
      </c>
      <c r="D193" s="17" t="s">
        <v>735</v>
      </c>
      <c r="E193" s="20">
        <v>2016</v>
      </c>
      <c r="F193" s="26">
        <f>IFERROR(VLOOKUP(B193,Ajustes_EDUCACAO!$A$2:$T$300,4,)+VLOOKUP(B193,Ajustes_EDUCACAO!$A$2:$T$300,5,),"SEM CERTIFICAÇÃO")</f>
        <v>20877245.260000002</v>
      </c>
      <c r="G193" s="13">
        <f>IF(N193=0,0,IF(F193="SEM CERTIFICAÇÃO",0,IFERROR(VLOOKUP(B193,Ajustes_FUNDEB!$A$2:$K$300,3,),0)))</f>
        <v>3424556.9</v>
      </c>
      <c r="H193" s="26">
        <f>IF(N193=0,0,IF(F193="SEM CERTIFICAÇÃO",0,IFERROR(VLOOKUP(B193,MDE_2016!$A$2:$E$300,5,),0)))</f>
        <v>7500</v>
      </c>
      <c r="I193" s="10">
        <f>IF(N193=0,0,IF(F193="SEM CERTIFICAÇÃO",0,IFERROR(((VLOOKUP(B193,Ajustes_EDUCACAO!$A$2:$J$300,6,) - H193)),0)))</f>
        <v>7411746.6500000004</v>
      </c>
      <c r="J193" s="10">
        <f>IF(N193=0,0,IF(F193="SEM CERTIFICAÇÃO",0,IFERROR(VLOOKUP(B193,Ajustes_FUNDEB!$A$2:$K$300,5,),0)))</f>
        <v>3066255.9</v>
      </c>
      <c r="K193" s="13">
        <f>IF(N193=0,0,IF(F193="SEM CERTIFICAÇÃO",0,IFERROR(VLOOKUP(B193,Ajustes_FUNDEB!$A$2:$K$300,6,),0)))</f>
        <v>354841.77</v>
      </c>
      <c r="L193" s="29">
        <f>IF(N193=0,0,IF(F193="SEM CERTIFICAÇÃO",0,IFERROR(VLOOKUP(B193,Ajustes_EDUCACAO!$A$2:$K$300,7,),0)))</f>
        <v>152210.21</v>
      </c>
      <c r="M193" s="23">
        <f t="shared" si="2"/>
        <v>34.808406710263455</v>
      </c>
      <c r="N193" s="13">
        <f>IF(F193="SEM CERTIFICAÇÃO",0,IFERROR(VLOOKUP(B193,Ajustes_EDUCACAO!$A$2:$K$300,10,),0))</f>
        <v>34.81</v>
      </c>
    </row>
    <row r="194" spans="1:14" x14ac:dyDescent="0.25">
      <c r="A194" s="91">
        <v>185</v>
      </c>
      <c r="B194" s="17">
        <v>195</v>
      </c>
      <c r="C194" s="17">
        <v>5217302</v>
      </c>
      <c r="D194" s="17" t="s">
        <v>736</v>
      </c>
      <c r="E194" s="20">
        <v>2016</v>
      </c>
      <c r="F194" s="26">
        <f>IFERROR(VLOOKUP(B194,Ajustes_EDUCACAO!$A$2:$T$300,4,)+VLOOKUP(B194,Ajustes_EDUCACAO!$A$2:$T$300,5,),"SEM CERTIFICAÇÃO")</f>
        <v>30729785.579999998</v>
      </c>
      <c r="G194" s="13">
        <f>IF(N194=0,0,IF(F194="SEM CERTIFICAÇÃO",0,IFERROR(VLOOKUP(B194,Ajustes_FUNDEB!$A$2:$K$300,3,),0)))</f>
        <v>9430241.2699999996</v>
      </c>
      <c r="H194" s="26">
        <f>IF(N194=0,0,IF(F194="SEM CERTIFICAÇÃO",0,IFERROR(VLOOKUP(B194,MDE_2016!$A$2:$E$300,5,),0)))</f>
        <v>78004.039999999994</v>
      </c>
      <c r="I194" s="10">
        <f>IF(N194=0,0,IF(F194="SEM CERTIFICAÇÃO",0,IFERROR(((VLOOKUP(B194,Ajustes_EDUCACAO!$A$2:$J$300,6,) - H194)),0)))</f>
        <v>12319445.010000002</v>
      </c>
      <c r="J194" s="10">
        <f>IF(N194=0,0,IF(F194="SEM CERTIFICAÇÃO",0,IFERROR(VLOOKUP(B194,Ajustes_FUNDEB!$A$2:$K$300,5,),0)))</f>
        <v>7930631.4199999999</v>
      </c>
      <c r="K194" s="13">
        <f>IF(N194=0,0,IF(F194="SEM CERTIFICAÇÃO",0,IFERROR(VLOOKUP(B194,Ajustes_FUNDEB!$A$2:$K$300,6,),0)))</f>
        <v>1486004.88</v>
      </c>
      <c r="L194" s="29">
        <f>IF(N194=0,0,IF(F194="SEM CERTIFICAÇÃO",0,IFERROR(VLOOKUP(B194,Ajustes_EDUCACAO!$A$2:$K$300,7,),0)))</f>
        <v>4398777.49</v>
      </c>
      <c r="M194" s="23">
        <f t="shared" si="2"/>
        <v>26.029050997367882</v>
      </c>
      <c r="N194" s="13">
        <f>IF(F194="SEM CERTIFICAÇÃO",0,IFERROR(VLOOKUP(B194,Ajustes_EDUCACAO!$A$2:$K$300,10,),0))</f>
        <v>26.03</v>
      </c>
    </row>
    <row r="195" spans="1:14" x14ac:dyDescent="0.25">
      <c r="A195" s="91">
        <v>186</v>
      </c>
      <c r="B195" s="17">
        <v>196</v>
      </c>
      <c r="C195" s="17">
        <v>5217401</v>
      </c>
      <c r="D195" s="17" t="s">
        <v>737</v>
      </c>
      <c r="E195" s="20">
        <v>2016</v>
      </c>
      <c r="F195" s="26">
        <f>IFERROR(VLOOKUP(B195,Ajustes_EDUCACAO!$A$2:$T$300,4,)+VLOOKUP(B195,Ajustes_EDUCACAO!$A$2:$T$300,5,),"SEM CERTIFICAÇÃO")</f>
        <v>46575117.829999998</v>
      </c>
      <c r="G195" s="13">
        <f>IF(N195=0,0,IF(F195="SEM CERTIFICAÇÃO",0,IFERROR(VLOOKUP(B195,Ajustes_FUNDEB!$A$2:$K$300,3,),0)))</f>
        <v>6115145.1900000004</v>
      </c>
      <c r="H195" s="26">
        <f>IF(N195=0,0,IF(F195="SEM CERTIFICAÇÃO",0,IFERROR(VLOOKUP(B195,MDE_2016!$A$2:$E$300,5,),0)))</f>
        <v>942523.57</v>
      </c>
      <c r="I195" s="10">
        <f>IF(N195=0,0,IF(F195="SEM CERTIFICAÇÃO",0,IFERROR(((VLOOKUP(B195,Ajustes_EDUCACAO!$A$2:$J$300,6,) - H195)),0)))</f>
        <v>10560582.15</v>
      </c>
      <c r="J195" s="10">
        <f>IF(N195=0,0,IF(F195="SEM CERTIFICAÇÃO",0,IFERROR(VLOOKUP(B195,Ajustes_FUNDEB!$A$2:$K$300,5,),0)))</f>
        <v>4785275.08</v>
      </c>
      <c r="K195" s="13">
        <f>IF(N195=0,0,IF(F195="SEM CERTIFICAÇÃO",0,IFERROR(VLOOKUP(B195,Ajustes_FUNDEB!$A$2:$K$300,6,),0)))</f>
        <v>1318367.55</v>
      </c>
      <c r="L195" s="29">
        <f>IF(N195=0,0,IF(F195="SEM CERTIFICAÇÃO",0,IFERROR(VLOOKUP(B195,Ajustes_EDUCACAO!$A$2:$K$300,7,),0)))</f>
        <v>-1745294.13</v>
      </c>
      <c r="M195" s="23">
        <f t="shared" si="2"/>
        <v>28.44523098869421</v>
      </c>
      <c r="N195" s="13">
        <f>IF(F195="SEM CERTIFICAÇÃO",0,IFERROR(VLOOKUP(B195,Ajustes_EDUCACAO!$A$2:$K$300,10,),0))</f>
        <v>28.45</v>
      </c>
    </row>
    <row r="196" spans="1:14" x14ac:dyDescent="0.25">
      <c r="A196" s="91">
        <v>187</v>
      </c>
      <c r="B196" s="17">
        <v>197</v>
      </c>
      <c r="C196" s="17">
        <v>5217609</v>
      </c>
      <c r="D196" s="17" t="s">
        <v>738</v>
      </c>
      <c r="E196" s="20">
        <v>2016</v>
      </c>
      <c r="F196" s="26">
        <f>IFERROR(VLOOKUP(B196,Ajustes_EDUCACAO!$A$2:$T$300,4,)+VLOOKUP(B196,Ajustes_EDUCACAO!$A$2:$T$300,5,),"SEM CERTIFICAÇÃO")</f>
        <v>63037834.75</v>
      </c>
      <c r="G196" s="13">
        <f>IF(N196=0,0,IF(F196="SEM CERTIFICAÇÃO",0,IFERROR(VLOOKUP(B196,Ajustes_FUNDEB!$A$2:$K$300,3,),0)))</f>
        <v>58467288.100000001</v>
      </c>
      <c r="H196" s="26">
        <f>IF(N196=0,0,IF(F196="SEM CERTIFICAÇÃO",0,IFERROR(VLOOKUP(B196,MDE_2016!$A$2:$E$300,5,),0)))</f>
        <v>0</v>
      </c>
      <c r="I196" s="10">
        <f>IF(N196=0,0,IF(F196="SEM CERTIFICAÇÃO",0,IFERROR(((VLOOKUP(B196,Ajustes_EDUCACAO!$A$2:$J$300,6,) - H196)),0)))</f>
        <v>76104392.939999998</v>
      </c>
      <c r="J196" s="10">
        <f>IF(N196=0,0,IF(F196="SEM CERTIFICAÇÃO",0,IFERROR(VLOOKUP(B196,Ajustes_FUNDEB!$A$2:$K$300,5,),0)))</f>
        <v>55553001.280000001</v>
      </c>
      <c r="K196" s="13">
        <f>IF(N196=0,0,IF(F196="SEM CERTIFICAÇÃO",0,IFERROR(VLOOKUP(B196,Ajustes_FUNDEB!$A$2:$K$300,6,),0)))</f>
        <v>13485099.85</v>
      </c>
      <c r="L196" s="29">
        <f>IF(N196=0,0,IF(F196="SEM CERTIFICAÇÃO",0,IFERROR(VLOOKUP(B196,Ajustes_EDUCACAO!$A$2:$K$300,7,),0)))</f>
        <v>51009305.560000002</v>
      </c>
      <c r="M196" s="23">
        <f t="shared" si="2"/>
        <v>39.809564334695033</v>
      </c>
      <c r="N196" s="13">
        <f>IF(F196="SEM CERTIFICAÇÃO",0,IFERROR(VLOOKUP(B196,Ajustes_EDUCACAO!$A$2:$K$300,10,),0))</f>
        <v>39.81</v>
      </c>
    </row>
    <row r="197" spans="1:14" x14ac:dyDescent="0.25">
      <c r="A197" s="91">
        <v>188</v>
      </c>
      <c r="B197" s="17">
        <v>198</v>
      </c>
      <c r="C197" s="17">
        <v>5217708</v>
      </c>
      <c r="D197" s="17" t="s">
        <v>739</v>
      </c>
      <c r="E197" s="20">
        <v>2016</v>
      </c>
      <c r="F197" s="26">
        <f>IFERROR(VLOOKUP(B197,Ajustes_EDUCACAO!$A$2:$T$300,4,)+VLOOKUP(B197,Ajustes_EDUCACAO!$A$2:$T$300,5,),"SEM CERTIFICAÇÃO")</f>
        <v>30124744.530000001</v>
      </c>
      <c r="G197" s="13">
        <f>IF(N197=0,0,IF(F197="SEM CERTIFICAÇÃO",0,IFERROR(VLOOKUP(B197,Ajustes_FUNDEB!$A$2:$K$300,3,),0)))</f>
        <v>5396180.7000000002</v>
      </c>
      <c r="H197" s="26">
        <f>IF(N197=0,0,IF(F197="SEM CERTIFICAÇÃO",0,IFERROR(VLOOKUP(B197,MDE_2016!$A$2:$E$300,5,),0)))</f>
        <v>0</v>
      </c>
      <c r="I197" s="10">
        <f>IF(N197=0,0,IF(F197="SEM CERTIFICAÇÃO",0,IFERROR(((VLOOKUP(B197,Ajustes_EDUCACAO!$A$2:$J$300,6,) - H197)),0)))</f>
        <v>8432459.0399999991</v>
      </c>
      <c r="J197" s="10">
        <f>IF(N197=0,0,IF(F197="SEM CERTIFICAÇÃO",0,IFERROR(VLOOKUP(B197,Ajustes_FUNDEB!$A$2:$K$300,5,),0)))</f>
        <v>5065938.76</v>
      </c>
      <c r="K197" s="13">
        <f>IF(N197=0,0,IF(F197="SEM CERTIFICAÇÃO",0,IFERROR(VLOOKUP(B197,Ajustes_FUNDEB!$A$2:$K$300,6,),0)))</f>
        <v>184667.03</v>
      </c>
      <c r="L197" s="29">
        <f>IF(N197=0,0,IF(F197="SEM CERTIFICAÇÃO",0,IFERROR(VLOOKUP(B197,Ajustes_EDUCACAO!$A$2:$K$300,7,),0)))</f>
        <v>588884.97</v>
      </c>
      <c r="M197" s="23">
        <f t="shared" si="2"/>
        <v>26.03698120058381</v>
      </c>
      <c r="N197" s="13">
        <f>IF(F197="SEM CERTIFICAÇÃO",0,IFERROR(VLOOKUP(B197,Ajustes_EDUCACAO!$A$2:$K$300,10,),0))</f>
        <v>26.04</v>
      </c>
    </row>
    <row r="198" spans="1:14" x14ac:dyDescent="0.25">
      <c r="A198" s="91">
        <v>189</v>
      </c>
      <c r="B198" s="17">
        <v>199</v>
      </c>
      <c r="C198" s="17">
        <v>5218003</v>
      </c>
      <c r="D198" s="17" t="s">
        <v>740</v>
      </c>
      <c r="E198" s="20">
        <v>2016</v>
      </c>
      <c r="F198" s="26">
        <f>IFERROR(VLOOKUP(B198,Ajustes_EDUCACAO!$A$2:$T$300,4,)+VLOOKUP(B198,Ajustes_EDUCACAO!$A$2:$T$300,5,),"SEM CERTIFICAÇÃO")</f>
        <v>55996023.450000003</v>
      </c>
      <c r="G198" s="13">
        <f>IF(N198=0,0,IF(F198="SEM CERTIFICAÇÃO",0,IFERROR(VLOOKUP(B198,Ajustes_FUNDEB!$A$2:$K$300,3,),0)))</f>
        <v>16618220.9</v>
      </c>
      <c r="H198" s="26">
        <f>IF(N198=0,0,IF(F198="SEM CERTIFICAÇÃO",0,IFERROR(VLOOKUP(B198,MDE_2016!$A$2:$E$300,5,),0)))</f>
        <v>101884.86</v>
      </c>
      <c r="I198" s="10">
        <f>IF(N198=0,0,IF(F198="SEM CERTIFICAÇÃO",0,IFERROR(((VLOOKUP(B198,Ajustes_EDUCACAO!$A$2:$J$300,6,) - H198)),0)))</f>
        <v>26272937.400000002</v>
      </c>
      <c r="J198" s="10">
        <f>IF(N198=0,0,IF(F198="SEM CERTIFICAÇÃO",0,IFERROR(VLOOKUP(B198,Ajustes_FUNDEB!$A$2:$K$300,5,),0)))</f>
        <v>15798736.98</v>
      </c>
      <c r="K198" s="13">
        <f>IF(N198=0,0,IF(F198="SEM CERTIFICAÇÃO",0,IFERROR(VLOOKUP(B198,Ajustes_FUNDEB!$A$2:$K$300,6,),0)))</f>
        <v>275976.75</v>
      </c>
      <c r="L198" s="29">
        <f>IF(N198=0,0,IF(F198="SEM CERTIFICAÇÃO",0,IFERROR(VLOOKUP(B198,Ajustes_EDUCACAO!$A$2:$K$300,7,),0)))</f>
        <v>9217978.4000000004</v>
      </c>
      <c r="M198" s="23">
        <f t="shared" si="2"/>
        <v>30.639396876672322</v>
      </c>
      <c r="N198" s="13">
        <f>IF(F198="SEM CERTIFICAÇÃO",0,IFERROR(VLOOKUP(B198,Ajustes_EDUCACAO!$A$2:$K$300,10,),0))</f>
        <v>30.64</v>
      </c>
    </row>
    <row r="199" spans="1:14" x14ac:dyDescent="0.25">
      <c r="A199" s="91">
        <v>190</v>
      </c>
      <c r="B199" s="17">
        <v>391</v>
      </c>
      <c r="C199" s="17">
        <v>5218052</v>
      </c>
      <c r="D199" s="17" t="s">
        <v>741</v>
      </c>
      <c r="E199" s="20">
        <v>2016</v>
      </c>
      <c r="F199" s="26">
        <f>IFERROR(VLOOKUP(B199,Ajustes_EDUCACAO!$A$2:$T$300,4,)+VLOOKUP(B199,Ajustes_EDUCACAO!$A$2:$T$300,5,),"SEM CERTIFICAÇÃO")</f>
        <v>16717313.92</v>
      </c>
      <c r="G199" s="13">
        <f>IF(N199=0,0,IF(F199="SEM CERTIFICAÇÃO",0,IFERROR(VLOOKUP(B199,Ajustes_FUNDEB!$A$2:$K$300,3,),0)))</f>
        <v>1681502.16</v>
      </c>
      <c r="H199" s="26">
        <f>IF(N199=0,0,IF(F199="SEM CERTIFICAÇÃO",0,IFERROR(VLOOKUP(B199,MDE_2016!$A$2:$E$300,5,),0)))</f>
        <v>44572.03</v>
      </c>
      <c r="I199" s="10">
        <f>IF(N199=0,0,IF(F199="SEM CERTIFICAÇÃO",0,IFERROR(((VLOOKUP(B199,Ajustes_EDUCACAO!$A$2:$J$300,6,) - H199)),0)))</f>
        <v>3447517.89</v>
      </c>
      <c r="J199" s="10">
        <f>IF(N199=0,0,IF(F199="SEM CERTIFICAÇÃO",0,IFERROR(VLOOKUP(B199,Ajustes_FUNDEB!$A$2:$K$300,5,),0)))</f>
        <v>1409056.45</v>
      </c>
      <c r="K199" s="13">
        <f>IF(N199=0,0,IF(F199="SEM CERTIFICAÇÃO",0,IFERROR(VLOOKUP(B199,Ajustes_FUNDEB!$A$2:$K$300,6,),0)))</f>
        <v>254660.61</v>
      </c>
      <c r="L199" s="29">
        <f>IF(N199=0,0,IF(F199="SEM CERTIFICAÇÃO",0,IFERROR(VLOOKUP(B199,Ajustes_EDUCACAO!$A$2:$K$300,7,),0)))</f>
        <v>-1000504.42</v>
      </c>
      <c r="M199" s="23">
        <f t="shared" si="2"/>
        <v>26.873900684638219</v>
      </c>
      <c r="N199" s="13">
        <f>IF(F199="SEM CERTIFICAÇÃO",0,IFERROR(VLOOKUP(B199,Ajustes_EDUCACAO!$A$2:$K$300,10,),0))</f>
        <v>26.87</v>
      </c>
    </row>
    <row r="200" spans="1:14" x14ac:dyDescent="0.25">
      <c r="A200" s="91">
        <v>191</v>
      </c>
      <c r="B200" s="17">
        <v>200</v>
      </c>
      <c r="C200" s="17">
        <v>5218102</v>
      </c>
      <c r="D200" s="17" t="s">
        <v>742</v>
      </c>
      <c r="E200" s="20">
        <v>2016</v>
      </c>
      <c r="F200" s="26">
        <f>IFERROR(VLOOKUP(B200,Ajustes_EDUCACAO!$A$2:$T$300,4,)+VLOOKUP(B200,Ajustes_EDUCACAO!$A$2:$T$300,5,),"SEM CERTIFICAÇÃO")</f>
        <v>17889345.84</v>
      </c>
      <c r="G200" s="13">
        <f>IF(N200=0,0,IF(F200="SEM CERTIFICAÇÃO",0,IFERROR(VLOOKUP(B200,Ajustes_FUNDEB!$A$2:$K$300,3,),0)))</f>
        <v>1506914.71</v>
      </c>
      <c r="H200" s="26">
        <f>IF(N200=0,0,IF(F200="SEM CERTIFICAÇÃO",0,IFERROR(VLOOKUP(B200,MDE_2016!$A$2:$E$300,5,),0)))</f>
        <v>246716.27</v>
      </c>
      <c r="I200" s="10">
        <f>IF(N200=0,0,IF(F200="SEM CERTIFICAÇÃO",0,IFERROR(((VLOOKUP(B200,Ajustes_EDUCACAO!$A$2:$J$300,6,) - H200)),0)))</f>
        <v>3055495.27</v>
      </c>
      <c r="J200" s="10">
        <f>IF(N200=0,0,IF(F200="SEM CERTIFICAÇÃO",0,IFERROR(VLOOKUP(B200,Ajustes_FUNDEB!$A$2:$K$300,5,),0)))</f>
        <v>1506914.71</v>
      </c>
      <c r="K200" s="13">
        <f>IF(N200=0,0,IF(F200="SEM CERTIFICAÇÃO",0,IFERROR(VLOOKUP(B200,Ajustes_FUNDEB!$A$2:$K$300,6,),0)))</f>
        <v>804.75</v>
      </c>
      <c r="L200" s="29">
        <f>IF(N200=0,0,IF(F200="SEM CERTIFICAÇÃO",0,IFERROR(VLOOKUP(B200,Ajustes_EDUCACAO!$A$2:$K$300,7,),0)))</f>
        <v>-1524781.05</v>
      </c>
      <c r="M200" s="23">
        <f t="shared" si="2"/>
        <v>26.982499154368185</v>
      </c>
      <c r="N200" s="13">
        <f>IF(F200="SEM CERTIFICAÇÃO",0,IFERROR(VLOOKUP(B200,Ajustes_EDUCACAO!$A$2:$K$300,10,),0))</f>
        <v>26.98</v>
      </c>
    </row>
    <row r="201" spans="1:14" x14ac:dyDescent="0.25">
      <c r="A201" s="91">
        <v>192</v>
      </c>
      <c r="B201" s="17">
        <v>201</v>
      </c>
      <c r="C201" s="17">
        <v>5218300</v>
      </c>
      <c r="D201" s="17" t="s">
        <v>743</v>
      </c>
      <c r="E201" s="20">
        <v>2016</v>
      </c>
      <c r="F201" s="26">
        <f>IFERROR(VLOOKUP(B201,Ajustes_EDUCACAO!$A$2:$T$300,4,)+VLOOKUP(B201,Ajustes_EDUCACAO!$A$2:$T$300,5,),"SEM CERTIFICAÇÃO")</f>
        <v>38172067.689999998</v>
      </c>
      <c r="G201" s="13">
        <f>IF(N201=0,0,IF(F201="SEM CERTIFICAÇÃO",0,IFERROR(VLOOKUP(B201,Ajustes_FUNDEB!$A$2:$K$300,3,),0)))</f>
        <v>14852730.91</v>
      </c>
      <c r="H201" s="26">
        <f>IF(N201=0,0,IF(F201="SEM CERTIFICAÇÃO",0,IFERROR(VLOOKUP(B201,MDE_2016!$A$2:$E$300,5,),0)))</f>
        <v>266042.67</v>
      </c>
      <c r="I201" s="10">
        <f>IF(N201=0,0,IF(F201="SEM CERTIFICAÇÃO",0,IFERROR(((VLOOKUP(B201,Ajustes_EDUCACAO!$A$2:$J$300,6,) - H201)),0)))</f>
        <v>20636767.659999996</v>
      </c>
      <c r="J201" s="10">
        <f>IF(N201=0,0,IF(F201="SEM CERTIFICAÇÃO",0,IFERROR(VLOOKUP(B201,Ajustes_FUNDEB!$A$2:$K$300,5,),0)))</f>
        <v>12530510.92</v>
      </c>
      <c r="K201" s="13">
        <f>IF(N201=0,0,IF(F201="SEM CERTIFICAÇÃO",0,IFERROR(VLOOKUP(B201,Ajustes_FUNDEB!$A$2:$K$300,6,),0)))</f>
        <v>2537854.12</v>
      </c>
      <c r="L201" s="29">
        <f>IF(N201=0,0,IF(F201="SEM CERTIFICAÇÃO",0,IFERROR(VLOOKUP(B201,Ajustes_EDUCACAO!$A$2:$K$300,7,),0)))</f>
        <v>9225476.2400000002</v>
      </c>
      <c r="M201" s="23">
        <f t="shared" si="2"/>
        <v>30.591306147817427</v>
      </c>
      <c r="N201" s="13">
        <f>IF(F201="SEM CERTIFICAÇÃO",0,IFERROR(VLOOKUP(B201,Ajustes_EDUCACAO!$A$2:$K$300,10,),0))</f>
        <v>30.59</v>
      </c>
    </row>
    <row r="202" spans="1:14" x14ac:dyDescent="0.25">
      <c r="A202" s="91">
        <v>193</v>
      </c>
      <c r="B202" s="17">
        <v>296</v>
      </c>
      <c r="C202" s="17">
        <v>5218391</v>
      </c>
      <c r="D202" s="17" t="s">
        <v>744</v>
      </c>
      <c r="E202" s="20">
        <v>2016</v>
      </c>
      <c r="F202" s="26">
        <f>IFERROR(VLOOKUP(B202,Ajustes_EDUCACAO!$A$2:$T$300,4,)+VLOOKUP(B202,Ajustes_EDUCACAO!$A$2:$T$300,5,),"SEM CERTIFICAÇÃO")</f>
        <v>11194135.529999999</v>
      </c>
      <c r="G202" s="13">
        <f>IF(N202=0,0,IF(F202="SEM CERTIFICAÇÃO",0,IFERROR(VLOOKUP(B202,Ajustes_FUNDEB!$A$2:$K$300,3,),0)))</f>
        <v>424550.96</v>
      </c>
      <c r="H202" s="26">
        <f>IF(N202=0,0,IF(F202="SEM CERTIFICAÇÃO",0,IFERROR(VLOOKUP(B202,MDE_2016!$A$2:$E$300,5,),0)))</f>
        <v>0</v>
      </c>
      <c r="I202" s="10">
        <f>IF(N202=0,0,IF(F202="SEM CERTIFICAÇÃO",0,IFERROR(((VLOOKUP(B202,Ajustes_EDUCACAO!$A$2:$J$300,6,) - H202)),0)))</f>
        <v>1566147.21</v>
      </c>
      <c r="J202" s="10">
        <f>IF(N202=0,0,IF(F202="SEM CERTIFICAÇÃO",0,IFERROR(VLOOKUP(B202,Ajustes_FUNDEB!$A$2:$K$300,5,),0)))</f>
        <v>424550.96</v>
      </c>
      <c r="K202" s="13">
        <f>IF(N202=0,0,IF(F202="SEM CERTIFICAÇÃO",0,IFERROR(VLOOKUP(B202,Ajustes_FUNDEB!$A$2:$K$300,6,),0)))</f>
        <v>22081.26</v>
      </c>
      <c r="L202" s="29">
        <f>IF(N202=0,0,IF(F202="SEM CERTIFICAÇÃO",0,IFERROR(VLOOKUP(B202,Ajustes_EDUCACAO!$A$2:$K$300,7,),0)))</f>
        <v>-1470776.59</v>
      </c>
      <c r="M202" s="23">
        <f t="shared" si="2"/>
        <v>27.129596491494329</v>
      </c>
      <c r="N202" s="13">
        <f>IF(F202="SEM CERTIFICAÇÃO",0,IFERROR(VLOOKUP(B202,Ajustes_EDUCACAO!$A$2:$K$300,10,),0))</f>
        <v>27.13</v>
      </c>
    </row>
    <row r="203" spans="1:14" x14ac:dyDescent="0.25">
      <c r="A203" s="91">
        <v>194</v>
      </c>
      <c r="B203" s="17">
        <v>248</v>
      </c>
      <c r="C203" s="17">
        <v>5218508</v>
      </c>
      <c r="D203" s="17" t="s">
        <v>745</v>
      </c>
      <c r="E203" s="20">
        <v>2016</v>
      </c>
      <c r="F203" s="26">
        <f>IFERROR(VLOOKUP(B203,Ajustes_EDUCACAO!$A$2:$T$300,4,)+VLOOKUP(B203,Ajustes_EDUCACAO!$A$2:$T$300,5,),"SEM CERTIFICAÇÃO")</f>
        <v>92341758.520000011</v>
      </c>
      <c r="G203" s="13">
        <f>IF(N203=0,0,IF(F203="SEM CERTIFICAÇÃO",0,IFERROR(VLOOKUP(B203,Ajustes_FUNDEB!$A$2:$K$300,3,),0)))</f>
        <v>19987595.059999999</v>
      </c>
      <c r="H203" s="26">
        <f>IF(N203=0,0,IF(F203="SEM CERTIFICAÇÃO",0,IFERROR(VLOOKUP(B203,MDE_2016!$A$2:$E$300,5,),0)))</f>
        <v>0</v>
      </c>
      <c r="I203" s="10">
        <f>IF(N203=0,0,IF(F203="SEM CERTIFICAÇÃO",0,IFERROR(((VLOOKUP(B203,Ajustes_EDUCACAO!$A$2:$J$300,6,) - H203)),0)))</f>
        <v>36061920.270000003</v>
      </c>
      <c r="J203" s="10">
        <f>IF(N203=0,0,IF(F203="SEM CERTIFICAÇÃO",0,IFERROR(VLOOKUP(B203,Ajustes_FUNDEB!$A$2:$K$300,5,),0)))</f>
        <v>19987595.059999999</v>
      </c>
      <c r="K203" s="13">
        <f>IF(N203=0,0,IF(F203="SEM CERTIFICAÇÃO",0,IFERROR(VLOOKUP(B203,Ajustes_FUNDEB!$A$2:$K$300,6,),0)))</f>
        <v>760025.31</v>
      </c>
      <c r="L203" s="29">
        <f>IF(N203=0,0,IF(F203="SEM CERTIFICAÇÃO",0,IFERROR(VLOOKUP(B203,Ajustes_EDUCACAO!$A$2:$K$300,7,),0)))</f>
        <v>7177456.6600000001</v>
      </c>
      <c r="M203" s="23">
        <f t="shared" ref="M203:M255" si="3">IFERROR(((H203+I203-L203)/F203*100),0)</f>
        <v>31.279958355724848</v>
      </c>
      <c r="N203" s="13">
        <f>IF(F203="SEM CERTIFICAÇÃO",0,IFERROR(VLOOKUP(B203,Ajustes_EDUCACAO!$A$2:$K$300,10,),0))</f>
        <v>31.28</v>
      </c>
    </row>
    <row r="204" spans="1:14" x14ac:dyDescent="0.25">
      <c r="A204" s="91">
        <v>195</v>
      </c>
      <c r="B204" s="17">
        <v>202</v>
      </c>
      <c r="C204" s="17">
        <v>5218607</v>
      </c>
      <c r="D204" s="17" t="s">
        <v>746</v>
      </c>
      <c r="E204" s="20">
        <v>2016</v>
      </c>
      <c r="F204" s="26">
        <f>IFERROR(VLOOKUP(B204,Ajustes_EDUCACAO!$A$2:$T$300,4,)+VLOOKUP(B204,Ajustes_EDUCACAO!$A$2:$T$300,5,),"SEM CERTIFICAÇÃO")</f>
        <v>16045547.549999999</v>
      </c>
      <c r="G204" s="13">
        <f>IF(N204=0,0,IF(F204="SEM CERTIFICAÇÃO",0,IFERROR(VLOOKUP(B204,Ajustes_FUNDEB!$A$2:$K$300,3,),0)))</f>
        <v>3730669.73</v>
      </c>
      <c r="H204" s="26">
        <f>IF(N204=0,0,IF(F204="SEM CERTIFICAÇÃO",0,IFERROR(VLOOKUP(B204,MDE_2016!$A$2:$E$300,5,),0)))</f>
        <v>0</v>
      </c>
      <c r="I204" s="10">
        <f>IF(N204=0,0,IF(F204="SEM CERTIFICAÇÃO",0,IFERROR(((VLOOKUP(B204,Ajustes_EDUCACAO!$A$2:$J$300,6,) - H204)),0)))</f>
        <v>6080312.8099999996</v>
      </c>
      <c r="J204" s="10">
        <f>IF(N204=0,0,IF(F204="SEM CERTIFICAÇÃO",0,IFERROR(VLOOKUP(B204,Ajustes_FUNDEB!$A$2:$K$300,5,),0)))</f>
        <v>2157650.67</v>
      </c>
      <c r="K204" s="13">
        <f>IF(N204=0,0,IF(F204="SEM CERTIFICAÇÃO",0,IFERROR(VLOOKUP(B204,Ajustes_FUNDEB!$A$2:$K$300,6,),0)))</f>
        <v>1526021.83</v>
      </c>
      <c r="L204" s="29">
        <f>IF(N204=0,0,IF(F204="SEM CERTIFICAÇÃO",0,IFERROR(VLOOKUP(B204,Ajustes_EDUCACAO!$A$2:$K$300,7,),0)))</f>
        <v>1024584.19</v>
      </c>
      <c r="M204" s="23">
        <f t="shared" si="3"/>
        <v>31.508607632402047</v>
      </c>
      <c r="N204" s="13">
        <f>IF(F204="SEM CERTIFICAÇÃO",0,IFERROR(VLOOKUP(B204,Ajustes_EDUCACAO!$A$2:$K$300,10,),0))</f>
        <v>31.51</v>
      </c>
    </row>
    <row r="205" spans="1:14" x14ac:dyDescent="0.25">
      <c r="A205" s="91">
        <v>196</v>
      </c>
      <c r="B205" s="17">
        <v>203</v>
      </c>
      <c r="C205" s="17">
        <v>5218706</v>
      </c>
      <c r="D205" s="17" t="s">
        <v>747</v>
      </c>
      <c r="E205" s="20">
        <v>2016</v>
      </c>
      <c r="F205" s="26">
        <f>IFERROR(VLOOKUP(B205,Ajustes_EDUCACAO!$A$2:$T$300,4,)+VLOOKUP(B205,Ajustes_EDUCACAO!$A$2:$T$300,5,),"SEM CERTIFICAÇÃO")</f>
        <v>12206660.309999999</v>
      </c>
      <c r="G205" s="13">
        <f>IF(N205=0,0,IF(F205="SEM CERTIFICAÇÃO",0,IFERROR(VLOOKUP(B205,Ajustes_FUNDEB!$A$2:$K$300,3,),0)))</f>
        <v>1746104.77</v>
      </c>
      <c r="H205" s="26">
        <f>IF(N205=0,0,IF(F205="SEM CERTIFICAÇÃO",0,IFERROR(VLOOKUP(B205,MDE_2016!$A$2:$E$300,5,),0)))</f>
        <v>66452.34</v>
      </c>
      <c r="I205" s="10">
        <f>IF(N205=0,0,IF(F205="SEM CERTIFICAÇÃO",0,IFERROR(((VLOOKUP(B205,Ajustes_EDUCACAO!$A$2:$J$300,6,) - H205)),0)))</f>
        <v>2729313.16</v>
      </c>
      <c r="J205" s="10">
        <f>IF(N205=0,0,IF(F205="SEM CERTIFICAÇÃO",0,IFERROR(VLOOKUP(B205,Ajustes_FUNDEB!$A$2:$K$300,5,),0)))</f>
        <v>1571907.52</v>
      </c>
      <c r="K205" s="13">
        <f>IF(N205=0,0,IF(F205="SEM CERTIFICAÇÃO",0,IFERROR(VLOOKUP(B205,Ajustes_FUNDEB!$A$2:$K$300,6,),0)))</f>
        <v>150406.54</v>
      </c>
      <c r="L205" s="29">
        <f>IF(N205=0,0,IF(F205="SEM CERTIFICAÇÃO",0,IFERROR(VLOOKUP(B205,Ajustes_EDUCACAO!$A$2:$K$300,7,),0)))</f>
        <v>-378687.43</v>
      </c>
      <c r="M205" s="23">
        <f t="shared" si="3"/>
        <v>26.005908654633487</v>
      </c>
      <c r="N205" s="13">
        <f>IF(F205="SEM CERTIFICAÇÃO",0,IFERROR(VLOOKUP(B205,Ajustes_EDUCACAO!$A$2:$K$300,10,),0))</f>
        <v>26.01</v>
      </c>
    </row>
    <row r="206" spans="1:14" x14ac:dyDescent="0.25">
      <c r="A206" s="91">
        <v>197</v>
      </c>
      <c r="B206" s="17">
        <v>204</v>
      </c>
      <c r="C206" s="17">
        <v>5218789</v>
      </c>
      <c r="D206" s="17" t="s">
        <v>748</v>
      </c>
      <c r="E206" s="20">
        <v>2016</v>
      </c>
      <c r="F206" s="26">
        <f>IFERROR(VLOOKUP(B206,Ajustes_EDUCACAO!$A$2:$T$300,4,)+VLOOKUP(B206,Ajustes_EDUCACAO!$A$2:$T$300,5,),"SEM CERTIFICAÇÃO")</f>
        <v>21224809.719999999</v>
      </c>
      <c r="G206" s="13">
        <f>IF(N206=0,0,IF(F206="SEM CERTIFICAÇÃO",0,IFERROR(VLOOKUP(B206,Ajustes_FUNDEB!$A$2:$K$300,3,),0)))</f>
        <v>2591162.08</v>
      </c>
      <c r="H206" s="26">
        <f>IF(N206=0,0,IF(F206="SEM CERTIFICAÇÃO",0,IFERROR(VLOOKUP(B206,MDE_2016!$A$2:$E$300,5,),0)))</f>
        <v>1213390.52</v>
      </c>
      <c r="I206" s="10">
        <f>IF(N206=0,0,IF(F206="SEM CERTIFICAÇÃO",0,IFERROR(((VLOOKUP(B206,Ajustes_EDUCACAO!$A$2:$J$300,6,) - H206)),0)))</f>
        <v>4239410.9600000009</v>
      </c>
      <c r="J206" s="10">
        <f>IF(N206=0,0,IF(F206="SEM CERTIFICAÇÃO",0,IFERROR(VLOOKUP(B206,Ajustes_FUNDEB!$A$2:$K$300,5,),0)))</f>
        <v>2013327.11</v>
      </c>
      <c r="K206" s="13">
        <f>IF(N206=0,0,IF(F206="SEM CERTIFICAÇÃO",0,IFERROR(VLOOKUP(B206,Ajustes_FUNDEB!$A$2:$K$300,6,),0)))</f>
        <v>628888.06000000006</v>
      </c>
      <c r="L206" s="29">
        <f>IF(N206=0,0,IF(F206="SEM CERTIFICAÇÃO",0,IFERROR(VLOOKUP(B206,Ajustes_EDUCACAO!$A$2:$K$300,7,),0)))</f>
        <v>-20799.64</v>
      </c>
      <c r="M206" s="23">
        <f t="shared" si="3"/>
        <v>25.788693478096352</v>
      </c>
      <c r="N206" s="13">
        <f>IF(F206="SEM CERTIFICAÇÃO",0,IFERROR(VLOOKUP(B206,Ajustes_EDUCACAO!$A$2:$K$300,10,),0))</f>
        <v>25.79</v>
      </c>
    </row>
    <row r="207" spans="1:14" x14ac:dyDescent="0.25">
      <c r="A207" s="91">
        <v>198</v>
      </c>
      <c r="B207" s="17">
        <v>205</v>
      </c>
      <c r="C207" s="17">
        <v>5218805</v>
      </c>
      <c r="D207" s="17" t="s">
        <v>749</v>
      </c>
      <c r="E207" s="20">
        <v>2016</v>
      </c>
      <c r="F207" s="26">
        <f>IFERROR(VLOOKUP(B207,Ajustes_EDUCACAO!$A$2:$T$300,4,)+VLOOKUP(B207,Ajustes_EDUCACAO!$A$2:$T$300,5,),"SEM CERTIFICAÇÃO")</f>
        <v>418576585.31999999</v>
      </c>
      <c r="G207" s="13">
        <f>IF(N207=0,0,IF(F207="SEM CERTIFICAÇÃO",0,IFERROR(VLOOKUP(B207,Ajustes_FUNDEB!$A$2:$K$300,3,),0)))</f>
        <v>82889110.950000003</v>
      </c>
      <c r="H207" s="26">
        <f>IF(N207=0,0,IF(F207="SEM CERTIFICAÇÃO",0,IFERROR(VLOOKUP(B207,MDE_2016!$A$2:$E$300,5,),0)))</f>
        <v>11885173.99</v>
      </c>
      <c r="I207" s="10">
        <f>IF(N207=0,0,IF(F207="SEM CERTIFICAÇÃO",0,IFERROR(((VLOOKUP(B207,Ajustes_EDUCACAO!$A$2:$J$300,6,) - H207)),0)))</f>
        <v>132732758.73999999</v>
      </c>
      <c r="J207" s="10">
        <f>IF(N207=0,0,IF(F207="SEM CERTIFICAÇÃO",0,IFERROR(VLOOKUP(B207,Ajustes_FUNDEB!$A$2:$K$300,5,),0)))</f>
        <v>77585414.769999996</v>
      </c>
      <c r="K207" s="13">
        <f>IF(N207=0,0,IF(F207="SEM CERTIFICAÇÃO",0,IFERROR(VLOOKUP(B207,Ajustes_FUNDEB!$A$2:$K$300,6,),0)))</f>
        <v>2854010.72</v>
      </c>
      <c r="L207" s="29">
        <f>IF(N207=0,0,IF(F207="SEM CERTIFICAÇÃO",0,IFERROR(VLOOKUP(B207,Ajustes_EDUCACAO!$A$2:$K$300,7,),0)))</f>
        <v>27540630.07</v>
      </c>
      <c r="M207" s="23">
        <f t="shared" si="3"/>
        <v>27.970342051143376</v>
      </c>
      <c r="N207" s="13">
        <f>IF(F207="SEM CERTIFICAÇÃO",0,IFERROR(VLOOKUP(B207,Ajustes_EDUCACAO!$A$2:$K$300,10,),0))</f>
        <v>27.97</v>
      </c>
    </row>
    <row r="208" spans="1:14" x14ac:dyDescent="0.25">
      <c r="A208" s="91">
        <v>199</v>
      </c>
      <c r="B208" s="17">
        <v>207</v>
      </c>
      <c r="C208" s="17">
        <v>5218904</v>
      </c>
      <c r="D208" s="17" t="s">
        <v>750</v>
      </c>
      <c r="E208" s="20">
        <v>2016</v>
      </c>
      <c r="F208" s="26">
        <f>IFERROR(VLOOKUP(B208,Ajustes_EDUCACAO!$A$2:$T$300,4,)+VLOOKUP(B208,Ajustes_EDUCACAO!$A$2:$T$300,5,),"SEM CERTIFICAÇÃO")</f>
        <v>30500546.159999996</v>
      </c>
      <c r="G208" s="13">
        <f>IF(N208=0,0,IF(F208="SEM CERTIFICAÇÃO",0,IFERROR(VLOOKUP(B208,Ajustes_FUNDEB!$A$2:$K$300,3,),0)))</f>
        <v>7773315.6699999999</v>
      </c>
      <c r="H208" s="26">
        <f>IF(N208=0,0,IF(F208="SEM CERTIFICAÇÃO",0,IFERROR(VLOOKUP(B208,MDE_2016!$A$2:$E$300,5,),0)))</f>
        <v>41592.120000000003</v>
      </c>
      <c r="I208" s="10">
        <f>IF(N208=0,0,IF(F208="SEM CERTIFICAÇÃO",0,IFERROR(((VLOOKUP(B208,Ajustes_EDUCACAO!$A$2:$J$300,6,) - H208)),0)))</f>
        <v>12153359.340000002</v>
      </c>
      <c r="J208" s="10">
        <f>IF(N208=0,0,IF(F208="SEM CERTIFICAÇÃO",0,IFERROR(VLOOKUP(B208,Ajustes_FUNDEB!$A$2:$K$300,5,),0)))</f>
        <v>7835008.9400000004</v>
      </c>
      <c r="K208" s="13">
        <f>IF(N208=0,0,IF(F208="SEM CERTIFICAÇÃO",0,IFERROR(VLOOKUP(B208,Ajustes_FUNDEB!$A$2:$K$300,6,),0)))</f>
        <v>138718.15</v>
      </c>
      <c r="L208" s="29">
        <f>IF(N208=0,0,IF(F208="SEM CERTIFICAÇÃO",0,IFERROR(VLOOKUP(B208,Ajustes_EDUCACAO!$A$2:$K$300,7,),0)))</f>
        <v>3187511.23</v>
      </c>
      <c r="M208" s="23">
        <f t="shared" si="3"/>
        <v>29.53206209078586</v>
      </c>
      <c r="N208" s="13">
        <f>IF(F208="SEM CERTIFICAÇÃO",0,IFERROR(VLOOKUP(B208,Ajustes_EDUCACAO!$A$2:$K$300,10,),0))</f>
        <v>29.53</v>
      </c>
    </row>
    <row r="209" spans="1:14" x14ac:dyDescent="0.25">
      <c r="A209" s="91">
        <v>200</v>
      </c>
      <c r="B209" s="17">
        <v>208</v>
      </c>
      <c r="C209" s="17">
        <v>5219001</v>
      </c>
      <c r="D209" s="17" t="s">
        <v>751</v>
      </c>
      <c r="E209" s="20">
        <v>2016</v>
      </c>
      <c r="F209" s="26">
        <f>IFERROR(VLOOKUP(B209,Ajustes_EDUCACAO!$A$2:$T$300,4,)+VLOOKUP(B209,Ajustes_EDUCACAO!$A$2:$T$300,5,),"SEM CERTIFICAÇÃO")</f>
        <v>12636706.98</v>
      </c>
      <c r="G209" s="13">
        <f>IF(N209=0,0,IF(F209="SEM CERTIFICAÇÃO",0,IFERROR(VLOOKUP(B209,Ajustes_FUNDEB!$A$2:$K$300,3,),0)))</f>
        <v>2348118.36</v>
      </c>
      <c r="H209" s="26">
        <f>IF(N209=0,0,IF(F209="SEM CERTIFICAÇÃO",0,IFERROR(VLOOKUP(B209,MDE_2016!$A$2:$E$300,5,),0)))</f>
        <v>360</v>
      </c>
      <c r="I209" s="10">
        <f>IF(N209=0,0,IF(F209="SEM CERTIFICAÇÃO",0,IFERROR(((VLOOKUP(B209,Ajustes_EDUCACAO!$A$2:$J$300,6,) - H209)),0)))</f>
        <v>4244439.63</v>
      </c>
      <c r="J209" s="10">
        <f>IF(N209=0,0,IF(F209="SEM CERTIFICAÇÃO",0,IFERROR(VLOOKUP(B209,Ajustes_FUNDEB!$A$2:$K$300,5,),0)))</f>
        <v>1529849.14</v>
      </c>
      <c r="K209" s="13">
        <f>IF(N209=0,0,IF(F209="SEM CERTIFICAÇÃO",0,IFERROR(VLOOKUP(B209,Ajustes_FUNDEB!$A$2:$K$300,6,),0)))</f>
        <v>903665.91</v>
      </c>
      <c r="L209" s="29">
        <f>IF(N209=0,0,IF(F209="SEM CERTIFICAÇÃO",0,IFERROR(VLOOKUP(B209,Ajustes_EDUCACAO!$A$2:$K$300,7,),0)))</f>
        <v>395386.79</v>
      </c>
      <c r="M209" s="23">
        <f t="shared" si="3"/>
        <v>30.462151619820183</v>
      </c>
      <c r="N209" s="13">
        <f>IF(F209="SEM CERTIFICAÇÃO",0,IFERROR(VLOOKUP(B209,Ajustes_EDUCACAO!$A$2:$K$300,10,),0))</f>
        <v>30.46</v>
      </c>
    </row>
    <row r="210" spans="1:14" x14ac:dyDescent="0.25">
      <c r="A210" s="91">
        <v>201</v>
      </c>
      <c r="B210" s="17">
        <v>209</v>
      </c>
      <c r="C210" s="17">
        <v>5219100</v>
      </c>
      <c r="D210" s="17" t="s">
        <v>752</v>
      </c>
      <c r="E210" s="20">
        <v>2016</v>
      </c>
      <c r="F210" s="26">
        <f>IFERROR(VLOOKUP(B210,Ajustes_EDUCACAO!$A$2:$T$300,4,)+VLOOKUP(B210,Ajustes_EDUCACAO!$A$2:$T$300,5,),"SEM CERTIFICAÇÃO")</f>
        <v>11809034.59</v>
      </c>
      <c r="G210" s="13">
        <f>IF(N210=0,0,IF(F210="SEM CERTIFICAÇÃO",0,IFERROR(VLOOKUP(B210,Ajustes_FUNDEB!$A$2:$K$300,3,),0)))</f>
        <v>2743680.73</v>
      </c>
      <c r="H210" s="26">
        <f>IF(N210=0,0,IF(F210="SEM CERTIFICAÇÃO",0,IFERROR(VLOOKUP(B210,MDE_2016!$A$2:$E$300,5,),0)))</f>
        <v>64409.33</v>
      </c>
      <c r="I210" s="10">
        <f>IF(N210=0,0,IF(F210="SEM CERTIFICAÇÃO",0,IFERROR(((VLOOKUP(B210,Ajustes_EDUCACAO!$A$2:$J$300,6,) - H210)),0)))</f>
        <v>3926709.2199999997</v>
      </c>
      <c r="J210" s="10">
        <f>IF(N210=0,0,IF(F210="SEM CERTIFICAÇÃO",0,IFERROR(VLOOKUP(B210,Ajustes_FUNDEB!$A$2:$K$300,5,),0)))</f>
        <v>1682764.69</v>
      </c>
      <c r="K210" s="13">
        <f>IF(N210=0,0,IF(F210="SEM CERTIFICAÇÃO",0,IFERROR(VLOOKUP(B210,Ajustes_FUNDEB!$A$2:$K$300,6,),0)))</f>
        <v>993105.15</v>
      </c>
      <c r="L210" s="29">
        <f>IF(N210=0,0,IF(F210="SEM CERTIFICAÇÃO",0,IFERROR(VLOOKUP(B210,Ajustes_EDUCACAO!$A$2:$K$300,7,),0)))</f>
        <v>695726.56</v>
      </c>
      <c r="M210" s="23">
        <f t="shared" si="3"/>
        <v>27.905684964210099</v>
      </c>
      <c r="N210" s="13">
        <f>IF(F210="SEM CERTIFICAÇÃO",0,IFERROR(VLOOKUP(B210,Ajustes_EDUCACAO!$A$2:$K$300,10,),0))</f>
        <v>27.91</v>
      </c>
    </row>
    <row r="211" spans="1:14" x14ac:dyDescent="0.25">
      <c r="A211" s="91">
        <v>202</v>
      </c>
      <c r="B211" s="17">
        <v>210</v>
      </c>
      <c r="C211" s="17">
        <v>5219209</v>
      </c>
      <c r="D211" s="17" t="s">
        <v>753</v>
      </c>
      <c r="E211" s="20">
        <v>2016</v>
      </c>
      <c r="F211" s="26">
        <f>IFERROR(VLOOKUP(B211,Ajustes_EDUCACAO!$A$2:$T$300,4,)+VLOOKUP(B211,Ajustes_EDUCACAO!$A$2:$T$300,5,),"SEM CERTIFICAÇÃO")</f>
        <v>12657123.09</v>
      </c>
      <c r="G211" s="13">
        <f>IF(N211=0,0,IF(F211="SEM CERTIFICAÇÃO",0,IFERROR(VLOOKUP(B211,Ajustes_FUNDEB!$A$2:$K$300,3,),0)))</f>
        <v>802632.18</v>
      </c>
      <c r="H211" s="26">
        <f>IF(N211=0,0,IF(F211="SEM CERTIFICAÇÃO",0,IFERROR(VLOOKUP(B211,MDE_2016!$A$2:$E$300,5,),0)))</f>
        <v>0</v>
      </c>
      <c r="I211" s="10">
        <f>IF(N211=0,0,IF(F211="SEM CERTIFICAÇÃO",0,IFERROR(((VLOOKUP(B211,Ajustes_EDUCACAO!$A$2:$J$300,6,) - H211)),0)))</f>
        <v>1692818.99</v>
      </c>
      <c r="J211" s="10">
        <f>IF(N211=0,0,IF(F211="SEM CERTIFICAÇÃO",0,IFERROR(VLOOKUP(B211,Ajustes_FUNDEB!$A$2:$K$300,5,),0)))</f>
        <v>718260.8</v>
      </c>
      <c r="K211" s="13">
        <f>IF(N211=0,0,IF(F211="SEM CERTIFICAÇÃO",0,IFERROR(VLOOKUP(B211,Ajustes_FUNDEB!$A$2:$K$300,6,),0)))</f>
        <v>106649.28</v>
      </c>
      <c r="L211" s="29">
        <f>IF(N211=0,0,IF(F211="SEM CERTIFICAÇÃO",0,IFERROR(VLOOKUP(B211,Ajustes_EDUCACAO!$A$2:$K$300,7,),0)))</f>
        <v>-1511590.94</v>
      </c>
      <c r="M211" s="23">
        <f t="shared" si="3"/>
        <v>25.317048014897669</v>
      </c>
      <c r="N211" s="13">
        <f>IF(F211="SEM CERTIFICAÇÃO",0,IFERROR(VLOOKUP(B211,Ajustes_EDUCACAO!$A$2:$K$300,10,),0))</f>
        <v>25.32</v>
      </c>
    </row>
    <row r="212" spans="1:14" x14ac:dyDescent="0.25">
      <c r="A212" s="91">
        <v>203</v>
      </c>
      <c r="B212" s="17">
        <v>211</v>
      </c>
      <c r="C212" s="17">
        <v>5219258</v>
      </c>
      <c r="D212" s="17" t="s">
        <v>754</v>
      </c>
      <c r="E212" s="20">
        <v>2016</v>
      </c>
      <c r="F212" s="26">
        <f>IFERROR(VLOOKUP(B212,Ajustes_EDUCACAO!$A$2:$T$300,4,)+VLOOKUP(B212,Ajustes_EDUCACAO!$A$2:$T$300,5,),"SEM CERTIFICAÇÃO")</f>
        <v>16195908.17</v>
      </c>
      <c r="G212" s="13">
        <f>IF(N212=0,0,IF(F212="SEM CERTIFICAÇÃO",0,IFERROR(VLOOKUP(B212,Ajustes_FUNDEB!$A$2:$K$300,3,),0)))</f>
        <v>2231520.59</v>
      </c>
      <c r="H212" s="26">
        <f>IF(N212=0,0,IF(F212="SEM CERTIFICAÇÃO",0,IFERROR(VLOOKUP(B212,MDE_2016!$A$2:$E$300,5,),0)))</f>
        <v>0</v>
      </c>
      <c r="I212" s="10">
        <f>IF(N212=0,0,IF(F212="SEM CERTIFICAÇÃO",0,IFERROR(((VLOOKUP(B212,Ajustes_EDUCACAO!$A$2:$J$300,6,) - H212)),0)))</f>
        <v>3542818.91</v>
      </c>
      <c r="J212" s="10">
        <f>IF(N212=0,0,IF(F212="SEM CERTIFICAÇÃO",0,IFERROR(VLOOKUP(B212,Ajustes_FUNDEB!$A$2:$K$300,5,),0)))</f>
        <v>1869009.32</v>
      </c>
      <c r="K212" s="13">
        <f>IF(N212=0,0,IF(F212="SEM CERTIFICAÇÃO",0,IFERROR(VLOOKUP(B212,Ajustes_FUNDEB!$A$2:$K$300,6,),0)))</f>
        <v>82176.740000000005</v>
      </c>
      <c r="L212" s="29">
        <f>IF(N212=0,0,IF(F212="SEM CERTIFICAÇÃO",0,IFERROR(VLOOKUP(B212,Ajustes_EDUCACAO!$A$2:$K$300,7,),0)))</f>
        <v>-705170.6</v>
      </c>
      <c r="M212" s="23">
        <f t="shared" si="3"/>
        <v>26.228782390039939</v>
      </c>
      <c r="N212" s="13">
        <f>IF(F212="SEM CERTIFICAÇÃO",0,IFERROR(VLOOKUP(B212,Ajustes_EDUCACAO!$A$2:$K$300,10,),0))</f>
        <v>26.23</v>
      </c>
    </row>
    <row r="213" spans="1:14" x14ac:dyDescent="0.25">
      <c r="A213" s="91">
        <v>204</v>
      </c>
      <c r="B213" s="17">
        <v>212</v>
      </c>
      <c r="C213" s="17">
        <v>5219308</v>
      </c>
      <c r="D213" s="17" t="s">
        <v>755</v>
      </c>
      <c r="E213" s="20">
        <v>2016</v>
      </c>
      <c r="F213" s="26">
        <f>IFERROR(VLOOKUP(B213,Ajustes_EDUCACAO!$A$2:$T$300,4,)+VLOOKUP(B213,Ajustes_EDUCACAO!$A$2:$T$300,5,),"SEM CERTIFICAÇÃO")</f>
        <v>64545180.100000001</v>
      </c>
      <c r="G213" s="13">
        <f>IF(N213=0,0,IF(F213="SEM CERTIFICAÇÃO",0,IFERROR(VLOOKUP(B213,Ajustes_FUNDEB!$A$2:$K$300,3,),0)))</f>
        <v>10676504.6</v>
      </c>
      <c r="H213" s="26">
        <f>IF(N213=0,0,IF(F213="SEM CERTIFICAÇÃO",0,IFERROR(VLOOKUP(B213,MDE_2016!$A$2:$E$300,5,),0)))</f>
        <v>0</v>
      </c>
      <c r="I213" s="10">
        <f>IF(N213=0,0,IF(F213="SEM CERTIFICAÇÃO",0,IFERROR(((VLOOKUP(B213,Ajustes_EDUCACAO!$A$2:$J$300,6,) - H213)),0)))</f>
        <v>20728653.920000002</v>
      </c>
      <c r="J213" s="10">
        <f>IF(N213=0,0,IF(F213="SEM CERTIFICAÇÃO",0,IFERROR(VLOOKUP(B213,Ajustes_FUNDEB!$A$2:$K$300,5,),0)))</f>
        <v>6811387.5300000003</v>
      </c>
      <c r="K213" s="13">
        <f>IF(N213=0,0,IF(F213="SEM CERTIFICAÇÃO",0,IFERROR(VLOOKUP(B213,Ajustes_FUNDEB!$A$2:$K$300,6,),0)))</f>
        <v>4200461.37</v>
      </c>
      <c r="L213" s="29">
        <f>IF(N213=0,0,IF(F213="SEM CERTIFICAÇÃO",0,IFERROR(VLOOKUP(B213,Ajustes_EDUCACAO!$A$2:$K$300,7,),0)))</f>
        <v>1269792.1499999999</v>
      </c>
      <c r="M213" s="23">
        <f t="shared" si="3"/>
        <v>30.147660506721557</v>
      </c>
      <c r="N213" s="13">
        <f>IF(F213="SEM CERTIFICAÇÃO",0,IFERROR(VLOOKUP(B213,Ajustes_EDUCACAO!$A$2:$K$300,10,),0))</f>
        <v>30.15</v>
      </c>
    </row>
    <row r="214" spans="1:14" x14ac:dyDescent="0.25">
      <c r="A214" s="91">
        <v>205</v>
      </c>
      <c r="B214" s="17">
        <v>213</v>
      </c>
      <c r="C214" s="17">
        <v>5219357</v>
      </c>
      <c r="D214" s="17" t="s">
        <v>756</v>
      </c>
      <c r="E214" s="20">
        <v>2016</v>
      </c>
      <c r="F214" s="26">
        <f>IFERROR(VLOOKUP(B214,Ajustes_EDUCACAO!$A$2:$T$300,4,)+VLOOKUP(B214,Ajustes_EDUCACAO!$A$2:$T$300,5,),"SEM CERTIFICAÇÃO")</f>
        <v>11036436.34</v>
      </c>
      <c r="G214" s="13">
        <f>IF(N214=0,0,IF(F214="SEM CERTIFICAÇÃO",0,IFERROR(VLOOKUP(B214,Ajustes_FUNDEB!$A$2:$K$300,3,),0)))</f>
        <v>784299.25</v>
      </c>
      <c r="H214" s="26">
        <f>IF(N214=0,0,IF(F214="SEM CERTIFICAÇÃO",0,IFERROR(VLOOKUP(B214,MDE_2016!$A$2:$E$300,5,),0)))</f>
        <v>0</v>
      </c>
      <c r="I214" s="10">
        <f>IF(N214=0,0,IF(F214="SEM CERTIFICAÇÃO",0,IFERROR(((VLOOKUP(B214,Ajustes_EDUCACAO!$A$2:$J$300,6,) - H214)),0)))</f>
        <v>1869446.93</v>
      </c>
      <c r="J214" s="10">
        <f>IF(N214=0,0,IF(F214="SEM CERTIFICAÇÃO",0,IFERROR(VLOOKUP(B214,Ajustes_FUNDEB!$A$2:$K$300,5,),0)))</f>
        <v>720152.03</v>
      </c>
      <c r="K214" s="13">
        <f>IF(N214=0,0,IF(F214="SEM CERTIFICAÇÃO",0,IFERROR(VLOOKUP(B214,Ajustes_FUNDEB!$A$2:$K$300,6,),0)))</f>
        <v>18739.580000000002</v>
      </c>
      <c r="L214" s="29">
        <f>IF(N214=0,0,IF(F214="SEM CERTIFICAÇÃO",0,IFERROR(VLOOKUP(B214,Ajustes_EDUCACAO!$A$2:$K$300,7,),0)))</f>
        <v>-1107120.75</v>
      </c>
      <c r="M214" s="23">
        <f t="shared" si="3"/>
        <v>26.970369676413135</v>
      </c>
      <c r="N214" s="13">
        <f>IF(F214="SEM CERTIFICAÇÃO",0,IFERROR(VLOOKUP(B214,Ajustes_EDUCACAO!$A$2:$K$300,10,),0))</f>
        <v>26.97</v>
      </c>
    </row>
    <row r="215" spans="1:14" x14ac:dyDescent="0.25">
      <c r="A215" s="91">
        <v>206</v>
      </c>
      <c r="B215" s="17">
        <v>214</v>
      </c>
      <c r="C215" s="17">
        <v>5219407</v>
      </c>
      <c r="D215" s="17" t="s">
        <v>757</v>
      </c>
      <c r="E215" s="20">
        <v>2016</v>
      </c>
      <c r="F215" s="26">
        <f>IFERROR(VLOOKUP(B215,Ajustes_EDUCACAO!$A$2:$T$300,4,)+VLOOKUP(B215,Ajustes_EDUCACAO!$A$2:$T$300,5,),"SEM CERTIFICAÇÃO")</f>
        <v>12924422.439999999</v>
      </c>
      <c r="G215" s="13">
        <f>IF(N215=0,0,IF(F215="SEM CERTIFICAÇÃO",0,IFERROR(VLOOKUP(B215,Ajustes_FUNDEB!$A$2:$K$300,3,),0)))</f>
        <v>2428413.17</v>
      </c>
      <c r="H215" s="26">
        <f>IF(N215=0,0,IF(F215="SEM CERTIFICAÇÃO",0,IFERROR(VLOOKUP(B215,MDE_2016!$A$2:$E$300,5,),0)))</f>
        <v>275507.84000000003</v>
      </c>
      <c r="I215" s="10">
        <f>IF(N215=0,0,IF(F215="SEM CERTIFICAÇÃO",0,IFERROR(((VLOOKUP(B215,Ajustes_EDUCACAO!$A$2:$J$300,6,) - H215)),0)))</f>
        <v>3532895.91</v>
      </c>
      <c r="J215" s="10">
        <f>IF(N215=0,0,IF(F215="SEM CERTIFICAÇÃO",0,IFERROR(VLOOKUP(B215,Ajustes_FUNDEB!$A$2:$K$300,5,),0)))</f>
        <v>2427521.27</v>
      </c>
      <c r="K215" s="13">
        <f>IF(N215=0,0,IF(F215="SEM CERTIFICAÇÃO",0,IFERROR(VLOOKUP(B215,Ajustes_FUNDEB!$A$2:$K$300,6,),0)))</f>
        <v>3859.99</v>
      </c>
      <c r="L215" s="29">
        <f>IF(N215=0,0,IF(F215="SEM CERTIFICAÇÃO",0,IFERROR(VLOOKUP(B215,Ajustes_EDUCACAO!$A$2:$K$300,7,),0)))</f>
        <v>440970.86</v>
      </c>
      <c r="M215" s="23">
        <f t="shared" si="3"/>
        <v>26.054803652796732</v>
      </c>
      <c r="N215" s="13">
        <f>IF(F215="SEM CERTIFICAÇÃO",0,IFERROR(VLOOKUP(B215,Ajustes_EDUCACAO!$A$2:$K$300,10,),0))</f>
        <v>26.05</v>
      </c>
    </row>
    <row r="216" spans="1:14" x14ac:dyDescent="0.25">
      <c r="A216" s="91">
        <v>207</v>
      </c>
      <c r="B216" s="17">
        <v>392</v>
      </c>
      <c r="C216" s="17">
        <v>5219456</v>
      </c>
      <c r="D216" s="17" t="s">
        <v>758</v>
      </c>
      <c r="E216" s="20">
        <v>2016</v>
      </c>
      <c r="F216" s="26">
        <f>IFERROR(VLOOKUP(B216,Ajustes_EDUCACAO!$A$2:$T$300,4,)+VLOOKUP(B216,Ajustes_EDUCACAO!$A$2:$T$300,5,),"SEM CERTIFICAÇÃO")</f>
        <v>11356418</v>
      </c>
      <c r="G216" s="13">
        <f>IF(N216=0,0,IF(F216="SEM CERTIFICAÇÃO",0,IFERROR(VLOOKUP(B216,Ajustes_FUNDEB!$A$2:$K$300,3,),0)))</f>
        <v>951576.4</v>
      </c>
      <c r="H216" s="26">
        <f>IF(N216=0,0,IF(F216="SEM CERTIFICAÇÃO",0,IFERROR(VLOOKUP(B216,MDE_2016!$A$2:$E$300,5,),0)))</f>
        <v>0</v>
      </c>
      <c r="I216" s="10">
        <f>IF(N216=0,0,IF(F216="SEM CERTIFICAÇÃO",0,IFERROR(((VLOOKUP(B216,Ajustes_EDUCACAO!$A$2:$J$300,6,) - H216)),0)))</f>
        <v>3542565.13</v>
      </c>
      <c r="J216" s="10">
        <f>IF(N216=0,0,IF(F216="SEM CERTIFICAÇÃO",0,IFERROR(VLOOKUP(B216,Ajustes_FUNDEB!$A$2:$K$300,5,),0)))</f>
        <v>917675.18</v>
      </c>
      <c r="K216" s="13">
        <f>IF(N216=0,0,IF(F216="SEM CERTIFICAÇÃO",0,IFERROR(VLOOKUP(B216,Ajustes_FUNDEB!$A$2:$K$300,6,),0)))</f>
        <v>284.02</v>
      </c>
      <c r="L216" s="29">
        <f>IF(N216=0,0,IF(F216="SEM CERTIFICAÇÃO",0,IFERROR(VLOOKUP(B216,Ajustes_EDUCACAO!$A$2:$K$300,7,),0)))</f>
        <v>-761255.61</v>
      </c>
      <c r="M216" s="23">
        <f t="shared" si="3"/>
        <v>37.897695734693812</v>
      </c>
      <c r="N216" s="13">
        <f>IF(F216="SEM CERTIFICAÇÃO",0,IFERROR(VLOOKUP(B216,Ajustes_EDUCACAO!$A$2:$K$300,10,),0))</f>
        <v>37.9</v>
      </c>
    </row>
    <row r="217" spans="1:14" x14ac:dyDescent="0.25">
      <c r="A217" s="91">
        <v>208</v>
      </c>
      <c r="B217" s="17">
        <v>215</v>
      </c>
      <c r="C217" s="17">
        <v>5219506</v>
      </c>
      <c r="D217" s="17" t="s">
        <v>759</v>
      </c>
      <c r="E217" s="20">
        <v>2016</v>
      </c>
      <c r="F217" s="26">
        <f>IFERROR(VLOOKUP(B217,Ajustes_EDUCACAO!$A$2:$T$300,4,)+VLOOKUP(B217,Ajustes_EDUCACAO!$A$2:$T$300,5,),"SEM CERTIFICAÇÃO")</f>
        <v>10683707.59</v>
      </c>
      <c r="G217" s="13">
        <f>IF(N217=0,0,IF(F217="SEM CERTIFICAÇÃO",0,IFERROR(VLOOKUP(B217,Ajustes_FUNDEB!$A$2:$K$300,3,),0)))</f>
        <v>799026.97</v>
      </c>
      <c r="H217" s="26">
        <f>IF(N217=0,0,IF(F217="SEM CERTIFICAÇÃO",0,IFERROR(VLOOKUP(B217,MDE_2016!$A$2:$E$300,5,),0)))</f>
        <v>0</v>
      </c>
      <c r="I217" s="10">
        <f>IF(N217=0,0,IF(F217="SEM CERTIFICAÇÃO",0,IFERROR(((VLOOKUP(B217,Ajustes_EDUCACAO!$A$2:$J$300,6,) - H217)),0)))</f>
        <v>2129996.9900000002</v>
      </c>
      <c r="J217" s="10">
        <f>IF(N217=0,0,IF(F217="SEM CERTIFICAÇÃO",0,IFERROR(VLOOKUP(B217,Ajustes_FUNDEB!$A$2:$K$300,5,),0)))</f>
        <v>799026.97</v>
      </c>
      <c r="K217" s="13">
        <f>IF(N217=0,0,IF(F217="SEM CERTIFICAÇÃO",0,IFERROR(VLOOKUP(B217,Ajustes_FUNDEB!$A$2:$K$300,6,),0)))</f>
        <v>359.25</v>
      </c>
      <c r="L217" s="29">
        <f>IF(N217=0,0,IF(F217="SEM CERTIFICAÇÃO",0,IFERROR(VLOOKUP(B217,Ajustes_EDUCACAO!$A$2:$K$300,7,),0)))</f>
        <v>-1079566.3999999999</v>
      </c>
      <c r="M217" s="23">
        <f t="shared" si="3"/>
        <v>30.041662624725578</v>
      </c>
      <c r="N217" s="13">
        <f>IF(F217="SEM CERTIFICAÇÃO",0,IFERROR(VLOOKUP(B217,Ajustes_EDUCACAO!$A$2:$K$300,10,),0))</f>
        <v>30.04</v>
      </c>
    </row>
    <row r="218" spans="1:14" x14ac:dyDescent="0.25">
      <c r="A218" s="91">
        <v>209</v>
      </c>
      <c r="B218" s="17">
        <v>216</v>
      </c>
      <c r="C218" s="17">
        <v>5219605</v>
      </c>
      <c r="D218" s="17" t="s">
        <v>760</v>
      </c>
      <c r="E218" s="20">
        <v>2016</v>
      </c>
      <c r="F218" s="26">
        <f>IFERROR(VLOOKUP(B218,Ajustes_EDUCACAO!$A$2:$T$300,4,)+VLOOKUP(B218,Ajustes_EDUCACAO!$A$2:$T$300,5,),"SEM CERTIFICAÇÃO")</f>
        <v>12098452</v>
      </c>
      <c r="G218" s="13">
        <f>IF(N218=0,0,IF(F218="SEM CERTIFICAÇÃO",0,IFERROR(VLOOKUP(B218,Ajustes_FUNDEB!$A$2:$K$300,3,),0)))</f>
        <v>1881753.75</v>
      </c>
      <c r="H218" s="26">
        <f>IF(N218=0,0,IF(F218="SEM CERTIFICAÇÃO",0,IFERROR(VLOOKUP(B218,MDE_2016!$A$2:$E$300,5,),0)))</f>
        <v>207275.32</v>
      </c>
      <c r="I218" s="10">
        <f>IF(N218=0,0,IF(F218="SEM CERTIFICAÇÃO",0,IFERROR(((VLOOKUP(B218,Ajustes_EDUCACAO!$A$2:$J$300,6,) - H218)),0)))</f>
        <v>2811907.85</v>
      </c>
      <c r="J218" s="10">
        <f>IF(N218=0,0,IF(F218="SEM CERTIFICAÇÃO",0,IFERROR(VLOOKUP(B218,Ajustes_FUNDEB!$A$2:$K$300,5,),0)))</f>
        <v>1326962.69</v>
      </c>
      <c r="K218" s="13">
        <f>IF(N218=0,0,IF(F218="SEM CERTIFICAÇÃO",0,IFERROR(VLOOKUP(B218,Ajustes_FUNDEB!$A$2:$K$300,6,),0)))</f>
        <v>472840.96000000002</v>
      </c>
      <c r="L218" s="29">
        <f>IF(N218=0,0,IF(F218="SEM CERTIFICAÇÃO",0,IFERROR(VLOOKUP(B218,Ajustes_EDUCACAO!$A$2:$K$300,7,),0)))</f>
        <v>-291893.03999999998</v>
      </c>
      <c r="M218" s="23">
        <f t="shared" si="3"/>
        <v>27.367767463143217</v>
      </c>
      <c r="N218" s="13">
        <f>IF(F218="SEM CERTIFICAÇÃO",0,IFERROR(VLOOKUP(B218,Ajustes_EDUCACAO!$A$2:$K$300,10,),0))</f>
        <v>27.37</v>
      </c>
    </row>
    <row r="219" spans="1:14" x14ac:dyDescent="0.25">
      <c r="A219" s="91">
        <v>210</v>
      </c>
      <c r="B219" s="17">
        <v>217</v>
      </c>
      <c r="C219" s="17">
        <v>5219704</v>
      </c>
      <c r="D219" s="17" t="s">
        <v>761</v>
      </c>
      <c r="E219" s="20">
        <v>2016</v>
      </c>
      <c r="F219" s="26">
        <f>IFERROR(VLOOKUP(B219,Ajustes_EDUCACAO!$A$2:$T$300,4,)+VLOOKUP(B219,Ajustes_EDUCACAO!$A$2:$T$300,5,),"SEM CERTIFICAÇÃO")</f>
        <v>12406416.91</v>
      </c>
      <c r="G219" s="13">
        <f>IF(N219=0,0,IF(F219="SEM CERTIFICAÇÃO",0,IFERROR(VLOOKUP(B219,Ajustes_FUNDEB!$A$2:$K$300,3,),0)))</f>
        <v>4521598.57</v>
      </c>
      <c r="H219" s="26">
        <f>IF(N219=0,0,IF(F219="SEM CERTIFICAÇÃO",0,IFERROR(VLOOKUP(B219,MDE_2016!$A$2:$E$300,5,),0)))</f>
        <v>0</v>
      </c>
      <c r="I219" s="10">
        <f>IF(N219=0,0,IF(F219="SEM CERTIFICAÇÃO",0,IFERROR(((VLOOKUP(B219,Ajustes_EDUCACAO!$A$2:$J$300,6,) - H219)),0)))</f>
        <v>6097268.46</v>
      </c>
      <c r="J219" s="10">
        <f>IF(N219=0,0,IF(F219="SEM CERTIFICAÇÃO",0,IFERROR(VLOOKUP(B219,Ajustes_FUNDEB!$A$2:$K$300,5,),0)))</f>
        <v>2914715.28</v>
      </c>
      <c r="K219" s="13">
        <f>IF(N219=0,0,IF(F219="SEM CERTIFICAÇÃO",0,IFERROR(VLOOKUP(B219,Ajustes_FUNDEB!$A$2:$K$300,6,),0)))</f>
        <v>1531990.56</v>
      </c>
      <c r="L219" s="29">
        <f>IF(N219=0,0,IF(F219="SEM CERTIFICAÇÃO",0,IFERROR(VLOOKUP(B219,Ajustes_EDUCACAO!$A$2:$K$300,7,),0)))</f>
        <v>2432500.37</v>
      </c>
      <c r="M219" s="23">
        <f t="shared" si="3"/>
        <v>29.539295000203243</v>
      </c>
      <c r="N219" s="13">
        <f>IF(F219="SEM CERTIFICAÇÃO",0,IFERROR(VLOOKUP(B219,Ajustes_EDUCACAO!$A$2:$K$300,10,),0))</f>
        <v>29.54</v>
      </c>
    </row>
    <row r="220" spans="1:14" x14ac:dyDescent="0.25">
      <c r="A220" s="91">
        <v>211</v>
      </c>
      <c r="B220" s="17">
        <v>294</v>
      </c>
      <c r="C220" s="17">
        <v>5219712</v>
      </c>
      <c r="D220" s="17" t="s">
        <v>762</v>
      </c>
      <c r="E220" s="20">
        <v>2016</v>
      </c>
      <c r="F220" s="26">
        <f>IFERROR(VLOOKUP(B220,Ajustes_EDUCACAO!$A$2:$T$300,4,)+VLOOKUP(B220,Ajustes_EDUCACAO!$A$2:$T$300,5,),"SEM CERTIFICAÇÃO")</f>
        <v>16616937.890000001</v>
      </c>
      <c r="G220" s="13">
        <f>IF(N220=0,0,IF(F220="SEM CERTIFICAÇÃO",0,IFERROR(VLOOKUP(B220,Ajustes_FUNDEB!$A$2:$K$300,3,),0)))</f>
        <v>1956251.49</v>
      </c>
      <c r="H220" s="26">
        <f>IF(N220=0,0,IF(F220="SEM CERTIFICAÇÃO",0,IFERROR(VLOOKUP(B220,MDE_2016!$A$2:$E$300,5,),0)))</f>
        <v>90731.839999999997</v>
      </c>
      <c r="I220" s="10">
        <f>IF(N220=0,0,IF(F220="SEM CERTIFICAÇÃO",0,IFERROR(((VLOOKUP(B220,Ajustes_EDUCACAO!$A$2:$J$300,6,) - H220)),0)))</f>
        <v>4273248.9000000004</v>
      </c>
      <c r="J220" s="10">
        <f>IF(N220=0,0,IF(F220="SEM CERTIFICAÇÃO",0,IFERROR(VLOOKUP(B220,Ajustes_FUNDEB!$A$2:$K$300,5,),0)))</f>
        <v>1646849.75</v>
      </c>
      <c r="K220" s="13">
        <f>IF(N220=0,0,IF(F220="SEM CERTIFICAÇÃO",0,IFERROR(VLOOKUP(B220,Ajustes_FUNDEB!$A$2:$K$300,6,),0)))</f>
        <v>276894.15000000002</v>
      </c>
      <c r="L220" s="29">
        <f>IF(N220=0,0,IF(F220="SEM CERTIFICAÇÃO",0,IFERROR(VLOOKUP(B220,Ajustes_EDUCACAO!$A$2:$K$300,7,),0)))</f>
        <v>-747750.03</v>
      </c>
      <c r="M220" s="23">
        <f t="shared" si="3"/>
        <v>30.762170526473575</v>
      </c>
      <c r="N220" s="13">
        <f>IF(F220="SEM CERTIFICAÇÃO",0,IFERROR(VLOOKUP(B220,Ajustes_EDUCACAO!$A$2:$K$300,10,),0))</f>
        <v>30.76</v>
      </c>
    </row>
    <row r="221" spans="1:14" x14ac:dyDescent="0.25">
      <c r="A221" s="91">
        <v>212</v>
      </c>
      <c r="B221" s="17">
        <v>218</v>
      </c>
      <c r="C221" s="17">
        <v>5219738</v>
      </c>
      <c r="D221" s="97" t="s">
        <v>763</v>
      </c>
      <c r="E221" s="20">
        <v>2016</v>
      </c>
      <c r="F221" s="26">
        <f>IFERROR(VLOOKUP(B221,Ajustes_EDUCACAO!$A$2:$T$300,4,)+VLOOKUP(B221,Ajustes_EDUCACAO!$A$2:$T$300,5,),"SEM CERTIFICAÇÃO")</f>
        <v>49074917.729999997</v>
      </c>
      <c r="G221" s="13">
        <f>IF(N221=0,0,IF(F221="SEM CERTIFICAÇÃO",0,IFERROR(VLOOKUP(B221,Ajustes_FUNDEB!$A$2:$K$300,3,),0)))</f>
        <v>43949728.57</v>
      </c>
      <c r="H221" s="26">
        <f>IF(N221=0,0,IF(F221="SEM CERTIFICAÇÃO",0,IFERROR(VLOOKUP(B221,MDE_2016!$A$2:$E$300,5,),0)))</f>
        <v>8385638.3699999899</v>
      </c>
      <c r="I221" s="10">
        <f>IF(N221=0,0,IF(F221="SEM CERTIFICAÇÃO",0,IFERROR(((VLOOKUP(B221,Ajustes_EDUCACAO!$A$2:$J$300,6,) - H221)),0)))</f>
        <v>43584474.750000007</v>
      </c>
      <c r="J221" s="10">
        <f>IF(N221=0,0,IF(F221="SEM CERTIFICAÇÃO",0,IFERROR(VLOOKUP(B221,Ajustes_FUNDEB!$A$2:$K$300,5,),0)))</f>
        <v>32316429.760000002</v>
      </c>
      <c r="K221" s="13">
        <f>IF(N221=0,0,IF(F221="SEM CERTIFICAÇÃO",0,IFERROR(VLOOKUP(B221,Ajustes_FUNDEB!$A$2:$K$300,6,),0)))</f>
        <v>13729170.220000001</v>
      </c>
      <c r="L221" s="29">
        <f>IF(N221=0,0,IF(F221="SEM CERTIFICAÇÃO",0,IFERROR(VLOOKUP(B221,Ajustes_EDUCACAO!$A$2:$K$300,7,),0)))</f>
        <v>40591488.869999997</v>
      </c>
      <c r="M221" s="23">
        <f t="shared" si="3"/>
        <v>23.186231941544612</v>
      </c>
      <c r="N221" s="13">
        <f>IF(F221="SEM CERTIFICAÇÃO",0,IFERROR(VLOOKUP(B221,Ajustes_EDUCACAO!$A$2:$K$300,10,),0))</f>
        <v>23.19</v>
      </c>
    </row>
    <row r="222" spans="1:14" x14ac:dyDescent="0.25">
      <c r="A222" s="91">
        <v>213</v>
      </c>
      <c r="B222" s="17">
        <v>298</v>
      </c>
      <c r="C222" s="17">
        <v>5219753</v>
      </c>
      <c r="D222" s="97" t="s">
        <v>764</v>
      </c>
      <c r="E222" s="20">
        <v>2016</v>
      </c>
      <c r="F222" s="26">
        <f>IFERROR(VLOOKUP(B222,Ajustes_EDUCACAO!$A$2:$T$300,4,)+VLOOKUP(B222,Ajustes_EDUCACAO!$A$2:$T$300,5,),"SEM CERTIFICAÇÃO")</f>
        <v>13262138.51</v>
      </c>
      <c r="G222" s="13">
        <f>IF(N222=0,0,IF(F222="SEM CERTIFICAÇÃO",0,IFERROR(VLOOKUP(B222,Ajustes_FUNDEB!$A$2:$K$300,3,),0)))</f>
        <v>2697164.87</v>
      </c>
      <c r="H222" s="26">
        <f>IF(N222=0,0,IF(F222="SEM CERTIFICAÇÃO",0,IFERROR(VLOOKUP(B222,MDE_2016!$A$2:$E$300,5,),0)))</f>
        <v>257123.20000000001</v>
      </c>
      <c r="I222" s="10">
        <f>IF(N222=0,0,IF(F222="SEM CERTIFICAÇÃO",0,IFERROR(((VLOOKUP(B222,Ajustes_EDUCACAO!$A$2:$J$300,6,) - H222)),0)))</f>
        <v>3971430.5599999996</v>
      </c>
      <c r="J222" s="10">
        <f>IF(N222=0,0,IF(F222="SEM CERTIFICAÇÃO",0,IFERROR(VLOOKUP(B222,Ajustes_FUNDEB!$A$2:$K$300,5,),0)))</f>
        <v>1960637.18</v>
      </c>
      <c r="K222" s="13">
        <f>IF(N222=0,0,IF(F222="SEM CERTIFICAÇÃO",0,IFERROR(VLOOKUP(B222,Ajustes_FUNDEB!$A$2:$K$300,6,),0)))</f>
        <v>670097.39</v>
      </c>
      <c r="L222" s="29">
        <f>IF(N222=0,0,IF(F222="SEM CERTIFICAÇÃO",0,IFERROR(VLOOKUP(B222,Ajustes_EDUCACAO!$A$2:$K$300,7,),0)))</f>
        <v>888162.49</v>
      </c>
      <c r="M222" s="23">
        <f t="shared" si="3"/>
        <v>25.187425598678953</v>
      </c>
      <c r="N222" s="13">
        <f>IF(F222="SEM CERTIFICAÇÃO",0,IFERROR(VLOOKUP(B222,Ajustes_EDUCACAO!$A$2:$K$300,10,),0))</f>
        <v>25.19</v>
      </c>
    </row>
    <row r="223" spans="1:14" x14ac:dyDescent="0.25">
      <c r="A223" s="91">
        <v>214</v>
      </c>
      <c r="B223" s="17">
        <v>219</v>
      </c>
      <c r="C223" s="17">
        <v>5219803</v>
      </c>
      <c r="D223" s="17" t="s">
        <v>765</v>
      </c>
      <c r="E223" s="20">
        <v>2016</v>
      </c>
      <c r="F223" s="26">
        <f>IFERROR(VLOOKUP(B223,Ajustes_EDUCACAO!$A$2:$T$300,4,)+VLOOKUP(B223,Ajustes_EDUCACAO!$A$2:$T$300,5,),"SEM CERTIFICAÇÃO")</f>
        <v>19255486.670000002</v>
      </c>
      <c r="G223" s="13">
        <f>IF(N223=0,0,IF(F223="SEM CERTIFICAÇÃO",0,IFERROR(VLOOKUP(B223,Ajustes_FUNDEB!$A$2:$K$300,3,),0)))</f>
        <v>4283953.2</v>
      </c>
      <c r="H223" s="26">
        <f>IF(N223=0,0,IF(F223="SEM CERTIFICAÇÃO",0,IFERROR(VLOOKUP(B223,MDE_2016!$A$2:$E$300,5,),0)))</f>
        <v>72725.69</v>
      </c>
      <c r="I223" s="10">
        <f>IF(N223=0,0,IF(F223="SEM CERTIFICAÇÃO",0,IFERROR(((VLOOKUP(B223,Ajustes_EDUCACAO!$A$2:$J$300,6,) - H223)),0)))</f>
        <v>7861660.1499999994</v>
      </c>
      <c r="J223" s="10">
        <f>IF(N223=0,0,IF(F223="SEM CERTIFICAÇÃO",0,IFERROR(VLOOKUP(B223,Ajustes_FUNDEB!$A$2:$K$300,5,),0)))</f>
        <v>4387487.7</v>
      </c>
      <c r="K223" s="13">
        <f>IF(N223=0,0,IF(F223="SEM CERTIFICAÇÃO",0,IFERROR(VLOOKUP(B223,Ajustes_FUNDEB!$A$2:$K$300,6,),0)))</f>
        <v>11607.98</v>
      </c>
      <c r="L223" s="29">
        <f>IF(N223=0,0,IF(F223="SEM CERTIFICAÇÃO",0,IFERROR(VLOOKUP(B223,Ajustes_EDUCACAO!$A$2:$K$300,7,),0)))</f>
        <v>1152713.67</v>
      </c>
      <c r="M223" s="23">
        <f t="shared" si="3"/>
        <v>35.219427512916759</v>
      </c>
      <c r="N223" s="13">
        <f>IF(F223="SEM CERTIFICAÇÃO",0,IFERROR(VLOOKUP(B223,Ajustes_EDUCACAO!$A$2:$K$300,10,),0))</f>
        <v>35.22</v>
      </c>
    </row>
    <row r="224" spans="1:14" x14ac:dyDescent="0.25">
      <c r="A224" s="91">
        <v>215</v>
      </c>
      <c r="B224" s="17">
        <v>220</v>
      </c>
      <c r="C224" s="17">
        <v>5219902</v>
      </c>
      <c r="D224" s="17" t="s">
        <v>766</v>
      </c>
      <c r="E224" s="20">
        <v>2016</v>
      </c>
      <c r="F224" s="26">
        <f>IFERROR(VLOOKUP(B224,Ajustes_EDUCACAO!$A$2:$T$300,4,)+VLOOKUP(B224,Ajustes_EDUCACAO!$A$2:$T$300,5,),"SEM CERTIFICAÇÃO")</f>
        <v>12572551.92</v>
      </c>
      <c r="G224" s="13">
        <f>IF(N224=0,0,IF(F224="SEM CERTIFICAÇÃO",0,IFERROR(VLOOKUP(B224,Ajustes_FUNDEB!$A$2:$K$300,3,),0)))</f>
        <v>2314068.14</v>
      </c>
      <c r="H224" s="26">
        <f>IF(N224=0,0,IF(F224="SEM CERTIFICAÇÃO",0,IFERROR(VLOOKUP(B224,MDE_2016!$A$2:$E$300,5,),0)))</f>
        <v>22508.18</v>
      </c>
      <c r="I224" s="10">
        <f>IF(N224=0,0,IF(F224="SEM CERTIFICAÇÃO",0,IFERROR(((VLOOKUP(B224,Ajustes_EDUCACAO!$A$2:$J$300,6,) - H224)),0)))</f>
        <v>4600743.1400000006</v>
      </c>
      <c r="J224" s="10">
        <f>IF(N224=0,0,IF(F224="SEM CERTIFICAÇÃO",0,IFERROR(VLOOKUP(B224,Ajustes_FUNDEB!$A$2:$K$300,5,),0)))</f>
        <v>2403589.58</v>
      </c>
      <c r="K224" s="13">
        <f>IF(N224=0,0,IF(F224="SEM CERTIFICAÇÃO",0,IFERROR(VLOOKUP(B224,Ajustes_FUNDEB!$A$2:$K$300,6,),0)))</f>
        <v>3903.45</v>
      </c>
      <c r="L224" s="29">
        <f>IF(N224=0,0,IF(F224="SEM CERTIFICAÇÃO",0,IFERROR(VLOOKUP(B224,Ajustes_EDUCACAO!$A$2:$K$300,7,),0)))</f>
        <v>1294191.44</v>
      </c>
      <c r="M224" s="23">
        <f t="shared" si="3"/>
        <v>26.478792063719713</v>
      </c>
      <c r="N224" s="13">
        <f>IF(F224="SEM CERTIFICAÇÃO",0,IFERROR(VLOOKUP(B224,Ajustes_EDUCACAO!$A$2:$K$300,10,),0))</f>
        <v>26.48</v>
      </c>
    </row>
    <row r="225" spans="1:15" x14ac:dyDescent="0.25">
      <c r="A225" s="91">
        <v>216</v>
      </c>
      <c r="B225" s="17">
        <v>221</v>
      </c>
      <c r="C225" s="17">
        <v>5220058</v>
      </c>
      <c r="D225" s="97" t="s">
        <v>767</v>
      </c>
      <c r="E225" s="20">
        <v>2016</v>
      </c>
      <c r="F225" s="26">
        <f>IFERROR(VLOOKUP(B225,Ajustes_EDUCACAO!$A$2:$T$300,4,)+VLOOKUP(B225,Ajustes_EDUCACAO!$A$2:$T$300,5,),"SEM CERTIFICAÇÃO")</f>
        <v>22440919.75</v>
      </c>
      <c r="G225" s="13">
        <f>IF(N225=0,0,IF(F225="SEM CERTIFICAÇÃO",0,IFERROR(VLOOKUP(B225,Ajustes_FUNDEB!$A$2:$K$300,3,),0)))</f>
        <v>4845517.51</v>
      </c>
      <c r="H225" s="26">
        <f>IF(N225=0,0,IF(F225="SEM CERTIFICAÇÃO",0,IFERROR(VLOOKUP(B225,MDE_2016!$A$2:$E$300,5,),0)))</f>
        <v>0</v>
      </c>
      <c r="I225" s="10">
        <f>IF(N225=0,0,IF(F225="SEM CERTIFICAÇÃO",0,IFERROR(((VLOOKUP(B225,Ajustes_EDUCACAO!$A$2:$J$300,6,) - H225)),0)))</f>
        <v>9120276.9100000001</v>
      </c>
      <c r="J225" s="10">
        <f>IF(N225=0,0,IF(F225="SEM CERTIFICAÇÃO",0,IFERROR(VLOOKUP(B225,Ajustes_FUNDEB!$A$2:$K$300,5,),0)))</f>
        <v>4701392.32</v>
      </c>
      <c r="K225" s="13">
        <f>IF(N225=0,0,IF(F225="SEM CERTIFICAÇÃO",0,IFERROR(VLOOKUP(B225,Ajustes_FUNDEB!$A$2:$K$300,6,),0)))</f>
        <v>1122.3800000000001</v>
      </c>
      <c r="L225" s="29">
        <f>IF(N225=0,0,IF(F225="SEM CERTIFICAÇÃO",0,IFERROR(VLOOKUP(B225,Ajustes_EDUCACAO!$A$2:$K$300,7,),0)))</f>
        <v>933449.78</v>
      </c>
      <c r="M225" s="23">
        <f t="shared" si="3"/>
        <v>36.481691575943536</v>
      </c>
      <c r="N225" s="13">
        <f>IF(F225="SEM CERTIFICAÇÃO",0,IFERROR(VLOOKUP(B225,Ajustes_EDUCACAO!$A$2:$K$300,10,),0))</f>
        <v>36.479999999999997</v>
      </c>
    </row>
    <row r="226" spans="1:15" x14ac:dyDescent="0.25">
      <c r="A226" s="91">
        <v>217</v>
      </c>
      <c r="B226" s="17">
        <v>222</v>
      </c>
      <c r="C226" s="17">
        <v>5220009</v>
      </c>
      <c r="D226" s="97" t="s">
        <v>768</v>
      </c>
      <c r="E226" s="20">
        <v>2016</v>
      </c>
      <c r="F226" s="26">
        <f>IFERROR(VLOOKUP(B226,Ajustes_EDUCACAO!$A$2:$T$300,4,)+VLOOKUP(B226,Ajustes_EDUCACAO!$A$2:$T$300,5,),"SEM CERTIFICAÇÃO")</f>
        <v>10947519.1</v>
      </c>
      <c r="G226" s="13">
        <f>IF(N226=0,0,IF(F226="SEM CERTIFICAÇÃO",0,IFERROR(VLOOKUP(B226,Ajustes_FUNDEB!$A$2:$K$300,3,),0)))</f>
        <v>654826</v>
      </c>
      <c r="H226" s="26">
        <f>IF(N226=0,0,IF(F226="SEM CERTIFICAÇÃO",0,IFERROR(VLOOKUP(B226,MDE_2016!$A$2:$E$300,5,),0)))</f>
        <v>2200</v>
      </c>
      <c r="I226" s="10">
        <f>IF(N226=0,0,IF(F226="SEM CERTIFICAÇÃO",0,IFERROR(((VLOOKUP(B226,Ajustes_EDUCACAO!$A$2:$J$300,6,) - H226)),0)))</f>
        <v>1635887.01</v>
      </c>
      <c r="J226" s="10">
        <f>IF(N226=0,0,IF(F226="SEM CERTIFICAÇÃO",0,IFERROR(VLOOKUP(B226,Ajustes_FUNDEB!$A$2:$K$300,5,),0)))</f>
        <v>448315.55</v>
      </c>
      <c r="K226" s="13">
        <f>IF(N226=0,0,IF(F226="SEM CERTIFICAÇÃO",0,IFERROR(VLOOKUP(B226,Ajustes_FUNDEB!$A$2:$K$300,6,),0)))</f>
        <v>241379.62</v>
      </c>
      <c r="L226" s="29">
        <f>IF(N226=0,0,IF(F226="SEM CERTIFICAÇÃO",0,IFERROR(VLOOKUP(B226,Ajustes_EDUCACAO!$A$2:$K$300,7,),0)))</f>
        <v>-1340508.6499999999</v>
      </c>
      <c r="M226" s="23">
        <f t="shared" si="3"/>
        <v>27.207951251713279</v>
      </c>
      <c r="N226" s="13">
        <f>IF(F226="SEM CERTIFICAÇÃO",0,IFERROR(VLOOKUP(B226,Ajustes_EDUCACAO!$A$2:$K$300,10,),0))</f>
        <v>27.21</v>
      </c>
    </row>
    <row r="227" spans="1:15" x14ac:dyDescent="0.25">
      <c r="A227" s="91">
        <v>218</v>
      </c>
      <c r="B227" s="17">
        <v>224</v>
      </c>
      <c r="C227" s="17">
        <v>5220108</v>
      </c>
      <c r="D227" s="17" t="s">
        <v>769</v>
      </c>
      <c r="E227" s="20">
        <v>2016</v>
      </c>
      <c r="F227" s="26">
        <f>IFERROR(VLOOKUP(B227,Ajustes_EDUCACAO!$A$2:$T$300,4,)+VLOOKUP(B227,Ajustes_EDUCACAO!$A$2:$T$300,5,),"SEM CERTIFICAÇÃO")</f>
        <v>43569046.869999997</v>
      </c>
      <c r="G227" s="13">
        <f>IF(N227=0,0,IF(F227="SEM CERTIFICAÇÃO",0,IFERROR(VLOOKUP(B227,Ajustes_FUNDEB!$A$2:$K$300,3,),0)))</f>
        <v>10489119.029999999</v>
      </c>
      <c r="H227" s="26">
        <f>IF(N227=0,0,IF(F227="SEM CERTIFICAÇÃO",0,IFERROR(VLOOKUP(B227,MDE_2016!$A$2:$E$300,5,),0)))</f>
        <v>4382680.0999999996</v>
      </c>
      <c r="I227" s="10">
        <f>IF(N227=0,0,IF(F227="SEM CERTIFICAÇÃO",0,IFERROR(((VLOOKUP(B227,Ajustes_EDUCACAO!$A$2:$J$300,6,) - H227)),0)))</f>
        <v>11378605.050000001</v>
      </c>
      <c r="J227" s="10">
        <f>IF(N227=0,0,IF(F227="SEM CERTIFICAÇÃO",0,IFERROR(VLOOKUP(B227,Ajustes_FUNDEB!$A$2:$K$300,5,),0)))</f>
        <v>8889826.2200000007</v>
      </c>
      <c r="K227" s="13">
        <f>IF(N227=0,0,IF(F227="SEM CERTIFICAÇÃO",0,IFERROR(VLOOKUP(B227,Ajustes_FUNDEB!$A$2:$K$300,6,),0)))</f>
        <v>1505174.47</v>
      </c>
      <c r="L227" s="29">
        <f>IF(N227=0,0,IF(F227="SEM CERTIFICAÇÃO",0,IFERROR(VLOOKUP(B227,Ajustes_EDUCACAO!$A$2:$K$300,7,),0)))</f>
        <v>4744505.38</v>
      </c>
      <c r="M227" s="23">
        <f t="shared" si="3"/>
        <v>25.285794758998364</v>
      </c>
      <c r="N227" s="13">
        <f>IF(F227="SEM CERTIFICAÇÃO",0,IFERROR(VLOOKUP(B227,Ajustes_EDUCACAO!$A$2:$K$300,10,),0))</f>
        <v>25.29</v>
      </c>
    </row>
    <row r="228" spans="1:15" x14ac:dyDescent="0.25">
      <c r="A228" s="91">
        <v>219</v>
      </c>
      <c r="B228" s="17">
        <v>225</v>
      </c>
      <c r="C228" s="17">
        <v>5220157</v>
      </c>
      <c r="D228" s="17" t="s">
        <v>770</v>
      </c>
      <c r="E228" s="20">
        <v>2016</v>
      </c>
      <c r="F228" s="26">
        <f>IFERROR(VLOOKUP(B228,Ajustes_EDUCACAO!$A$2:$T$300,4,)+VLOOKUP(B228,Ajustes_EDUCACAO!$A$2:$T$300,5,),"SEM CERTIFICAÇÃO")</f>
        <v>14976324.07</v>
      </c>
      <c r="G228" s="13">
        <f>IF(N228=0,0,IF(F228="SEM CERTIFICAÇÃO",0,IFERROR(VLOOKUP(B228,Ajustes_FUNDEB!$A$2:$K$300,3,),0)))</f>
        <v>2491475.81</v>
      </c>
      <c r="H228" s="26">
        <f>IF(N228=0,0,IF(F228="SEM CERTIFICAÇÃO",0,IFERROR(VLOOKUP(B228,MDE_2016!$A$2:$E$300,5,),0)))</f>
        <v>3702.26</v>
      </c>
      <c r="I228" s="10">
        <f>IF(N228=0,0,IF(F228="SEM CERTIFICAÇÃO",0,IFERROR(((VLOOKUP(B228,Ajustes_EDUCACAO!$A$2:$J$300,6,) - H228)),0)))</f>
        <v>4017087.5300000003</v>
      </c>
      <c r="J228" s="10">
        <f>IF(N228=0,0,IF(F228="SEM CERTIFICAÇÃO",0,IFERROR(VLOOKUP(B228,Ajustes_FUNDEB!$A$2:$K$300,5,),0)))</f>
        <v>1991252.91</v>
      </c>
      <c r="K228" s="13">
        <f>IF(N228=0,0,IF(F228="SEM CERTIFICAÇÃO",0,IFERROR(VLOOKUP(B228,Ajustes_FUNDEB!$A$2:$K$300,6,),0)))</f>
        <v>504959.16</v>
      </c>
      <c r="L228" s="29">
        <f>IF(N228=0,0,IF(F228="SEM CERTIFICAÇÃO",0,IFERROR(VLOOKUP(B228,Ajustes_EDUCACAO!$A$2:$K$300,7,),0)))</f>
        <v>-185429.72</v>
      </c>
      <c r="M228" s="23">
        <f t="shared" si="3"/>
        <v>28.085793886002623</v>
      </c>
      <c r="N228" s="13">
        <f>IF(F228="SEM CERTIFICAÇÃO",0,IFERROR(VLOOKUP(B228,Ajustes_EDUCACAO!$A$2:$K$300,10,),0))</f>
        <v>28.09</v>
      </c>
    </row>
    <row r="229" spans="1:15" x14ac:dyDescent="0.25">
      <c r="A229" s="91">
        <v>220</v>
      </c>
      <c r="B229" s="17">
        <v>226</v>
      </c>
      <c r="C229" s="17">
        <v>5220207</v>
      </c>
      <c r="D229" s="17" t="s">
        <v>771</v>
      </c>
      <c r="E229" s="20">
        <v>2016</v>
      </c>
      <c r="F229" s="26">
        <f>IFERROR(VLOOKUP(B229,Ajustes_EDUCACAO!$A$2:$T$300,4,)+VLOOKUP(B229,Ajustes_EDUCACAO!$A$2:$T$300,5,),"SEM CERTIFICAÇÃO")</f>
        <v>38668846.090000004</v>
      </c>
      <c r="G229" s="13">
        <f>IF(N229=0,0,IF(F229="SEM CERTIFICAÇÃO",0,IFERROR(VLOOKUP(B229,Ajustes_FUNDEB!$A$2:$K$300,3,),0)))</f>
        <v>8766944.0500000007</v>
      </c>
      <c r="H229" s="26">
        <f>IF(N229=0,0,IF(F229="SEM CERTIFICAÇÃO",0,IFERROR(VLOOKUP(B229,MDE_2016!$A$2:$E$300,5,),0)))</f>
        <v>89942.16</v>
      </c>
      <c r="I229" s="10">
        <f>IF(N229=0,0,IF(F229="SEM CERTIFICAÇÃO",0,IFERROR(((VLOOKUP(B229,Ajustes_EDUCACAO!$A$2:$J$300,6,) - H229)),0)))</f>
        <v>13995120.279999999</v>
      </c>
      <c r="J229" s="10">
        <f>IF(N229=0,0,IF(F229="SEM CERTIFICAÇÃO",0,IFERROR(VLOOKUP(B229,Ajustes_FUNDEB!$A$2:$K$300,5,),0)))</f>
        <v>7993150.1900000004</v>
      </c>
      <c r="K229" s="13">
        <f>IF(N229=0,0,IF(F229="SEM CERTIFICAÇÃO",0,IFERROR(VLOOKUP(B229,Ajustes_FUNDEB!$A$2:$K$300,6,),0)))</f>
        <v>295364.27</v>
      </c>
      <c r="L229" s="29">
        <f>IF(N229=0,0,IF(F229="SEM CERTIFICAÇÃO",0,IFERROR(VLOOKUP(B229,Ajustes_EDUCACAO!$A$2:$K$300,7,),0)))</f>
        <v>2824704.64</v>
      </c>
      <c r="M229" s="23">
        <f t="shared" si="3"/>
        <v>29.119973670256467</v>
      </c>
      <c r="N229" s="13">
        <f>IF(F229="SEM CERTIFICAÇÃO",0,IFERROR(VLOOKUP(B229,Ajustes_EDUCACAO!$A$2:$K$300,10,),0))</f>
        <v>29.12</v>
      </c>
    </row>
    <row r="230" spans="1:15" x14ac:dyDescent="0.25">
      <c r="A230" s="91">
        <v>221</v>
      </c>
      <c r="B230" s="17">
        <v>227</v>
      </c>
      <c r="C230" s="17">
        <v>5220264</v>
      </c>
      <c r="D230" s="17" t="s">
        <v>772</v>
      </c>
      <c r="E230" s="20">
        <v>2016</v>
      </c>
      <c r="F230" s="26">
        <f>IFERROR(VLOOKUP(B230,Ajustes_EDUCACAO!$A$2:$T$300,4,)+VLOOKUP(B230,Ajustes_EDUCACAO!$A$2:$T$300,5,),"SEM CERTIFICAÇÃO")</f>
        <v>11820610.279999999</v>
      </c>
      <c r="G230" s="13">
        <f>IF(N230=0,0,IF(F230="SEM CERTIFICAÇÃO",0,IFERROR(VLOOKUP(B230,Ajustes_FUNDEB!$A$2:$K$300,3,),0)))</f>
        <v>2219580.14</v>
      </c>
      <c r="H230" s="26">
        <f>IF(N230=0,0,IF(F230="SEM CERTIFICAÇÃO",0,IFERROR(VLOOKUP(B230,MDE_2016!$A$2:$E$300,5,),0)))</f>
        <v>76307.599999999904</v>
      </c>
      <c r="I230" s="10">
        <f>IF(N230=0,0,IF(F230="SEM CERTIFICAÇÃO",0,IFERROR(((VLOOKUP(B230,Ajustes_EDUCACAO!$A$2:$J$300,6,) - H230)),0)))</f>
        <v>4047770.69</v>
      </c>
      <c r="J230" s="10">
        <f>IF(N230=0,0,IF(F230="SEM CERTIFICAÇÃO",0,IFERROR(VLOOKUP(B230,Ajustes_FUNDEB!$A$2:$K$300,5,),0)))</f>
        <v>1920545.55</v>
      </c>
      <c r="K230" s="13">
        <f>IF(N230=0,0,IF(F230="SEM CERTIFICAÇÃO",0,IFERROR(VLOOKUP(B230,Ajustes_FUNDEB!$A$2:$K$300,6,),0)))</f>
        <v>453745.73</v>
      </c>
      <c r="L230" s="29">
        <f>IF(N230=0,0,IF(F230="SEM CERTIFICAÇÃO",0,IFERROR(VLOOKUP(B230,Ajustes_EDUCACAO!$A$2:$K$300,7,),0)))</f>
        <v>662401.77</v>
      </c>
      <c r="M230" s="23">
        <f t="shared" si="3"/>
        <v>29.285091361628073</v>
      </c>
      <c r="N230" s="13">
        <f>IF(F230="SEM CERTIFICAÇÃO",0,IFERROR(VLOOKUP(B230,Ajustes_EDUCACAO!$A$2:$K$300,10,),0))</f>
        <v>29.29</v>
      </c>
    </row>
    <row r="231" spans="1:15" x14ac:dyDescent="0.25">
      <c r="A231" s="91">
        <v>222</v>
      </c>
      <c r="B231" s="17">
        <v>393</v>
      </c>
      <c r="C231" s="17">
        <v>5220280</v>
      </c>
      <c r="D231" s="17" t="s">
        <v>773</v>
      </c>
      <c r="E231" s="20">
        <v>2016</v>
      </c>
      <c r="F231" s="26">
        <f>IFERROR(VLOOKUP(B231,Ajustes_EDUCACAO!$A$2:$T$300,4,)+VLOOKUP(B231,Ajustes_EDUCACAO!$A$2:$T$300,5,),"SEM CERTIFICAÇÃO")</f>
        <v>11809641.389999999</v>
      </c>
      <c r="G231" s="13">
        <f>IF(N231=0,0,IF(F231="SEM CERTIFICAÇÃO",0,IFERROR(VLOOKUP(B231,Ajustes_FUNDEB!$A$2:$K$300,3,),0)))</f>
        <v>520292.37</v>
      </c>
      <c r="H231" s="26">
        <f>IF(N231=0,0,IF(F231="SEM CERTIFICAÇÃO",0,IFERROR(VLOOKUP(B231,MDE_2016!$A$2:$E$300,5,),0)))</f>
        <v>0</v>
      </c>
      <c r="I231" s="10">
        <f>IF(N231=0,0,IF(F231="SEM CERTIFICAÇÃO",0,IFERROR(((VLOOKUP(B231,Ajustes_EDUCACAO!$A$2:$J$300,6,) - H231)),0)))</f>
        <v>1388124.21</v>
      </c>
      <c r="J231" s="10">
        <f>IF(N231=0,0,IF(F231="SEM CERTIFICAÇÃO",0,IFERROR(VLOOKUP(B231,Ajustes_FUNDEB!$A$2:$K$300,5,),0)))</f>
        <v>505803.32</v>
      </c>
      <c r="K231" s="13">
        <f>IF(N231=0,0,IF(F231="SEM CERTIFICAÇÃO",0,IFERROR(VLOOKUP(B231,Ajustes_FUNDEB!$A$2:$K$300,6,),0)))</f>
        <v>19.7</v>
      </c>
      <c r="L231" s="29">
        <f>IF(N231=0,0,IF(F231="SEM CERTIFICAÇÃO",0,IFERROR(VLOOKUP(B231,Ajustes_EDUCACAO!$A$2:$K$300,7,),0)))</f>
        <v>-1651452.96</v>
      </c>
      <c r="M231" s="23">
        <f t="shared" si="3"/>
        <v>25.738098809450811</v>
      </c>
      <c r="N231" s="13">
        <f>IF(F231="SEM CERTIFICAÇÃO",0,IFERROR(VLOOKUP(B231,Ajustes_EDUCACAO!$A$2:$K$300,10,),0))</f>
        <v>25.74</v>
      </c>
    </row>
    <row r="232" spans="1:15" x14ac:dyDescent="0.25">
      <c r="A232" s="94">
        <v>223</v>
      </c>
      <c r="B232" s="44">
        <v>228</v>
      </c>
      <c r="C232" s="44">
        <v>5220405</v>
      </c>
      <c r="D232" s="44" t="s">
        <v>774</v>
      </c>
      <c r="E232" s="45">
        <v>2016</v>
      </c>
      <c r="F232" s="56" t="s">
        <v>547</v>
      </c>
      <c r="G232" s="57"/>
      <c r="H232" s="57"/>
      <c r="I232" s="57"/>
      <c r="J232" s="57"/>
      <c r="K232" s="57"/>
      <c r="L232" s="57"/>
      <c r="M232" s="57"/>
      <c r="N232" s="58"/>
      <c r="O232" s="55" t="s">
        <v>549</v>
      </c>
    </row>
    <row r="233" spans="1:15" x14ac:dyDescent="0.25">
      <c r="A233" s="91">
        <v>224</v>
      </c>
      <c r="B233" s="17">
        <v>229</v>
      </c>
      <c r="C233" s="17">
        <v>5220454</v>
      </c>
      <c r="D233" s="17" t="s">
        <v>775</v>
      </c>
      <c r="E233" s="20">
        <v>2016</v>
      </c>
      <c r="F233" s="26">
        <f>IFERROR(VLOOKUP(B233,Ajustes_EDUCACAO!$A$2:$T$300,4,)+VLOOKUP(B233,Ajustes_EDUCACAO!$A$2:$T$300,5,),"SEM CERTIFICAÇÃO")</f>
        <v>208743223.19999999</v>
      </c>
      <c r="G233" s="13">
        <f>IF(N233=0,0,IF(F233="SEM CERTIFICAÇÃO",0,IFERROR(VLOOKUP(B233,Ajustes_FUNDEB!$A$2:$K$300,3,),0)))</f>
        <v>70169621.280000001</v>
      </c>
      <c r="H233" s="26">
        <f>IF(N233=0,0,IF(F233="SEM CERTIFICAÇÃO",0,IFERROR(VLOOKUP(B233,MDE_2016!$A$2:$E$300,5,),0)))</f>
        <v>20342474</v>
      </c>
      <c r="I233" s="10">
        <f>IF(N233=0,0,IF(F233="SEM CERTIFICAÇÃO",0,IFERROR(((VLOOKUP(B233,Ajustes_EDUCACAO!$A$2:$J$300,6,) - H233)),0)))</f>
        <v>70561902.739999995</v>
      </c>
      <c r="J233" s="10">
        <f>IF(N233=0,0,IF(F233="SEM CERTIFICAÇÃO",0,IFERROR(VLOOKUP(B233,Ajustes_FUNDEB!$A$2:$K$300,5,),0)))</f>
        <v>45729239.159999996</v>
      </c>
      <c r="K233" s="13">
        <f>IF(N233=0,0,IF(F233="SEM CERTIFICAÇÃO",0,IFERROR(VLOOKUP(B233,Ajustes_FUNDEB!$A$2:$K$300,6,),0)))</f>
        <v>23758283.620000001</v>
      </c>
      <c r="L233" s="29">
        <f>IF(N233=0,0,IF(F233="SEM CERTIFICAÇÃO",0,IFERROR(VLOOKUP(B233,Ajustes_EDUCACAO!$A$2:$K$300,7,),0)))</f>
        <v>38613650.039999999</v>
      </c>
      <c r="M233" s="23">
        <f t="shared" si="3"/>
        <v>25.050263140710189</v>
      </c>
      <c r="N233" s="13">
        <f>IF(F233="SEM CERTIFICAÇÃO",0,IFERROR(VLOOKUP(B233,Ajustes_EDUCACAO!$A$2:$K$300,10,),0))</f>
        <v>25.05</v>
      </c>
    </row>
    <row r="234" spans="1:15" x14ac:dyDescent="0.25">
      <c r="A234" s="91">
        <v>225</v>
      </c>
      <c r="B234" s="17">
        <v>230</v>
      </c>
      <c r="C234" s="17">
        <v>5220504</v>
      </c>
      <c r="D234" s="17" t="s">
        <v>776</v>
      </c>
      <c r="E234" s="20">
        <v>2016</v>
      </c>
      <c r="F234" s="26">
        <f>IFERROR(VLOOKUP(B234,Ajustes_EDUCACAO!$A$2:$T$300,4,)+VLOOKUP(B234,Ajustes_EDUCACAO!$A$2:$T$300,5,),"SEM CERTIFICAÇÃO")</f>
        <v>22243775.990000002</v>
      </c>
      <c r="G234" s="13">
        <f>IF(N234=0,0,IF(F234="SEM CERTIFICAÇÃO",0,IFERROR(VLOOKUP(B234,Ajustes_FUNDEB!$A$2:$K$300,3,),0)))</f>
        <v>3516499.08</v>
      </c>
      <c r="H234" s="26">
        <f>IF(N234=0,0,IF(F234="SEM CERTIFICAÇÃO",0,IFERROR(VLOOKUP(B234,MDE_2016!$A$2:$E$300,5,),0)))</f>
        <v>293822.3</v>
      </c>
      <c r="I234" s="10">
        <f>IF(N234=0,0,IF(F234="SEM CERTIFICAÇÃO",0,IFERROR(((VLOOKUP(B234,Ajustes_EDUCACAO!$A$2:$J$300,6,) - H234)),0)))</f>
        <v>7049807.21</v>
      </c>
      <c r="J234" s="10">
        <f>IF(N234=0,0,IF(F234="SEM CERTIFICAÇÃO",0,IFERROR(VLOOKUP(B234,Ajustes_FUNDEB!$A$2:$K$300,5,),0)))</f>
        <v>2692339.25</v>
      </c>
      <c r="K234" s="13">
        <f>IF(N234=0,0,IF(F234="SEM CERTIFICAÇÃO",0,IFERROR(VLOOKUP(B234,Ajustes_FUNDEB!$A$2:$K$300,6,),0)))</f>
        <v>1050770.8400000001</v>
      </c>
      <c r="L234" s="29">
        <f>IF(N234=0,0,IF(F234="SEM CERTIFICAÇÃO",0,IFERROR(VLOOKUP(B234,Ajustes_EDUCACAO!$A$2:$K$300,7,),0)))</f>
        <v>377660.17</v>
      </c>
      <c r="M234" s="23">
        <f t="shared" si="3"/>
        <v>31.316487556481633</v>
      </c>
      <c r="N234" s="13">
        <f>IF(F234="SEM CERTIFICAÇÃO",0,IFERROR(VLOOKUP(B234,Ajustes_EDUCACAO!$A$2:$K$300,10,),0))</f>
        <v>31.32</v>
      </c>
    </row>
    <row r="235" spans="1:15" x14ac:dyDescent="0.25">
      <c r="A235" s="91">
        <v>226</v>
      </c>
      <c r="B235" s="17">
        <v>231</v>
      </c>
      <c r="C235" s="17">
        <v>5220603</v>
      </c>
      <c r="D235" s="17" t="s">
        <v>777</v>
      </c>
      <c r="E235" s="20">
        <v>2016</v>
      </c>
      <c r="F235" s="26">
        <f>IFERROR(VLOOKUP(B235,Ajustes_EDUCACAO!$A$2:$T$300,4,)+VLOOKUP(B235,Ajustes_EDUCACAO!$A$2:$T$300,5,),"SEM CERTIFICAÇÃO")</f>
        <v>38401526.32</v>
      </c>
      <c r="G235" s="13">
        <f>IF(N235=0,0,IF(F235="SEM CERTIFICAÇÃO",0,IFERROR(VLOOKUP(B235,Ajustes_FUNDEB!$A$2:$K$300,3,),0)))</f>
        <v>6814177.8499999996</v>
      </c>
      <c r="H235" s="26">
        <f>IF(N235=0,0,IF(F235="SEM CERTIFICAÇÃO",0,IFERROR(VLOOKUP(B235,MDE_2016!$A$2:$E$300,5,),0)))</f>
        <v>104751.37</v>
      </c>
      <c r="I235" s="10">
        <f>IF(N235=0,0,IF(F235="SEM CERTIFICAÇÃO",0,IFERROR(((VLOOKUP(B235,Ajustes_EDUCACAO!$A$2:$J$300,6,) - H235)),0)))</f>
        <v>12759699.100000001</v>
      </c>
      <c r="J235" s="10">
        <f>IF(N235=0,0,IF(F235="SEM CERTIFICAÇÃO",0,IFERROR(VLOOKUP(B235,Ajustes_FUNDEB!$A$2:$K$300,5,),0)))</f>
        <v>4438782.5999999996</v>
      </c>
      <c r="K235" s="13">
        <f>IF(N235=0,0,IF(F235="SEM CERTIFICAÇÃO",0,IFERROR(VLOOKUP(B235,Ajustes_FUNDEB!$A$2:$K$300,6,),0)))</f>
        <v>2112823.04</v>
      </c>
      <c r="L235" s="29">
        <f>IF(N235=0,0,IF(F235="SEM CERTIFICAÇÃO",0,IFERROR(VLOOKUP(B235,Ajustes_EDUCACAO!$A$2:$K$300,7,),0)))</f>
        <v>874153.04</v>
      </c>
      <c r="M235" s="23">
        <f t="shared" si="3"/>
        <v>31.223491821874021</v>
      </c>
      <c r="N235" s="13">
        <f>IF(F235="SEM CERTIFICAÇÃO",0,IFERROR(VLOOKUP(B235,Ajustes_EDUCACAO!$A$2:$K$300,10,),0))</f>
        <v>31.22</v>
      </c>
    </row>
    <row r="236" spans="1:15" x14ac:dyDescent="0.25">
      <c r="A236" s="91">
        <v>227</v>
      </c>
      <c r="B236" s="17">
        <v>232</v>
      </c>
      <c r="C236" s="17">
        <v>5220686</v>
      </c>
      <c r="D236" s="17" t="s">
        <v>778</v>
      </c>
      <c r="E236" s="20">
        <v>2016</v>
      </c>
      <c r="F236" s="26">
        <f>IFERROR(VLOOKUP(B236,Ajustes_EDUCACAO!$A$2:$T$300,4,)+VLOOKUP(B236,Ajustes_EDUCACAO!$A$2:$T$300,5,),"SEM CERTIFICAÇÃO")</f>
        <v>11027037.73</v>
      </c>
      <c r="G236" s="13">
        <f>IF(N236=0,0,IF(F236="SEM CERTIFICAÇÃO",0,IFERROR(VLOOKUP(B236,Ajustes_FUNDEB!$A$2:$K$300,3,),0)))</f>
        <v>3109264.7</v>
      </c>
      <c r="H236" s="26">
        <f>IF(N236=0,0,IF(F236="SEM CERTIFICAÇÃO",0,IFERROR(VLOOKUP(B236,MDE_2016!$A$2:$E$300,5,),0)))</f>
        <v>0</v>
      </c>
      <c r="I236" s="10">
        <f>IF(N236=0,0,IF(F236="SEM CERTIFICAÇÃO",0,IFERROR(((VLOOKUP(B236,Ajustes_EDUCACAO!$A$2:$J$300,6,) - H236)),0)))</f>
        <v>4256435.33</v>
      </c>
      <c r="J236" s="10">
        <f>IF(N236=0,0,IF(F236="SEM CERTIFICAÇÃO",0,IFERROR(VLOOKUP(B236,Ajustes_FUNDEB!$A$2:$K$300,5,),0)))</f>
        <v>2491877.13</v>
      </c>
      <c r="K236" s="13">
        <f>IF(N236=0,0,IF(F236="SEM CERTIFICAÇÃO",0,IFERROR(VLOOKUP(B236,Ajustes_FUNDEB!$A$2:$K$300,6,),0)))</f>
        <v>631618.5</v>
      </c>
      <c r="L236" s="29">
        <f>IF(N236=0,0,IF(F236="SEM CERTIFICAÇÃO",0,IFERROR(VLOOKUP(B236,Ajustes_EDUCACAO!$A$2:$K$300,7,),0)))</f>
        <v>1147968.6200000001</v>
      </c>
      <c r="M236" s="23">
        <f t="shared" si="3"/>
        <v>28.189499175677529</v>
      </c>
      <c r="N236" s="13">
        <f>IF(F236="SEM CERTIFICAÇÃO",0,IFERROR(VLOOKUP(B236,Ajustes_EDUCACAO!$A$2:$K$300,10,),0))</f>
        <v>28.19</v>
      </c>
    </row>
    <row r="237" spans="1:15" x14ac:dyDescent="0.25">
      <c r="A237" s="91">
        <v>228</v>
      </c>
      <c r="B237" s="17">
        <v>233</v>
      </c>
      <c r="C237" s="17">
        <v>5220702</v>
      </c>
      <c r="D237" s="17" t="s">
        <v>779</v>
      </c>
      <c r="E237" s="20">
        <v>2016</v>
      </c>
      <c r="F237" s="26">
        <f>IFERROR(VLOOKUP(B237,Ajustes_EDUCACAO!$A$2:$T$300,4,)+VLOOKUP(B237,Ajustes_EDUCACAO!$A$2:$T$300,5,),"SEM CERTIFICAÇÃO")</f>
        <v>11273461.200000001</v>
      </c>
      <c r="G237" s="13">
        <f>IF(N237=0,0,IF(F237="SEM CERTIFICAÇÃO",0,IFERROR(VLOOKUP(B237,Ajustes_FUNDEB!$A$2:$K$300,3,),0)))</f>
        <v>792863.57</v>
      </c>
      <c r="H237" s="26">
        <f>IF(N237=0,0,IF(F237="SEM CERTIFICAÇÃO",0,IFERROR(VLOOKUP(B237,MDE_2016!$A$2:$E$300,5,),0)))</f>
        <v>0</v>
      </c>
      <c r="I237" s="10">
        <f>IF(N237=0,0,IF(F237="SEM CERTIFICAÇÃO",0,IFERROR(((VLOOKUP(B237,Ajustes_EDUCACAO!$A$2:$J$300,6,) - H237)),0)))</f>
        <v>2587987.0499999998</v>
      </c>
      <c r="J237" s="10">
        <f>IF(N237=0,0,IF(F237="SEM CERTIFICAÇÃO",0,IFERROR(VLOOKUP(B237,Ajustes_FUNDEB!$A$2:$K$300,5,),0)))</f>
        <v>640733.86</v>
      </c>
      <c r="K237" s="13">
        <f>IF(N237=0,0,IF(F237="SEM CERTIFICAÇÃO",0,IFERROR(VLOOKUP(B237,Ajustes_FUNDEB!$A$2:$K$300,6,),0)))</f>
        <v>235633.88</v>
      </c>
      <c r="L237" s="29">
        <f>IF(N237=0,0,IF(F237="SEM CERTIFICAÇÃO",0,IFERROR(VLOOKUP(B237,Ajustes_EDUCACAO!$A$2:$K$300,7,),0)))</f>
        <v>-1118083.08</v>
      </c>
      <c r="M237" s="23">
        <f t="shared" si="3"/>
        <v>32.874288244323751</v>
      </c>
      <c r="N237" s="13">
        <f>IF(F237="SEM CERTIFICAÇÃO",0,IFERROR(VLOOKUP(B237,Ajustes_EDUCACAO!$A$2:$K$300,10,),0))</f>
        <v>32.869999999999997</v>
      </c>
    </row>
    <row r="238" spans="1:15" x14ac:dyDescent="0.25">
      <c r="A238" s="91">
        <v>229</v>
      </c>
      <c r="B238" s="17">
        <v>234</v>
      </c>
      <c r="C238" s="17">
        <v>5221007</v>
      </c>
      <c r="D238" s="17" t="s">
        <v>780</v>
      </c>
      <c r="E238" s="20">
        <v>2016</v>
      </c>
      <c r="F238" s="26">
        <f>IFERROR(VLOOKUP(B238,Ajustes_EDUCACAO!$A$2:$T$300,4,)+VLOOKUP(B238,Ajustes_EDUCACAO!$A$2:$T$300,5,),"SEM CERTIFICAÇÃO")</f>
        <v>10999282.639999999</v>
      </c>
      <c r="G238" s="13">
        <f>IF(N238=0,0,IF(F238="SEM CERTIFICAÇÃO",0,IFERROR(VLOOKUP(B238,Ajustes_FUNDEB!$A$2:$K$300,3,),0)))</f>
        <v>1454568.18</v>
      </c>
      <c r="H238" s="26">
        <f>IF(N238=0,0,IF(F238="SEM CERTIFICAÇÃO",0,IFERROR(VLOOKUP(B238,MDE_2016!$A$2:$E$300,5,),0)))</f>
        <v>3800</v>
      </c>
      <c r="I238" s="10">
        <f>IF(N238=0,0,IF(F238="SEM CERTIFICAÇÃO",0,IFERROR(((VLOOKUP(B238,Ajustes_EDUCACAO!$A$2:$J$300,6,) - H238)),0)))</f>
        <v>2735934.62</v>
      </c>
      <c r="J238" s="10">
        <f>IF(N238=0,0,IF(F238="SEM CERTIFICAÇÃO",0,IFERROR(VLOOKUP(B238,Ajustes_FUNDEB!$A$2:$K$300,5,),0)))</f>
        <v>1298025.8</v>
      </c>
      <c r="K238" s="13">
        <f>IF(N238=0,0,IF(F238="SEM CERTIFICAÇÃO",0,IFERROR(VLOOKUP(B238,Ajustes_FUNDEB!$A$2:$K$300,6,),0)))</f>
        <v>168043.01</v>
      </c>
      <c r="L238" s="29">
        <f>IF(N238=0,0,IF(F238="SEM CERTIFICAÇÃO",0,IFERROR(VLOOKUP(B238,Ajustes_EDUCACAO!$A$2:$K$300,7,),0)))</f>
        <v>-378118.78</v>
      </c>
      <c r="M238" s="23">
        <f t="shared" si="3"/>
        <v>28.345970387756132</v>
      </c>
      <c r="N238" s="13">
        <f>IF(F238="SEM CERTIFICAÇÃO",0,IFERROR(VLOOKUP(B238,Ajustes_EDUCACAO!$A$2:$K$300,10,),0))</f>
        <v>28.35</v>
      </c>
    </row>
    <row r="239" spans="1:15" x14ac:dyDescent="0.25">
      <c r="A239" s="91">
        <v>230</v>
      </c>
      <c r="B239" s="17">
        <v>235</v>
      </c>
      <c r="C239" s="17">
        <v>5221080</v>
      </c>
      <c r="D239" s="17" t="s">
        <v>781</v>
      </c>
      <c r="E239" s="20">
        <v>2016</v>
      </c>
      <c r="F239" s="26">
        <f>IFERROR(VLOOKUP(B239,Ajustes_EDUCACAO!$A$2:$T$300,4,)+VLOOKUP(B239,Ajustes_EDUCACAO!$A$2:$T$300,5,),"SEM CERTIFICAÇÃO")</f>
        <v>10061527.07</v>
      </c>
      <c r="G239" s="13">
        <f>IF(N239=0,0,IF(F239="SEM CERTIFICAÇÃO",0,IFERROR(VLOOKUP(B239,Ajustes_FUNDEB!$A$2:$K$300,3,),0)))</f>
        <v>1478246.34</v>
      </c>
      <c r="H239" s="26">
        <f>IF(N239=0,0,IF(F239="SEM CERTIFICAÇÃO",0,IFERROR(VLOOKUP(B239,MDE_2016!$A$2:$E$300,5,),0)))</f>
        <v>359530.63</v>
      </c>
      <c r="I239" s="10">
        <f>IF(N239=0,0,IF(F239="SEM CERTIFICAÇÃO",0,IFERROR(((VLOOKUP(B239,Ajustes_EDUCACAO!$A$2:$J$300,6,) - H239)),0)))</f>
        <v>2318115.64</v>
      </c>
      <c r="J239" s="10">
        <f>IF(N239=0,0,IF(F239="SEM CERTIFICAÇÃO",0,IFERROR(VLOOKUP(B239,Ajustes_FUNDEB!$A$2:$K$300,5,),0)))</f>
        <v>1142054.52</v>
      </c>
      <c r="K239" s="13">
        <f>IF(N239=0,0,IF(F239="SEM CERTIFICAÇÃO",0,IFERROR(VLOOKUP(B239,Ajustes_FUNDEB!$A$2:$K$300,6,),0)))</f>
        <v>347825.08</v>
      </c>
      <c r="L239" s="29">
        <f>IF(N239=0,0,IF(F239="SEM CERTIFICAÇÃO",0,IFERROR(VLOOKUP(B239,Ajustes_EDUCACAO!$A$2:$K$300,7,),0)))</f>
        <v>-246879.13</v>
      </c>
      <c r="M239" s="23">
        <f t="shared" si="3"/>
        <v>29.066416853560177</v>
      </c>
      <c r="N239" s="13">
        <f>IF(F239="SEM CERTIFICAÇÃO",0,IFERROR(VLOOKUP(B239,Ajustes_EDUCACAO!$A$2:$K$300,10,),0))</f>
        <v>29.07</v>
      </c>
    </row>
    <row r="240" spans="1:15" x14ac:dyDescent="0.25">
      <c r="A240" s="91">
        <v>231</v>
      </c>
      <c r="B240" s="17">
        <v>279</v>
      </c>
      <c r="C240" s="17">
        <v>5221197</v>
      </c>
      <c r="D240" s="17" t="s">
        <v>782</v>
      </c>
      <c r="E240" s="20">
        <v>2016</v>
      </c>
      <c r="F240" s="26">
        <f>IFERROR(VLOOKUP(B240,Ajustes_EDUCACAO!$A$2:$T$300,4,)+VLOOKUP(B240,Ajustes_EDUCACAO!$A$2:$T$300,5,),"SEM CERTIFICAÇÃO")</f>
        <v>15957166.699999999</v>
      </c>
      <c r="G240" s="13">
        <f>IF(N240=0,0,IF(F240="SEM CERTIFICAÇÃO",0,IFERROR(VLOOKUP(B240,Ajustes_FUNDEB!$A$2:$K$300,3,),0)))</f>
        <v>3033499.25</v>
      </c>
      <c r="H240" s="26">
        <f>IF(N240=0,0,IF(F240="SEM CERTIFICAÇÃO",0,IFERROR(VLOOKUP(B240,MDE_2016!$A$2:$E$300,5,),0)))</f>
        <v>511402</v>
      </c>
      <c r="I240" s="10">
        <f>IF(N240=0,0,IF(F240="SEM CERTIFICAÇÃO",0,IFERROR(((VLOOKUP(B240,Ajustes_EDUCACAO!$A$2:$J$300,6,) - H240)),0)))</f>
        <v>5037572.13</v>
      </c>
      <c r="J240" s="10">
        <f>IF(N240=0,0,IF(F240="SEM CERTIFICAÇÃO",0,IFERROR(VLOOKUP(B240,Ajustes_FUNDEB!$A$2:$K$300,5,),0)))</f>
        <v>3033499.25</v>
      </c>
      <c r="K240" s="13">
        <f>IF(N240=0,0,IF(F240="SEM CERTIFICAÇÃO",0,IFERROR(VLOOKUP(B240,Ajustes_FUNDEB!$A$2:$K$300,6,),0)))</f>
        <v>1016535.79</v>
      </c>
      <c r="L240" s="29">
        <f>IF(N240=0,0,IF(F240="SEM CERTIFICAÇÃO",0,IFERROR(VLOOKUP(B240,Ajustes_EDUCACAO!$A$2:$K$300,7,),0)))</f>
        <v>496800.21</v>
      </c>
      <c r="M240" s="23">
        <f t="shared" si="3"/>
        <v>31.660845656265536</v>
      </c>
      <c r="N240" s="13">
        <f>IF(F240="SEM CERTIFICAÇÃO",0,IFERROR(VLOOKUP(B240,Ajustes_EDUCACAO!$A$2:$K$300,10,),0))</f>
        <v>31.66</v>
      </c>
    </row>
    <row r="241" spans="1:14" x14ac:dyDescent="0.25">
      <c r="A241" s="91">
        <v>232</v>
      </c>
      <c r="B241" s="17">
        <v>236</v>
      </c>
      <c r="C241" s="17">
        <v>5221304</v>
      </c>
      <c r="D241" s="17" t="s">
        <v>783</v>
      </c>
      <c r="E241" s="20">
        <v>2016</v>
      </c>
      <c r="F241" s="26">
        <f>IFERROR(VLOOKUP(B241,Ajustes_EDUCACAO!$A$2:$T$300,4,)+VLOOKUP(B241,Ajustes_EDUCACAO!$A$2:$T$300,5,),"SEM CERTIFICAÇÃO")</f>
        <v>10470187.959999999</v>
      </c>
      <c r="G241" s="13">
        <f>IF(N241=0,0,IF(F241="SEM CERTIFICAÇÃO",0,IFERROR(VLOOKUP(B241,Ajustes_FUNDEB!$A$2:$K$300,3,),0)))</f>
        <v>1278105.5</v>
      </c>
      <c r="H241" s="26">
        <f>IF(N241=0,0,IF(F241="SEM CERTIFICAÇÃO",0,IFERROR(VLOOKUP(B241,MDE_2016!$A$2:$E$300,5,),0)))</f>
        <v>122064.56</v>
      </c>
      <c r="I241" s="10">
        <f>IF(N241=0,0,IF(F241="SEM CERTIFICAÇÃO",0,IFERROR(((VLOOKUP(B241,Ajustes_EDUCACAO!$A$2:$J$300,6,) - H241)),0)))</f>
        <v>2722191.83</v>
      </c>
      <c r="J241" s="10">
        <f>IF(N241=0,0,IF(F241="SEM CERTIFICAÇÃO",0,IFERROR(VLOOKUP(B241,Ajustes_FUNDEB!$A$2:$K$300,5,),0)))</f>
        <v>808528.8</v>
      </c>
      <c r="K241" s="13">
        <f>IF(N241=0,0,IF(F241="SEM CERTIFICAÇÃO",0,IFERROR(VLOOKUP(B241,Ajustes_FUNDEB!$A$2:$K$300,6,),0)))</f>
        <v>466430.2</v>
      </c>
      <c r="L241" s="29">
        <f>IF(N241=0,0,IF(F241="SEM CERTIFICAÇÃO",0,IFERROR(VLOOKUP(B241,Ajustes_EDUCACAO!$A$2:$K$300,7,),0)))</f>
        <v>-463993.53</v>
      </c>
      <c r="M241" s="23">
        <f t="shared" si="3"/>
        <v>31.596853204916105</v>
      </c>
      <c r="N241" s="13">
        <f>IF(F241="SEM CERTIFICAÇÃO",0,IFERROR(VLOOKUP(B241,Ajustes_EDUCACAO!$A$2:$K$300,10,),0))</f>
        <v>31.6</v>
      </c>
    </row>
    <row r="242" spans="1:14" x14ac:dyDescent="0.25">
      <c r="A242" s="91">
        <v>233</v>
      </c>
      <c r="B242" s="17">
        <v>237</v>
      </c>
      <c r="C242" s="17">
        <v>5221403</v>
      </c>
      <c r="D242" s="17" t="s">
        <v>784</v>
      </c>
      <c r="E242" s="20">
        <v>2016</v>
      </c>
      <c r="F242" s="26">
        <f>IFERROR(VLOOKUP(B242,Ajustes_EDUCACAO!$A$2:$T$300,4,)+VLOOKUP(B242,Ajustes_EDUCACAO!$A$2:$T$300,5,),"SEM CERTIFICAÇÃO")</f>
        <v>96995011.480000004</v>
      </c>
      <c r="G242" s="13">
        <f>IF(N242=0,0,IF(F242="SEM CERTIFICAÇÃO",0,IFERROR(VLOOKUP(B242,Ajustes_FUNDEB!$A$2:$K$300,3,),0)))</f>
        <v>33813213.869999997</v>
      </c>
      <c r="H242" s="26">
        <f>IF(N242=0,0,IF(F242="SEM CERTIFICAÇÃO",0,IFERROR(VLOOKUP(B242,MDE_2016!$A$2:$E$300,5,),0)))</f>
        <v>491279.95</v>
      </c>
      <c r="I242" s="10">
        <f>IF(N242=0,0,IF(F242="SEM CERTIFICAÇÃO",0,IFERROR(((VLOOKUP(B242,Ajustes_EDUCACAO!$A$2:$J$300,6,) - H242)),0)))</f>
        <v>51183874.479999997</v>
      </c>
      <c r="J242" s="10">
        <f>IF(N242=0,0,IF(F242="SEM CERTIFICAÇÃO",0,IFERROR(VLOOKUP(B242,Ajustes_FUNDEB!$A$2:$K$300,5,),0)))</f>
        <v>26278957.640000001</v>
      </c>
      <c r="K242" s="13">
        <f>IF(N242=0,0,IF(F242="SEM CERTIFICAÇÃO",0,IFERROR(VLOOKUP(B242,Ajustes_FUNDEB!$A$2:$K$300,6,),0)))</f>
        <v>6582231.21</v>
      </c>
      <c r="L242" s="29">
        <f>IF(N242=0,0,IF(F242="SEM CERTIFICAÇÃO",0,IFERROR(VLOOKUP(B242,Ajustes_EDUCACAO!$A$2:$K$300,7,),0)))</f>
        <v>23541456.129999999</v>
      </c>
      <c r="M242" s="23">
        <f t="shared" si="3"/>
        <v>29.005304366401418</v>
      </c>
      <c r="N242" s="13">
        <f>IF(F242="SEM CERTIFICAÇÃO",0,IFERROR(VLOOKUP(B242,Ajustes_EDUCACAO!$A$2:$K$300,10,),0))</f>
        <v>29.01</v>
      </c>
    </row>
    <row r="243" spans="1:14" x14ac:dyDescent="0.25">
      <c r="A243" s="91">
        <v>234</v>
      </c>
      <c r="B243" s="17">
        <v>238</v>
      </c>
      <c r="C243" s="17">
        <v>5221452</v>
      </c>
      <c r="D243" s="17" t="s">
        <v>785</v>
      </c>
      <c r="E243" s="20">
        <v>2016</v>
      </c>
      <c r="F243" s="26">
        <f>IFERROR(VLOOKUP(B243,Ajustes_EDUCACAO!$A$2:$T$300,4,)+VLOOKUP(B243,Ajustes_EDUCACAO!$A$2:$T$300,5,),"SEM CERTIFICAÇÃO")</f>
        <v>12824179.51</v>
      </c>
      <c r="G243" s="13">
        <f>IF(N243=0,0,IF(F243="SEM CERTIFICAÇÃO",0,IFERROR(VLOOKUP(B243,Ajustes_FUNDEB!$A$2:$K$300,3,),0)))</f>
        <v>1230437.06</v>
      </c>
      <c r="H243" s="26">
        <f>IF(N243=0,0,IF(F243="SEM CERTIFICAÇÃO",0,IFERROR(VLOOKUP(B243,MDE_2016!$A$2:$E$300,5,),0)))</f>
        <v>0</v>
      </c>
      <c r="I243" s="10">
        <f>IF(N243=0,0,IF(F243="SEM CERTIFICAÇÃO",0,IFERROR(((VLOOKUP(B243,Ajustes_EDUCACAO!$A$2:$J$300,6,) - H243)),0)))</f>
        <v>3506732.56</v>
      </c>
      <c r="J243" s="10">
        <f>IF(N243=0,0,IF(F243="SEM CERTIFICAÇÃO",0,IFERROR(VLOOKUP(B243,Ajustes_FUNDEB!$A$2:$K$300,5,),0)))</f>
        <v>959219.94</v>
      </c>
      <c r="K243" s="13">
        <f>IF(N243=0,0,IF(F243="SEM CERTIFICAÇÃO",0,IFERROR(VLOOKUP(B243,Ajustes_FUNDEB!$A$2:$K$300,6,),0)))</f>
        <v>305561.32</v>
      </c>
      <c r="L243" s="29">
        <f>IF(N243=0,0,IF(F243="SEM CERTIFICAÇÃO",0,IFERROR(VLOOKUP(B243,Ajustes_EDUCACAO!$A$2:$K$300,7,),0)))</f>
        <v>-1033447.54</v>
      </c>
      <c r="M243" s="23">
        <f t="shared" si="3"/>
        <v>35.403279379079741</v>
      </c>
      <c r="N243" s="13">
        <f>IF(F243="SEM CERTIFICAÇÃO",0,IFERROR(VLOOKUP(B243,Ajustes_EDUCACAO!$A$2:$K$300,10,),0))</f>
        <v>35.4</v>
      </c>
    </row>
    <row r="244" spans="1:14" x14ac:dyDescent="0.25">
      <c r="A244" s="91">
        <v>235</v>
      </c>
      <c r="B244" s="17">
        <v>239</v>
      </c>
      <c r="C244" s="17">
        <v>5221502</v>
      </c>
      <c r="D244" s="17" t="s">
        <v>786</v>
      </c>
      <c r="E244" s="20">
        <v>2016</v>
      </c>
      <c r="F244" s="26">
        <f>IFERROR(VLOOKUP(B244,Ajustes_EDUCACAO!$A$2:$T$300,4,)+VLOOKUP(B244,Ajustes_EDUCACAO!$A$2:$T$300,5,),"SEM CERTIFICAÇÃO")</f>
        <v>12989659.75</v>
      </c>
      <c r="G244" s="13">
        <f>IF(N244=0,0,IF(F244="SEM CERTIFICAÇÃO",0,IFERROR(VLOOKUP(B244,Ajustes_FUNDEB!$A$2:$K$300,3,),0)))</f>
        <v>1597431.51</v>
      </c>
      <c r="H244" s="26">
        <f>IF(N244=0,0,IF(F244="SEM CERTIFICAÇÃO",0,IFERROR(VLOOKUP(B244,MDE_2016!$A$2:$E$300,5,),0)))</f>
        <v>93460.629999999903</v>
      </c>
      <c r="I244" s="10">
        <f>IF(N244=0,0,IF(F244="SEM CERTIFICAÇÃO",0,IFERROR(((VLOOKUP(B244,Ajustes_EDUCACAO!$A$2:$J$300,6,) - H244)),0)))</f>
        <v>3380103.45</v>
      </c>
      <c r="J244" s="10">
        <f>IF(N244=0,0,IF(F244="SEM CERTIFICAÇÃO",0,IFERROR(VLOOKUP(B244,Ajustes_FUNDEB!$A$2:$K$300,5,),0)))</f>
        <v>1469623.49</v>
      </c>
      <c r="K244" s="13">
        <f>IF(N244=0,0,IF(F244="SEM CERTIFICAÇÃO",0,IFERROR(VLOOKUP(B244,Ajustes_FUNDEB!$A$2:$K$300,6,),0)))</f>
        <v>66328.78</v>
      </c>
      <c r="L244" s="29">
        <f>IF(N244=0,0,IF(F244="SEM CERTIFICAÇÃO",0,IFERROR(VLOOKUP(B244,Ajustes_EDUCACAO!$A$2:$K$300,7,),0)))</f>
        <v>-487352.05</v>
      </c>
      <c r="M244" s="23">
        <f t="shared" si="3"/>
        <v>30.49283973739189</v>
      </c>
      <c r="N244" s="13">
        <f>IF(F244="SEM CERTIFICAÇÃO",0,IFERROR(VLOOKUP(B244,Ajustes_EDUCACAO!$A$2:$K$300,10,),0))</f>
        <v>30.49</v>
      </c>
    </row>
    <row r="245" spans="1:14" x14ac:dyDescent="0.25">
      <c r="A245" s="91">
        <v>236</v>
      </c>
      <c r="B245" s="17">
        <v>240</v>
      </c>
      <c r="C245" s="17">
        <v>5221551</v>
      </c>
      <c r="D245" s="17" t="s">
        <v>787</v>
      </c>
      <c r="E245" s="20">
        <v>2016</v>
      </c>
      <c r="F245" s="26">
        <f>IFERROR(VLOOKUP(B245,Ajustes_EDUCACAO!$A$2:$T$300,4,)+VLOOKUP(B245,Ajustes_EDUCACAO!$A$2:$T$300,5,),"SEM CERTIFICAÇÃO")</f>
        <v>22406334.120000001</v>
      </c>
      <c r="G245" s="13">
        <f>IF(N245=0,0,IF(F245="SEM CERTIFICAÇÃO",0,IFERROR(VLOOKUP(B245,Ajustes_FUNDEB!$A$2:$K$300,3,),0)))</f>
        <v>3399923.46</v>
      </c>
      <c r="H245" s="26">
        <f>IF(N245=0,0,IF(F245="SEM CERTIFICAÇÃO",0,IFERROR(VLOOKUP(B245,MDE_2016!$A$2:$E$300,5,),0)))</f>
        <v>0</v>
      </c>
      <c r="I245" s="10">
        <f>IF(N245=0,0,IF(F245="SEM CERTIFICAÇÃO",0,IFERROR(((VLOOKUP(B245,Ajustes_EDUCACAO!$A$2:$J$300,6,) - H245)),0)))</f>
        <v>6174633.8600000003</v>
      </c>
      <c r="J245" s="10">
        <f>IF(N245=0,0,IF(F245="SEM CERTIFICAÇÃO",0,IFERROR(VLOOKUP(B245,Ajustes_FUNDEB!$A$2:$K$300,5,),0)))</f>
        <v>2933658.24</v>
      </c>
      <c r="K245" s="13">
        <f>IF(N245=0,0,IF(F245="SEM CERTIFICAÇÃO",0,IFERROR(VLOOKUP(B245,Ajustes_FUNDEB!$A$2:$K$300,6,),0)))</f>
        <v>347281.46</v>
      </c>
      <c r="L245" s="29">
        <f>IF(N245=0,0,IF(F245="SEM CERTIFICAÇÃO",0,IFERROR(VLOOKUP(B245,Ajustes_EDUCACAO!$A$2:$K$300,7,),0)))</f>
        <v>-445704.03</v>
      </c>
      <c r="M245" s="23">
        <f t="shared" si="3"/>
        <v>29.546724843715754</v>
      </c>
      <c r="N245" s="13">
        <f>IF(F245="SEM CERTIFICAÇÃO",0,IFERROR(VLOOKUP(B245,Ajustes_EDUCACAO!$A$2:$K$300,10,),0))</f>
        <v>29.55</v>
      </c>
    </row>
    <row r="246" spans="1:14" x14ac:dyDescent="0.25">
      <c r="A246" s="91">
        <v>237</v>
      </c>
      <c r="B246" s="17">
        <v>284</v>
      </c>
      <c r="C246" s="17">
        <v>5221577</v>
      </c>
      <c r="D246" s="17" t="s">
        <v>788</v>
      </c>
      <c r="E246" s="20">
        <v>2016</v>
      </c>
      <c r="F246" s="26">
        <f>IFERROR(VLOOKUP(B246,Ajustes_EDUCACAO!$A$2:$T$300,4,)+VLOOKUP(B246,Ajustes_EDUCACAO!$A$2:$T$300,5,),"SEM CERTIFICAÇÃO")</f>
        <v>10431859.67</v>
      </c>
      <c r="G246" s="13">
        <f>IF(N246=0,0,IF(F246="SEM CERTIFICAÇÃO",0,IFERROR(VLOOKUP(B246,Ajustes_FUNDEB!$A$2:$K$300,3,),0)))</f>
        <v>1421229.34</v>
      </c>
      <c r="H246" s="26">
        <f>IF(N246=0,0,IF(F246="SEM CERTIFICAÇÃO",0,IFERROR(VLOOKUP(B246,MDE_2016!$A$2:$E$300,5,),0)))</f>
        <v>0</v>
      </c>
      <c r="I246" s="10">
        <f>IF(N246=0,0,IF(F246="SEM CERTIFICAÇÃO",0,IFERROR(((VLOOKUP(B246,Ajustes_EDUCACAO!$A$2:$J$300,6,) - H246)),0)))</f>
        <v>3719568.81</v>
      </c>
      <c r="J246" s="10">
        <f>IF(N246=0,0,IF(F246="SEM CERTIFICAÇÃO",0,IFERROR(VLOOKUP(B246,Ajustes_FUNDEB!$A$2:$K$300,5,),0)))</f>
        <v>1367683.12</v>
      </c>
      <c r="K246" s="13">
        <f>IF(N246=0,0,IF(F246="SEM CERTIFICAÇÃO",0,IFERROR(VLOOKUP(B246,Ajustes_FUNDEB!$A$2:$K$300,6,),0)))</f>
        <v>52829.75</v>
      </c>
      <c r="L246" s="29">
        <f>IF(N246=0,0,IF(F246="SEM CERTIFICAÇÃO",0,IFERROR(VLOOKUP(B246,Ajustes_EDUCACAO!$A$2:$K$300,7,),0)))</f>
        <v>-240758.58</v>
      </c>
      <c r="M246" s="23">
        <f t="shared" si="3"/>
        <v>37.963771707830119</v>
      </c>
      <c r="N246" s="13">
        <f>IF(F246="SEM CERTIFICAÇÃO",0,IFERROR(VLOOKUP(B246,Ajustes_EDUCACAO!$A$2:$K$300,10,),0))</f>
        <v>37.96</v>
      </c>
    </row>
    <row r="247" spans="1:14" x14ac:dyDescent="0.25">
      <c r="A247" s="91">
        <v>238</v>
      </c>
      <c r="B247" s="17">
        <v>241</v>
      </c>
      <c r="C247" s="17">
        <v>5221601</v>
      </c>
      <c r="D247" s="17" t="s">
        <v>789</v>
      </c>
      <c r="E247" s="20">
        <v>2016</v>
      </c>
      <c r="F247" s="26">
        <f>IFERROR(VLOOKUP(B247,Ajustes_EDUCACAO!$A$2:$T$300,4,)+VLOOKUP(B247,Ajustes_EDUCACAO!$A$2:$T$300,5,),"SEM CERTIFICAÇÃO")</f>
        <v>44925273.099999994</v>
      </c>
      <c r="G247" s="13">
        <f>IF(N247=0,0,IF(F247="SEM CERTIFICAÇÃO",0,IFERROR(VLOOKUP(B247,Ajustes_FUNDEB!$A$2:$K$300,3,),0)))</f>
        <v>10960897.09</v>
      </c>
      <c r="H247" s="26">
        <f>IF(N247=0,0,IF(F247="SEM CERTIFICAÇÃO",0,IFERROR(VLOOKUP(B247,MDE_2016!$A$2:$E$300,5,),0)))</f>
        <v>0</v>
      </c>
      <c r="I247" s="10">
        <f>IF(N247=0,0,IF(F247="SEM CERTIFICAÇÃO",0,IFERROR(((VLOOKUP(B247,Ajustes_EDUCACAO!$A$2:$J$300,6,) - H247)),0)))</f>
        <v>19945745.390000001</v>
      </c>
      <c r="J247" s="10">
        <f>IF(N247=0,0,IF(F247="SEM CERTIFICAÇÃO",0,IFERROR(VLOOKUP(B247,Ajustes_FUNDEB!$A$2:$K$300,5,),0)))</f>
        <v>8790227.7899999991</v>
      </c>
      <c r="K247" s="13">
        <f>IF(N247=0,0,IF(F247="SEM CERTIFICAÇÃO",0,IFERROR(VLOOKUP(B247,Ajustes_FUNDEB!$A$2:$K$300,6,),0)))</f>
        <v>2049410.27</v>
      </c>
      <c r="L247" s="29">
        <f>IF(N247=0,0,IF(F247="SEM CERTIFICAÇÃO",0,IFERROR(VLOOKUP(B247,Ajustes_EDUCACAO!$A$2:$K$300,7,),0)))</f>
        <v>5025089.6500000004</v>
      </c>
      <c r="M247" s="23">
        <f t="shared" si="3"/>
        <v>33.212164802621984</v>
      </c>
      <c r="N247" s="13">
        <f>IF(F247="SEM CERTIFICAÇÃO",0,IFERROR(VLOOKUP(B247,Ajustes_EDUCACAO!$A$2:$K$300,10,),0))</f>
        <v>33.21</v>
      </c>
    </row>
    <row r="248" spans="1:14" x14ac:dyDescent="0.25">
      <c r="A248" s="91">
        <v>239</v>
      </c>
      <c r="B248" s="17">
        <v>243</v>
      </c>
      <c r="C248" s="17">
        <v>5221700</v>
      </c>
      <c r="D248" s="17" t="s">
        <v>790</v>
      </c>
      <c r="E248" s="20">
        <v>2016</v>
      </c>
      <c r="F248" s="26">
        <f>IFERROR(VLOOKUP(B248,Ajustes_EDUCACAO!$A$2:$T$300,4,)+VLOOKUP(B248,Ajustes_EDUCACAO!$A$2:$T$300,5,),"SEM CERTIFICAÇÃO")</f>
        <v>19670213.399999999</v>
      </c>
      <c r="G248" s="13">
        <f>IF(N248=0,0,IF(F248="SEM CERTIFICAÇÃO",0,IFERROR(VLOOKUP(B248,Ajustes_FUNDEB!$A$2:$K$300,3,),0)))</f>
        <v>4251004.9800000004</v>
      </c>
      <c r="H248" s="26">
        <f>IF(N248=0,0,IF(F248="SEM CERTIFICAÇÃO",0,IFERROR(VLOOKUP(B248,MDE_2016!$A$2:$E$300,5,),0)))</f>
        <v>171345.17</v>
      </c>
      <c r="I248" s="10">
        <f>IF(N248=0,0,IF(F248="SEM CERTIFICAÇÃO",0,IFERROR(((VLOOKUP(B248,Ajustes_EDUCACAO!$A$2:$J$300,6,) - H248)),0)))</f>
        <v>6423249.0600000005</v>
      </c>
      <c r="J248" s="10">
        <f>IF(N248=0,0,IF(F248="SEM CERTIFICAÇÃO",0,IFERROR(VLOOKUP(B248,Ajustes_FUNDEB!$A$2:$K$300,5,),0)))</f>
        <v>3477545.97</v>
      </c>
      <c r="K248" s="13">
        <f>IF(N248=0,0,IF(F248="SEM CERTIFICAÇÃO",0,IFERROR(VLOOKUP(B248,Ajustes_FUNDEB!$A$2:$K$300,6,),0)))</f>
        <v>492294.21</v>
      </c>
      <c r="L248" s="29">
        <f>IF(N248=0,0,IF(F248="SEM CERTIFICAÇÃO",0,IFERROR(VLOOKUP(B248,Ajustes_EDUCACAO!$A$2:$K$300,7,),0)))</f>
        <v>1323162.28</v>
      </c>
      <c r="M248" s="23">
        <f t="shared" si="3"/>
        <v>26.79905826542787</v>
      </c>
      <c r="N248" s="13">
        <f>IF(F248="SEM CERTIFICAÇÃO",0,IFERROR(VLOOKUP(B248,Ajustes_EDUCACAO!$A$2:$K$300,10,),0))</f>
        <v>26.8</v>
      </c>
    </row>
    <row r="249" spans="1:14" x14ac:dyDescent="0.25">
      <c r="A249" s="91">
        <v>240</v>
      </c>
      <c r="B249" s="17">
        <v>244</v>
      </c>
      <c r="C249" s="17">
        <v>5221809</v>
      </c>
      <c r="D249" s="17" t="s">
        <v>791</v>
      </c>
      <c r="E249" s="20">
        <v>2016</v>
      </c>
      <c r="F249" s="26">
        <f>IFERROR(VLOOKUP(B249,Ajustes_EDUCACAO!$A$2:$T$300,4,)+VLOOKUP(B249,Ajustes_EDUCACAO!$A$2:$T$300,5,),"SEM CERTIFICAÇÃO")</f>
        <v>13830832.699999999</v>
      </c>
      <c r="G249" s="13">
        <f>IF(N249=0,0,IF(F249="SEM CERTIFICAÇÃO",0,IFERROR(VLOOKUP(B249,Ajustes_FUNDEB!$A$2:$K$300,3,),0)))</f>
        <v>1104371.1100000001</v>
      </c>
      <c r="H249" s="26">
        <f>IF(N249=0,0,IF(F249="SEM CERTIFICAÇÃO",0,IFERROR(VLOOKUP(B249,MDE_2016!$A$2:$E$300,5,),0)))</f>
        <v>2740</v>
      </c>
      <c r="I249" s="10">
        <f>IF(N249=0,0,IF(F249="SEM CERTIFICAÇÃO",0,IFERROR(((VLOOKUP(B249,Ajustes_EDUCACAO!$A$2:$J$300,6,) - H249)),0)))</f>
        <v>3066264.98</v>
      </c>
      <c r="J249" s="10">
        <f>IF(N249=0,0,IF(F249="SEM CERTIFICAÇÃO",0,IFERROR(VLOOKUP(B249,Ajustes_FUNDEB!$A$2:$K$300,5,),0)))</f>
        <v>971506.72</v>
      </c>
      <c r="K249" s="13">
        <f>IF(N249=0,0,IF(F249="SEM CERTIFICAÇÃO",0,IFERROR(VLOOKUP(B249,Ajustes_FUNDEB!$A$2:$K$300,6,),0)))</f>
        <v>165108.62</v>
      </c>
      <c r="L249" s="29">
        <f>IF(N249=0,0,IF(F249="SEM CERTIFICAÇÃO",0,IFERROR(VLOOKUP(B249,Ajustes_EDUCACAO!$A$2:$K$300,7,),0)))</f>
        <v>-1406106.59</v>
      </c>
      <c r="M249" s="23">
        <f t="shared" si="3"/>
        <v>32.356053081315927</v>
      </c>
      <c r="N249" s="13">
        <f>IF(F249="SEM CERTIFICAÇÃO",0,IFERROR(VLOOKUP(B249,Ajustes_EDUCACAO!$A$2:$K$300,10,),0))</f>
        <v>32.36</v>
      </c>
    </row>
    <row r="250" spans="1:14" x14ac:dyDescent="0.25">
      <c r="A250" s="91">
        <v>241</v>
      </c>
      <c r="B250" s="17">
        <v>394</v>
      </c>
      <c r="C250" s="17">
        <v>5221858</v>
      </c>
      <c r="D250" s="17" t="s">
        <v>792</v>
      </c>
      <c r="E250" s="20">
        <v>2016</v>
      </c>
      <c r="F250" s="26">
        <f>IFERROR(VLOOKUP(B250,Ajustes_EDUCACAO!$A$2:$T$300,4,)+VLOOKUP(B250,Ajustes_EDUCACAO!$A$2:$T$300,5,),"SEM CERTIFICAÇÃO")</f>
        <v>138700212.66999999</v>
      </c>
      <c r="G250" s="13">
        <f>IF(N250=0,0,IF(F250="SEM CERTIFICAÇÃO",0,IFERROR(VLOOKUP(B250,Ajustes_FUNDEB!$A$2:$K$300,3,),0)))</f>
        <v>80718680.219999999</v>
      </c>
      <c r="H250" s="26">
        <f>IF(N250=0,0,IF(F250="SEM CERTIFICAÇÃO",0,IFERROR(VLOOKUP(B250,MDE_2016!$A$2:$E$300,5,),0)))</f>
        <v>21558782.300000001</v>
      </c>
      <c r="I250" s="10">
        <f>IF(N250=0,0,IF(F250="SEM CERTIFICAÇÃO",0,IFERROR(((VLOOKUP(B250,Ajustes_EDUCACAO!$A$2:$J$300,6,) - H250)),0)))</f>
        <v>84717801.829999998</v>
      </c>
      <c r="J250" s="10">
        <f>IF(N250=0,0,IF(F250="SEM CERTIFICAÇÃO",0,IFERROR(VLOOKUP(B250,Ajustes_FUNDEB!$A$2:$K$300,5,),0)))</f>
        <v>64414667.020000003</v>
      </c>
      <c r="K250" s="13">
        <f>IF(N250=0,0,IF(F250="SEM CERTIFICAÇÃO",0,IFERROR(VLOOKUP(B250,Ajustes_FUNDEB!$A$2:$K$300,6,),0)))</f>
        <v>15229953.58</v>
      </c>
      <c r="L250" s="29">
        <f>IF(N250=0,0,IF(F250="SEM CERTIFICAÇÃO",0,IFERROR(VLOOKUP(B250,Ajustes_EDUCACAO!$A$2:$K$300,7,),0)))</f>
        <v>69408047.780000001</v>
      </c>
      <c r="M250" s="23">
        <f t="shared" si="3"/>
        <v>26.581456250336689</v>
      </c>
      <c r="N250" s="13">
        <f>IF(F250="SEM CERTIFICAÇÃO",0,IFERROR(VLOOKUP(B250,Ajustes_EDUCACAO!$A$2:$K$300,10,),0))</f>
        <v>26.58</v>
      </c>
    </row>
    <row r="251" spans="1:14" x14ac:dyDescent="0.25">
      <c r="A251" s="91">
        <v>242</v>
      </c>
      <c r="B251" s="17">
        <v>245</v>
      </c>
      <c r="C251" s="17">
        <v>5221908</v>
      </c>
      <c r="D251" s="17" t="s">
        <v>793</v>
      </c>
      <c r="E251" s="20">
        <v>2016</v>
      </c>
      <c r="F251" s="26">
        <f>IFERROR(VLOOKUP(B251,Ajustes_EDUCACAO!$A$2:$T$300,4,)+VLOOKUP(B251,Ajustes_EDUCACAO!$A$2:$T$300,5,),"SEM CERTIFICAÇÃO")</f>
        <v>11445196.190000001</v>
      </c>
      <c r="G251" s="13">
        <f>IF(N251=0,0,IF(F251="SEM CERTIFICAÇÃO",0,IFERROR(VLOOKUP(B251,Ajustes_FUNDEB!$A$2:$K$300,3,),0)))</f>
        <v>1129989.52</v>
      </c>
      <c r="H251" s="26">
        <f>IF(N251=0,0,IF(F251="SEM CERTIFICAÇÃO",0,IFERROR(VLOOKUP(B251,MDE_2016!$A$2:$E$300,5,),0)))</f>
        <v>0</v>
      </c>
      <c r="I251" s="10">
        <f>IF(N251=0,0,IF(F251="SEM CERTIFICAÇÃO",0,IFERROR(((VLOOKUP(B251,Ajustes_EDUCACAO!$A$2:$J$300,6,) - H251)),0)))</f>
        <v>2540124.91</v>
      </c>
      <c r="J251" s="10">
        <f>IF(N251=0,0,IF(F251="SEM CERTIFICAÇÃO",0,IFERROR(VLOOKUP(B251,Ajustes_FUNDEB!$A$2:$K$300,5,),0)))</f>
        <v>1139960.06</v>
      </c>
      <c r="K251" s="13">
        <f>IF(N251=0,0,IF(F251="SEM CERTIFICAÇÃO",0,IFERROR(VLOOKUP(B251,Ajustes_FUNDEB!$A$2:$K$300,6,),0)))</f>
        <v>182966.31</v>
      </c>
      <c r="L251" s="29">
        <f>IF(N251=0,0,IF(F251="SEM CERTIFICAÇÃO",0,IFERROR(VLOOKUP(B251,Ajustes_EDUCACAO!$A$2:$K$300,7,),0)))</f>
        <v>-443800.95</v>
      </c>
      <c r="M251" s="23">
        <f t="shared" si="3"/>
        <v>26.071426041671025</v>
      </c>
      <c r="N251" s="13">
        <f>IF(F251="SEM CERTIFICAÇÃO",0,IFERROR(VLOOKUP(B251,Ajustes_EDUCACAO!$A$2:$K$300,10,),0))</f>
        <v>26.07</v>
      </c>
    </row>
    <row r="252" spans="1:14" x14ac:dyDescent="0.25">
      <c r="A252" s="91">
        <v>243</v>
      </c>
      <c r="B252" s="17">
        <v>246</v>
      </c>
      <c r="C252" s="17">
        <v>5222005</v>
      </c>
      <c r="D252" s="17" t="s">
        <v>794</v>
      </c>
      <c r="E252" s="20">
        <v>2016</v>
      </c>
      <c r="F252" s="26">
        <f>IFERROR(VLOOKUP(B252,Ajustes_EDUCACAO!$A$2:$T$300,4,)+VLOOKUP(B252,Ajustes_EDUCACAO!$A$2:$T$300,5,),"SEM CERTIFICAÇÃO")</f>
        <v>23102128.5</v>
      </c>
      <c r="G252" s="13">
        <f>IF(N252=0,0,IF(F252="SEM CERTIFICAÇÃO",0,IFERROR(VLOOKUP(B252,Ajustes_FUNDEB!$A$2:$K$300,3,),0)))</f>
        <v>5847183.9800000004</v>
      </c>
      <c r="H252" s="26">
        <f>IF(N252=0,0,IF(F252="SEM CERTIFICAÇÃO",0,IFERROR(VLOOKUP(B252,MDE_2016!$A$2:$E$300,5,),0)))</f>
        <v>360785.23</v>
      </c>
      <c r="I252" s="10">
        <f>IF(N252=0,0,IF(F252="SEM CERTIFICAÇÃO",0,IFERROR(((VLOOKUP(B252,Ajustes_EDUCACAO!$A$2:$J$300,6,) - H252)),0)))</f>
        <v>9807443.3699999992</v>
      </c>
      <c r="J252" s="10">
        <f>IF(N252=0,0,IF(F252="SEM CERTIFICAÇÃO",0,IFERROR(VLOOKUP(B252,Ajustes_FUNDEB!$A$2:$K$300,5,),0)))</f>
        <v>5074432.0199999996</v>
      </c>
      <c r="K252" s="13">
        <f>IF(N252=0,0,IF(F252="SEM CERTIFICAÇÃO",0,IFERROR(VLOOKUP(B252,Ajustes_FUNDEB!$A$2:$K$300,6,),0)))</f>
        <v>1340469.56</v>
      </c>
      <c r="L252" s="29">
        <f>IF(N252=0,0,IF(F252="SEM CERTIFICAÇÃO",0,IFERROR(VLOOKUP(B252,Ajustes_EDUCACAO!$A$2:$K$300,7,),0)))</f>
        <v>2662009.96</v>
      </c>
      <c r="M252" s="23">
        <f t="shared" si="3"/>
        <v>32.491459131135905</v>
      </c>
      <c r="N252" s="13">
        <f>IF(F252="SEM CERTIFICAÇÃO",0,IFERROR(VLOOKUP(B252,Ajustes_EDUCACAO!$A$2:$K$300,10,),0))</f>
        <v>32.49</v>
      </c>
    </row>
    <row r="253" spans="1:14" x14ac:dyDescent="0.25">
      <c r="A253" s="91">
        <v>244</v>
      </c>
      <c r="B253" s="17">
        <v>247</v>
      </c>
      <c r="C253" s="17">
        <v>5222054</v>
      </c>
      <c r="D253" s="17" t="s">
        <v>795</v>
      </c>
      <c r="E253" s="20">
        <v>2016</v>
      </c>
      <c r="F253" s="26">
        <f>IFERROR(VLOOKUP(B253,Ajustes_EDUCACAO!$A$2:$T$300,4,)+VLOOKUP(B253,Ajustes_EDUCACAO!$A$2:$T$300,5,),"SEM CERTIFICAÇÃO")</f>
        <v>17802704.66</v>
      </c>
      <c r="G253" s="13">
        <f>IF(N253=0,0,IF(F253="SEM CERTIFICAÇÃO",0,IFERROR(VLOOKUP(B253,Ajustes_FUNDEB!$A$2:$K$300,3,),0)))</f>
        <v>4051598.09</v>
      </c>
      <c r="H253" s="26">
        <f>IF(N253=0,0,IF(F253="SEM CERTIFICAÇÃO",0,IFERROR(VLOOKUP(B253,MDE_2016!$A$2:$E$300,5,),0)))</f>
        <v>49772.26</v>
      </c>
      <c r="I253" s="10">
        <f>IF(N253=0,0,IF(F253="SEM CERTIFICAÇÃO",0,IFERROR(((VLOOKUP(B253,Ajustes_EDUCACAO!$A$2:$J$300,6,) - H253)),0)))</f>
        <v>7068899.8399999999</v>
      </c>
      <c r="J253" s="10">
        <f>IF(N253=0,0,IF(F253="SEM CERTIFICAÇÃO",0,IFERROR(VLOOKUP(B253,Ajustes_FUNDEB!$A$2:$K$300,5,),0)))</f>
        <v>3420986.67</v>
      </c>
      <c r="K253" s="13">
        <f>IF(N253=0,0,IF(F253="SEM CERTIFICAÇÃO",0,IFERROR(VLOOKUP(B253,Ajustes_FUNDEB!$A$2:$K$300,6,),0)))</f>
        <v>623904.85</v>
      </c>
      <c r="L253" s="29">
        <f>IF(N253=0,0,IF(F253="SEM CERTIFICAÇÃO",0,IFERROR(VLOOKUP(B253,Ajustes_EDUCACAO!$A$2:$K$300,7,),0)))</f>
        <v>2076009.01</v>
      </c>
      <c r="M253" s="23">
        <f t="shared" si="3"/>
        <v>28.325263977052352</v>
      </c>
      <c r="N253" s="13">
        <f>IF(F253="SEM CERTIFICAÇÃO",0,IFERROR(VLOOKUP(B253,Ajustes_EDUCACAO!$A$2:$K$300,10,),0))</f>
        <v>28.33</v>
      </c>
    </row>
    <row r="254" spans="1:14" x14ac:dyDescent="0.25">
      <c r="A254" s="91">
        <v>245</v>
      </c>
      <c r="B254" s="17">
        <v>282</v>
      </c>
      <c r="C254" s="17">
        <v>5222203</v>
      </c>
      <c r="D254" s="17" t="s">
        <v>796</v>
      </c>
      <c r="E254" s="20">
        <v>2016</v>
      </c>
      <c r="F254" s="26">
        <f>IFERROR(VLOOKUP(B254,Ajustes_EDUCACAO!$A$2:$T$300,4,)+VLOOKUP(B254,Ajustes_EDUCACAO!$A$2:$T$300,5,),"SEM CERTIFICAÇÃO")</f>
        <v>11407094.08</v>
      </c>
      <c r="G254" s="13">
        <f>IF(N254=0,0,IF(F254="SEM CERTIFICAÇÃO",0,IFERROR(VLOOKUP(B254,Ajustes_FUNDEB!$A$2:$K$300,3,),0)))</f>
        <v>3299944.54</v>
      </c>
      <c r="H254" s="26">
        <f>IF(N254=0,0,IF(F254="SEM CERTIFICAÇÃO",0,IFERROR(VLOOKUP(B254,MDE_2016!$A$2:$E$300,5,),0)))</f>
        <v>0</v>
      </c>
      <c r="I254" s="10">
        <f>IF(N254=0,0,IF(F254="SEM CERTIFICAÇÃO",0,IFERROR(((VLOOKUP(B254,Ajustes_EDUCACAO!$A$2:$J$300,6,) - H254)),0)))</f>
        <v>4179358.08</v>
      </c>
      <c r="J254" s="10">
        <f>IF(N254=0,0,IF(F254="SEM CERTIFICAÇÃO",0,IFERROR(VLOOKUP(B254,Ajustes_FUNDEB!$A$2:$K$300,5,),0)))</f>
        <v>1716647.62</v>
      </c>
      <c r="K254" s="13">
        <f>IF(N254=0,0,IF(F254="SEM CERTIFICAÇÃO",0,IFERROR(VLOOKUP(B254,Ajustes_FUNDEB!$A$2:$K$300,6,),0)))</f>
        <v>1677981.07</v>
      </c>
      <c r="L254" s="29">
        <f>IF(N254=0,0,IF(F254="SEM CERTIFICAÇÃO",0,IFERROR(VLOOKUP(B254,Ajustes_EDUCACAO!$A$2:$K$300,7,),0)))</f>
        <v>1374378.55</v>
      </c>
      <c r="M254" s="23">
        <f t="shared" si="3"/>
        <v>24.5897816773332</v>
      </c>
      <c r="N254" s="13">
        <f>IF(F254="SEM CERTIFICAÇÃO",0,IFERROR(VLOOKUP(B254,Ajustes_EDUCACAO!$A$2:$K$300,10,),0))</f>
        <v>24.59</v>
      </c>
    </row>
    <row r="255" spans="1:14" ht="15.75" thickBot="1" x14ac:dyDescent="0.3">
      <c r="A255" s="95">
        <v>246</v>
      </c>
      <c r="B255" s="18">
        <v>395</v>
      </c>
      <c r="C255" s="18">
        <v>5222302</v>
      </c>
      <c r="D255" s="18" t="s">
        <v>797</v>
      </c>
      <c r="E255" s="21">
        <v>2016</v>
      </c>
      <c r="F255" s="27">
        <f>IFERROR(VLOOKUP(B255,Ajustes_EDUCACAO!$A$2:$T$300,4,)+VLOOKUP(B255,Ajustes_EDUCACAO!$A$2:$T$300,5,),"SEM CERTIFICAÇÃO")</f>
        <v>15551143.139999999</v>
      </c>
      <c r="G255" s="15">
        <f>IF(N255=0,0,IF(F255="SEM CERTIFICAÇÃO",0,IFERROR(VLOOKUP(B255,Ajustes_FUNDEB!$A$2:$K$300,3,),0)))</f>
        <v>2591887.9900000002</v>
      </c>
      <c r="H255" s="27">
        <f>IF(N255=0,0,IF(F255="SEM CERTIFICAÇÃO",0,IFERROR(VLOOKUP(B255,MDE_2016!$A$2:$E$300,5,),0)))</f>
        <v>12255.06</v>
      </c>
      <c r="I255" s="14">
        <f>IF(N255=0,0,IF(F255="SEM CERTIFICAÇÃO",0,IFERROR(((VLOOKUP(B255,Ajustes_EDUCACAO!$A$2:$J$300,6,) - H255)),0)))</f>
        <v>4766361.7</v>
      </c>
      <c r="J255" s="14">
        <f>IF(N255=0,0,IF(F255="SEM CERTIFICAÇÃO",0,IFERROR(VLOOKUP(B255,Ajustes_FUNDEB!$A$2:$K$300,5,),0)))</f>
        <v>1748166.42</v>
      </c>
      <c r="K255" s="15">
        <f>IF(N255=0,0,IF(F255="SEM CERTIFICAÇÃO",0,IFERROR(VLOOKUP(B255,Ajustes_FUNDEB!$A$2:$K$300,6,),0)))</f>
        <v>804618.93</v>
      </c>
      <c r="L255" s="30">
        <f>IF(N255=0,0,IF(F255="SEM CERTIFICAÇÃO",0,IFERROR(VLOOKUP(B255,Ajustes_EDUCACAO!$A$2:$K$300,7,),0)))</f>
        <v>-32640.54</v>
      </c>
      <c r="M255" s="24">
        <f t="shared" si="3"/>
        <v>30.938287022930716</v>
      </c>
      <c r="N255" s="15">
        <f>IF(F255="SEM CERTIFICAÇÃO",0,IFERROR(VLOOKUP(B255,Ajustes_EDUCACAO!$A$2:$K$300,10,),0))</f>
        <v>30.94</v>
      </c>
    </row>
    <row r="258" spans="2:3" x14ac:dyDescent="0.25">
      <c r="B258" s="9" t="s">
        <v>542</v>
      </c>
      <c r="C258" s="9"/>
    </row>
    <row r="259" spans="2:3" x14ac:dyDescent="0.25">
      <c r="B259" s="46" t="s">
        <v>550</v>
      </c>
      <c r="C259" s="46"/>
    </row>
  </sheetData>
  <sortState ref="B12:C257">
    <sortCondition ref="B12"/>
  </sortState>
  <mergeCells count="16">
    <mergeCell ref="F232:N232"/>
    <mergeCell ref="A4:N4"/>
    <mergeCell ref="E6:E9"/>
    <mergeCell ref="F19:N19"/>
    <mergeCell ref="F82:N82"/>
    <mergeCell ref="F170:N170"/>
    <mergeCell ref="L6:L9"/>
    <mergeCell ref="N6:N8"/>
    <mergeCell ref="H7:I8"/>
    <mergeCell ref="J7:K8"/>
    <mergeCell ref="A6:A9"/>
    <mergeCell ref="B6:B9"/>
    <mergeCell ref="D6:D9"/>
    <mergeCell ref="F6:G8"/>
    <mergeCell ref="H6:K6"/>
    <mergeCell ref="C6:C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opLeftCell="A4" workbookViewId="0">
      <selection activeCell="A14" sqref="A14:XFD14"/>
    </sheetView>
  </sheetViews>
  <sheetFormatPr defaultRowHeight="15" x14ac:dyDescent="0.25"/>
  <cols>
    <col min="1" max="1" width="13.140625" bestFit="1" customWidth="1"/>
    <col min="2" max="2" width="28.7109375" bestFit="1" customWidth="1"/>
    <col min="3" max="3" width="19.5703125" style="1" bestFit="1" customWidth="1"/>
    <col min="4" max="4" width="11.7109375" style="1" bestFit="1" customWidth="1"/>
    <col min="5" max="5" width="12.7109375" style="1" bestFit="1" customWidth="1"/>
  </cols>
  <sheetData>
    <row r="1" spans="1:5" x14ac:dyDescent="0.25">
      <c r="A1" t="s">
        <v>0</v>
      </c>
      <c r="B1" t="s">
        <v>1</v>
      </c>
      <c r="C1" s="1" t="s">
        <v>537</v>
      </c>
      <c r="D1" s="1" t="s">
        <v>538</v>
      </c>
      <c r="E1" s="1" t="s">
        <v>539</v>
      </c>
    </row>
    <row r="2" spans="1:5" x14ac:dyDescent="0.25">
      <c r="A2">
        <v>386</v>
      </c>
      <c r="B2" t="s">
        <v>10</v>
      </c>
      <c r="C2" s="1">
        <v>91732.03</v>
      </c>
      <c r="D2" s="1">
        <v>0</v>
      </c>
      <c r="E2" s="1">
        <v>91732.03</v>
      </c>
    </row>
    <row r="3" spans="1:5" x14ac:dyDescent="0.25">
      <c r="A3">
        <v>1</v>
      </c>
      <c r="B3" t="s">
        <v>11</v>
      </c>
      <c r="C3" s="1">
        <v>473489.1</v>
      </c>
      <c r="D3" s="1">
        <v>0</v>
      </c>
      <c r="E3" s="1">
        <v>473489.1</v>
      </c>
    </row>
    <row r="4" spans="1:5" x14ac:dyDescent="0.25">
      <c r="A4">
        <v>249</v>
      </c>
      <c r="B4" t="s">
        <v>12</v>
      </c>
      <c r="C4" s="1">
        <v>383209.57</v>
      </c>
      <c r="D4" s="1">
        <v>17956.88</v>
      </c>
      <c r="E4" s="1">
        <v>365560.53</v>
      </c>
    </row>
    <row r="5" spans="1:5" x14ac:dyDescent="0.25">
      <c r="A5">
        <v>2</v>
      </c>
      <c r="B5" t="s">
        <v>13</v>
      </c>
      <c r="C5" s="1">
        <v>347832.71</v>
      </c>
      <c r="D5" s="1">
        <v>0</v>
      </c>
      <c r="E5" s="1">
        <v>347832.71</v>
      </c>
    </row>
    <row r="6" spans="1:5" x14ac:dyDescent="0.25">
      <c r="A6">
        <v>4</v>
      </c>
      <c r="B6" t="s">
        <v>15</v>
      </c>
      <c r="C6" s="1">
        <v>93433.600000000006</v>
      </c>
      <c r="D6" s="1">
        <v>0</v>
      </c>
      <c r="E6" s="1">
        <v>93433.600000000006</v>
      </c>
    </row>
    <row r="7" spans="1:5" x14ac:dyDescent="0.25">
      <c r="A7">
        <v>387</v>
      </c>
      <c r="B7" t="s">
        <v>16</v>
      </c>
      <c r="C7" s="1">
        <v>17238645.359999999</v>
      </c>
      <c r="D7" s="1">
        <v>39028.85</v>
      </c>
      <c r="E7" s="1">
        <v>17208821.2700001</v>
      </c>
    </row>
    <row r="8" spans="1:5" x14ac:dyDescent="0.25">
      <c r="A8">
        <v>5</v>
      </c>
      <c r="B8" t="s">
        <v>17</v>
      </c>
      <c r="C8" s="1">
        <v>120888.74</v>
      </c>
      <c r="D8" s="1">
        <v>0</v>
      </c>
      <c r="E8" s="1">
        <v>120888.74</v>
      </c>
    </row>
    <row r="9" spans="1:5" x14ac:dyDescent="0.25">
      <c r="A9">
        <v>8</v>
      </c>
      <c r="B9" t="s">
        <v>21</v>
      </c>
      <c r="C9" s="1">
        <v>26002.95</v>
      </c>
      <c r="D9" s="1">
        <v>87.98</v>
      </c>
      <c r="E9" s="1">
        <v>25914.97</v>
      </c>
    </row>
    <row r="10" spans="1:5" x14ac:dyDescent="0.25">
      <c r="A10">
        <v>388</v>
      </c>
      <c r="B10" t="s">
        <v>22</v>
      </c>
      <c r="C10" s="1">
        <v>13.5</v>
      </c>
      <c r="D10" s="1">
        <v>0</v>
      </c>
      <c r="E10" s="1">
        <v>13.5</v>
      </c>
    </row>
    <row r="11" spans="1:5" x14ac:dyDescent="0.25">
      <c r="A11">
        <v>10</v>
      </c>
      <c r="B11" t="s">
        <v>24</v>
      </c>
      <c r="C11" s="1">
        <v>1652.8</v>
      </c>
      <c r="D11" s="1">
        <v>0</v>
      </c>
      <c r="E11" s="1">
        <v>1652.8</v>
      </c>
    </row>
    <row r="12" spans="1:5" x14ac:dyDescent="0.25">
      <c r="A12">
        <v>11</v>
      </c>
      <c r="B12" t="s">
        <v>25</v>
      </c>
      <c r="C12" s="1">
        <v>49845310.32</v>
      </c>
      <c r="D12" s="1">
        <v>3417957.91</v>
      </c>
      <c r="E12" s="1">
        <v>46427352.409999996</v>
      </c>
    </row>
    <row r="13" spans="1:5" x14ac:dyDescent="0.25">
      <c r="A13">
        <v>17</v>
      </c>
      <c r="B13" t="s">
        <v>27</v>
      </c>
      <c r="C13" s="1">
        <v>431127.44</v>
      </c>
      <c r="D13" s="1">
        <v>0</v>
      </c>
      <c r="E13" s="1">
        <v>431127.44</v>
      </c>
    </row>
    <row r="14" spans="1:5" x14ac:dyDescent="0.25">
      <c r="A14">
        <v>19</v>
      </c>
      <c r="B14" t="s">
        <v>28</v>
      </c>
      <c r="C14" s="1">
        <v>9061286.1600000001</v>
      </c>
      <c r="D14" s="1">
        <v>106590</v>
      </c>
      <c r="E14" s="1">
        <v>9268442.1600000001</v>
      </c>
    </row>
    <row r="15" spans="1:5" x14ac:dyDescent="0.25">
      <c r="A15">
        <v>290</v>
      </c>
      <c r="B15" t="s">
        <v>29</v>
      </c>
      <c r="C15" s="1">
        <v>377730.84</v>
      </c>
      <c r="D15" s="1">
        <v>886.57</v>
      </c>
      <c r="E15" s="1">
        <v>376844.27</v>
      </c>
    </row>
    <row r="16" spans="1:5" x14ac:dyDescent="0.25">
      <c r="A16">
        <v>20</v>
      </c>
      <c r="B16" t="s">
        <v>30</v>
      </c>
      <c r="C16" s="1">
        <v>303619.87</v>
      </c>
      <c r="D16" s="1">
        <v>0</v>
      </c>
      <c r="E16" s="1">
        <v>303619.87</v>
      </c>
    </row>
    <row r="17" spans="1:5" x14ac:dyDescent="0.25">
      <c r="A17">
        <v>22</v>
      </c>
      <c r="B17" t="s">
        <v>32</v>
      </c>
      <c r="C17" s="1">
        <v>326693.08</v>
      </c>
      <c r="D17" s="1">
        <v>0</v>
      </c>
      <c r="E17" s="1">
        <v>326693.08</v>
      </c>
    </row>
    <row r="18" spans="1:5" x14ac:dyDescent="0.25">
      <c r="A18">
        <v>26</v>
      </c>
      <c r="B18" t="s">
        <v>36</v>
      </c>
      <c r="C18" s="1">
        <v>65812.100000000006</v>
      </c>
      <c r="D18" s="1">
        <v>0</v>
      </c>
      <c r="E18" s="1">
        <v>65812.100000000006</v>
      </c>
    </row>
    <row r="19" spans="1:5" x14ac:dyDescent="0.25">
      <c r="A19">
        <v>27</v>
      </c>
      <c r="B19" t="s">
        <v>37</v>
      </c>
      <c r="C19" s="1">
        <v>121672.06</v>
      </c>
      <c r="D19" s="1">
        <v>2000</v>
      </c>
      <c r="E19" s="1">
        <v>119672.06</v>
      </c>
    </row>
    <row r="20" spans="1:5" x14ac:dyDescent="0.25">
      <c r="A20">
        <v>28</v>
      </c>
      <c r="B20" t="s">
        <v>38</v>
      </c>
      <c r="C20" s="1">
        <v>397599.6</v>
      </c>
      <c r="D20" s="1">
        <v>3142.2</v>
      </c>
      <c r="E20" s="1">
        <v>394457.4</v>
      </c>
    </row>
    <row r="21" spans="1:5" x14ac:dyDescent="0.25">
      <c r="A21">
        <v>29</v>
      </c>
      <c r="B21" t="s">
        <v>39</v>
      </c>
      <c r="C21" s="1">
        <v>163.44999999999999</v>
      </c>
      <c r="D21" s="1">
        <v>0</v>
      </c>
      <c r="E21" s="1">
        <v>163.44999999999999</v>
      </c>
    </row>
    <row r="22" spans="1:5" x14ac:dyDescent="0.25">
      <c r="A22">
        <v>32</v>
      </c>
      <c r="B22" t="s">
        <v>41</v>
      </c>
      <c r="C22" s="1">
        <v>40359.57</v>
      </c>
      <c r="D22" s="1">
        <v>4676.5</v>
      </c>
      <c r="E22" s="1">
        <v>35683.07</v>
      </c>
    </row>
    <row r="23" spans="1:5" x14ac:dyDescent="0.25">
      <c r="A23">
        <v>33</v>
      </c>
      <c r="B23" t="s">
        <v>42</v>
      </c>
      <c r="C23" s="1">
        <v>24496.58</v>
      </c>
      <c r="D23" s="1">
        <v>0</v>
      </c>
      <c r="E23" s="1">
        <v>24496.58</v>
      </c>
    </row>
    <row r="24" spans="1:5" x14ac:dyDescent="0.25">
      <c r="A24">
        <v>34</v>
      </c>
      <c r="B24" t="s">
        <v>43</v>
      </c>
      <c r="C24" s="1">
        <v>423.2</v>
      </c>
      <c r="D24" s="1">
        <v>0</v>
      </c>
      <c r="E24" s="1">
        <v>423.2</v>
      </c>
    </row>
    <row r="25" spans="1:5" x14ac:dyDescent="0.25">
      <c r="A25">
        <v>35</v>
      </c>
      <c r="B25" t="s">
        <v>44</v>
      </c>
      <c r="C25" s="1">
        <v>24110.46</v>
      </c>
      <c r="D25" s="1">
        <v>0</v>
      </c>
      <c r="E25" s="1">
        <v>24110.46</v>
      </c>
    </row>
    <row r="26" spans="1:5" x14ac:dyDescent="0.25">
      <c r="A26">
        <v>37</v>
      </c>
      <c r="B26" t="s">
        <v>47</v>
      </c>
      <c r="C26" s="1">
        <v>23894.42</v>
      </c>
      <c r="D26" s="1">
        <v>0</v>
      </c>
      <c r="E26" s="1">
        <v>23894.42</v>
      </c>
    </row>
    <row r="27" spans="1:5" x14ac:dyDescent="0.25">
      <c r="A27">
        <v>38</v>
      </c>
      <c r="B27" t="s">
        <v>48</v>
      </c>
      <c r="C27" s="1">
        <v>225104.57</v>
      </c>
      <c r="D27" s="1">
        <v>0</v>
      </c>
      <c r="E27" s="1">
        <v>225104.57</v>
      </c>
    </row>
    <row r="28" spans="1:5" x14ac:dyDescent="0.25">
      <c r="A28">
        <v>40</v>
      </c>
      <c r="B28" t="s">
        <v>52</v>
      </c>
      <c r="C28" s="1">
        <v>1429396.76</v>
      </c>
      <c r="D28" s="1">
        <v>0</v>
      </c>
      <c r="E28" s="1">
        <v>1444053.96</v>
      </c>
    </row>
    <row r="29" spans="1:5" x14ac:dyDescent="0.25">
      <c r="A29">
        <v>41</v>
      </c>
      <c r="B29" t="s">
        <v>53</v>
      </c>
      <c r="C29" s="1">
        <v>1573567.08</v>
      </c>
      <c r="D29" s="1">
        <v>0</v>
      </c>
      <c r="E29" s="1">
        <v>1573567.08</v>
      </c>
    </row>
    <row r="30" spans="1:5" x14ac:dyDescent="0.25">
      <c r="A30">
        <v>42</v>
      </c>
      <c r="B30" t="s">
        <v>54</v>
      </c>
      <c r="C30" s="1">
        <v>21855.61</v>
      </c>
      <c r="D30" s="1">
        <v>0</v>
      </c>
      <c r="E30" s="1">
        <v>21855.61</v>
      </c>
    </row>
    <row r="31" spans="1:5" x14ac:dyDescent="0.25">
      <c r="A31">
        <v>43</v>
      </c>
      <c r="B31" t="s">
        <v>55</v>
      </c>
      <c r="C31" s="1">
        <v>735042.69999999902</v>
      </c>
      <c r="D31" s="1">
        <v>0</v>
      </c>
      <c r="E31" s="1">
        <v>735042.7</v>
      </c>
    </row>
    <row r="32" spans="1:5" x14ac:dyDescent="0.25">
      <c r="A32">
        <v>44</v>
      </c>
      <c r="B32" t="s">
        <v>56</v>
      </c>
      <c r="C32" s="1">
        <v>1085346.99</v>
      </c>
      <c r="D32" s="1">
        <v>96705.1</v>
      </c>
      <c r="E32" s="1">
        <v>988641.89</v>
      </c>
    </row>
    <row r="33" spans="1:5" x14ac:dyDescent="0.25">
      <c r="A33">
        <v>45</v>
      </c>
      <c r="B33" t="s">
        <v>57</v>
      </c>
      <c r="C33" s="1">
        <v>19961740.260000002</v>
      </c>
      <c r="D33" s="1">
        <v>393233.2</v>
      </c>
      <c r="E33" s="1">
        <v>19740947.059999999</v>
      </c>
    </row>
    <row r="34" spans="1:5" x14ac:dyDescent="0.25">
      <c r="A34">
        <v>46</v>
      </c>
      <c r="B34" t="s">
        <v>59</v>
      </c>
      <c r="C34" s="1">
        <v>3958.92</v>
      </c>
      <c r="D34" s="1">
        <v>0</v>
      </c>
      <c r="E34" s="1">
        <v>3958.92</v>
      </c>
    </row>
    <row r="35" spans="1:5" x14ac:dyDescent="0.25">
      <c r="A35">
        <v>47</v>
      </c>
      <c r="B35" t="s">
        <v>60</v>
      </c>
      <c r="C35" s="1">
        <v>37458.74</v>
      </c>
      <c r="D35" s="1">
        <v>0</v>
      </c>
      <c r="E35" s="1">
        <v>37458.74</v>
      </c>
    </row>
    <row r="36" spans="1:5" x14ac:dyDescent="0.25">
      <c r="A36">
        <v>49</v>
      </c>
      <c r="B36" t="s">
        <v>62</v>
      </c>
      <c r="C36" s="1">
        <v>247123.45</v>
      </c>
      <c r="D36" s="1">
        <v>600.99</v>
      </c>
      <c r="E36" s="1">
        <v>246522.46</v>
      </c>
    </row>
    <row r="37" spans="1:5" x14ac:dyDescent="0.25">
      <c r="A37">
        <v>512</v>
      </c>
      <c r="B37" t="s">
        <v>63</v>
      </c>
      <c r="C37" s="1">
        <v>72157.89</v>
      </c>
      <c r="D37" s="1">
        <v>0</v>
      </c>
      <c r="E37" s="1">
        <v>72157.89</v>
      </c>
    </row>
    <row r="38" spans="1:5" x14ac:dyDescent="0.25">
      <c r="A38">
        <v>50</v>
      </c>
      <c r="B38" t="s">
        <v>64</v>
      </c>
      <c r="C38" s="1">
        <v>44190.18</v>
      </c>
      <c r="D38" s="1">
        <v>0</v>
      </c>
      <c r="E38" s="1">
        <v>44190.18</v>
      </c>
    </row>
    <row r="39" spans="1:5" x14ac:dyDescent="0.25">
      <c r="A39">
        <v>51</v>
      </c>
      <c r="B39" t="s">
        <v>65</v>
      </c>
      <c r="C39" s="1">
        <v>34.4</v>
      </c>
      <c r="D39" s="1">
        <v>0</v>
      </c>
      <c r="E39" s="1">
        <v>34.4</v>
      </c>
    </row>
    <row r="40" spans="1:5" x14ac:dyDescent="0.25">
      <c r="A40">
        <v>53</v>
      </c>
      <c r="B40" t="s">
        <v>68</v>
      </c>
      <c r="C40" s="1">
        <v>2236500.4500000002</v>
      </c>
      <c r="D40" s="1">
        <v>0</v>
      </c>
      <c r="E40" s="1">
        <v>2236500.4500000002</v>
      </c>
    </row>
    <row r="41" spans="1:5" x14ac:dyDescent="0.25">
      <c r="A41">
        <v>58</v>
      </c>
      <c r="B41" t="s">
        <v>69</v>
      </c>
      <c r="C41" s="1">
        <v>3628.51</v>
      </c>
      <c r="D41" s="1">
        <v>341.63</v>
      </c>
      <c r="E41" s="1">
        <v>3286.88</v>
      </c>
    </row>
    <row r="42" spans="1:5" x14ac:dyDescent="0.25">
      <c r="A42">
        <v>59</v>
      </c>
      <c r="B42" t="s">
        <v>70</v>
      </c>
      <c r="C42" s="1">
        <v>55664.28</v>
      </c>
      <c r="D42" s="1">
        <v>0</v>
      </c>
      <c r="E42" s="1">
        <v>55664.28</v>
      </c>
    </row>
    <row r="43" spans="1:5" x14ac:dyDescent="0.25">
      <c r="A43">
        <v>60</v>
      </c>
      <c r="B43" t="s">
        <v>71</v>
      </c>
      <c r="C43" s="1">
        <v>424701.79</v>
      </c>
      <c r="D43" s="1">
        <v>0</v>
      </c>
      <c r="E43" s="1">
        <v>424701.79</v>
      </c>
    </row>
    <row r="44" spans="1:5" x14ac:dyDescent="0.25">
      <c r="A44">
        <v>291</v>
      </c>
      <c r="B44" t="s">
        <v>73</v>
      </c>
      <c r="C44" s="1">
        <v>2091547.07</v>
      </c>
      <c r="D44" s="1">
        <v>1691.24</v>
      </c>
      <c r="E44" s="1">
        <v>2089855.83</v>
      </c>
    </row>
    <row r="45" spans="1:5" x14ac:dyDescent="0.25">
      <c r="A45">
        <v>283</v>
      </c>
      <c r="B45" t="s">
        <v>74</v>
      </c>
      <c r="C45" s="1">
        <v>7226.09</v>
      </c>
      <c r="D45" s="1">
        <v>0</v>
      </c>
      <c r="E45" s="1">
        <v>7226.09</v>
      </c>
    </row>
    <row r="46" spans="1:5" x14ac:dyDescent="0.25">
      <c r="A46">
        <v>275</v>
      </c>
      <c r="B46" t="s">
        <v>75</v>
      </c>
      <c r="C46" s="1">
        <v>12133.2</v>
      </c>
      <c r="D46" s="1">
        <v>0</v>
      </c>
      <c r="E46" s="1">
        <v>12133.2</v>
      </c>
    </row>
    <row r="47" spans="1:5" x14ac:dyDescent="0.25">
      <c r="A47">
        <v>63</v>
      </c>
      <c r="B47" t="s">
        <v>77</v>
      </c>
      <c r="C47" s="1">
        <v>10840</v>
      </c>
      <c r="D47" s="1">
        <v>0</v>
      </c>
      <c r="E47" s="1">
        <v>10840</v>
      </c>
    </row>
    <row r="48" spans="1:5" x14ac:dyDescent="0.25">
      <c r="A48">
        <v>65</v>
      </c>
      <c r="B48" t="s">
        <v>79</v>
      </c>
      <c r="C48" s="1">
        <v>379819.67</v>
      </c>
      <c r="D48" s="1">
        <v>0</v>
      </c>
      <c r="E48" s="1">
        <v>379819.67</v>
      </c>
    </row>
    <row r="49" spans="1:5" x14ac:dyDescent="0.25">
      <c r="A49">
        <v>66</v>
      </c>
      <c r="B49" t="s">
        <v>80</v>
      </c>
      <c r="C49" s="1">
        <v>225323.56</v>
      </c>
      <c r="D49" s="1">
        <v>0</v>
      </c>
      <c r="E49" s="1">
        <v>225323.56</v>
      </c>
    </row>
    <row r="50" spans="1:5" x14ac:dyDescent="0.25">
      <c r="A50">
        <v>69</v>
      </c>
      <c r="B50" t="s">
        <v>82</v>
      </c>
      <c r="C50" s="1">
        <v>28970.51</v>
      </c>
      <c r="D50" s="1">
        <v>0</v>
      </c>
      <c r="E50" s="1">
        <v>28970.51</v>
      </c>
    </row>
    <row r="51" spans="1:5" x14ac:dyDescent="0.25">
      <c r="A51">
        <v>70</v>
      </c>
      <c r="B51" t="s">
        <v>83</v>
      </c>
      <c r="C51" s="1">
        <v>610310.96</v>
      </c>
      <c r="D51" s="1">
        <v>191.6</v>
      </c>
      <c r="E51" s="1">
        <v>610119.36</v>
      </c>
    </row>
    <row r="52" spans="1:5" x14ac:dyDescent="0.25">
      <c r="A52">
        <v>72</v>
      </c>
      <c r="B52" t="s">
        <v>85</v>
      </c>
      <c r="C52" s="1">
        <v>41795.519999999997</v>
      </c>
      <c r="D52" s="1">
        <v>36.89</v>
      </c>
      <c r="E52" s="1">
        <v>41758.629999999997</v>
      </c>
    </row>
    <row r="53" spans="1:5" x14ac:dyDescent="0.25">
      <c r="A53">
        <v>73</v>
      </c>
      <c r="B53" t="s">
        <v>86</v>
      </c>
      <c r="C53" s="1">
        <v>79687.22</v>
      </c>
      <c r="D53" s="1">
        <v>1915.84</v>
      </c>
      <c r="E53" s="1">
        <v>77771.38</v>
      </c>
    </row>
    <row r="54" spans="1:5" x14ac:dyDescent="0.25">
      <c r="A54">
        <v>74</v>
      </c>
      <c r="B54" t="s">
        <v>87</v>
      </c>
      <c r="C54" s="1">
        <v>68604.289999999994</v>
      </c>
      <c r="D54" s="1">
        <v>0</v>
      </c>
      <c r="E54" s="1">
        <v>68604.289999999994</v>
      </c>
    </row>
    <row r="55" spans="1:5" x14ac:dyDescent="0.25">
      <c r="A55">
        <v>75</v>
      </c>
      <c r="B55" t="s">
        <v>88</v>
      </c>
      <c r="C55" s="1">
        <v>19387.599999999999</v>
      </c>
      <c r="D55" s="1">
        <v>0</v>
      </c>
      <c r="E55" s="1">
        <v>19387.599999999999</v>
      </c>
    </row>
    <row r="56" spans="1:5" x14ac:dyDescent="0.25">
      <c r="A56">
        <v>77</v>
      </c>
      <c r="B56" t="s">
        <v>90</v>
      </c>
      <c r="C56" s="1">
        <v>18932.55</v>
      </c>
      <c r="D56" s="1">
        <v>1545.02</v>
      </c>
      <c r="E56" s="1">
        <v>17387.53</v>
      </c>
    </row>
    <row r="57" spans="1:5" x14ac:dyDescent="0.25">
      <c r="A57">
        <v>78</v>
      </c>
      <c r="B57" t="s">
        <v>91</v>
      </c>
      <c r="C57" s="1">
        <v>73645.490000000005</v>
      </c>
      <c r="D57" s="1">
        <v>0</v>
      </c>
      <c r="E57" s="1">
        <v>73645.490000000005</v>
      </c>
    </row>
    <row r="58" spans="1:5" x14ac:dyDescent="0.25">
      <c r="A58">
        <v>79</v>
      </c>
      <c r="B58" t="s">
        <v>92</v>
      </c>
      <c r="C58" s="1">
        <v>2084.5700000000002</v>
      </c>
      <c r="D58" s="1">
        <v>0</v>
      </c>
      <c r="E58" s="1">
        <v>2084.5700000000002</v>
      </c>
    </row>
    <row r="59" spans="1:5" x14ac:dyDescent="0.25">
      <c r="A59">
        <v>80</v>
      </c>
      <c r="B59" t="s">
        <v>93</v>
      </c>
      <c r="C59" s="1">
        <v>112792.54</v>
      </c>
      <c r="D59" s="1">
        <v>0</v>
      </c>
      <c r="E59" s="1">
        <v>112792.54</v>
      </c>
    </row>
    <row r="60" spans="1:5" x14ac:dyDescent="0.25">
      <c r="A60">
        <v>81</v>
      </c>
      <c r="B60" t="s">
        <v>94</v>
      </c>
      <c r="C60" s="1">
        <v>22219.03</v>
      </c>
      <c r="D60" s="1">
        <v>0</v>
      </c>
      <c r="E60" s="1">
        <v>22219.03</v>
      </c>
    </row>
    <row r="61" spans="1:5" x14ac:dyDescent="0.25">
      <c r="A61">
        <v>82</v>
      </c>
      <c r="B61" t="s">
        <v>95</v>
      </c>
      <c r="C61" s="1">
        <v>1066827.29</v>
      </c>
      <c r="D61" s="1">
        <v>0</v>
      </c>
      <c r="E61" s="1">
        <v>1066827.29</v>
      </c>
    </row>
    <row r="62" spans="1:5" x14ac:dyDescent="0.25">
      <c r="A62">
        <v>83</v>
      </c>
      <c r="B62" t="s">
        <v>96</v>
      </c>
      <c r="C62" s="1">
        <v>45678.9</v>
      </c>
      <c r="D62" s="1">
        <v>0</v>
      </c>
      <c r="E62" s="1">
        <v>45678.9</v>
      </c>
    </row>
    <row r="63" spans="1:5" x14ac:dyDescent="0.25">
      <c r="A63">
        <v>84</v>
      </c>
      <c r="B63" t="s">
        <v>97</v>
      </c>
      <c r="C63" s="1">
        <v>44128622.060000002</v>
      </c>
      <c r="D63" s="1">
        <v>4409524.3899999997</v>
      </c>
      <c r="E63" s="1">
        <v>39719097.670000002</v>
      </c>
    </row>
    <row r="64" spans="1:5" x14ac:dyDescent="0.25">
      <c r="A64">
        <v>475</v>
      </c>
      <c r="B64" t="s">
        <v>99</v>
      </c>
      <c r="C64" s="1">
        <v>865.3</v>
      </c>
      <c r="D64" s="1">
        <v>0</v>
      </c>
      <c r="E64" s="1">
        <v>865.3</v>
      </c>
    </row>
    <row r="65" spans="1:5" x14ac:dyDescent="0.25">
      <c r="A65">
        <v>86</v>
      </c>
      <c r="B65" t="s">
        <v>100</v>
      </c>
      <c r="C65" s="1">
        <v>154712.71</v>
      </c>
      <c r="D65" s="1">
        <v>11026</v>
      </c>
      <c r="E65" s="1">
        <v>143686.71</v>
      </c>
    </row>
    <row r="66" spans="1:5" x14ac:dyDescent="0.25">
      <c r="A66">
        <v>87</v>
      </c>
      <c r="B66" t="s">
        <v>101</v>
      </c>
      <c r="C66" s="1">
        <v>36285.339999999997</v>
      </c>
      <c r="D66" s="1">
        <v>0</v>
      </c>
      <c r="E66" s="1">
        <v>36285.339999999997</v>
      </c>
    </row>
    <row r="67" spans="1:5" x14ac:dyDescent="0.25">
      <c r="A67">
        <v>88</v>
      </c>
      <c r="B67" t="s">
        <v>102</v>
      </c>
      <c r="C67" s="1">
        <v>1858218.52</v>
      </c>
      <c r="D67" s="1">
        <v>22650.67</v>
      </c>
      <c r="E67" s="1">
        <v>1835567.85</v>
      </c>
    </row>
    <row r="68" spans="1:5" x14ac:dyDescent="0.25">
      <c r="A68">
        <v>89</v>
      </c>
      <c r="B68" t="s">
        <v>103</v>
      </c>
      <c r="C68" s="1">
        <v>4375260</v>
      </c>
      <c r="D68" s="1">
        <v>96360</v>
      </c>
      <c r="E68" s="1">
        <v>4278900</v>
      </c>
    </row>
    <row r="69" spans="1:5" x14ac:dyDescent="0.25">
      <c r="A69">
        <v>99</v>
      </c>
      <c r="B69" t="s">
        <v>104</v>
      </c>
      <c r="C69" s="1">
        <v>4124098.8</v>
      </c>
      <c r="D69" s="1">
        <v>2200</v>
      </c>
      <c r="E69" s="1">
        <v>4121898.8</v>
      </c>
    </row>
    <row r="70" spans="1:5" x14ac:dyDescent="0.25">
      <c r="A70">
        <v>100</v>
      </c>
      <c r="B70" t="s">
        <v>105</v>
      </c>
      <c r="C70" s="1">
        <v>248655.25</v>
      </c>
      <c r="D70" s="1">
        <v>0</v>
      </c>
      <c r="E70" s="1">
        <v>248655.25</v>
      </c>
    </row>
    <row r="71" spans="1:5" x14ac:dyDescent="0.25">
      <c r="A71">
        <v>101</v>
      </c>
      <c r="B71" t="s">
        <v>106</v>
      </c>
      <c r="C71" s="1">
        <v>2142205.84</v>
      </c>
      <c r="D71" s="1">
        <v>0</v>
      </c>
      <c r="E71" s="1">
        <v>2142205.84</v>
      </c>
    </row>
    <row r="72" spans="1:5" x14ac:dyDescent="0.25">
      <c r="A72">
        <v>102</v>
      </c>
      <c r="B72" t="s">
        <v>107</v>
      </c>
      <c r="C72" s="1">
        <v>34013.18</v>
      </c>
      <c r="D72" s="1">
        <v>0</v>
      </c>
      <c r="E72" s="1">
        <v>34013.18</v>
      </c>
    </row>
    <row r="73" spans="1:5" x14ac:dyDescent="0.25">
      <c r="A73">
        <v>103</v>
      </c>
      <c r="B73" t="s">
        <v>108</v>
      </c>
      <c r="C73" s="1">
        <v>9109.7999999999993</v>
      </c>
      <c r="D73" s="1">
        <v>0</v>
      </c>
      <c r="E73" s="1">
        <v>9109.7999999999993</v>
      </c>
    </row>
    <row r="74" spans="1:5" x14ac:dyDescent="0.25">
      <c r="A74">
        <v>280</v>
      </c>
      <c r="B74" t="s">
        <v>109</v>
      </c>
      <c r="C74" s="1">
        <v>64005.16</v>
      </c>
      <c r="D74" s="1">
        <v>0</v>
      </c>
      <c r="E74" s="1">
        <v>64005.16</v>
      </c>
    </row>
    <row r="75" spans="1:5" x14ac:dyDescent="0.25">
      <c r="A75">
        <v>106</v>
      </c>
      <c r="B75" t="s">
        <v>112</v>
      </c>
      <c r="C75" s="1">
        <v>166230.07999999999</v>
      </c>
      <c r="D75" s="1">
        <v>0</v>
      </c>
      <c r="E75" s="1">
        <v>166230.07999999999</v>
      </c>
    </row>
    <row r="76" spans="1:5" x14ac:dyDescent="0.25">
      <c r="A76">
        <v>107</v>
      </c>
      <c r="B76" t="s">
        <v>113</v>
      </c>
      <c r="C76" s="1">
        <v>24939.040000000001</v>
      </c>
      <c r="D76" s="1">
        <v>0</v>
      </c>
      <c r="E76" s="1">
        <v>24939.040000000001</v>
      </c>
    </row>
    <row r="77" spans="1:5" x14ac:dyDescent="0.25">
      <c r="A77">
        <v>108</v>
      </c>
      <c r="B77" t="s">
        <v>114</v>
      </c>
      <c r="C77" s="1">
        <v>99393.07</v>
      </c>
      <c r="D77" s="1">
        <v>0</v>
      </c>
      <c r="E77" s="1">
        <v>99393.07</v>
      </c>
    </row>
    <row r="78" spans="1:5" x14ac:dyDescent="0.25">
      <c r="A78">
        <v>109</v>
      </c>
      <c r="B78" t="s">
        <v>115</v>
      </c>
      <c r="C78" s="1">
        <v>1244673.42</v>
      </c>
      <c r="D78" s="1">
        <v>0</v>
      </c>
      <c r="E78" s="1">
        <v>1244673.42</v>
      </c>
    </row>
    <row r="79" spans="1:5" x14ac:dyDescent="0.25">
      <c r="A79">
        <v>295</v>
      </c>
      <c r="B79" t="s">
        <v>116</v>
      </c>
      <c r="C79" s="1">
        <v>1363727.49</v>
      </c>
      <c r="D79" s="1">
        <v>0</v>
      </c>
      <c r="E79" s="1">
        <v>1363727.49</v>
      </c>
    </row>
    <row r="80" spans="1:5" x14ac:dyDescent="0.25">
      <c r="A80">
        <v>110</v>
      </c>
      <c r="B80" t="s">
        <v>117</v>
      </c>
      <c r="C80" s="1">
        <v>121891.38</v>
      </c>
      <c r="D80" s="1">
        <v>0</v>
      </c>
      <c r="E80" s="1">
        <v>121891.38</v>
      </c>
    </row>
    <row r="81" spans="1:5" x14ac:dyDescent="0.25">
      <c r="A81">
        <v>111</v>
      </c>
      <c r="B81" t="s">
        <v>118</v>
      </c>
      <c r="C81" s="1">
        <v>173875.68</v>
      </c>
      <c r="D81" s="1">
        <v>87.06</v>
      </c>
      <c r="E81" s="1">
        <v>173788.62</v>
      </c>
    </row>
    <row r="82" spans="1:5" x14ac:dyDescent="0.25">
      <c r="A82">
        <v>112</v>
      </c>
      <c r="B82" t="s">
        <v>119</v>
      </c>
      <c r="C82" s="1">
        <v>1506335.18</v>
      </c>
      <c r="D82" s="1">
        <v>3022.68</v>
      </c>
      <c r="E82" s="1">
        <v>1503312.5</v>
      </c>
    </row>
    <row r="83" spans="1:5" x14ac:dyDescent="0.25">
      <c r="A83">
        <v>113</v>
      </c>
      <c r="B83" t="s">
        <v>121</v>
      </c>
      <c r="C83" s="1">
        <v>3318237.2499999902</v>
      </c>
      <c r="D83" s="1">
        <v>50050.400000000001</v>
      </c>
      <c r="E83" s="1">
        <v>3268186.85</v>
      </c>
    </row>
    <row r="84" spans="1:5" x14ac:dyDescent="0.25">
      <c r="A84">
        <v>115</v>
      </c>
      <c r="B84" t="s">
        <v>122</v>
      </c>
      <c r="C84" s="1">
        <v>153.44</v>
      </c>
      <c r="D84" s="1">
        <v>0</v>
      </c>
      <c r="E84" s="1">
        <v>153.44</v>
      </c>
    </row>
    <row r="85" spans="1:5" x14ac:dyDescent="0.25">
      <c r="A85">
        <v>116</v>
      </c>
      <c r="B85" t="s">
        <v>123</v>
      </c>
      <c r="C85" s="1">
        <v>1805821.46</v>
      </c>
      <c r="D85" s="1">
        <v>1125</v>
      </c>
      <c r="E85" s="1">
        <v>1804696.46</v>
      </c>
    </row>
    <row r="86" spans="1:5" x14ac:dyDescent="0.25">
      <c r="A86">
        <v>118</v>
      </c>
      <c r="B86" t="s">
        <v>124</v>
      </c>
      <c r="C86" s="1">
        <v>34795.83</v>
      </c>
      <c r="D86" s="1">
        <v>0</v>
      </c>
      <c r="E86" s="1">
        <v>34795.83</v>
      </c>
    </row>
    <row r="87" spans="1:5" x14ac:dyDescent="0.25">
      <c r="A87">
        <v>119</v>
      </c>
      <c r="B87" t="s">
        <v>125</v>
      </c>
      <c r="C87" s="1">
        <v>160216.15</v>
      </c>
      <c r="D87" s="1">
        <v>0</v>
      </c>
      <c r="E87" s="1">
        <v>160216.15</v>
      </c>
    </row>
    <row r="88" spans="1:5" x14ac:dyDescent="0.25">
      <c r="A88">
        <v>120</v>
      </c>
      <c r="B88" t="s">
        <v>126</v>
      </c>
      <c r="C88" s="1">
        <v>379974.14</v>
      </c>
      <c r="D88" s="1">
        <v>0</v>
      </c>
      <c r="E88" s="1">
        <v>379974.14</v>
      </c>
    </row>
    <row r="89" spans="1:5" x14ac:dyDescent="0.25">
      <c r="A89">
        <v>121</v>
      </c>
      <c r="B89" t="s">
        <v>127</v>
      </c>
      <c r="C89" s="1">
        <v>162217.72</v>
      </c>
      <c r="D89" s="1">
        <v>3092.33</v>
      </c>
      <c r="E89" s="1">
        <v>159125.39000000001</v>
      </c>
    </row>
    <row r="90" spans="1:5" x14ac:dyDescent="0.25">
      <c r="A90">
        <v>123</v>
      </c>
      <c r="B90" t="s">
        <v>129</v>
      </c>
      <c r="C90" s="1">
        <v>289115.12</v>
      </c>
      <c r="D90" s="1">
        <v>0</v>
      </c>
      <c r="E90" s="1">
        <v>289115.12</v>
      </c>
    </row>
    <row r="91" spans="1:5" x14ac:dyDescent="0.25">
      <c r="A91">
        <v>124</v>
      </c>
      <c r="B91" t="s">
        <v>130</v>
      </c>
      <c r="C91" s="1">
        <v>275432.62</v>
      </c>
      <c r="D91" s="1">
        <v>0</v>
      </c>
      <c r="E91" s="1">
        <v>275432.62</v>
      </c>
    </row>
    <row r="92" spans="1:5" x14ac:dyDescent="0.25">
      <c r="A92">
        <v>125</v>
      </c>
      <c r="B92" t="s">
        <v>131</v>
      </c>
      <c r="C92" s="1">
        <v>92793.3</v>
      </c>
      <c r="D92" s="1">
        <v>0</v>
      </c>
      <c r="E92" s="1">
        <v>92793.3</v>
      </c>
    </row>
    <row r="93" spans="1:5" x14ac:dyDescent="0.25">
      <c r="A93">
        <v>126</v>
      </c>
      <c r="B93" t="s">
        <v>132</v>
      </c>
      <c r="C93" s="1">
        <v>88970.240000000005</v>
      </c>
      <c r="D93" s="1">
        <v>0</v>
      </c>
      <c r="E93" s="1">
        <v>88970.240000000005</v>
      </c>
    </row>
    <row r="94" spans="1:5" x14ac:dyDescent="0.25">
      <c r="A94">
        <v>136</v>
      </c>
      <c r="B94" t="s">
        <v>134</v>
      </c>
      <c r="C94" s="1">
        <v>12970</v>
      </c>
      <c r="D94" s="1">
        <v>0</v>
      </c>
      <c r="E94" s="1">
        <v>12970</v>
      </c>
    </row>
    <row r="95" spans="1:5" x14ac:dyDescent="0.25">
      <c r="A95">
        <v>137</v>
      </c>
      <c r="B95" t="s">
        <v>135</v>
      </c>
      <c r="C95" s="1">
        <v>757973.36</v>
      </c>
      <c r="D95" s="1">
        <v>0</v>
      </c>
      <c r="E95" s="1">
        <v>931919.72</v>
      </c>
    </row>
    <row r="96" spans="1:5" x14ac:dyDescent="0.25">
      <c r="A96">
        <v>139</v>
      </c>
      <c r="B96" t="s">
        <v>136</v>
      </c>
      <c r="C96" s="1">
        <v>13132973.25</v>
      </c>
      <c r="D96" s="1">
        <v>0</v>
      </c>
      <c r="E96" s="1">
        <v>13132973.25</v>
      </c>
    </row>
    <row r="97" spans="1:5" x14ac:dyDescent="0.25">
      <c r="A97">
        <v>285</v>
      </c>
      <c r="B97" t="s">
        <v>138</v>
      </c>
      <c r="C97" s="1">
        <v>71603.33</v>
      </c>
      <c r="D97" s="1">
        <v>12388.22</v>
      </c>
      <c r="E97" s="1">
        <v>59215.11</v>
      </c>
    </row>
    <row r="98" spans="1:5" x14ac:dyDescent="0.25">
      <c r="A98">
        <v>142</v>
      </c>
      <c r="B98" t="s">
        <v>139</v>
      </c>
      <c r="C98" s="1">
        <v>255792.41</v>
      </c>
      <c r="D98" s="1">
        <v>0</v>
      </c>
      <c r="E98" s="1">
        <v>255792.41</v>
      </c>
    </row>
    <row r="99" spans="1:5" x14ac:dyDescent="0.25">
      <c r="A99">
        <v>143</v>
      </c>
      <c r="B99" t="s">
        <v>140</v>
      </c>
      <c r="C99" s="1">
        <v>85057.79</v>
      </c>
      <c r="D99" s="1">
        <v>0</v>
      </c>
      <c r="E99" s="1">
        <v>85057.79</v>
      </c>
    </row>
    <row r="100" spans="1:5" x14ac:dyDescent="0.25">
      <c r="A100">
        <v>514</v>
      </c>
      <c r="B100" t="s">
        <v>141</v>
      </c>
      <c r="C100" s="1">
        <v>541.04</v>
      </c>
      <c r="D100" s="1">
        <v>0</v>
      </c>
      <c r="E100" s="1">
        <v>541.04</v>
      </c>
    </row>
    <row r="101" spans="1:5" x14ac:dyDescent="0.25">
      <c r="A101">
        <v>144</v>
      </c>
      <c r="B101" t="s">
        <v>142</v>
      </c>
      <c r="C101" s="1">
        <v>18598.310000000001</v>
      </c>
      <c r="D101" s="1">
        <v>0</v>
      </c>
      <c r="E101" s="1">
        <v>18598.310000000001</v>
      </c>
    </row>
    <row r="102" spans="1:5" x14ac:dyDescent="0.25">
      <c r="A102">
        <v>149</v>
      </c>
      <c r="B102" t="s">
        <v>147</v>
      </c>
      <c r="C102" s="1">
        <v>283044.98</v>
      </c>
      <c r="D102" s="1">
        <v>0</v>
      </c>
      <c r="E102" s="1">
        <v>283044.98</v>
      </c>
    </row>
    <row r="103" spans="1:5" x14ac:dyDescent="0.25">
      <c r="A103">
        <v>150</v>
      </c>
      <c r="B103" t="s">
        <v>148</v>
      </c>
      <c r="C103" s="1">
        <v>172948.7</v>
      </c>
      <c r="D103" s="1">
        <v>0</v>
      </c>
      <c r="E103" s="1">
        <v>172948.7</v>
      </c>
    </row>
    <row r="104" spans="1:5" x14ac:dyDescent="0.25">
      <c r="A104">
        <v>251</v>
      </c>
      <c r="B104" t="s">
        <v>149</v>
      </c>
      <c r="C104" s="1">
        <v>990.9</v>
      </c>
      <c r="D104" s="1">
        <v>0</v>
      </c>
      <c r="E104" s="1">
        <v>990.9</v>
      </c>
    </row>
    <row r="105" spans="1:5" x14ac:dyDescent="0.25">
      <c r="A105">
        <v>151</v>
      </c>
      <c r="B105" t="s">
        <v>150</v>
      </c>
      <c r="C105" s="1">
        <v>15120</v>
      </c>
      <c r="D105" s="1">
        <v>0</v>
      </c>
      <c r="E105" s="1">
        <v>15120</v>
      </c>
    </row>
    <row r="106" spans="1:5" x14ac:dyDescent="0.25">
      <c r="A106">
        <v>152</v>
      </c>
      <c r="B106" t="s">
        <v>151</v>
      </c>
      <c r="C106" s="1">
        <v>7990410.6699999999</v>
      </c>
      <c r="D106" s="1">
        <v>39363.61</v>
      </c>
      <c r="E106" s="1">
        <v>7951047.0599999996</v>
      </c>
    </row>
    <row r="107" spans="1:5" x14ac:dyDescent="0.25">
      <c r="A107">
        <v>153</v>
      </c>
      <c r="B107" t="s">
        <v>152</v>
      </c>
      <c r="C107" s="1">
        <v>11779799.66</v>
      </c>
      <c r="D107" s="1">
        <v>520428.96</v>
      </c>
      <c r="E107" s="1">
        <v>11269086.32</v>
      </c>
    </row>
    <row r="108" spans="1:5" x14ac:dyDescent="0.25">
      <c r="A108">
        <v>250</v>
      </c>
      <c r="B108" t="s">
        <v>155</v>
      </c>
      <c r="C108" s="1">
        <v>118312.72</v>
      </c>
      <c r="D108" s="1">
        <v>0</v>
      </c>
      <c r="E108" s="1">
        <v>118312.72</v>
      </c>
    </row>
    <row r="109" spans="1:5" x14ac:dyDescent="0.25">
      <c r="A109">
        <v>159</v>
      </c>
      <c r="B109" t="s">
        <v>158</v>
      </c>
      <c r="C109" s="1">
        <v>322575.40999999997</v>
      </c>
      <c r="D109" s="1">
        <v>0</v>
      </c>
      <c r="E109" s="1">
        <v>322575.40999999997</v>
      </c>
    </row>
    <row r="110" spans="1:5" x14ac:dyDescent="0.25">
      <c r="A110">
        <v>164</v>
      </c>
      <c r="B110" t="s">
        <v>160</v>
      </c>
      <c r="C110" s="1">
        <v>34967.839999999997</v>
      </c>
      <c r="D110" s="1">
        <v>0</v>
      </c>
      <c r="E110" s="1">
        <v>34967.839999999997</v>
      </c>
    </row>
    <row r="111" spans="1:5" x14ac:dyDescent="0.25">
      <c r="A111">
        <v>166</v>
      </c>
      <c r="B111" t="s">
        <v>162</v>
      </c>
      <c r="C111" s="1">
        <v>106019.38</v>
      </c>
      <c r="D111" s="1">
        <v>0</v>
      </c>
      <c r="E111" s="1">
        <v>772146.72</v>
      </c>
    </row>
    <row r="112" spans="1:5" x14ac:dyDescent="0.25">
      <c r="A112">
        <v>169</v>
      </c>
      <c r="B112" t="s">
        <v>164</v>
      </c>
      <c r="C112" s="1">
        <v>5894.5</v>
      </c>
      <c r="D112" s="1">
        <v>0</v>
      </c>
      <c r="E112" s="1">
        <v>5894.5</v>
      </c>
    </row>
    <row r="113" spans="1:5" x14ac:dyDescent="0.25">
      <c r="A113">
        <v>170</v>
      </c>
      <c r="B113" t="s">
        <v>165</v>
      </c>
      <c r="C113" s="1">
        <v>2861007.4</v>
      </c>
      <c r="D113" s="1">
        <v>0</v>
      </c>
      <c r="E113" s="1">
        <v>2861007.4</v>
      </c>
    </row>
    <row r="114" spans="1:5" x14ac:dyDescent="0.25">
      <c r="A114">
        <v>171</v>
      </c>
      <c r="B114" t="s">
        <v>166</v>
      </c>
      <c r="C114" s="1">
        <v>8677344.7200000007</v>
      </c>
      <c r="D114" s="1">
        <v>7447.06</v>
      </c>
      <c r="E114" s="1">
        <v>8669897.6600000001</v>
      </c>
    </row>
    <row r="115" spans="1:5" x14ac:dyDescent="0.25">
      <c r="A115">
        <v>172</v>
      </c>
      <c r="B115" t="s">
        <v>167</v>
      </c>
      <c r="C115" s="1">
        <v>560936.26</v>
      </c>
      <c r="D115" s="1">
        <v>0</v>
      </c>
      <c r="E115" s="1">
        <v>560936.26</v>
      </c>
    </row>
    <row r="116" spans="1:5" x14ac:dyDescent="0.25">
      <c r="A116">
        <v>173</v>
      </c>
      <c r="B116" t="s">
        <v>168</v>
      </c>
      <c r="C116" s="1">
        <v>63443.37</v>
      </c>
      <c r="D116" s="1">
        <v>0</v>
      </c>
      <c r="E116" s="1">
        <v>63443.37</v>
      </c>
    </row>
    <row r="117" spans="1:5" x14ac:dyDescent="0.25">
      <c r="A117">
        <v>174</v>
      </c>
      <c r="B117" t="s">
        <v>276</v>
      </c>
      <c r="C117" s="1">
        <v>960.47</v>
      </c>
      <c r="D117" s="1">
        <v>0</v>
      </c>
      <c r="E117" s="1">
        <v>960.47</v>
      </c>
    </row>
    <row r="118" spans="1:5" x14ac:dyDescent="0.25">
      <c r="A118">
        <v>175</v>
      </c>
      <c r="B118" t="s">
        <v>169</v>
      </c>
      <c r="C118" s="1">
        <v>2800.47</v>
      </c>
      <c r="D118" s="1">
        <v>0</v>
      </c>
      <c r="E118" s="1">
        <v>2800.47</v>
      </c>
    </row>
    <row r="119" spans="1:5" x14ac:dyDescent="0.25">
      <c r="A119">
        <v>288</v>
      </c>
      <c r="B119" t="s">
        <v>170</v>
      </c>
      <c r="C119" s="1">
        <v>49958.52</v>
      </c>
      <c r="D119" s="1">
        <v>0</v>
      </c>
      <c r="E119" s="1">
        <v>49958.52</v>
      </c>
    </row>
    <row r="120" spans="1:5" x14ac:dyDescent="0.25">
      <c r="A120">
        <v>178</v>
      </c>
      <c r="B120" t="s">
        <v>173</v>
      </c>
      <c r="C120" s="1">
        <v>117385.8</v>
      </c>
      <c r="D120" s="1">
        <v>0</v>
      </c>
      <c r="E120" s="1">
        <v>117385.8</v>
      </c>
    </row>
    <row r="121" spans="1:5" x14ac:dyDescent="0.25">
      <c r="A121">
        <v>390</v>
      </c>
      <c r="B121" t="s">
        <v>174</v>
      </c>
      <c r="C121" s="1">
        <v>58530.45</v>
      </c>
      <c r="D121" s="1">
        <v>0</v>
      </c>
      <c r="E121" s="1">
        <v>58530.45</v>
      </c>
    </row>
    <row r="122" spans="1:5" x14ac:dyDescent="0.25">
      <c r="A122">
        <v>179</v>
      </c>
      <c r="B122" t="s">
        <v>175</v>
      </c>
      <c r="C122" s="1">
        <v>94.72</v>
      </c>
      <c r="D122" s="1">
        <v>0</v>
      </c>
      <c r="E122" s="1">
        <v>94.72</v>
      </c>
    </row>
    <row r="123" spans="1:5" x14ac:dyDescent="0.25">
      <c r="A123">
        <v>180</v>
      </c>
      <c r="B123" t="s">
        <v>176</v>
      </c>
      <c r="C123" s="1">
        <v>85363.72</v>
      </c>
      <c r="D123" s="1">
        <v>0</v>
      </c>
      <c r="E123" s="1">
        <v>85363.72</v>
      </c>
    </row>
    <row r="124" spans="1:5" x14ac:dyDescent="0.25">
      <c r="A124">
        <v>181</v>
      </c>
      <c r="B124" t="s">
        <v>177</v>
      </c>
      <c r="C124" s="1">
        <v>78255.179999999993</v>
      </c>
      <c r="D124" s="1">
        <v>0</v>
      </c>
      <c r="E124" s="1">
        <v>78255.179999999993</v>
      </c>
    </row>
    <row r="125" spans="1:5" x14ac:dyDescent="0.25">
      <c r="A125">
        <v>182</v>
      </c>
      <c r="B125" t="s">
        <v>178</v>
      </c>
      <c r="C125" s="1">
        <v>392669.06</v>
      </c>
      <c r="D125" s="1">
        <v>4396.66</v>
      </c>
      <c r="E125" s="1">
        <v>388272.4</v>
      </c>
    </row>
    <row r="126" spans="1:5" x14ac:dyDescent="0.25">
      <c r="A126">
        <v>183</v>
      </c>
      <c r="B126" t="s">
        <v>179</v>
      </c>
      <c r="C126" s="1">
        <v>2144292.44</v>
      </c>
      <c r="D126" s="1">
        <v>1640</v>
      </c>
      <c r="E126" s="1">
        <v>2142652.44</v>
      </c>
    </row>
    <row r="127" spans="1:5" x14ac:dyDescent="0.25">
      <c r="A127">
        <v>184</v>
      </c>
      <c r="B127" t="s">
        <v>180</v>
      </c>
      <c r="C127" s="1">
        <v>263309.81</v>
      </c>
      <c r="D127" s="1">
        <v>3904.78</v>
      </c>
      <c r="E127" s="1">
        <v>259405.03</v>
      </c>
    </row>
    <row r="128" spans="1:5" x14ac:dyDescent="0.25">
      <c r="A128">
        <v>185</v>
      </c>
      <c r="B128" t="s">
        <v>181</v>
      </c>
      <c r="C128" s="1">
        <v>134903.39000000001</v>
      </c>
      <c r="D128" s="1">
        <v>12607.98</v>
      </c>
      <c r="E128" s="1">
        <v>122295.41</v>
      </c>
    </row>
    <row r="129" spans="1:5" x14ac:dyDescent="0.25">
      <c r="A129">
        <v>187</v>
      </c>
      <c r="B129" t="s">
        <v>183</v>
      </c>
      <c r="C129" s="1">
        <v>25754.22</v>
      </c>
      <c r="D129" s="1">
        <v>0</v>
      </c>
      <c r="E129" s="1">
        <v>25754.22</v>
      </c>
    </row>
    <row r="130" spans="1:5" x14ac:dyDescent="0.25">
      <c r="A130">
        <v>189</v>
      </c>
      <c r="B130" t="s">
        <v>185</v>
      </c>
      <c r="C130" s="1">
        <v>11708.02</v>
      </c>
      <c r="D130" s="1">
        <v>0</v>
      </c>
      <c r="E130" s="1">
        <v>11708.02</v>
      </c>
    </row>
    <row r="131" spans="1:5" x14ac:dyDescent="0.25">
      <c r="A131">
        <v>190</v>
      </c>
      <c r="B131" t="s">
        <v>186</v>
      </c>
      <c r="C131" s="1">
        <v>325738.87</v>
      </c>
      <c r="D131" s="1">
        <v>0</v>
      </c>
      <c r="E131" s="1">
        <v>325738.87</v>
      </c>
    </row>
    <row r="132" spans="1:5" x14ac:dyDescent="0.25">
      <c r="A132">
        <v>292</v>
      </c>
      <c r="B132" t="s">
        <v>187</v>
      </c>
      <c r="C132" s="1">
        <v>213102.57</v>
      </c>
      <c r="D132" s="1">
        <v>621.20000000000005</v>
      </c>
      <c r="E132" s="1">
        <v>212481.37</v>
      </c>
    </row>
    <row r="133" spans="1:5" x14ac:dyDescent="0.25">
      <c r="A133">
        <v>191</v>
      </c>
      <c r="B133" t="s">
        <v>188</v>
      </c>
      <c r="C133" s="1">
        <v>16904.77</v>
      </c>
      <c r="D133" s="1">
        <v>0</v>
      </c>
      <c r="E133" s="1">
        <v>16904.77</v>
      </c>
    </row>
    <row r="134" spans="1:5" x14ac:dyDescent="0.25">
      <c r="A134">
        <v>193</v>
      </c>
      <c r="B134" t="s">
        <v>190</v>
      </c>
      <c r="C134" s="1">
        <v>1250830.21</v>
      </c>
      <c r="D134" s="1">
        <v>0</v>
      </c>
      <c r="E134" s="1">
        <v>1250830.21</v>
      </c>
    </row>
    <row r="135" spans="1:5" x14ac:dyDescent="0.25">
      <c r="A135">
        <v>194</v>
      </c>
      <c r="B135" t="s">
        <v>191</v>
      </c>
      <c r="C135" s="1">
        <v>7500</v>
      </c>
      <c r="D135" s="1">
        <v>0</v>
      </c>
      <c r="E135" s="1">
        <v>7500</v>
      </c>
    </row>
    <row r="136" spans="1:5" x14ac:dyDescent="0.25">
      <c r="A136">
        <v>195</v>
      </c>
      <c r="B136" t="s">
        <v>192</v>
      </c>
      <c r="C136" s="1">
        <v>78004.039999999994</v>
      </c>
      <c r="D136" s="1">
        <v>0</v>
      </c>
      <c r="E136" s="1">
        <v>78004.039999999994</v>
      </c>
    </row>
    <row r="137" spans="1:5" x14ac:dyDescent="0.25">
      <c r="A137">
        <v>196</v>
      </c>
      <c r="B137" t="s">
        <v>193</v>
      </c>
      <c r="C137" s="1">
        <v>942729.13</v>
      </c>
      <c r="D137" s="1">
        <v>205.56</v>
      </c>
      <c r="E137" s="1">
        <v>942523.57</v>
      </c>
    </row>
    <row r="138" spans="1:5" x14ac:dyDescent="0.25">
      <c r="A138">
        <v>199</v>
      </c>
      <c r="B138" t="s">
        <v>196</v>
      </c>
      <c r="C138" s="1">
        <v>70951.600000000006</v>
      </c>
      <c r="D138" s="1">
        <v>0</v>
      </c>
      <c r="E138" s="1">
        <v>101884.86</v>
      </c>
    </row>
    <row r="139" spans="1:5" x14ac:dyDescent="0.25">
      <c r="A139">
        <v>391</v>
      </c>
      <c r="B139" t="s">
        <v>197</v>
      </c>
      <c r="C139" s="1">
        <v>44572.03</v>
      </c>
      <c r="D139" s="1">
        <v>0</v>
      </c>
      <c r="E139" s="1">
        <v>44572.03</v>
      </c>
    </row>
    <row r="140" spans="1:5" x14ac:dyDescent="0.25">
      <c r="A140">
        <v>200</v>
      </c>
      <c r="B140" t="s">
        <v>198</v>
      </c>
      <c r="C140" s="1">
        <v>252668.05</v>
      </c>
      <c r="D140" s="1">
        <v>5951.78</v>
      </c>
      <c r="E140" s="1">
        <v>246716.27</v>
      </c>
    </row>
    <row r="141" spans="1:5" x14ac:dyDescent="0.25">
      <c r="A141">
        <v>201</v>
      </c>
      <c r="B141" t="s">
        <v>199</v>
      </c>
      <c r="C141" s="1">
        <v>267862.48</v>
      </c>
      <c r="D141" s="1">
        <v>1819.81</v>
      </c>
      <c r="E141" s="1">
        <v>266042.67</v>
      </c>
    </row>
    <row r="142" spans="1:5" x14ac:dyDescent="0.25">
      <c r="A142">
        <v>203</v>
      </c>
      <c r="B142" t="s">
        <v>203</v>
      </c>
      <c r="C142" s="1">
        <v>66452.34</v>
      </c>
      <c r="D142" s="1">
        <v>0</v>
      </c>
      <c r="E142" s="1">
        <v>66452.34</v>
      </c>
    </row>
    <row r="143" spans="1:5" x14ac:dyDescent="0.25">
      <c r="A143">
        <v>204</v>
      </c>
      <c r="B143" t="s">
        <v>204</v>
      </c>
      <c r="C143" s="1">
        <v>1213390.52</v>
      </c>
      <c r="D143" s="1">
        <v>0</v>
      </c>
      <c r="E143" s="1">
        <v>1213390.52</v>
      </c>
    </row>
    <row r="144" spans="1:5" x14ac:dyDescent="0.25">
      <c r="A144">
        <v>205</v>
      </c>
      <c r="B144" t="s">
        <v>205</v>
      </c>
      <c r="C144" s="1">
        <v>11717788.68</v>
      </c>
      <c r="D144" s="1">
        <v>0</v>
      </c>
      <c r="E144" s="1">
        <v>11885173.99</v>
      </c>
    </row>
    <row r="145" spans="1:5" x14ac:dyDescent="0.25">
      <c r="A145">
        <v>207</v>
      </c>
      <c r="B145" t="s">
        <v>206</v>
      </c>
      <c r="C145" s="1">
        <v>42069.02</v>
      </c>
      <c r="D145" s="1">
        <v>476.9</v>
      </c>
      <c r="E145" s="1">
        <v>41592.120000000003</v>
      </c>
    </row>
    <row r="146" spans="1:5" x14ac:dyDescent="0.25">
      <c r="A146">
        <v>208</v>
      </c>
      <c r="B146" t="s">
        <v>207</v>
      </c>
      <c r="C146" s="1">
        <v>360</v>
      </c>
      <c r="D146" s="1">
        <v>0</v>
      </c>
      <c r="E146" s="1">
        <v>360</v>
      </c>
    </row>
    <row r="147" spans="1:5" x14ac:dyDescent="0.25">
      <c r="A147">
        <v>209</v>
      </c>
      <c r="B147" t="s">
        <v>208</v>
      </c>
      <c r="C147" s="1">
        <v>64409.33</v>
      </c>
      <c r="D147" s="1">
        <v>0</v>
      </c>
      <c r="E147" s="1">
        <v>64409.33</v>
      </c>
    </row>
    <row r="148" spans="1:5" x14ac:dyDescent="0.25">
      <c r="A148">
        <v>214</v>
      </c>
      <c r="B148" t="s">
        <v>213</v>
      </c>
      <c r="C148" s="1">
        <v>275507.84000000003</v>
      </c>
      <c r="D148" s="1">
        <v>0</v>
      </c>
      <c r="E148" s="1">
        <v>275507.84000000003</v>
      </c>
    </row>
    <row r="149" spans="1:5" x14ac:dyDescent="0.25">
      <c r="A149">
        <v>216</v>
      </c>
      <c r="B149" t="s">
        <v>216</v>
      </c>
      <c r="C149" s="1">
        <v>207275.32</v>
      </c>
      <c r="D149" s="1">
        <v>0</v>
      </c>
      <c r="E149" s="1">
        <v>207275.32</v>
      </c>
    </row>
    <row r="150" spans="1:5" x14ac:dyDescent="0.25">
      <c r="A150">
        <v>294</v>
      </c>
      <c r="B150" t="s">
        <v>218</v>
      </c>
      <c r="C150" s="1">
        <v>90731.839999999997</v>
      </c>
      <c r="D150" s="1">
        <v>0</v>
      </c>
      <c r="E150" s="1">
        <v>90731.839999999997</v>
      </c>
    </row>
    <row r="151" spans="1:5" x14ac:dyDescent="0.25">
      <c r="A151">
        <v>218</v>
      </c>
      <c r="B151" t="s">
        <v>219</v>
      </c>
      <c r="C151" s="1">
        <v>8385638.3700000001</v>
      </c>
      <c r="D151" s="1">
        <v>0</v>
      </c>
      <c r="E151" s="1">
        <v>8385638.3699999899</v>
      </c>
    </row>
    <row r="152" spans="1:5" x14ac:dyDescent="0.25">
      <c r="A152">
        <v>298</v>
      </c>
      <c r="B152" t="s">
        <v>220</v>
      </c>
      <c r="C152" s="1">
        <v>269568.8</v>
      </c>
      <c r="D152" s="1">
        <v>12445.6</v>
      </c>
      <c r="E152" s="1">
        <v>257123.20000000001</v>
      </c>
    </row>
    <row r="153" spans="1:5" x14ac:dyDescent="0.25">
      <c r="A153">
        <v>219</v>
      </c>
      <c r="B153" t="s">
        <v>221</v>
      </c>
      <c r="C153" s="1">
        <v>72725.69</v>
      </c>
      <c r="D153" s="1">
        <v>0</v>
      </c>
      <c r="E153" s="1">
        <v>72725.69</v>
      </c>
    </row>
    <row r="154" spans="1:5" x14ac:dyDescent="0.25">
      <c r="A154">
        <v>220</v>
      </c>
      <c r="B154" t="s">
        <v>222</v>
      </c>
      <c r="C154" s="1">
        <v>23569.18</v>
      </c>
      <c r="D154" s="1">
        <v>1061</v>
      </c>
      <c r="E154" s="1">
        <v>22508.18</v>
      </c>
    </row>
    <row r="155" spans="1:5" x14ac:dyDescent="0.25">
      <c r="A155">
        <v>222</v>
      </c>
      <c r="B155" t="s">
        <v>224</v>
      </c>
      <c r="C155" s="1">
        <v>2200</v>
      </c>
      <c r="D155" s="1">
        <v>0</v>
      </c>
      <c r="E155" s="1">
        <v>2200</v>
      </c>
    </row>
    <row r="156" spans="1:5" x14ac:dyDescent="0.25">
      <c r="A156">
        <v>224</v>
      </c>
      <c r="B156" t="s">
        <v>225</v>
      </c>
      <c r="C156" s="1">
        <v>4421101.3799999896</v>
      </c>
      <c r="D156" s="1">
        <v>38421.279999999999</v>
      </c>
      <c r="E156" s="1">
        <v>4382680.0999999996</v>
      </c>
    </row>
    <row r="157" spans="1:5" x14ac:dyDescent="0.25">
      <c r="A157">
        <v>225</v>
      </c>
      <c r="B157" t="s">
        <v>226</v>
      </c>
      <c r="C157" s="1">
        <v>3702.26</v>
      </c>
      <c r="D157" s="1">
        <v>0</v>
      </c>
      <c r="E157" s="1">
        <v>3702.26</v>
      </c>
    </row>
    <row r="158" spans="1:5" x14ac:dyDescent="0.25">
      <c r="A158">
        <v>226</v>
      </c>
      <c r="B158" t="s">
        <v>227</v>
      </c>
      <c r="C158" s="1">
        <v>89942.16</v>
      </c>
      <c r="D158" s="1">
        <v>0</v>
      </c>
      <c r="E158" s="1">
        <v>89942.16</v>
      </c>
    </row>
    <row r="159" spans="1:5" x14ac:dyDescent="0.25">
      <c r="A159">
        <v>227</v>
      </c>
      <c r="B159" t="s">
        <v>228</v>
      </c>
      <c r="C159" s="1">
        <v>76307.600000000006</v>
      </c>
      <c r="D159" s="1">
        <v>0</v>
      </c>
      <c r="E159" s="1">
        <v>76307.599999999904</v>
      </c>
    </row>
    <row r="160" spans="1:5" x14ac:dyDescent="0.25">
      <c r="A160">
        <v>228</v>
      </c>
      <c r="B160" t="s">
        <v>277</v>
      </c>
      <c r="C160" s="1">
        <v>718062.09</v>
      </c>
      <c r="D160" s="1">
        <v>0</v>
      </c>
      <c r="E160" s="1">
        <v>734387.87</v>
      </c>
    </row>
    <row r="161" spans="1:5" x14ac:dyDescent="0.25">
      <c r="A161">
        <v>229</v>
      </c>
      <c r="B161" t="s">
        <v>230</v>
      </c>
      <c r="C161" s="1">
        <v>20552750.52</v>
      </c>
      <c r="D161" s="1">
        <v>210276.52</v>
      </c>
      <c r="E161" s="1">
        <v>20342474</v>
      </c>
    </row>
    <row r="162" spans="1:5" x14ac:dyDescent="0.25">
      <c r="A162">
        <v>230</v>
      </c>
      <c r="B162" t="s">
        <v>231</v>
      </c>
      <c r="C162" s="1">
        <v>293822.3</v>
      </c>
      <c r="D162" s="1">
        <v>0</v>
      </c>
      <c r="E162" s="1">
        <v>293822.3</v>
      </c>
    </row>
    <row r="163" spans="1:5" x14ac:dyDescent="0.25">
      <c r="A163">
        <v>231</v>
      </c>
      <c r="B163" t="s">
        <v>232</v>
      </c>
      <c r="C163" s="1">
        <v>105061.37</v>
      </c>
      <c r="D163" s="1">
        <v>310</v>
      </c>
      <c r="E163" s="1">
        <v>104751.37</v>
      </c>
    </row>
    <row r="164" spans="1:5" x14ac:dyDescent="0.25">
      <c r="A164">
        <v>234</v>
      </c>
      <c r="B164" t="s">
        <v>235</v>
      </c>
      <c r="C164" s="1">
        <v>3800</v>
      </c>
      <c r="D164" s="1">
        <v>0</v>
      </c>
      <c r="E164" s="1">
        <v>3800</v>
      </c>
    </row>
    <row r="165" spans="1:5" x14ac:dyDescent="0.25">
      <c r="A165">
        <v>235</v>
      </c>
      <c r="B165" t="s">
        <v>236</v>
      </c>
      <c r="C165" s="1">
        <v>359530.63</v>
      </c>
      <c r="D165" s="1">
        <v>0</v>
      </c>
      <c r="E165" s="1">
        <v>359530.63</v>
      </c>
    </row>
    <row r="166" spans="1:5" x14ac:dyDescent="0.25">
      <c r="A166">
        <v>279</v>
      </c>
      <c r="B166" t="s">
        <v>237</v>
      </c>
      <c r="C166" s="1">
        <v>511402</v>
      </c>
      <c r="D166" s="1">
        <v>0</v>
      </c>
      <c r="E166" s="1">
        <v>511402</v>
      </c>
    </row>
    <row r="167" spans="1:5" x14ac:dyDescent="0.25">
      <c r="A167">
        <v>236</v>
      </c>
      <c r="B167" t="s">
        <v>238</v>
      </c>
      <c r="C167" s="1">
        <v>121044.29</v>
      </c>
      <c r="D167" s="1">
        <v>0</v>
      </c>
      <c r="E167" s="1">
        <v>122064.56</v>
      </c>
    </row>
    <row r="168" spans="1:5" x14ac:dyDescent="0.25">
      <c r="A168">
        <v>237</v>
      </c>
      <c r="B168" t="s">
        <v>239</v>
      </c>
      <c r="C168" s="1">
        <v>502384.58</v>
      </c>
      <c r="D168" s="1">
        <v>11104.63</v>
      </c>
      <c r="E168" s="1">
        <v>491279.95</v>
      </c>
    </row>
    <row r="169" spans="1:5" x14ac:dyDescent="0.25">
      <c r="A169">
        <v>239</v>
      </c>
      <c r="B169" t="s">
        <v>241</v>
      </c>
      <c r="C169" s="1">
        <v>93460.63</v>
      </c>
      <c r="D169" s="1">
        <v>0</v>
      </c>
      <c r="E169" s="1">
        <v>93460.629999999903</v>
      </c>
    </row>
    <row r="170" spans="1:5" x14ac:dyDescent="0.25">
      <c r="A170">
        <v>243</v>
      </c>
      <c r="B170" t="s">
        <v>245</v>
      </c>
      <c r="C170" s="1">
        <v>171345.17</v>
      </c>
      <c r="D170" s="1">
        <v>0</v>
      </c>
      <c r="E170" s="1">
        <v>171345.17</v>
      </c>
    </row>
    <row r="171" spans="1:5" x14ac:dyDescent="0.25">
      <c r="A171">
        <v>244</v>
      </c>
      <c r="B171" t="s">
        <v>246</v>
      </c>
      <c r="C171" s="1">
        <v>2740</v>
      </c>
      <c r="D171" s="1">
        <v>0</v>
      </c>
      <c r="E171" s="1">
        <v>2740</v>
      </c>
    </row>
    <row r="172" spans="1:5" x14ac:dyDescent="0.25">
      <c r="A172">
        <v>394</v>
      </c>
      <c r="B172" t="s">
        <v>247</v>
      </c>
      <c r="C172" s="1">
        <v>20998861.489999998</v>
      </c>
      <c r="D172" s="1">
        <v>0</v>
      </c>
      <c r="E172" s="1">
        <v>21558782.300000001</v>
      </c>
    </row>
    <row r="173" spans="1:5" x14ac:dyDescent="0.25">
      <c r="A173">
        <v>246</v>
      </c>
      <c r="B173" t="s">
        <v>249</v>
      </c>
      <c r="C173" s="1">
        <v>363106.37</v>
      </c>
      <c r="D173" s="1">
        <v>2321.14</v>
      </c>
      <c r="E173" s="1">
        <v>360785.23</v>
      </c>
    </row>
    <row r="174" spans="1:5" x14ac:dyDescent="0.25">
      <c r="A174">
        <v>247</v>
      </c>
      <c r="B174" t="s">
        <v>250</v>
      </c>
      <c r="C174" s="1">
        <v>53222.3</v>
      </c>
      <c r="D174" s="1">
        <v>3450.04</v>
      </c>
      <c r="E174" s="1">
        <v>49772.26</v>
      </c>
    </row>
    <row r="175" spans="1:5" x14ac:dyDescent="0.25">
      <c r="A175">
        <v>395</v>
      </c>
      <c r="B175" t="s">
        <v>252</v>
      </c>
      <c r="C175" s="1">
        <v>12255.06</v>
      </c>
      <c r="D175" s="1">
        <v>0</v>
      </c>
      <c r="E175" s="1">
        <v>12255.06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4"/>
  <sheetViews>
    <sheetView topLeftCell="D1" workbookViewId="0">
      <selection activeCell="O8" sqref="O8"/>
    </sheetView>
  </sheetViews>
  <sheetFormatPr defaultRowHeight="15" x14ac:dyDescent="0.25"/>
  <cols>
    <col min="1" max="1" width="13.42578125" bestFit="1" customWidth="1"/>
    <col min="2" max="3" width="28.7109375" bestFit="1" customWidth="1"/>
    <col min="4" max="4" width="5" style="2" bestFit="1" customWidth="1"/>
    <col min="5" max="5" width="15.42578125" style="1" bestFit="1" customWidth="1"/>
    <col min="6" max="7" width="13.85546875" style="1" customWidth="1"/>
    <col min="8" max="8" width="15.42578125" style="1" customWidth="1"/>
    <col min="9" max="9" width="13.85546875" style="1" customWidth="1"/>
    <col min="10" max="10" width="6.140625" style="1" customWidth="1"/>
    <col min="11" max="13" width="9.140625" customWidth="1"/>
    <col min="14" max="14" width="22.7109375" style="1" bestFit="1" customWidth="1"/>
    <col min="15" max="15" width="35" style="1" bestFit="1" customWidth="1"/>
    <col min="16" max="16" width="19.140625" style="1" bestFit="1" customWidth="1"/>
    <col min="17" max="17" width="37" style="1" bestFit="1" customWidth="1"/>
    <col min="18" max="18" width="34.28515625" style="1" bestFit="1" customWidth="1"/>
    <col min="19" max="19" width="52" style="1" bestFit="1" customWidth="1"/>
  </cols>
  <sheetData>
    <row r="1" spans="1:19" x14ac:dyDescent="0.25">
      <c r="A1" t="s">
        <v>279</v>
      </c>
      <c r="B1" t="s">
        <v>1</v>
      </c>
      <c r="D1" s="2" t="s">
        <v>275</v>
      </c>
      <c r="E1" s="1" t="s">
        <v>9</v>
      </c>
      <c r="F1" s="1" t="s">
        <v>280</v>
      </c>
      <c r="G1" s="1" t="s">
        <v>281</v>
      </c>
      <c r="H1" s="1" t="s">
        <v>282</v>
      </c>
      <c r="I1" s="1" t="s">
        <v>283</v>
      </c>
      <c r="J1" s="1" t="s">
        <v>284</v>
      </c>
      <c r="K1" t="s">
        <v>285</v>
      </c>
      <c r="L1" t="s">
        <v>286</v>
      </c>
      <c r="M1" t="s">
        <v>287</v>
      </c>
      <c r="N1" s="1" t="s">
        <v>288</v>
      </c>
      <c r="O1" s="1" t="s">
        <v>289</v>
      </c>
      <c r="P1" s="1" t="s">
        <v>290</v>
      </c>
      <c r="Q1" s="1" t="s">
        <v>291</v>
      </c>
      <c r="R1" s="1" t="s">
        <v>292</v>
      </c>
      <c r="S1" s="1" t="s">
        <v>293</v>
      </c>
    </row>
    <row r="2" spans="1:19" x14ac:dyDescent="0.25">
      <c r="A2">
        <v>386</v>
      </c>
      <c r="B2" t="s">
        <v>10</v>
      </c>
      <c r="D2" s="2">
        <v>2016</v>
      </c>
      <c r="E2" s="1">
        <v>19.84</v>
      </c>
      <c r="F2" s="1">
        <v>0</v>
      </c>
      <c r="G2" s="1">
        <v>0</v>
      </c>
      <c r="H2" s="1">
        <v>0</v>
      </c>
      <c r="I2" s="1">
        <v>0</v>
      </c>
      <c r="J2" s="1" t="s">
        <v>294</v>
      </c>
      <c r="K2">
        <v>1093</v>
      </c>
      <c r="L2">
        <v>10</v>
      </c>
      <c r="M2">
        <v>6</v>
      </c>
      <c r="N2" s="1">
        <v>3594737.08</v>
      </c>
      <c r="O2" s="1">
        <v>14801006.5</v>
      </c>
      <c r="P2" s="1">
        <v>5349452.22</v>
      </c>
      <c r="Q2" s="1">
        <v>0</v>
      </c>
      <c r="R2" s="1">
        <v>1699335.09</v>
      </c>
      <c r="S2" s="1">
        <v>0</v>
      </c>
    </row>
    <row r="3" spans="1:19" x14ac:dyDescent="0.25">
      <c r="A3">
        <v>1</v>
      </c>
      <c r="B3" t="s">
        <v>11</v>
      </c>
      <c r="D3" s="2">
        <v>2016</v>
      </c>
      <c r="E3" s="1">
        <v>16.04</v>
      </c>
      <c r="F3" s="1">
        <v>0</v>
      </c>
      <c r="G3" s="1">
        <v>0</v>
      </c>
      <c r="H3" s="1">
        <v>0</v>
      </c>
      <c r="I3" s="1">
        <v>0</v>
      </c>
      <c r="J3" s="1" t="s">
        <v>295</v>
      </c>
      <c r="K3">
        <v>1093</v>
      </c>
      <c r="L3">
        <v>10</v>
      </c>
      <c r="M3">
        <v>6</v>
      </c>
      <c r="N3" s="1">
        <v>4231200.5</v>
      </c>
      <c r="O3" s="1">
        <v>21459148.809999999</v>
      </c>
      <c r="P3" s="1">
        <v>7346776.3600000003</v>
      </c>
      <c r="Q3" s="1">
        <v>0</v>
      </c>
      <c r="R3" s="1">
        <v>3225688.36</v>
      </c>
      <c r="S3" s="1">
        <v>0</v>
      </c>
    </row>
    <row r="4" spans="1:19" x14ac:dyDescent="0.25">
      <c r="A4">
        <v>249</v>
      </c>
      <c r="B4" t="s">
        <v>12</v>
      </c>
      <c r="D4" s="2">
        <v>2016</v>
      </c>
      <c r="E4" s="1">
        <v>17.260000000000002</v>
      </c>
      <c r="F4" s="1">
        <v>0</v>
      </c>
      <c r="G4" s="1">
        <v>0</v>
      </c>
      <c r="H4" s="1">
        <v>0</v>
      </c>
      <c r="I4" s="1">
        <v>0</v>
      </c>
      <c r="J4" s="1" t="s">
        <v>296</v>
      </c>
      <c r="K4">
        <v>1093</v>
      </c>
      <c r="L4">
        <v>10</v>
      </c>
      <c r="M4">
        <v>6</v>
      </c>
      <c r="N4" s="1">
        <v>6303334.1600000001</v>
      </c>
      <c r="O4" s="1">
        <v>29962579.16</v>
      </c>
      <c r="P4" s="1">
        <v>10870506.880000001</v>
      </c>
      <c r="Q4" s="1">
        <v>276831.58</v>
      </c>
      <c r="R4" s="1">
        <v>4624712.57</v>
      </c>
      <c r="S4" s="1">
        <v>264033.34000000003</v>
      </c>
    </row>
    <row r="5" spans="1:19" x14ac:dyDescent="0.25">
      <c r="A5">
        <v>2</v>
      </c>
      <c r="B5" t="s">
        <v>13</v>
      </c>
      <c r="D5" s="2">
        <v>2016</v>
      </c>
      <c r="E5" s="1">
        <v>15.01</v>
      </c>
      <c r="F5" s="1">
        <v>0</v>
      </c>
      <c r="G5" s="1">
        <v>0</v>
      </c>
      <c r="H5" s="1">
        <v>0</v>
      </c>
      <c r="I5" s="1">
        <v>0</v>
      </c>
      <c r="J5" s="1" t="s">
        <v>297</v>
      </c>
      <c r="K5">
        <v>1093</v>
      </c>
      <c r="L5">
        <v>10</v>
      </c>
      <c r="M5">
        <v>6</v>
      </c>
      <c r="N5" s="1">
        <v>397670.32</v>
      </c>
      <c r="O5" s="1">
        <v>9815819.0600000005</v>
      </c>
      <c r="P5" s="1">
        <v>2557625.44</v>
      </c>
      <c r="Q5" s="1">
        <v>6659.02</v>
      </c>
      <c r="R5" s="1">
        <v>1025054.39</v>
      </c>
      <c r="S5" s="1">
        <v>6405.12</v>
      </c>
    </row>
    <row r="6" spans="1:19" x14ac:dyDescent="0.25">
      <c r="A6">
        <v>3</v>
      </c>
      <c r="B6" t="s">
        <v>14</v>
      </c>
      <c r="D6" s="2">
        <v>2016</v>
      </c>
      <c r="E6" s="1">
        <v>15.75</v>
      </c>
      <c r="F6" s="1">
        <v>0</v>
      </c>
      <c r="G6" s="1">
        <v>0</v>
      </c>
      <c r="H6" s="1">
        <v>0</v>
      </c>
      <c r="I6" s="1">
        <v>0</v>
      </c>
      <c r="J6" s="1" t="s">
        <v>298</v>
      </c>
      <c r="K6">
        <v>1093</v>
      </c>
      <c r="L6">
        <v>10</v>
      </c>
      <c r="M6">
        <v>6</v>
      </c>
      <c r="N6" s="1">
        <v>1649807.98</v>
      </c>
      <c r="O6" s="1">
        <v>13443330.380000001</v>
      </c>
      <c r="P6" s="1">
        <v>4392692.09</v>
      </c>
      <c r="Q6" s="1">
        <v>0</v>
      </c>
      <c r="R6" s="1">
        <v>2015736.25</v>
      </c>
      <c r="S6" s="1">
        <v>0</v>
      </c>
    </row>
    <row r="7" spans="1:19" x14ac:dyDescent="0.25">
      <c r="A7">
        <v>4</v>
      </c>
      <c r="B7" t="s">
        <v>15</v>
      </c>
      <c r="D7" s="2">
        <v>2016</v>
      </c>
      <c r="E7" s="1">
        <v>12.96</v>
      </c>
      <c r="F7" s="1">
        <v>0</v>
      </c>
      <c r="G7" s="1">
        <v>0</v>
      </c>
      <c r="H7" s="1">
        <v>0</v>
      </c>
      <c r="I7" s="1">
        <v>0</v>
      </c>
      <c r="J7" s="1" t="s">
        <v>299</v>
      </c>
      <c r="K7">
        <v>1093</v>
      </c>
      <c r="L7">
        <v>10</v>
      </c>
      <c r="M7">
        <v>6</v>
      </c>
      <c r="N7" s="1">
        <v>167633.54</v>
      </c>
      <c r="O7" s="1">
        <v>12510406.189999999</v>
      </c>
      <c r="P7" s="1">
        <v>2509498.11</v>
      </c>
      <c r="Q7" s="1">
        <v>2589.9699999999998</v>
      </c>
      <c r="R7" s="1">
        <v>866035.34</v>
      </c>
      <c r="S7" s="1">
        <v>2589.9699999999998</v>
      </c>
    </row>
    <row r="8" spans="1:19" x14ac:dyDescent="0.25">
      <c r="A8">
        <v>387</v>
      </c>
      <c r="B8" t="s">
        <v>16</v>
      </c>
      <c r="D8" s="2">
        <v>2016</v>
      </c>
      <c r="E8" s="1">
        <v>15.45</v>
      </c>
      <c r="F8" s="1">
        <v>0</v>
      </c>
      <c r="G8" s="1">
        <v>0</v>
      </c>
      <c r="H8" s="1">
        <v>0</v>
      </c>
      <c r="I8" s="1">
        <v>0</v>
      </c>
      <c r="J8" s="1" t="s">
        <v>300</v>
      </c>
      <c r="K8">
        <v>1093</v>
      </c>
      <c r="L8">
        <v>10</v>
      </c>
      <c r="M8">
        <v>6</v>
      </c>
      <c r="N8" s="1">
        <v>30953679.359999999</v>
      </c>
      <c r="O8" s="1">
        <v>81608750.340000004</v>
      </c>
      <c r="P8" s="1">
        <v>38030845.890000001</v>
      </c>
      <c r="Q8" s="1">
        <v>6883877.9299999997</v>
      </c>
      <c r="R8" s="1">
        <v>21026575.219999999</v>
      </c>
      <c r="S8" s="1">
        <v>6498425.9400000004</v>
      </c>
    </row>
    <row r="9" spans="1:19" x14ac:dyDescent="0.25">
      <c r="A9">
        <v>5</v>
      </c>
      <c r="B9" t="s">
        <v>17</v>
      </c>
      <c r="D9" s="2">
        <v>2016</v>
      </c>
      <c r="E9" s="1">
        <v>23.44</v>
      </c>
      <c r="F9" s="1">
        <v>0</v>
      </c>
      <c r="G9" s="1">
        <v>0</v>
      </c>
      <c r="H9" s="1">
        <v>0</v>
      </c>
      <c r="I9" s="1">
        <v>0</v>
      </c>
      <c r="J9" s="1" t="s">
        <v>301</v>
      </c>
      <c r="K9">
        <v>1093</v>
      </c>
      <c r="L9">
        <v>10</v>
      </c>
      <c r="M9">
        <v>6</v>
      </c>
      <c r="N9" s="1">
        <v>7969562.4800000004</v>
      </c>
      <c r="O9" s="1">
        <v>33653491.799999997</v>
      </c>
      <c r="P9" s="1">
        <v>15069814.68</v>
      </c>
      <c r="Q9" s="1">
        <v>51251.09</v>
      </c>
      <c r="R9" s="1">
        <v>5312061.53</v>
      </c>
      <c r="S9" s="1">
        <v>51251.09</v>
      </c>
    </row>
    <row r="10" spans="1:19" x14ac:dyDescent="0.25">
      <c r="A10">
        <v>6</v>
      </c>
      <c r="B10" t="s">
        <v>18</v>
      </c>
      <c r="D10" s="2">
        <v>2016</v>
      </c>
      <c r="E10" s="1">
        <v>18.84</v>
      </c>
      <c r="F10" s="1">
        <v>0</v>
      </c>
      <c r="G10" s="1">
        <v>0</v>
      </c>
      <c r="H10" s="1">
        <v>0</v>
      </c>
      <c r="I10" s="1">
        <v>0</v>
      </c>
      <c r="J10" s="1" t="s">
        <v>302</v>
      </c>
      <c r="K10">
        <v>1093</v>
      </c>
      <c r="L10">
        <v>10</v>
      </c>
      <c r="M10">
        <v>6</v>
      </c>
      <c r="N10" s="1">
        <v>260307.8</v>
      </c>
      <c r="O10" s="1">
        <v>9882715.8100000005</v>
      </c>
      <c r="P10" s="1">
        <v>2624303.34</v>
      </c>
      <c r="Q10" s="1">
        <v>162474.9</v>
      </c>
      <c r="R10" s="1">
        <v>716225.93</v>
      </c>
      <c r="S10" s="1">
        <v>159919.66</v>
      </c>
    </row>
    <row r="11" spans="1:19" x14ac:dyDescent="0.25">
      <c r="A11">
        <v>287</v>
      </c>
      <c r="B11" t="s">
        <v>19</v>
      </c>
      <c r="D11" s="2">
        <v>2016</v>
      </c>
      <c r="E11" s="1">
        <v>17.41</v>
      </c>
      <c r="F11" s="1">
        <v>0</v>
      </c>
      <c r="G11" s="1">
        <v>0</v>
      </c>
      <c r="H11" s="1">
        <v>0</v>
      </c>
      <c r="I11" s="1">
        <v>0</v>
      </c>
      <c r="J11" s="1" t="s">
        <v>303</v>
      </c>
      <c r="K11">
        <v>1093</v>
      </c>
      <c r="L11">
        <v>10</v>
      </c>
      <c r="M11">
        <v>6</v>
      </c>
      <c r="N11" s="1">
        <v>7345175.2599999998</v>
      </c>
      <c r="O11" s="1">
        <v>39155135.57</v>
      </c>
      <c r="P11" s="1">
        <v>9454140.8499999996</v>
      </c>
      <c r="Q11" s="1">
        <v>142325.63</v>
      </c>
      <c r="R11" s="1">
        <v>1356323.33</v>
      </c>
      <c r="S11" s="1">
        <v>142325.63</v>
      </c>
    </row>
    <row r="12" spans="1:19" x14ac:dyDescent="0.25">
      <c r="A12">
        <v>7</v>
      </c>
      <c r="B12" t="s">
        <v>20</v>
      </c>
      <c r="D12" s="2">
        <v>2016</v>
      </c>
      <c r="E12" s="1">
        <v>8.85</v>
      </c>
      <c r="F12" s="1">
        <v>0</v>
      </c>
      <c r="G12" s="1">
        <v>0</v>
      </c>
      <c r="H12" s="1">
        <v>0</v>
      </c>
      <c r="I12" s="1">
        <v>0</v>
      </c>
      <c r="J12" s="1" t="s">
        <v>304</v>
      </c>
      <c r="K12">
        <v>1093</v>
      </c>
      <c r="L12">
        <v>10</v>
      </c>
      <c r="M12">
        <v>6</v>
      </c>
      <c r="N12" s="1">
        <v>1951803.6</v>
      </c>
      <c r="O12" s="1">
        <v>13342913.15</v>
      </c>
      <c r="P12" s="1">
        <v>5394228.6600000001</v>
      </c>
      <c r="Q12" s="1">
        <v>0</v>
      </c>
      <c r="R12" s="1">
        <v>4040383.91</v>
      </c>
      <c r="S12" s="1">
        <v>0</v>
      </c>
    </row>
    <row r="13" spans="1:19" x14ac:dyDescent="0.25">
      <c r="A13">
        <v>8</v>
      </c>
      <c r="B13" t="s">
        <v>21</v>
      </c>
      <c r="D13" s="2">
        <v>2016</v>
      </c>
      <c r="E13" s="1">
        <v>19.21</v>
      </c>
      <c r="F13" s="1">
        <v>0</v>
      </c>
      <c r="G13" s="1">
        <v>0</v>
      </c>
      <c r="H13" s="1">
        <v>0</v>
      </c>
      <c r="I13" s="1">
        <v>0</v>
      </c>
      <c r="J13" s="1" t="s">
        <v>305</v>
      </c>
      <c r="K13">
        <v>1093</v>
      </c>
      <c r="L13">
        <v>10</v>
      </c>
      <c r="M13">
        <v>6</v>
      </c>
      <c r="N13" s="1">
        <v>1736871.38</v>
      </c>
      <c r="O13" s="1">
        <v>12233975.33</v>
      </c>
      <c r="P13" s="1">
        <v>6499537.8499999996</v>
      </c>
      <c r="Q13" s="1">
        <v>6152</v>
      </c>
      <c r="R13" s="1">
        <v>3815578.21</v>
      </c>
      <c r="S13" s="1">
        <v>6152</v>
      </c>
    </row>
    <row r="14" spans="1:19" x14ac:dyDescent="0.25">
      <c r="A14">
        <v>388</v>
      </c>
      <c r="B14" t="s">
        <v>22</v>
      </c>
      <c r="D14" s="2">
        <v>2016</v>
      </c>
      <c r="E14" s="1">
        <v>15.89</v>
      </c>
      <c r="F14" s="1">
        <v>0</v>
      </c>
      <c r="G14" s="1">
        <v>0</v>
      </c>
      <c r="H14" s="1">
        <v>0</v>
      </c>
      <c r="I14" s="1">
        <v>0</v>
      </c>
      <c r="J14" s="1" t="s">
        <v>306</v>
      </c>
      <c r="K14">
        <v>1093</v>
      </c>
      <c r="L14">
        <v>10</v>
      </c>
      <c r="M14">
        <v>6</v>
      </c>
      <c r="N14" s="1">
        <v>406402.67</v>
      </c>
      <c r="O14" s="1">
        <v>10466971.83</v>
      </c>
      <c r="P14" s="1">
        <v>3019032.71</v>
      </c>
      <c r="Q14" s="1">
        <v>28975.42</v>
      </c>
      <c r="R14" s="1">
        <v>1313558.58</v>
      </c>
      <c r="S14" s="1">
        <v>7000</v>
      </c>
    </row>
    <row r="15" spans="1:19" x14ac:dyDescent="0.25">
      <c r="A15">
        <v>9</v>
      </c>
      <c r="B15" t="s">
        <v>23</v>
      </c>
      <c r="D15" s="2">
        <v>2016</v>
      </c>
      <c r="E15" s="1">
        <v>18.13</v>
      </c>
      <c r="F15" s="1">
        <v>0</v>
      </c>
      <c r="G15" s="1">
        <v>0</v>
      </c>
      <c r="H15" s="1">
        <v>0</v>
      </c>
      <c r="I15" s="1">
        <v>0</v>
      </c>
      <c r="J15" s="1" t="s">
        <v>307</v>
      </c>
      <c r="K15">
        <v>1093</v>
      </c>
      <c r="L15">
        <v>10</v>
      </c>
      <c r="M15">
        <v>6</v>
      </c>
      <c r="N15" s="1">
        <v>471275.01</v>
      </c>
      <c r="O15" s="1">
        <v>10122566.310000001</v>
      </c>
      <c r="P15" s="1">
        <v>3377287.69</v>
      </c>
      <c r="Q15" s="1">
        <v>0</v>
      </c>
      <c r="R15" s="1">
        <v>1456830.94</v>
      </c>
      <c r="S15" s="1">
        <v>0</v>
      </c>
    </row>
    <row r="16" spans="1:19" x14ac:dyDescent="0.25">
      <c r="A16">
        <v>10</v>
      </c>
      <c r="B16" t="s">
        <v>24</v>
      </c>
      <c r="D16" s="2">
        <v>2016</v>
      </c>
      <c r="E16" s="1">
        <v>14.7</v>
      </c>
      <c r="F16" s="1">
        <v>0</v>
      </c>
      <c r="G16" s="1">
        <v>0</v>
      </c>
      <c r="H16" s="1">
        <v>0</v>
      </c>
      <c r="I16" s="1">
        <v>0</v>
      </c>
      <c r="J16" s="1" t="s">
        <v>308</v>
      </c>
      <c r="K16">
        <v>1093</v>
      </c>
      <c r="L16">
        <v>10</v>
      </c>
      <c r="M16">
        <v>6</v>
      </c>
      <c r="N16" s="1">
        <v>672626.45</v>
      </c>
      <c r="O16" s="1">
        <v>12509126.300000001</v>
      </c>
      <c r="P16" s="1">
        <v>3297069.1</v>
      </c>
      <c r="Q16" s="1">
        <v>15536.31</v>
      </c>
      <c r="R16" s="1">
        <v>1361229.82</v>
      </c>
      <c r="S16" s="1">
        <v>14222.91</v>
      </c>
    </row>
    <row r="17" spans="1:19" x14ac:dyDescent="0.25">
      <c r="A17">
        <v>11</v>
      </c>
      <c r="B17" t="s">
        <v>25</v>
      </c>
      <c r="D17" s="2">
        <v>2016</v>
      </c>
      <c r="E17" s="1">
        <v>20.87</v>
      </c>
      <c r="F17" s="1">
        <v>0</v>
      </c>
      <c r="G17" s="1">
        <v>0</v>
      </c>
      <c r="H17" s="1">
        <v>0</v>
      </c>
      <c r="I17" s="1">
        <v>0</v>
      </c>
      <c r="J17" s="1" t="s">
        <v>309</v>
      </c>
      <c r="K17">
        <v>1093</v>
      </c>
      <c r="L17">
        <v>10</v>
      </c>
      <c r="M17">
        <v>6</v>
      </c>
      <c r="N17" s="1">
        <v>178748390.21000001</v>
      </c>
      <c r="O17" s="1">
        <v>343900077.17000002</v>
      </c>
      <c r="P17" s="1">
        <v>252261196.03999999</v>
      </c>
      <c r="Q17" s="1">
        <v>8973485.1899999995</v>
      </c>
      <c r="R17" s="1">
        <v>143194443.12</v>
      </c>
      <c r="S17" s="1">
        <v>8973485.1899999995</v>
      </c>
    </row>
    <row r="18" spans="1:19" x14ac:dyDescent="0.25">
      <c r="A18">
        <v>16</v>
      </c>
      <c r="B18" t="s">
        <v>26</v>
      </c>
      <c r="D18" s="2">
        <v>2016</v>
      </c>
      <c r="E18" s="1">
        <v>17.13</v>
      </c>
      <c r="F18" s="1">
        <v>0</v>
      </c>
      <c r="G18" s="1">
        <v>0</v>
      </c>
      <c r="H18" s="1">
        <v>0</v>
      </c>
      <c r="I18" s="1">
        <v>0</v>
      </c>
      <c r="J18" s="1" t="s">
        <v>310</v>
      </c>
      <c r="K18">
        <v>1093</v>
      </c>
      <c r="L18">
        <v>10</v>
      </c>
      <c r="M18">
        <v>6</v>
      </c>
      <c r="N18" s="1">
        <v>176689.79</v>
      </c>
      <c r="O18" s="1">
        <v>8912747.6999999993</v>
      </c>
      <c r="P18" s="1">
        <v>1951812.54</v>
      </c>
      <c r="Q18" s="1">
        <v>201019.32</v>
      </c>
      <c r="R18" s="1">
        <v>451572.67</v>
      </c>
      <c r="S18" s="1">
        <v>144474.71</v>
      </c>
    </row>
    <row r="19" spans="1:19" x14ac:dyDescent="0.25">
      <c r="A19">
        <v>17</v>
      </c>
      <c r="B19" t="s">
        <v>27</v>
      </c>
      <c r="D19" s="2">
        <v>2016</v>
      </c>
      <c r="E19" s="1">
        <v>12.91</v>
      </c>
      <c r="F19" s="1">
        <v>0</v>
      </c>
      <c r="G19" s="1">
        <v>0</v>
      </c>
      <c r="H19" s="1">
        <v>0</v>
      </c>
      <c r="I19" s="1">
        <v>0</v>
      </c>
      <c r="J19" s="1" t="s">
        <v>311</v>
      </c>
      <c r="K19">
        <v>1093</v>
      </c>
      <c r="L19">
        <v>10</v>
      </c>
      <c r="M19">
        <v>6</v>
      </c>
      <c r="N19" s="1">
        <v>3075921.63</v>
      </c>
      <c r="O19" s="1">
        <v>26855218.079999998</v>
      </c>
      <c r="P19" s="1">
        <v>9989627.7699999996</v>
      </c>
      <c r="Q19" s="1">
        <v>0</v>
      </c>
      <c r="R19" s="1">
        <v>6124266.8799999999</v>
      </c>
      <c r="S19" s="1">
        <v>0</v>
      </c>
    </row>
    <row r="20" spans="1:19" x14ac:dyDescent="0.25">
      <c r="A20">
        <v>19</v>
      </c>
      <c r="B20" t="s">
        <v>28</v>
      </c>
      <c r="D20" s="2">
        <v>2016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 t="s">
        <v>312</v>
      </c>
      <c r="K20">
        <v>1093</v>
      </c>
      <c r="L20">
        <v>10</v>
      </c>
      <c r="M20">
        <v>6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 x14ac:dyDescent="0.25">
      <c r="A21">
        <v>290</v>
      </c>
      <c r="B21" t="s">
        <v>29</v>
      </c>
      <c r="D21" s="2">
        <v>2016</v>
      </c>
      <c r="E21" s="1">
        <v>14.84</v>
      </c>
      <c r="F21" s="1">
        <v>0</v>
      </c>
      <c r="G21" s="1">
        <v>0</v>
      </c>
      <c r="H21" s="1">
        <v>0</v>
      </c>
      <c r="I21" s="1">
        <v>0</v>
      </c>
      <c r="J21" s="1" t="s">
        <v>313</v>
      </c>
      <c r="K21">
        <v>1093</v>
      </c>
      <c r="L21">
        <v>10</v>
      </c>
      <c r="M21">
        <v>6</v>
      </c>
      <c r="N21" s="1">
        <v>732879.23</v>
      </c>
      <c r="O21" s="1">
        <v>14045402</v>
      </c>
      <c r="P21" s="1">
        <v>3232582.67</v>
      </c>
      <c r="Q21" s="1">
        <v>34101.83</v>
      </c>
      <c r="R21" s="1">
        <v>1039107.8</v>
      </c>
      <c r="S21" s="1">
        <v>34101.81</v>
      </c>
    </row>
    <row r="22" spans="1:19" x14ac:dyDescent="0.25">
      <c r="A22">
        <v>20</v>
      </c>
      <c r="B22" t="s">
        <v>30</v>
      </c>
      <c r="D22" s="2">
        <v>2016</v>
      </c>
      <c r="E22" s="1">
        <v>16.37</v>
      </c>
      <c r="F22" s="1">
        <v>0</v>
      </c>
      <c r="G22" s="1">
        <v>0</v>
      </c>
      <c r="H22" s="1">
        <v>0</v>
      </c>
      <c r="I22" s="1">
        <v>0</v>
      </c>
      <c r="J22" s="1" t="s">
        <v>314</v>
      </c>
      <c r="K22">
        <v>1093</v>
      </c>
      <c r="L22">
        <v>10</v>
      </c>
      <c r="M22">
        <v>6</v>
      </c>
      <c r="N22" s="1">
        <v>4055793.45</v>
      </c>
      <c r="O22" s="1">
        <v>18748424.899999999</v>
      </c>
      <c r="P22" s="1">
        <v>5178338.09</v>
      </c>
      <c r="Q22" s="1">
        <v>8715.44</v>
      </c>
      <c r="R22" s="1">
        <v>1445981.65</v>
      </c>
      <c r="S22" s="1">
        <v>8715.44</v>
      </c>
    </row>
    <row r="23" spans="1:19" x14ac:dyDescent="0.25">
      <c r="A23">
        <v>21</v>
      </c>
      <c r="B23" t="s">
        <v>31</v>
      </c>
      <c r="D23" s="2">
        <v>2016</v>
      </c>
      <c r="E23" s="1">
        <v>22.14</v>
      </c>
      <c r="F23" s="1">
        <v>0</v>
      </c>
      <c r="G23" s="1">
        <v>0</v>
      </c>
      <c r="H23" s="1">
        <v>0</v>
      </c>
      <c r="I23" s="1">
        <v>0</v>
      </c>
      <c r="J23" s="1" t="s">
        <v>315</v>
      </c>
      <c r="K23">
        <v>1093</v>
      </c>
      <c r="L23">
        <v>10</v>
      </c>
      <c r="M23">
        <v>6</v>
      </c>
      <c r="N23" s="1">
        <v>483436.28</v>
      </c>
      <c r="O23" s="1">
        <v>10032415.33</v>
      </c>
      <c r="P23" s="1">
        <v>4094864.95</v>
      </c>
      <c r="Q23" s="1">
        <v>200075.51</v>
      </c>
      <c r="R23" s="1">
        <v>1766884.87</v>
      </c>
      <c r="S23" s="1">
        <v>200075.51</v>
      </c>
    </row>
    <row r="24" spans="1:19" x14ac:dyDescent="0.25">
      <c r="A24">
        <v>22</v>
      </c>
      <c r="B24" t="s">
        <v>32</v>
      </c>
      <c r="D24" s="2">
        <v>2016</v>
      </c>
      <c r="E24" s="1">
        <v>21.36</v>
      </c>
      <c r="F24" s="1">
        <v>0</v>
      </c>
      <c r="G24" s="1">
        <v>0</v>
      </c>
      <c r="H24" s="1">
        <v>0</v>
      </c>
      <c r="I24" s="1">
        <v>0</v>
      </c>
      <c r="J24" s="1" t="s">
        <v>316</v>
      </c>
      <c r="K24">
        <v>1093</v>
      </c>
      <c r="L24">
        <v>10</v>
      </c>
      <c r="M24">
        <v>6</v>
      </c>
      <c r="N24" s="1">
        <v>1897965.01</v>
      </c>
      <c r="O24" s="1">
        <v>20506858.800000001</v>
      </c>
      <c r="P24" s="1">
        <v>11088585.699999999</v>
      </c>
      <c r="Q24" s="1">
        <v>0</v>
      </c>
      <c r="R24" s="1">
        <v>6302180.2000000002</v>
      </c>
      <c r="S24" s="1">
        <v>0</v>
      </c>
    </row>
    <row r="25" spans="1:19" x14ac:dyDescent="0.25">
      <c r="A25">
        <v>23</v>
      </c>
      <c r="B25" t="s">
        <v>33</v>
      </c>
      <c r="D25" s="2">
        <v>2016</v>
      </c>
      <c r="E25" s="1">
        <v>21.77</v>
      </c>
      <c r="F25" s="1">
        <v>0</v>
      </c>
      <c r="G25" s="1">
        <v>0</v>
      </c>
      <c r="H25" s="1">
        <v>0</v>
      </c>
      <c r="I25" s="1">
        <v>0</v>
      </c>
      <c r="J25" s="1" t="s">
        <v>317</v>
      </c>
      <c r="K25">
        <v>1093</v>
      </c>
      <c r="L25">
        <v>10</v>
      </c>
      <c r="M25">
        <v>6</v>
      </c>
      <c r="N25" s="1">
        <v>2571626.0699999998</v>
      </c>
      <c r="O25" s="1">
        <v>10376109.4</v>
      </c>
      <c r="P25" s="1">
        <v>5362476.7300000004</v>
      </c>
      <c r="Q25" s="1">
        <v>132847.48000000001</v>
      </c>
      <c r="R25" s="1">
        <v>2543253.2999999998</v>
      </c>
      <c r="S25" s="1">
        <v>132847.48000000001</v>
      </c>
    </row>
    <row r="26" spans="1:19" x14ac:dyDescent="0.25">
      <c r="A26">
        <v>24</v>
      </c>
      <c r="B26" t="s">
        <v>34</v>
      </c>
      <c r="D26" s="2">
        <v>2016</v>
      </c>
      <c r="E26" s="1">
        <v>21.74</v>
      </c>
      <c r="F26" s="1">
        <v>0</v>
      </c>
      <c r="G26" s="1">
        <v>0</v>
      </c>
      <c r="H26" s="1">
        <v>0</v>
      </c>
      <c r="I26" s="1">
        <v>0</v>
      </c>
      <c r="J26" s="1" t="s">
        <v>318</v>
      </c>
      <c r="K26">
        <v>1093</v>
      </c>
      <c r="L26">
        <v>10</v>
      </c>
      <c r="M26">
        <v>6</v>
      </c>
      <c r="N26" s="1">
        <v>1258199.76</v>
      </c>
      <c r="O26" s="1">
        <v>12144970.51</v>
      </c>
      <c r="P26" s="1">
        <v>5712257.3799999999</v>
      </c>
      <c r="Q26" s="1">
        <v>0</v>
      </c>
      <c r="R26" s="1">
        <v>2798073.81</v>
      </c>
      <c r="S26" s="1">
        <v>0</v>
      </c>
    </row>
    <row r="27" spans="1:19" x14ac:dyDescent="0.25">
      <c r="A27">
        <v>25</v>
      </c>
      <c r="B27" t="s">
        <v>35</v>
      </c>
      <c r="D27" s="2">
        <v>2016</v>
      </c>
      <c r="E27" s="1">
        <v>20.74</v>
      </c>
      <c r="F27" s="1">
        <v>0</v>
      </c>
      <c r="G27" s="1">
        <v>0</v>
      </c>
      <c r="H27" s="1">
        <v>0</v>
      </c>
      <c r="I27" s="1">
        <v>0</v>
      </c>
      <c r="J27" s="1" t="s">
        <v>319</v>
      </c>
      <c r="K27">
        <v>1093</v>
      </c>
      <c r="L27">
        <v>10</v>
      </c>
      <c r="M27">
        <v>6</v>
      </c>
      <c r="N27" s="1">
        <v>1423188.35</v>
      </c>
      <c r="O27" s="1">
        <v>11933654.85</v>
      </c>
      <c r="P27" s="1">
        <v>4000942.07</v>
      </c>
      <c r="Q27" s="1">
        <v>2500</v>
      </c>
      <c r="R27" s="1">
        <v>1232840.33</v>
      </c>
      <c r="S27" s="1">
        <v>0</v>
      </c>
    </row>
    <row r="28" spans="1:19" x14ac:dyDescent="0.25">
      <c r="A28">
        <v>26</v>
      </c>
      <c r="B28" t="s">
        <v>36</v>
      </c>
      <c r="D28" s="2">
        <v>2016</v>
      </c>
      <c r="E28" s="1">
        <v>21.39</v>
      </c>
      <c r="F28" s="1">
        <v>0</v>
      </c>
      <c r="G28" s="1">
        <v>0</v>
      </c>
      <c r="H28" s="1">
        <v>0</v>
      </c>
      <c r="I28" s="1">
        <v>0</v>
      </c>
      <c r="J28" s="1" t="s">
        <v>320</v>
      </c>
      <c r="K28">
        <v>1093</v>
      </c>
      <c r="L28">
        <v>10</v>
      </c>
      <c r="M28">
        <v>6</v>
      </c>
      <c r="N28" s="1">
        <v>2601110.08</v>
      </c>
      <c r="O28" s="1">
        <v>16187186.67</v>
      </c>
      <c r="P28" s="1">
        <v>6837352</v>
      </c>
      <c r="Q28" s="1">
        <v>0</v>
      </c>
      <c r="R28" s="1">
        <v>2818367.46</v>
      </c>
      <c r="S28" s="1">
        <v>0</v>
      </c>
    </row>
    <row r="29" spans="1:19" x14ac:dyDescent="0.25">
      <c r="A29">
        <v>27</v>
      </c>
      <c r="B29" t="s">
        <v>37</v>
      </c>
      <c r="D29" s="2">
        <v>2016</v>
      </c>
      <c r="E29" s="1">
        <v>17.12</v>
      </c>
      <c r="F29" s="1">
        <v>0</v>
      </c>
      <c r="G29" s="1">
        <v>0</v>
      </c>
      <c r="H29" s="1">
        <v>0</v>
      </c>
      <c r="I29" s="1">
        <v>0</v>
      </c>
      <c r="J29" s="1" t="s">
        <v>321</v>
      </c>
      <c r="K29">
        <v>1093</v>
      </c>
      <c r="L29">
        <v>10</v>
      </c>
      <c r="M29">
        <v>6</v>
      </c>
      <c r="N29" s="1">
        <v>284945.69</v>
      </c>
      <c r="O29" s="1">
        <v>10457623.890000001</v>
      </c>
      <c r="P29" s="1">
        <v>3053840.63</v>
      </c>
      <c r="Q29" s="1">
        <v>3600.01</v>
      </c>
      <c r="R29" s="1">
        <v>1217854.82</v>
      </c>
      <c r="S29" s="1">
        <v>0</v>
      </c>
    </row>
    <row r="30" spans="1:19" x14ac:dyDescent="0.25">
      <c r="A30">
        <v>28</v>
      </c>
      <c r="B30" t="s">
        <v>38</v>
      </c>
      <c r="D30" s="2">
        <v>2016</v>
      </c>
      <c r="E30" s="1">
        <v>16.2</v>
      </c>
      <c r="F30" s="1">
        <v>0</v>
      </c>
      <c r="G30" s="1">
        <v>0</v>
      </c>
      <c r="H30" s="1">
        <v>0</v>
      </c>
      <c r="I30" s="1">
        <v>0</v>
      </c>
      <c r="J30" s="1" t="s">
        <v>322</v>
      </c>
      <c r="K30">
        <v>1093</v>
      </c>
      <c r="L30">
        <v>10</v>
      </c>
      <c r="M30">
        <v>6</v>
      </c>
      <c r="N30" s="1">
        <v>332440.49</v>
      </c>
      <c r="O30" s="1">
        <v>10454644.9</v>
      </c>
      <c r="P30" s="1">
        <v>2763078.91</v>
      </c>
      <c r="Q30" s="1">
        <v>349999.26</v>
      </c>
      <c r="R30" s="1">
        <v>1015327.47</v>
      </c>
      <c r="S30" s="1">
        <v>349999.26</v>
      </c>
    </row>
    <row r="31" spans="1:19" x14ac:dyDescent="0.25">
      <c r="A31">
        <v>29</v>
      </c>
      <c r="B31" t="s">
        <v>39</v>
      </c>
      <c r="D31" s="2">
        <v>2016</v>
      </c>
      <c r="E31" s="1">
        <v>14.78</v>
      </c>
      <c r="F31" s="1">
        <v>0</v>
      </c>
      <c r="G31" s="1">
        <v>0</v>
      </c>
      <c r="H31" s="1">
        <v>0</v>
      </c>
      <c r="I31" s="1">
        <v>0</v>
      </c>
      <c r="J31" s="1" t="s">
        <v>323</v>
      </c>
      <c r="K31">
        <v>1093</v>
      </c>
      <c r="L31">
        <v>10</v>
      </c>
      <c r="M31">
        <v>6</v>
      </c>
      <c r="N31" s="1">
        <v>627962.49</v>
      </c>
      <c r="O31" s="1">
        <v>9786854.25</v>
      </c>
      <c r="P31" s="1">
        <v>3041627.19</v>
      </c>
      <c r="Q31" s="1">
        <v>13441.61</v>
      </c>
      <c r="R31" s="1">
        <v>1502001.63</v>
      </c>
      <c r="S31" s="1">
        <v>13441.61</v>
      </c>
    </row>
    <row r="32" spans="1:19" x14ac:dyDescent="0.25">
      <c r="A32">
        <v>30</v>
      </c>
      <c r="B32" t="s">
        <v>40</v>
      </c>
      <c r="D32" s="2">
        <v>2016</v>
      </c>
      <c r="E32" s="1">
        <v>16.54</v>
      </c>
      <c r="F32" s="1">
        <v>0</v>
      </c>
      <c r="G32" s="1">
        <v>0</v>
      </c>
      <c r="H32" s="1">
        <v>0</v>
      </c>
      <c r="I32" s="1">
        <v>0</v>
      </c>
      <c r="J32" s="1" t="s">
        <v>324</v>
      </c>
      <c r="K32">
        <v>1093</v>
      </c>
      <c r="L32">
        <v>10</v>
      </c>
      <c r="M32">
        <v>6</v>
      </c>
      <c r="N32" s="1">
        <v>9895165.1999999993</v>
      </c>
      <c r="O32" s="1">
        <v>27972777.620000001</v>
      </c>
      <c r="P32" s="1">
        <v>8740419.4100000001</v>
      </c>
      <c r="Q32" s="1">
        <v>21150.62</v>
      </c>
      <c r="R32" s="1">
        <v>2475639.11</v>
      </c>
      <c r="S32" s="1">
        <v>21150.62</v>
      </c>
    </row>
    <row r="33" spans="1:19" x14ac:dyDescent="0.25">
      <c r="A33">
        <v>32</v>
      </c>
      <c r="B33" t="s">
        <v>41</v>
      </c>
      <c r="D33" s="2">
        <v>2016</v>
      </c>
      <c r="E33" s="1">
        <v>22.78</v>
      </c>
      <c r="F33" s="1">
        <v>0</v>
      </c>
      <c r="G33" s="1">
        <v>0</v>
      </c>
      <c r="H33" s="1">
        <v>0</v>
      </c>
      <c r="I33" s="1">
        <v>0</v>
      </c>
      <c r="J33" s="1" t="s">
        <v>325</v>
      </c>
      <c r="K33">
        <v>1093</v>
      </c>
      <c r="L33">
        <v>10</v>
      </c>
      <c r="M33">
        <v>6</v>
      </c>
      <c r="N33" s="1">
        <v>8785777.5800000001</v>
      </c>
      <c r="O33" s="1">
        <v>44155857.619999997</v>
      </c>
      <c r="P33" s="1">
        <v>21017599.780000001</v>
      </c>
      <c r="Q33" s="1">
        <v>23161.48</v>
      </c>
      <c r="R33" s="1">
        <v>8955722.1799999997</v>
      </c>
      <c r="S33" s="1">
        <v>23161.48</v>
      </c>
    </row>
    <row r="34" spans="1:19" x14ac:dyDescent="0.25">
      <c r="A34">
        <v>33</v>
      </c>
      <c r="B34" t="s">
        <v>42</v>
      </c>
      <c r="D34" s="2">
        <v>2016</v>
      </c>
      <c r="E34" s="1">
        <v>16.059999999999999</v>
      </c>
      <c r="F34" s="1">
        <v>0</v>
      </c>
      <c r="G34" s="1">
        <v>0</v>
      </c>
      <c r="H34" s="1">
        <v>0</v>
      </c>
      <c r="I34" s="1">
        <v>0</v>
      </c>
      <c r="J34" s="1" t="s">
        <v>326</v>
      </c>
      <c r="K34">
        <v>1093</v>
      </c>
      <c r="L34">
        <v>10</v>
      </c>
      <c r="M34">
        <v>6</v>
      </c>
      <c r="N34" s="1">
        <v>1114263.23</v>
      </c>
      <c r="O34" s="1">
        <v>13049529.59</v>
      </c>
      <c r="P34" s="1">
        <v>4428187.3099999996</v>
      </c>
      <c r="Q34" s="1">
        <v>909.16</v>
      </c>
      <c r="R34" s="1">
        <v>2154103.6800000002</v>
      </c>
      <c r="S34" s="1">
        <v>909.16</v>
      </c>
    </row>
    <row r="35" spans="1:19" x14ac:dyDescent="0.25">
      <c r="A35">
        <v>34</v>
      </c>
      <c r="B35" t="s">
        <v>43</v>
      </c>
      <c r="D35" s="2">
        <v>2016</v>
      </c>
      <c r="E35" s="1">
        <v>22.07</v>
      </c>
      <c r="F35" s="1">
        <v>0</v>
      </c>
      <c r="G35" s="1">
        <v>0</v>
      </c>
      <c r="H35" s="1">
        <v>0</v>
      </c>
      <c r="I35" s="1">
        <v>0</v>
      </c>
      <c r="J35" s="1" t="s">
        <v>327</v>
      </c>
      <c r="K35">
        <v>1093</v>
      </c>
      <c r="L35">
        <v>10</v>
      </c>
      <c r="M35">
        <v>6</v>
      </c>
      <c r="N35" s="1">
        <v>5625309.54</v>
      </c>
      <c r="O35" s="1">
        <v>31705604.129999999</v>
      </c>
      <c r="P35" s="1">
        <v>14255411.24</v>
      </c>
      <c r="Q35" s="1">
        <v>16337</v>
      </c>
      <c r="R35" s="1">
        <v>6017917.8799999999</v>
      </c>
      <c r="S35" s="1">
        <v>16337</v>
      </c>
    </row>
    <row r="36" spans="1:19" x14ac:dyDescent="0.25">
      <c r="A36">
        <v>35</v>
      </c>
      <c r="B36" t="s">
        <v>44</v>
      </c>
      <c r="D36" s="2">
        <v>2016</v>
      </c>
      <c r="E36" s="1">
        <v>16.91</v>
      </c>
      <c r="F36" s="1">
        <v>0</v>
      </c>
      <c r="G36" s="1">
        <v>0</v>
      </c>
      <c r="H36" s="1">
        <v>0</v>
      </c>
      <c r="I36" s="1">
        <v>0</v>
      </c>
      <c r="J36" s="1" t="s">
        <v>328</v>
      </c>
      <c r="K36">
        <v>1093</v>
      </c>
      <c r="L36">
        <v>10</v>
      </c>
      <c r="M36">
        <v>6</v>
      </c>
      <c r="N36" s="1">
        <v>922483.7</v>
      </c>
      <c r="O36" s="1">
        <v>10379400.630000001</v>
      </c>
      <c r="P36" s="1">
        <v>3492796.04</v>
      </c>
      <c r="Q36" s="1">
        <v>22895.9</v>
      </c>
      <c r="R36" s="1">
        <v>1582627.31</v>
      </c>
      <c r="S36" s="1">
        <v>22302.23</v>
      </c>
    </row>
    <row r="37" spans="1:19" x14ac:dyDescent="0.25">
      <c r="A37">
        <v>389</v>
      </c>
      <c r="B37" t="s">
        <v>45</v>
      </c>
      <c r="D37" s="2">
        <v>2016</v>
      </c>
      <c r="E37" s="1">
        <v>17.190000000000001</v>
      </c>
      <c r="F37" s="1">
        <v>0</v>
      </c>
      <c r="G37" s="1">
        <v>0</v>
      </c>
      <c r="H37" s="1">
        <v>0</v>
      </c>
      <c r="I37" s="1">
        <v>0</v>
      </c>
      <c r="J37" s="1" t="s">
        <v>329</v>
      </c>
      <c r="K37">
        <v>1093</v>
      </c>
      <c r="L37">
        <v>10</v>
      </c>
      <c r="M37">
        <v>6</v>
      </c>
      <c r="N37" s="1">
        <v>651845.6</v>
      </c>
      <c r="O37" s="1">
        <v>13718388.51</v>
      </c>
      <c r="P37" s="1">
        <v>3546362.33</v>
      </c>
      <c r="Q37" s="1">
        <v>100308.28</v>
      </c>
      <c r="R37" s="1">
        <v>1111010.96</v>
      </c>
      <c r="S37" s="1">
        <v>66033.73</v>
      </c>
    </row>
    <row r="38" spans="1:19" x14ac:dyDescent="0.25">
      <c r="A38">
        <v>36</v>
      </c>
      <c r="B38" t="s">
        <v>46</v>
      </c>
      <c r="D38" s="2">
        <v>2016</v>
      </c>
      <c r="E38" s="1">
        <v>29.66</v>
      </c>
      <c r="F38" s="1">
        <v>0</v>
      </c>
      <c r="G38" s="1">
        <v>0</v>
      </c>
      <c r="H38" s="1">
        <v>0</v>
      </c>
      <c r="I38" s="1">
        <v>0</v>
      </c>
      <c r="J38" s="1" t="s">
        <v>330</v>
      </c>
      <c r="K38">
        <v>1093</v>
      </c>
      <c r="L38">
        <v>10</v>
      </c>
      <c r="M38">
        <v>6</v>
      </c>
      <c r="N38" s="1">
        <v>465506.06</v>
      </c>
      <c r="O38" s="1">
        <v>9894913.9600000009</v>
      </c>
      <c r="P38" s="1">
        <v>3698009.21</v>
      </c>
      <c r="Q38" s="1">
        <v>102584.21</v>
      </c>
      <c r="R38" s="1">
        <v>636767.63</v>
      </c>
      <c r="S38" s="1">
        <v>91233.14</v>
      </c>
    </row>
    <row r="39" spans="1:19" x14ac:dyDescent="0.25">
      <c r="A39">
        <v>37</v>
      </c>
      <c r="B39" t="s">
        <v>47</v>
      </c>
      <c r="D39" s="2">
        <v>2016</v>
      </c>
      <c r="E39" s="1">
        <v>21.27</v>
      </c>
      <c r="F39" s="1">
        <v>0</v>
      </c>
      <c r="G39" s="1">
        <v>0</v>
      </c>
      <c r="H39" s="1">
        <v>0</v>
      </c>
      <c r="I39" s="1">
        <v>0</v>
      </c>
      <c r="J39" s="1" t="s">
        <v>331</v>
      </c>
      <c r="K39">
        <v>1093</v>
      </c>
      <c r="L39">
        <v>10</v>
      </c>
      <c r="M39">
        <v>6</v>
      </c>
      <c r="N39" s="1">
        <v>882466.19</v>
      </c>
      <c r="O39" s="1">
        <v>14402801.77</v>
      </c>
      <c r="P39" s="1">
        <v>4756320.12</v>
      </c>
      <c r="Q39" s="1">
        <v>213371.41</v>
      </c>
      <c r="R39" s="1">
        <v>1505547.43</v>
      </c>
      <c r="S39" s="1">
        <v>213371.41</v>
      </c>
    </row>
    <row r="40" spans="1:19" x14ac:dyDescent="0.25">
      <c r="A40">
        <v>38</v>
      </c>
      <c r="B40" t="s">
        <v>48</v>
      </c>
      <c r="D40" s="2">
        <v>2016</v>
      </c>
      <c r="E40" s="1">
        <v>16.190000000000001</v>
      </c>
      <c r="F40" s="1">
        <v>0</v>
      </c>
      <c r="G40" s="1">
        <v>0</v>
      </c>
      <c r="H40" s="1">
        <v>0</v>
      </c>
      <c r="I40" s="1">
        <v>0</v>
      </c>
      <c r="J40" s="1" t="s">
        <v>332</v>
      </c>
      <c r="K40">
        <v>1093</v>
      </c>
      <c r="L40">
        <v>10</v>
      </c>
      <c r="M40">
        <v>6</v>
      </c>
      <c r="N40" s="1">
        <v>1726807.51</v>
      </c>
      <c r="O40" s="1">
        <v>18327934.210000001</v>
      </c>
      <c r="P40" s="1">
        <v>5340869.96</v>
      </c>
      <c r="Q40" s="1">
        <v>0</v>
      </c>
      <c r="R40" s="1">
        <v>2094146.62</v>
      </c>
      <c r="S40" s="1">
        <v>0</v>
      </c>
    </row>
    <row r="41" spans="1:19" x14ac:dyDescent="0.25">
      <c r="A41">
        <v>289</v>
      </c>
      <c r="B41" t="s">
        <v>49</v>
      </c>
      <c r="D41" s="2">
        <v>2016</v>
      </c>
      <c r="E41" s="1">
        <v>19.47</v>
      </c>
      <c r="F41" s="1">
        <v>0</v>
      </c>
      <c r="G41" s="1">
        <v>0</v>
      </c>
      <c r="H41" s="1">
        <v>0</v>
      </c>
      <c r="I41" s="1">
        <v>0</v>
      </c>
      <c r="J41" s="1" t="s">
        <v>333</v>
      </c>
      <c r="K41">
        <v>1093</v>
      </c>
      <c r="L41">
        <v>10</v>
      </c>
      <c r="M41">
        <v>6</v>
      </c>
      <c r="N41" s="1">
        <v>255298.9</v>
      </c>
      <c r="O41" s="1">
        <v>12205247.83</v>
      </c>
      <c r="P41" s="1">
        <v>3619313.64</v>
      </c>
      <c r="Q41" s="1">
        <v>0</v>
      </c>
      <c r="R41" s="1">
        <v>1193831.8600000001</v>
      </c>
      <c r="S41" s="1">
        <v>0</v>
      </c>
    </row>
    <row r="42" spans="1:19" x14ac:dyDescent="0.25">
      <c r="A42">
        <v>281</v>
      </c>
      <c r="B42" t="s">
        <v>50</v>
      </c>
      <c r="D42" s="2">
        <v>2016</v>
      </c>
      <c r="E42" s="1">
        <v>17.84</v>
      </c>
      <c r="F42" s="1">
        <v>0</v>
      </c>
      <c r="G42" s="1">
        <v>0</v>
      </c>
      <c r="H42" s="1">
        <v>0</v>
      </c>
      <c r="I42" s="1">
        <v>0</v>
      </c>
      <c r="J42" s="1" t="s">
        <v>334</v>
      </c>
      <c r="K42">
        <v>1093</v>
      </c>
      <c r="L42">
        <v>10</v>
      </c>
      <c r="M42">
        <v>6</v>
      </c>
      <c r="N42" s="1">
        <v>216164.49</v>
      </c>
      <c r="O42" s="1">
        <v>10896635.220000001</v>
      </c>
      <c r="P42" s="1">
        <v>3168356.54</v>
      </c>
      <c r="Q42" s="1">
        <v>0</v>
      </c>
      <c r="R42" s="1">
        <v>1185550.75</v>
      </c>
      <c r="S42" s="1">
        <v>0</v>
      </c>
    </row>
    <row r="43" spans="1:19" x14ac:dyDescent="0.25">
      <c r="A43">
        <v>39</v>
      </c>
      <c r="B43" t="s">
        <v>51</v>
      </c>
      <c r="D43" s="2">
        <v>2016</v>
      </c>
      <c r="E43" s="1">
        <v>22.81</v>
      </c>
      <c r="F43" s="1">
        <v>0</v>
      </c>
      <c r="G43" s="1">
        <v>0</v>
      </c>
      <c r="H43" s="1">
        <v>0</v>
      </c>
      <c r="I43" s="1">
        <v>0</v>
      </c>
      <c r="J43" s="1" t="s">
        <v>335</v>
      </c>
      <c r="K43">
        <v>1093</v>
      </c>
      <c r="L43">
        <v>10</v>
      </c>
      <c r="M43">
        <v>6</v>
      </c>
      <c r="N43" s="1">
        <v>1485610.21</v>
      </c>
      <c r="O43" s="1">
        <v>13217431.08</v>
      </c>
      <c r="P43" s="1">
        <v>5203027.4800000004</v>
      </c>
      <c r="Q43" s="1">
        <v>0</v>
      </c>
      <c r="R43" s="1">
        <v>1849600.89</v>
      </c>
      <c r="S43" s="1">
        <v>0</v>
      </c>
    </row>
    <row r="44" spans="1:19" x14ac:dyDescent="0.25">
      <c r="A44">
        <v>40</v>
      </c>
      <c r="B44" t="s">
        <v>52</v>
      </c>
      <c r="D44" s="2">
        <v>2016</v>
      </c>
      <c r="E44" s="1">
        <v>16.809999999999999</v>
      </c>
      <c r="F44" s="1">
        <v>0</v>
      </c>
      <c r="G44" s="1">
        <v>0</v>
      </c>
      <c r="H44" s="1">
        <v>0</v>
      </c>
      <c r="I44" s="1">
        <v>0</v>
      </c>
      <c r="J44" s="1" t="s">
        <v>336</v>
      </c>
      <c r="K44">
        <v>1093</v>
      </c>
      <c r="L44">
        <v>10</v>
      </c>
      <c r="M44">
        <v>6</v>
      </c>
      <c r="N44" s="1">
        <v>2676642.42</v>
      </c>
      <c r="O44" s="1">
        <v>18926390.300000001</v>
      </c>
      <c r="P44" s="1">
        <v>6922936.5099999998</v>
      </c>
      <c r="Q44" s="1">
        <v>4751.01</v>
      </c>
      <c r="R44" s="1">
        <v>3290727.52</v>
      </c>
      <c r="S44" s="1">
        <v>4751.01</v>
      </c>
    </row>
    <row r="45" spans="1:19" x14ac:dyDescent="0.25">
      <c r="A45">
        <v>41</v>
      </c>
      <c r="B45" t="s">
        <v>53</v>
      </c>
      <c r="D45" s="2">
        <v>2016</v>
      </c>
      <c r="E45" s="1">
        <v>20.53</v>
      </c>
      <c r="F45" s="1">
        <v>0</v>
      </c>
      <c r="G45" s="1">
        <v>0</v>
      </c>
      <c r="H45" s="1">
        <v>0</v>
      </c>
      <c r="I45" s="1">
        <v>0</v>
      </c>
      <c r="J45" s="1" t="s">
        <v>337</v>
      </c>
      <c r="K45">
        <v>1093</v>
      </c>
      <c r="L45">
        <v>10</v>
      </c>
      <c r="M45">
        <v>6</v>
      </c>
      <c r="N45" s="1">
        <v>3181717.64</v>
      </c>
      <c r="O45" s="1">
        <v>31097538.98</v>
      </c>
      <c r="P45" s="1">
        <v>9164292.8200000003</v>
      </c>
      <c r="Q45" s="1">
        <v>15757.86</v>
      </c>
      <c r="R45" s="1">
        <v>2126518.61</v>
      </c>
      <c r="S45" s="1">
        <v>15757.86</v>
      </c>
    </row>
    <row r="46" spans="1:19" x14ac:dyDescent="0.25">
      <c r="A46">
        <v>42</v>
      </c>
      <c r="B46" t="s">
        <v>54</v>
      </c>
      <c r="D46" s="2">
        <v>2016</v>
      </c>
      <c r="E46" s="1">
        <v>14.25</v>
      </c>
      <c r="F46" s="1">
        <v>0</v>
      </c>
      <c r="G46" s="1">
        <v>0</v>
      </c>
      <c r="H46" s="1">
        <v>0</v>
      </c>
      <c r="I46" s="1">
        <v>0</v>
      </c>
      <c r="J46" s="1" t="s">
        <v>338</v>
      </c>
      <c r="K46">
        <v>1093</v>
      </c>
      <c r="L46">
        <v>10</v>
      </c>
      <c r="M46">
        <v>6</v>
      </c>
      <c r="N46" s="1">
        <v>392396.45</v>
      </c>
      <c r="O46" s="1">
        <v>9888321.9100000001</v>
      </c>
      <c r="P46" s="1">
        <v>2305092.7799999998</v>
      </c>
      <c r="Q46" s="1">
        <v>0</v>
      </c>
      <c r="R46" s="1">
        <v>840349.95</v>
      </c>
      <c r="S46" s="1">
        <v>0</v>
      </c>
    </row>
    <row r="47" spans="1:19" x14ac:dyDescent="0.25">
      <c r="A47">
        <v>43</v>
      </c>
      <c r="B47" t="s">
        <v>55</v>
      </c>
      <c r="D47" s="2">
        <v>2016</v>
      </c>
      <c r="E47" s="1">
        <v>22.57</v>
      </c>
      <c r="F47" s="1">
        <v>0</v>
      </c>
      <c r="G47" s="1">
        <v>0</v>
      </c>
      <c r="H47" s="1">
        <v>0</v>
      </c>
      <c r="I47" s="1">
        <v>0</v>
      </c>
      <c r="J47" s="1" t="s">
        <v>339</v>
      </c>
      <c r="K47">
        <v>1093</v>
      </c>
      <c r="L47">
        <v>10</v>
      </c>
      <c r="M47">
        <v>6</v>
      </c>
      <c r="N47" s="1">
        <v>8974883.7100000009</v>
      </c>
      <c r="O47" s="1">
        <v>32207895.300000001</v>
      </c>
      <c r="P47" s="1">
        <v>13601392.85</v>
      </c>
      <c r="Q47" s="1">
        <v>12166.67</v>
      </c>
      <c r="R47" s="1">
        <v>4306153.46</v>
      </c>
      <c r="S47" s="1">
        <v>12166.67</v>
      </c>
    </row>
    <row r="48" spans="1:19" x14ac:dyDescent="0.25">
      <c r="A48">
        <v>44</v>
      </c>
      <c r="B48" t="s">
        <v>56</v>
      </c>
      <c r="D48" s="2">
        <v>2016</v>
      </c>
      <c r="E48" s="1">
        <v>22.51</v>
      </c>
      <c r="F48" s="1">
        <v>0</v>
      </c>
      <c r="G48" s="1">
        <v>0</v>
      </c>
      <c r="H48" s="1">
        <v>0</v>
      </c>
      <c r="I48" s="1">
        <v>0</v>
      </c>
      <c r="J48" s="1" t="s">
        <v>340</v>
      </c>
      <c r="K48">
        <v>1093</v>
      </c>
      <c r="L48">
        <v>10</v>
      </c>
      <c r="M48">
        <v>6</v>
      </c>
      <c r="N48" s="1">
        <v>5663074.9000000004</v>
      </c>
      <c r="O48" s="1">
        <v>34108326.240000002</v>
      </c>
      <c r="P48" s="1">
        <v>13217383.16</v>
      </c>
      <c r="Q48" s="1">
        <v>206279.66</v>
      </c>
      <c r="R48" s="1">
        <v>4264220.9000000004</v>
      </c>
      <c r="S48" s="1">
        <v>206279.66</v>
      </c>
    </row>
    <row r="49" spans="1:19" x14ac:dyDescent="0.25">
      <c r="A49">
        <v>45</v>
      </c>
      <c r="B49" t="s">
        <v>57</v>
      </c>
      <c r="D49" s="2">
        <v>2016</v>
      </c>
      <c r="E49" s="1">
        <v>16.38</v>
      </c>
      <c r="F49" s="1">
        <v>0</v>
      </c>
      <c r="G49" s="1">
        <v>0</v>
      </c>
      <c r="H49" s="1">
        <v>0</v>
      </c>
      <c r="I49" s="1">
        <v>0</v>
      </c>
      <c r="J49" s="1" t="s">
        <v>341</v>
      </c>
      <c r="K49">
        <v>1093</v>
      </c>
      <c r="L49">
        <v>10</v>
      </c>
      <c r="M49">
        <v>6</v>
      </c>
      <c r="N49" s="1">
        <v>40071383.579999998</v>
      </c>
      <c r="O49" s="1">
        <v>58670314.310000002</v>
      </c>
      <c r="P49" s="1">
        <v>50492699.210000001</v>
      </c>
      <c r="Q49" s="1">
        <v>479138.22</v>
      </c>
      <c r="R49" s="1">
        <v>34322514.439999998</v>
      </c>
      <c r="S49" s="1">
        <v>479138.22</v>
      </c>
    </row>
    <row r="50" spans="1:19" x14ac:dyDescent="0.25">
      <c r="A50">
        <v>297</v>
      </c>
      <c r="B50" t="s">
        <v>58</v>
      </c>
      <c r="D50" s="2">
        <v>2016</v>
      </c>
      <c r="E50" s="1">
        <v>16.27</v>
      </c>
      <c r="F50" s="1">
        <v>0</v>
      </c>
      <c r="G50" s="1">
        <v>0</v>
      </c>
      <c r="H50" s="1">
        <v>0</v>
      </c>
      <c r="I50" s="1">
        <v>0</v>
      </c>
      <c r="J50" s="1" t="s">
        <v>342</v>
      </c>
      <c r="K50">
        <v>1093</v>
      </c>
      <c r="L50">
        <v>10</v>
      </c>
      <c r="M50">
        <v>6</v>
      </c>
      <c r="N50" s="1">
        <v>344221.81</v>
      </c>
      <c r="O50" s="1">
        <v>9936929.4600000009</v>
      </c>
      <c r="P50" s="1">
        <v>2223469.86</v>
      </c>
      <c r="Q50" s="1">
        <v>42063.81</v>
      </c>
      <c r="R50" s="1">
        <v>550311.38</v>
      </c>
      <c r="S50" s="1">
        <v>42063.81</v>
      </c>
    </row>
    <row r="51" spans="1:19" x14ac:dyDescent="0.25">
      <c r="A51">
        <v>46</v>
      </c>
      <c r="B51" t="s">
        <v>59</v>
      </c>
      <c r="D51" s="2">
        <v>2016</v>
      </c>
      <c r="E51" s="1">
        <v>14.38</v>
      </c>
      <c r="F51" s="1">
        <v>0</v>
      </c>
      <c r="G51" s="1">
        <v>0</v>
      </c>
      <c r="H51" s="1">
        <v>0</v>
      </c>
      <c r="I51" s="1">
        <v>0</v>
      </c>
      <c r="J51" s="1" t="s">
        <v>343</v>
      </c>
      <c r="K51">
        <v>1093</v>
      </c>
      <c r="L51">
        <v>10</v>
      </c>
      <c r="M51">
        <v>6</v>
      </c>
      <c r="N51" s="1">
        <v>276975.38</v>
      </c>
      <c r="O51" s="1">
        <v>9742839.1300000008</v>
      </c>
      <c r="P51" s="1">
        <v>2331903.31</v>
      </c>
      <c r="Q51" s="1">
        <v>0</v>
      </c>
      <c r="R51" s="1">
        <v>891551.93</v>
      </c>
      <c r="S51" s="1">
        <v>0</v>
      </c>
    </row>
    <row r="52" spans="1:19" x14ac:dyDescent="0.25">
      <c r="A52">
        <v>47</v>
      </c>
      <c r="B52" t="s">
        <v>60</v>
      </c>
      <c r="D52" s="2">
        <v>2016</v>
      </c>
      <c r="E52" s="1">
        <v>14.47</v>
      </c>
      <c r="F52" s="1">
        <v>0</v>
      </c>
      <c r="G52" s="1">
        <v>0</v>
      </c>
      <c r="H52" s="1">
        <v>0</v>
      </c>
      <c r="I52" s="1">
        <v>0</v>
      </c>
      <c r="J52" s="1" t="s">
        <v>344</v>
      </c>
      <c r="K52">
        <v>1093</v>
      </c>
      <c r="L52">
        <v>10</v>
      </c>
      <c r="M52">
        <v>6</v>
      </c>
      <c r="N52" s="1">
        <v>663125.51</v>
      </c>
      <c r="O52" s="1">
        <v>10548511.890000001</v>
      </c>
      <c r="P52" s="1">
        <v>3712530.14</v>
      </c>
      <c r="Q52" s="1">
        <v>389303.01</v>
      </c>
      <c r="R52" s="1">
        <v>2138114.44</v>
      </c>
      <c r="S52" s="1">
        <v>341762.33</v>
      </c>
    </row>
    <row r="53" spans="1:19" x14ac:dyDescent="0.25">
      <c r="A53">
        <v>48</v>
      </c>
      <c r="B53" t="s">
        <v>61</v>
      </c>
      <c r="D53" s="2">
        <v>2016</v>
      </c>
      <c r="E53" s="1">
        <v>18.579999999999998</v>
      </c>
      <c r="F53" s="1">
        <v>0</v>
      </c>
      <c r="G53" s="1">
        <v>0</v>
      </c>
      <c r="H53" s="1">
        <v>0</v>
      </c>
      <c r="I53" s="1">
        <v>0</v>
      </c>
      <c r="J53" s="1" t="s">
        <v>345</v>
      </c>
      <c r="K53">
        <v>1093</v>
      </c>
      <c r="L53">
        <v>10</v>
      </c>
      <c r="M53">
        <v>6</v>
      </c>
      <c r="N53" s="1">
        <v>2242270.52</v>
      </c>
      <c r="O53" s="1">
        <v>14215447.609999999</v>
      </c>
      <c r="P53" s="1">
        <v>5972504.2800000003</v>
      </c>
      <c r="Q53" s="1">
        <v>805761.44</v>
      </c>
      <c r="R53" s="1">
        <v>2938422.66</v>
      </c>
      <c r="S53" s="1">
        <v>781937.33</v>
      </c>
    </row>
    <row r="54" spans="1:19" x14ac:dyDescent="0.25">
      <c r="A54">
        <v>49</v>
      </c>
      <c r="B54" t="s">
        <v>62</v>
      </c>
      <c r="D54" s="2">
        <v>2016</v>
      </c>
      <c r="E54" s="1">
        <v>24.17</v>
      </c>
      <c r="F54" s="1">
        <v>0</v>
      </c>
      <c r="G54" s="1">
        <v>0</v>
      </c>
      <c r="H54" s="1">
        <v>0</v>
      </c>
      <c r="I54" s="1">
        <v>0</v>
      </c>
      <c r="J54" s="1" t="s">
        <v>346</v>
      </c>
      <c r="K54">
        <v>1093</v>
      </c>
      <c r="L54">
        <v>10</v>
      </c>
      <c r="M54">
        <v>6</v>
      </c>
      <c r="N54" s="1">
        <v>6573112.3899999997</v>
      </c>
      <c r="O54" s="1">
        <v>16842882.059999999</v>
      </c>
      <c r="P54" s="1">
        <v>7599220.4699999997</v>
      </c>
      <c r="Q54" s="1">
        <v>92733.03</v>
      </c>
      <c r="R54" s="1">
        <v>1938806.48</v>
      </c>
      <c r="S54" s="1">
        <v>92733.03</v>
      </c>
    </row>
    <row r="55" spans="1:19" x14ac:dyDescent="0.25">
      <c r="A55">
        <v>512</v>
      </c>
      <c r="B55" t="s">
        <v>63</v>
      </c>
      <c r="D55" s="2">
        <v>2016</v>
      </c>
      <c r="E55" s="1">
        <v>16.05</v>
      </c>
      <c r="F55" s="1">
        <v>0</v>
      </c>
      <c r="G55" s="1">
        <v>0</v>
      </c>
      <c r="H55" s="1">
        <v>0</v>
      </c>
      <c r="I55" s="1">
        <v>0</v>
      </c>
      <c r="J55" s="1" t="s">
        <v>347</v>
      </c>
      <c r="K55">
        <v>1093</v>
      </c>
      <c r="L55">
        <v>10</v>
      </c>
      <c r="M55">
        <v>6</v>
      </c>
      <c r="N55" s="1">
        <v>782535.6</v>
      </c>
      <c r="O55" s="1">
        <v>12260641.01</v>
      </c>
      <c r="P55" s="1">
        <v>3599473.47</v>
      </c>
      <c r="Q55" s="1">
        <v>115506.41</v>
      </c>
      <c r="R55" s="1">
        <v>1507240.25</v>
      </c>
      <c r="S55" s="1">
        <v>113783.26</v>
      </c>
    </row>
    <row r="56" spans="1:19" x14ac:dyDescent="0.25">
      <c r="A56">
        <v>50</v>
      </c>
      <c r="B56" t="s">
        <v>64</v>
      </c>
      <c r="D56" s="2">
        <v>2016</v>
      </c>
      <c r="E56" s="1">
        <v>22.82</v>
      </c>
      <c r="F56" s="1">
        <v>0</v>
      </c>
      <c r="G56" s="1">
        <v>0</v>
      </c>
      <c r="H56" s="1">
        <v>0</v>
      </c>
      <c r="I56" s="1">
        <v>0</v>
      </c>
      <c r="J56" s="1" t="s">
        <v>348</v>
      </c>
      <c r="K56">
        <v>1093</v>
      </c>
      <c r="L56">
        <v>10</v>
      </c>
      <c r="M56">
        <v>6</v>
      </c>
      <c r="N56" s="1">
        <v>2843048.77</v>
      </c>
      <c r="O56" s="1">
        <v>19594672.199999999</v>
      </c>
      <c r="P56" s="1">
        <v>10356352.859999999</v>
      </c>
      <c r="Q56" s="1">
        <v>0</v>
      </c>
      <c r="R56" s="1">
        <v>5235491.6900000004</v>
      </c>
      <c r="S56" s="1">
        <v>0</v>
      </c>
    </row>
    <row r="57" spans="1:19" x14ac:dyDescent="0.25">
      <c r="A57">
        <v>51</v>
      </c>
      <c r="B57" t="s">
        <v>65</v>
      </c>
      <c r="D57" s="2">
        <v>2016</v>
      </c>
      <c r="E57" s="1">
        <v>15.33</v>
      </c>
      <c r="F57" s="1">
        <v>0</v>
      </c>
      <c r="G57" s="1">
        <v>0</v>
      </c>
      <c r="H57" s="1">
        <v>0</v>
      </c>
      <c r="I57" s="1">
        <v>0</v>
      </c>
      <c r="J57" s="1" t="s">
        <v>349</v>
      </c>
      <c r="K57">
        <v>1093</v>
      </c>
      <c r="L57">
        <v>10</v>
      </c>
      <c r="M57">
        <v>6</v>
      </c>
      <c r="N57" s="1">
        <v>200571.09</v>
      </c>
      <c r="O57" s="1">
        <v>10695025.25</v>
      </c>
      <c r="P57" s="1">
        <v>3929024.1</v>
      </c>
      <c r="Q57" s="1">
        <v>250421.5</v>
      </c>
      <c r="R57" s="1">
        <v>2258723.9</v>
      </c>
      <c r="S57" s="1">
        <v>250421.5</v>
      </c>
    </row>
    <row r="58" spans="1:19" x14ac:dyDescent="0.25">
      <c r="A58">
        <v>52</v>
      </c>
      <c r="B58" t="s">
        <v>66</v>
      </c>
      <c r="D58" s="2">
        <v>2016</v>
      </c>
      <c r="E58" s="1">
        <v>18.43</v>
      </c>
      <c r="F58" s="1">
        <v>0</v>
      </c>
      <c r="G58" s="1">
        <v>0</v>
      </c>
      <c r="H58" s="1">
        <v>0</v>
      </c>
      <c r="I58" s="1">
        <v>0</v>
      </c>
      <c r="J58" s="1" t="s">
        <v>350</v>
      </c>
      <c r="K58">
        <v>1093</v>
      </c>
      <c r="L58">
        <v>10</v>
      </c>
      <c r="M58">
        <v>6</v>
      </c>
      <c r="N58" s="1">
        <v>869582.99</v>
      </c>
      <c r="O58" s="1">
        <v>14745473.949999999</v>
      </c>
      <c r="P58" s="1">
        <v>4764542.6500000004</v>
      </c>
      <c r="Q58" s="1">
        <v>1639699.83</v>
      </c>
      <c r="R58" s="1">
        <v>1886173.15</v>
      </c>
      <c r="S58" s="1">
        <v>1639699.83</v>
      </c>
    </row>
    <row r="59" spans="1:19" x14ac:dyDescent="0.25">
      <c r="A59">
        <v>293</v>
      </c>
      <c r="B59" t="s">
        <v>67</v>
      </c>
      <c r="D59" s="2">
        <v>2016</v>
      </c>
      <c r="E59" s="1">
        <v>16.170000000000002</v>
      </c>
      <c r="F59" s="1">
        <v>0</v>
      </c>
      <c r="G59" s="1">
        <v>0</v>
      </c>
      <c r="H59" s="1">
        <v>0</v>
      </c>
      <c r="I59" s="1">
        <v>0</v>
      </c>
      <c r="J59" s="1" t="s">
        <v>351</v>
      </c>
      <c r="K59">
        <v>1093</v>
      </c>
      <c r="L59">
        <v>10</v>
      </c>
      <c r="M59">
        <v>6</v>
      </c>
      <c r="N59" s="1">
        <v>665762.92000000004</v>
      </c>
      <c r="O59" s="1">
        <v>10869349.199999999</v>
      </c>
      <c r="P59" s="1">
        <v>2668998.6</v>
      </c>
      <c r="Q59" s="1">
        <v>13952.48</v>
      </c>
      <c r="R59" s="1">
        <v>804336.19</v>
      </c>
      <c r="S59" s="1">
        <v>13952.48</v>
      </c>
    </row>
    <row r="60" spans="1:19" x14ac:dyDescent="0.25">
      <c r="A60">
        <v>53</v>
      </c>
      <c r="B60" t="s">
        <v>68</v>
      </c>
      <c r="D60" s="2">
        <v>2016</v>
      </c>
      <c r="E60" s="1">
        <v>16.12</v>
      </c>
      <c r="F60" s="1">
        <v>0</v>
      </c>
      <c r="G60" s="1">
        <v>0</v>
      </c>
      <c r="H60" s="1">
        <v>0</v>
      </c>
      <c r="I60" s="1">
        <v>0</v>
      </c>
      <c r="J60" s="1" t="s">
        <v>352</v>
      </c>
      <c r="K60">
        <v>1093</v>
      </c>
      <c r="L60">
        <v>10</v>
      </c>
      <c r="M60">
        <v>6</v>
      </c>
      <c r="N60" s="1">
        <v>52794492.560000002</v>
      </c>
      <c r="O60" s="1">
        <v>207344631</v>
      </c>
      <c r="P60" s="1">
        <v>76899968.739999995</v>
      </c>
      <c r="Q60" s="1">
        <v>1134248.19</v>
      </c>
      <c r="R60" s="1">
        <v>34956183.039999999</v>
      </c>
      <c r="S60" s="1">
        <v>1134248.19</v>
      </c>
    </row>
    <row r="61" spans="1:19" x14ac:dyDescent="0.25">
      <c r="A61">
        <v>58</v>
      </c>
      <c r="B61" t="s">
        <v>69</v>
      </c>
      <c r="D61" s="2">
        <v>2016</v>
      </c>
      <c r="E61" s="1">
        <v>20.149999999999999</v>
      </c>
      <c r="F61" s="1">
        <v>0</v>
      </c>
      <c r="G61" s="1">
        <v>0</v>
      </c>
      <c r="H61" s="1">
        <v>0</v>
      </c>
      <c r="I61" s="1">
        <v>0</v>
      </c>
      <c r="J61" s="1" t="s">
        <v>353</v>
      </c>
      <c r="K61">
        <v>1093</v>
      </c>
      <c r="L61">
        <v>10</v>
      </c>
      <c r="M61">
        <v>6</v>
      </c>
      <c r="N61" s="1">
        <v>785703.21</v>
      </c>
      <c r="O61" s="1">
        <v>12061626.539999999</v>
      </c>
      <c r="P61" s="1">
        <v>4069117.23</v>
      </c>
      <c r="Q61" s="1">
        <v>23.94</v>
      </c>
      <c r="R61" s="1">
        <v>1480061.53</v>
      </c>
      <c r="S61" s="1">
        <v>0</v>
      </c>
    </row>
    <row r="62" spans="1:19" x14ac:dyDescent="0.25">
      <c r="A62">
        <v>59</v>
      </c>
      <c r="B62" t="s">
        <v>70</v>
      </c>
      <c r="D62" s="2">
        <v>2016</v>
      </c>
      <c r="E62" s="1">
        <v>21.44</v>
      </c>
      <c r="F62" s="1">
        <v>0</v>
      </c>
      <c r="G62" s="1">
        <v>0</v>
      </c>
      <c r="H62" s="1">
        <v>0</v>
      </c>
      <c r="I62" s="1">
        <v>0</v>
      </c>
      <c r="J62" s="1" t="s">
        <v>354</v>
      </c>
      <c r="K62">
        <v>1093</v>
      </c>
      <c r="L62">
        <v>10</v>
      </c>
      <c r="M62">
        <v>6</v>
      </c>
      <c r="N62" s="1">
        <v>922342.74</v>
      </c>
      <c r="O62" s="1">
        <v>21316823.050000001</v>
      </c>
      <c r="P62" s="1">
        <v>8645750.1600000001</v>
      </c>
      <c r="Q62" s="1">
        <v>208440.13</v>
      </c>
      <c r="R62" s="1">
        <v>3892398.67</v>
      </c>
      <c r="S62" s="1">
        <v>193781.64</v>
      </c>
    </row>
    <row r="63" spans="1:19" x14ac:dyDescent="0.25">
      <c r="A63">
        <v>60</v>
      </c>
      <c r="B63" t="s">
        <v>71</v>
      </c>
      <c r="D63" s="2">
        <v>2016</v>
      </c>
      <c r="E63" s="1">
        <v>17.5</v>
      </c>
      <c r="F63" s="1">
        <v>0</v>
      </c>
      <c r="G63" s="1">
        <v>0</v>
      </c>
      <c r="H63" s="1">
        <v>0</v>
      </c>
      <c r="I63" s="1">
        <v>0</v>
      </c>
      <c r="J63" s="1" t="s">
        <v>355</v>
      </c>
      <c r="K63">
        <v>1093</v>
      </c>
      <c r="L63">
        <v>10</v>
      </c>
      <c r="M63">
        <v>6</v>
      </c>
      <c r="N63" s="1">
        <v>7012336.29</v>
      </c>
      <c r="O63" s="1">
        <v>26648734.899999999</v>
      </c>
      <c r="P63" s="1">
        <v>40535622.719999999</v>
      </c>
      <c r="Q63" s="1">
        <v>3345.62</v>
      </c>
      <c r="R63" s="1">
        <v>34645735.109999999</v>
      </c>
      <c r="S63" s="1">
        <v>2177.3000000000002</v>
      </c>
    </row>
    <row r="64" spans="1:19" x14ac:dyDescent="0.25">
      <c r="A64">
        <v>61</v>
      </c>
      <c r="B64" t="s">
        <v>72</v>
      </c>
      <c r="D64" s="2">
        <v>2016</v>
      </c>
      <c r="E64" s="1">
        <v>16.13</v>
      </c>
      <c r="F64" s="1">
        <v>0</v>
      </c>
      <c r="G64" s="1">
        <v>0</v>
      </c>
      <c r="H64" s="1">
        <v>0</v>
      </c>
      <c r="I64" s="1">
        <v>0</v>
      </c>
      <c r="J64" s="1" t="s">
        <v>356</v>
      </c>
      <c r="K64">
        <v>1093</v>
      </c>
      <c r="L64">
        <v>10</v>
      </c>
      <c r="M64">
        <v>6</v>
      </c>
      <c r="N64" s="1">
        <v>2827885.96</v>
      </c>
      <c r="O64" s="1">
        <v>20714345.960000001</v>
      </c>
      <c r="P64" s="1">
        <v>5312968.42</v>
      </c>
      <c r="Q64" s="1">
        <v>0</v>
      </c>
      <c r="R64" s="1">
        <v>1514624.75</v>
      </c>
      <c r="S64" s="1">
        <v>0</v>
      </c>
    </row>
    <row r="65" spans="1:19" x14ac:dyDescent="0.25">
      <c r="A65">
        <v>291</v>
      </c>
      <c r="B65" t="s">
        <v>73</v>
      </c>
      <c r="D65" s="2">
        <v>2016</v>
      </c>
      <c r="E65" s="1">
        <v>21.53</v>
      </c>
      <c r="F65" s="1">
        <v>0</v>
      </c>
      <c r="G65" s="1">
        <v>0</v>
      </c>
      <c r="H65" s="1">
        <v>0</v>
      </c>
      <c r="I65" s="1">
        <v>0</v>
      </c>
      <c r="J65" s="1" t="s">
        <v>357</v>
      </c>
      <c r="K65">
        <v>1093</v>
      </c>
      <c r="L65">
        <v>10</v>
      </c>
      <c r="M65">
        <v>6</v>
      </c>
      <c r="N65" s="1">
        <v>7232430.4299999997</v>
      </c>
      <c r="O65" s="1">
        <v>42484185.640000001</v>
      </c>
      <c r="P65" s="1">
        <v>12891482.52</v>
      </c>
      <c r="Q65" s="1">
        <v>1281.24</v>
      </c>
      <c r="R65" s="1">
        <v>2188611.11</v>
      </c>
      <c r="S65" s="1">
        <v>0</v>
      </c>
    </row>
    <row r="66" spans="1:19" x14ac:dyDescent="0.25">
      <c r="A66">
        <v>283</v>
      </c>
      <c r="B66" t="s">
        <v>74</v>
      </c>
      <c r="D66" s="2">
        <v>2016</v>
      </c>
      <c r="E66" s="1">
        <v>17.78</v>
      </c>
      <c r="F66" s="1">
        <v>0</v>
      </c>
      <c r="G66" s="1">
        <v>0</v>
      </c>
      <c r="H66" s="1">
        <v>0</v>
      </c>
      <c r="I66" s="1">
        <v>0</v>
      </c>
      <c r="J66" s="1" t="s">
        <v>358</v>
      </c>
      <c r="K66">
        <v>1093</v>
      </c>
      <c r="L66">
        <v>10</v>
      </c>
      <c r="M66">
        <v>6</v>
      </c>
      <c r="N66" s="1">
        <v>15091832.57</v>
      </c>
      <c r="O66" s="1">
        <v>37519697.670000002</v>
      </c>
      <c r="P66" s="1">
        <v>19361353.870000001</v>
      </c>
      <c r="Q66" s="1">
        <v>69693.41</v>
      </c>
      <c r="R66" s="1">
        <v>10075114.880000001</v>
      </c>
      <c r="S66" s="1">
        <v>3718.64</v>
      </c>
    </row>
    <row r="67" spans="1:19" x14ac:dyDescent="0.25">
      <c r="A67">
        <v>275</v>
      </c>
      <c r="B67" t="s">
        <v>75</v>
      </c>
      <c r="D67" s="2">
        <v>2016</v>
      </c>
      <c r="E67" s="1">
        <v>20.92</v>
      </c>
      <c r="F67" s="1">
        <v>0</v>
      </c>
      <c r="G67" s="1">
        <v>0</v>
      </c>
      <c r="H67" s="1">
        <v>0</v>
      </c>
      <c r="I67" s="1">
        <v>0</v>
      </c>
      <c r="J67" s="1" t="s">
        <v>359</v>
      </c>
      <c r="K67">
        <v>1093</v>
      </c>
      <c r="L67">
        <v>10</v>
      </c>
      <c r="M67">
        <v>6</v>
      </c>
      <c r="N67" s="1">
        <v>4412027.9800000004</v>
      </c>
      <c r="O67" s="1">
        <v>24434587.5</v>
      </c>
      <c r="P67" s="1">
        <v>11374991.32</v>
      </c>
      <c r="Q67" s="1">
        <v>0</v>
      </c>
      <c r="R67" s="1">
        <v>5340465.8600000003</v>
      </c>
      <c r="S67" s="1">
        <v>0</v>
      </c>
    </row>
    <row r="68" spans="1:19" x14ac:dyDescent="0.25">
      <c r="A68">
        <v>62</v>
      </c>
      <c r="B68" t="s">
        <v>76</v>
      </c>
      <c r="D68" s="2">
        <v>2016</v>
      </c>
      <c r="E68" s="1">
        <v>21.36</v>
      </c>
      <c r="F68" s="1">
        <v>0</v>
      </c>
      <c r="G68" s="1">
        <v>0</v>
      </c>
      <c r="H68" s="1">
        <v>0</v>
      </c>
      <c r="I68" s="1">
        <v>0</v>
      </c>
      <c r="J68" s="1" t="s">
        <v>360</v>
      </c>
      <c r="K68">
        <v>1093</v>
      </c>
      <c r="L68">
        <v>10</v>
      </c>
      <c r="M68">
        <v>6</v>
      </c>
      <c r="N68" s="1">
        <v>773365.14</v>
      </c>
      <c r="O68" s="1">
        <v>11860270.23</v>
      </c>
      <c r="P68" s="1">
        <v>4605799.2</v>
      </c>
      <c r="Q68" s="1">
        <v>144000</v>
      </c>
      <c r="R68" s="1">
        <v>1965726.77</v>
      </c>
      <c r="S68" s="1">
        <v>85579.88</v>
      </c>
    </row>
    <row r="69" spans="1:19" x14ac:dyDescent="0.25">
      <c r="A69">
        <v>63</v>
      </c>
      <c r="B69" t="s">
        <v>77</v>
      </c>
      <c r="D69" s="2">
        <v>2016</v>
      </c>
      <c r="E69" s="1">
        <v>19.54</v>
      </c>
      <c r="F69" s="1">
        <v>0</v>
      </c>
      <c r="G69" s="1">
        <v>0</v>
      </c>
      <c r="H69" s="1">
        <v>0</v>
      </c>
      <c r="I69" s="1">
        <v>0</v>
      </c>
      <c r="J69" s="1" t="s">
        <v>361</v>
      </c>
      <c r="K69">
        <v>1093</v>
      </c>
      <c r="L69">
        <v>10</v>
      </c>
      <c r="M69">
        <v>6</v>
      </c>
      <c r="N69" s="1">
        <v>438765.78</v>
      </c>
      <c r="O69" s="1">
        <v>10406257.529999999</v>
      </c>
      <c r="P69" s="1">
        <v>3203004.43</v>
      </c>
      <c r="Q69" s="1">
        <v>0</v>
      </c>
      <c r="R69" s="1">
        <v>1084166.01</v>
      </c>
      <c r="S69" s="1">
        <v>0</v>
      </c>
    </row>
    <row r="70" spans="1:19" x14ac:dyDescent="0.25">
      <c r="A70">
        <v>64</v>
      </c>
      <c r="B70" t="s">
        <v>78</v>
      </c>
      <c r="D70" s="2">
        <v>2016</v>
      </c>
      <c r="E70" s="1">
        <v>18.899999999999999</v>
      </c>
      <c r="F70" s="1">
        <v>0</v>
      </c>
      <c r="G70" s="1">
        <v>0</v>
      </c>
      <c r="H70" s="1">
        <v>0</v>
      </c>
      <c r="I70" s="1">
        <v>0</v>
      </c>
      <c r="J70" s="1" t="s">
        <v>362</v>
      </c>
      <c r="K70">
        <v>1093</v>
      </c>
      <c r="L70">
        <v>10</v>
      </c>
      <c r="M70">
        <v>6</v>
      </c>
      <c r="N70" s="1">
        <v>1344094.16</v>
      </c>
      <c r="O70" s="1">
        <v>16822627.620000001</v>
      </c>
      <c r="P70" s="1">
        <v>7253568.8700000001</v>
      </c>
      <c r="Q70" s="1">
        <v>0</v>
      </c>
      <c r="R70" s="1">
        <v>3820795.81</v>
      </c>
      <c r="S70" s="1">
        <v>0</v>
      </c>
    </row>
    <row r="71" spans="1:19" x14ac:dyDescent="0.25">
      <c r="A71">
        <v>65</v>
      </c>
      <c r="B71" t="s">
        <v>79</v>
      </c>
      <c r="D71" s="2">
        <v>2016</v>
      </c>
      <c r="E71" s="1">
        <v>16.940000000000001</v>
      </c>
      <c r="F71" s="1">
        <v>0</v>
      </c>
      <c r="G71" s="1">
        <v>0</v>
      </c>
      <c r="H71" s="1">
        <v>0</v>
      </c>
      <c r="I71" s="1">
        <v>0</v>
      </c>
      <c r="J71" s="1" t="s">
        <v>363</v>
      </c>
      <c r="K71">
        <v>1093</v>
      </c>
      <c r="L71">
        <v>10</v>
      </c>
      <c r="M71">
        <v>6</v>
      </c>
      <c r="N71" s="1">
        <v>1521742.17</v>
      </c>
      <c r="O71" s="1">
        <v>23013913.719999999</v>
      </c>
      <c r="P71" s="1">
        <v>6526779.7599999998</v>
      </c>
      <c r="Q71" s="1">
        <v>0</v>
      </c>
      <c r="R71" s="1">
        <v>2370255.7200000002</v>
      </c>
      <c r="S71" s="1">
        <v>0</v>
      </c>
    </row>
    <row r="72" spans="1:19" x14ac:dyDescent="0.25">
      <c r="A72">
        <v>66</v>
      </c>
      <c r="B72" t="s">
        <v>80</v>
      </c>
      <c r="D72" s="2">
        <v>2016</v>
      </c>
      <c r="E72" s="1">
        <v>22.46</v>
      </c>
      <c r="F72" s="1">
        <v>0</v>
      </c>
      <c r="G72" s="1">
        <v>0</v>
      </c>
      <c r="H72" s="1">
        <v>0</v>
      </c>
      <c r="I72" s="1">
        <v>0</v>
      </c>
      <c r="J72" s="1" t="s">
        <v>364</v>
      </c>
      <c r="K72">
        <v>1093</v>
      </c>
      <c r="L72">
        <v>10</v>
      </c>
      <c r="M72">
        <v>6</v>
      </c>
      <c r="N72" s="1">
        <v>18989055.600000001</v>
      </c>
      <c r="O72" s="1">
        <v>80395576.629999995</v>
      </c>
      <c r="P72" s="1">
        <v>38044725.780000001</v>
      </c>
      <c r="Q72" s="1">
        <v>264750</v>
      </c>
      <c r="R72" s="1">
        <v>15721684.939999999</v>
      </c>
      <c r="S72" s="1">
        <v>264750</v>
      </c>
    </row>
    <row r="73" spans="1:19" x14ac:dyDescent="0.25">
      <c r="A73">
        <v>67</v>
      </c>
      <c r="B73" t="s">
        <v>81</v>
      </c>
      <c r="D73" s="2">
        <v>2016</v>
      </c>
      <c r="E73" s="1">
        <v>17.7</v>
      </c>
      <c r="F73" s="1">
        <v>0</v>
      </c>
      <c r="G73" s="1">
        <v>0</v>
      </c>
      <c r="H73" s="1">
        <v>0</v>
      </c>
      <c r="I73" s="1">
        <v>0</v>
      </c>
      <c r="J73" s="1" t="s">
        <v>365</v>
      </c>
      <c r="K73">
        <v>1093</v>
      </c>
      <c r="L73">
        <v>10</v>
      </c>
      <c r="M73">
        <v>6</v>
      </c>
      <c r="N73" s="1">
        <v>1053228.6599999999</v>
      </c>
      <c r="O73" s="1">
        <v>13682065.890000001</v>
      </c>
      <c r="P73" s="1">
        <v>3131682.12</v>
      </c>
      <c r="Q73" s="1">
        <v>124049.95</v>
      </c>
      <c r="R73" s="1">
        <v>647171.51</v>
      </c>
      <c r="S73" s="1">
        <v>0</v>
      </c>
    </row>
    <row r="74" spans="1:19" x14ac:dyDescent="0.25">
      <c r="A74">
        <v>69</v>
      </c>
      <c r="B74" t="s">
        <v>82</v>
      </c>
      <c r="D74" s="2">
        <v>2016</v>
      </c>
      <c r="E74" s="1">
        <v>26.9</v>
      </c>
      <c r="F74" s="1">
        <v>0</v>
      </c>
      <c r="G74" s="1">
        <v>0</v>
      </c>
      <c r="H74" s="1">
        <v>0</v>
      </c>
      <c r="I74" s="1">
        <v>0</v>
      </c>
      <c r="J74" s="1" t="s">
        <v>366</v>
      </c>
      <c r="K74">
        <v>1093</v>
      </c>
      <c r="L74">
        <v>10</v>
      </c>
      <c r="M74">
        <v>6</v>
      </c>
      <c r="N74" s="1">
        <v>366321.8</v>
      </c>
      <c r="O74" s="1">
        <v>10258207.92</v>
      </c>
      <c r="P74" s="1">
        <v>4117229.51</v>
      </c>
      <c r="Q74" s="1">
        <v>52.5</v>
      </c>
      <c r="R74" s="1">
        <v>1259274</v>
      </c>
      <c r="S74" s="1">
        <v>52.5</v>
      </c>
    </row>
    <row r="75" spans="1:19" x14ac:dyDescent="0.25">
      <c r="A75">
        <v>70</v>
      </c>
      <c r="B75" t="s">
        <v>83</v>
      </c>
      <c r="D75" s="2">
        <v>2016</v>
      </c>
      <c r="E75" s="1">
        <v>18.02</v>
      </c>
      <c r="F75" s="1">
        <v>0</v>
      </c>
      <c r="G75" s="1">
        <v>0</v>
      </c>
      <c r="H75" s="1">
        <v>0</v>
      </c>
      <c r="I75" s="1">
        <v>0</v>
      </c>
      <c r="J75" s="1" t="s">
        <v>367</v>
      </c>
      <c r="K75">
        <v>1093</v>
      </c>
      <c r="L75">
        <v>10</v>
      </c>
      <c r="M75">
        <v>6</v>
      </c>
      <c r="N75" s="1">
        <v>813255.89</v>
      </c>
      <c r="O75" s="1">
        <v>10570150.65</v>
      </c>
      <c r="P75" s="1">
        <v>2767666.66</v>
      </c>
      <c r="Q75" s="1">
        <v>3456.08</v>
      </c>
      <c r="R75" s="1">
        <v>716471.27</v>
      </c>
      <c r="S75" s="1">
        <v>3456.08</v>
      </c>
    </row>
    <row r="76" spans="1:19" x14ac:dyDescent="0.25">
      <c r="A76">
        <v>71</v>
      </c>
      <c r="B76" t="s">
        <v>84</v>
      </c>
      <c r="D76" s="2">
        <v>2016</v>
      </c>
      <c r="E76" s="1">
        <v>18.93</v>
      </c>
      <c r="F76" s="1">
        <v>0</v>
      </c>
      <c r="G76" s="1">
        <v>0</v>
      </c>
      <c r="H76" s="1">
        <v>0</v>
      </c>
      <c r="I76" s="1">
        <v>0</v>
      </c>
      <c r="J76" s="1" t="s">
        <v>368</v>
      </c>
      <c r="K76">
        <v>1093</v>
      </c>
      <c r="L76">
        <v>10</v>
      </c>
      <c r="M76">
        <v>6</v>
      </c>
      <c r="N76" s="1">
        <v>277772.74</v>
      </c>
      <c r="O76" s="1">
        <v>10599238.199999999</v>
      </c>
      <c r="P76" s="1">
        <v>3237191.01</v>
      </c>
      <c r="Q76" s="1">
        <v>0</v>
      </c>
      <c r="R76" s="1">
        <v>1178251.51</v>
      </c>
      <c r="S76" s="1">
        <v>0</v>
      </c>
    </row>
    <row r="77" spans="1:19" x14ac:dyDescent="0.25">
      <c r="A77">
        <v>72</v>
      </c>
      <c r="B77" t="s">
        <v>85</v>
      </c>
      <c r="D77" s="2">
        <v>2016</v>
      </c>
      <c r="E77" s="1">
        <v>17.77</v>
      </c>
      <c r="F77" s="1">
        <v>0</v>
      </c>
      <c r="G77" s="1">
        <v>0</v>
      </c>
      <c r="H77" s="1">
        <v>0</v>
      </c>
      <c r="I77" s="1">
        <v>0</v>
      </c>
      <c r="J77" s="1" t="s">
        <v>369</v>
      </c>
      <c r="K77">
        <v>1093</v>
      </c>
      <c r="L77">
        <v>10</v>
      </c>
      <c r="M77">
        <v>6</v>
      </c>
      <c r="N77" s="1">
        <v>755885.99</v>
      </c>
      <c r="O77" s="1">
        <v>9544996.3499999996</v>
      </c>
      <c r="P77" s="1">
        <v>3035970.85</v>
      </c>
      <c r="Q77" s="1">
        <v>0</v>
      </c>
      <c r="R77" s="1">
        <v>1205917.44</v>
      </c>
      <c r="S77" s="1">
        <v>0</v>
      </c>
    </row>
    <row r="78" spans="1:19" x14ac:dyDescent="0.25">
      <c r="A78">
        <v>73</v>
      </c>
      <c r="B78" t="s">
        <v>86</v>
      </c>
      <c r="D78" s="2">
        <v>2016</v>
      </c>
      <c r="E78" s="1">
        <v>15.12</v>
      </c>
      <c r="F78" s="1">
        <v>0</v>
      </c>
      <c r="G78" s="1">
        <v>0</v>
      </c>
      <c r="H78" s="1">
        <v>0</v>
      </c>
      <c r="I78" s="1">
        <v>0</v>
      </c>
      <c r="J78" s="1" t="s">
        <v>370</v>
      </c>
      <c r="K78">
        <v>1093</v>
      </c>
      <c r="L78">
        <v>10</v>
      </c>
      <c r="M78">
        <v>6</v>
      </c>
      <c r="N78" s="1">
        <v>382958.3</v>
      </c>
      <c r="O78" s="1">
        <v>16740941.33</v>
      </c>
      <c r="P78" s="1">
        <v>3086454.85</v>
      </c>
      <c r="Q78" s="1">
        <v>81011.06</v>
      </c>
      <c r="R78" s="1">
        <v>549684.01</v>
      </c>
      <c r="S78" s="1">
        <v>27797.87</v>
      </c>
    </row>
    <row r="79" spans="1:19" x14ac:dyDescent="0.25">
      <c r="A79">
        <v>74</v>
      </c>
      <c r="B79" t="s">
        <v>87</v>
      </c>
      <c r="D79" s="2">
        <v>2016</v>
      </c>
      <c r="E79" s="1">
        <v>21.79</v>
      </c>
      <c r="F79" s="1">
        <v>0</v>
      </c>
      <c r="G79" s="1">
        <v>0</v>
      </c>
      <c r="H79" s="1">
        <v>0</v>
      </c>
      <c r="I79" s="1">
        <v>0</v>
      </c>
      <c r="J79" s="1" t="s">
        <v>371</v>
      </c>
      <c r="K79">
        <v>1093</v>
      </c>
      <c r="L79">
        <v>10</v>
      </c>
      <c r="M79">
        <v>6</v>
      </c>
      <c r="N79" s="1">
        <v>532994.61</v>
      </c>
      <c r="O79" s="1">
        <v>10201340.1</v>
      </c>
      <c r="P79" s="1">
        <v>3160777.28</v>
      </c>
      <c r="Q79" s="1">
        <v>19474.18</v>
      </c>
      <c r="R79" s="1">
        <v>836251.46</v>
      </c>
      <c r="S79" s="1">
        <v>4640.3999999999996</v>
      </c>
    </row>
    <row r="80" spans="1:19" x14ac:dyDescent="0.25">
      <c r="A80">
        <v>75</v>
      </c>
      <c r="B80" t="s">
        <v>88</v>
      </c>
      <c r="D80" s="2">
        <v>2016</v>
      </c>
      <c r="E80" s="1">
        <v>14.43</v>
      </c>
      <c r="F80" s="1">
        <v>0</v>
      </c>
      <c r="G80" s="1">
        <v>0</v>
      </c>
      <c r="H80" s="1">
        <v>0</v>
      </c>
      <c r="I80" s="1">
        <v>0</v>
      </c>
      <c r="J80" s="1" t="s">
        <v>372</v>
      </c>
      <c r="K80">
        <v>1093</v>
      </c>
      <c r="L80">
        <v>10</v>
      </c>
      <c r="M80">
        <v>6</v>
      </c>
      <c r="N80" s="1">
        <v>934481.36</v>
      </c>
      <c r="O80" s="1">
        <v>10348528.42</v>
      </c>
      <c r="P80" s="1">
        <v>3748299.85</v>
      </c>
      <c r="Q80" s="1">
        <v>0</v>
      </c>
      <c r="R80" s="1">
        <v>2119844.16</v>
      </c>
      <c r="S80" s="1">
        <v>0</v>
      </c>
    </row>
    <row r="81" spans="1:19" x14ac:dyDescent="0.25">
      <c r="A81">
        <v>76</v>
      </c>
      <c r="B81" t="s">
        <v>89</v>
      </c>
      <c r="D81" s="2">
        <v>2016</v>
      </c>
      <c r="E81" s="1">
        <v>21.36</v>
      </c>
      <c r="F81" s="1">
        <v>0</v>
      </c>
      <c r="G81" s="1">
        <v>0</v>
      </c>
      <c r="H81" s="1">
        <v>0</v>
      </c>
      <c r="I81" s="1">
        <v>0</v>
      </c>
      <c r="J81" s="1" t="s">
        <v>373</v>
      </c>
      <c r="K81">
        <v>1093</v>
      </c>
      <c r="L81">
        <v>10</v>
      </c>
      <c r="M81">
        <v>6</v>
      </c>
      <c r="N81" s="1">
        <v>2460661.63</v>
      </c>
      <c r="O81" s="1">
        <v>15884434.380000001</v>
      </c>
      <c r="P81" s="1">
        <v>6758372.1799999997</v>
      </c>
      <c r="Q81" s="1">
        <v>524524.31999999995</v>
      </c>
      <c r="R81" s="1">
        <v>2935607.91</v>
      </c>
      <c r="S81" s="1">
        <v>429655.11</v>
      </c>
    </row>
    <row r="82" spans="1:19" x14ac:dyDescent="0.25">
      <c r="A82">
        <v>77</v>
      </c>
      <c r="B82" t="s">
        <v>90</v>
      </c>
      <c r="D82" s="2">
        <v>2016</v>
      </c>
      <c r="E82" s="1">
        <v>23.05</v>
      </c>
      <c r="F82" s="1">
        <v>0</v>
      </c>
      <c r="G82" s="1">
        <v>0</v>
      </c>
      <c r="H82" s="1">
        <v>0</v>
      </c>
      <c r="I82" s="1">
        <v>0</v>
      </c>
      <c r="J82" s="1" t="s">
        <v>374</v>
      </c>
      <c r="K82">
        <v>1093</v>
      </c>
      <c r="L82">
        <v>10</v>
      </c>
      <c r="M82">
        <v>6</v>
      </c>
      <c r="N82" s="1">
        <v>2705433.35</v>
      </c>
      <c r="O82" s="1">
        <v>12087442.550000001</v>
      </c>
      <c r="P82" s="1">
        <v>4449566.05</v>
      </c>
      <c r="Q82" s="1">
        <v>0</v>
      </c>
      <c r="R82" s="1">
        <v>1039829.8</v>
      </c>
      <c r="S82" s="1">
        <v>0</v>
      </c>
    </row>
    <row r="83" spans="1:19" x14ac:dyDescent="0.25">
      <c r="A83">
        <v>78</v>
      </c>
      <c r="B83" t="s">
        <v>91</v>
      </c>
      <c r="D83" s="2">
        <v>2016</v>
      </c>
      <c r="E83" s="1">
        <v>17.96</v>
      </c>
      <c r="F83" s="1">
        <v>0</v>
      </c>
      <c r="G83" s="1">
        <v>0</v>
      </c>
      <c r="H83" s="1">
        <v>0</v>
      </c>
      <c r="I83" s="1">
        <v>0</v>
      </c>
      <c r="J83" s="1" t="s">
        <v>375</v>
      </c>
      <c r="K83">
        <v>1093</v>
      </c>
      <c r="L83">
        <v>10</v>
      </c>
      <c r="M83">
        <v>6</v>
      </c>
      <c r="N83" s="1">
        <v>5201201.97</v>
      </c>
      <c r="O83" s="1">
        <v>25549038.09</v>
      </c>
      <c r="P83" s="1">
        <v>11325630.220000001</v>
      </c>
      <c r="Q83" s="1">
        <v>1861768.64</v>
      </c>
      <c r="R83" s="1">
        <v>7181655.0199999996</v>
      </c>
      <c r="S83" s="1">
        <v>482023.29</v>
      </c>
    </row>
    <row r="84" spans="1:19" x14ac:dyDescent="0.25">
      <c r="A84">
        <v>79</v>
      </c>
      <c r="B84" t="s">
        <v>92</v>
      </c>
      <c r="D84" s="2">
        <v>2016</v>
      </c>
      <c r="E84" s="1">
        <v>15</v>
      </c>
      <c r="F84" s="1">
        <v>0</v>
      </c>
      <c r="G84" s="1">
        <v>0</v>
      </c>
      <c r="H84" s="1">
        <v>0</v>
      </c>
      <c r="I84" s="1">
        <v>0</v>
      </c>
      <c r="J84" s="1" t="s">
        <v>376</v>
      </c>
      <c r="K84">
        <v>1093</v>
      </c>
      <c r="L84">
        <v>10</v>
      </c>
      <c r="M84">
        <v>6</v>
      </c>
      <c r="N84" s="1">
        <v>594855.19999999995</v>
      </c>
      <c r="O84" s="1">
        <v>10396424.630000001</v>
      </c>
      <c r="P84" s="1">
        <v>3289879.14</v>
      </c>
      <c r="Q84" s="1">
        <v>469600</v>
      </c>
      <c r="R84" s="1">
        <v>1662191.87</v>
      </c>
      <c r="S84" s="1">
        <v>448869.68</v>
      </c>
    </row>
    <row r="85" spans="1:19" x14ac:dyDescent="0.25">
      <c r="A85">
        <v>80</v>
      </c>
      <c r="B85" t="s">
        <v>93</v>
      </c>
      <c r="D85" s="2">
        <v>2016</v>
      </c>
      <c r="E85" s="1">
        <v>8.43</v>
      </c>
      <c r="F85" s="1">
        <v>0</v>
      </c>
      <c r="G85" s="1">
        <v>0</v>
      </c>
      <c r="H85" s="1">
        <v>0</v>
      </c>
      <c r="I85" s="1">
        <v>0</v>
      </c>
      <c r="J85" s="1" t="s">
        <v>377</v>
      </c>
      <c r="K85">
        <v>1093</v>
      </c>
      <c r="L85">
        <v>10</v>
      </c>
      <c r="M85">
        <v>6</v>
      </c>
      <c r="N85" s="1">
        <v>481166.04</v>
      </c>
      <c r="O85" s="1">
        <v>13429821.119999999</v>
      </c>
      <c r="P85" s="1">
        <v>4360384.33</v>
      </c>
      <c r="Q85" s="1">
        <v>262811.40000000002</v>
      </c>
      <c r="R85" s="1">
        <v>3193583.95</v>
      </c>
      <c r="S85" s="1">
        <v>257329.06</v>
      </c>
    </row>
    <row r="86" spans="1:19" x14ac:dyDescent="0.25">
      <c r="A86">
        <v>81</v>
      </c>
      <c r="B86" t="s">
        <v>94</v>
      </c>
      <c r="D86" s="2">
        <v>2016</v>
      </c>
      <c r="E86" s="1">
        <v>16.28</v>
      </c>
      <c r="F86" s="1">
        <v>0</v>
      </c>
      <c r="G86" s="1">
        <v>0</v>
      </c>
      <c r="H86" s="1">
        <v>0</v>
      </c>
      <c r="I86" s="1">
        <v>0</v>
      </c>
      <c r="J86" s="1" t="s">
        <v>378</v>
      </c>
      <c r="K86">
        <v>1093</v>
      </c>
      <c r="L86">
        <v>10</v>
      </c>
      <c r="M86">
        <v>6</v>
      </c>
      <c r="N86" s="1">
        <v>558337.59</v>
      </c>
      <c r="O86" s="1">
        <v>11096539.640000001</v>
      </c>
      <c r="P86" s="1">
        <v>3938661.36</v>
      </c>
      <c r="Q86" s="1">
        <v>0</v>
      </c>
      <c r="R86" s="1">
        <v>2041451.9</v>
      </c>
      <c r="S86" s="1">
        <v>0</v>
      </c>
    </row>
    <row r="87" spans="1:19" x14ac:dyDescent="0.25">
      <c r="A87">
        <v>82</v>
      </c>
      <c r="B87" t="s">
        <v>95</v>
      </c>
      <c r="D87" s="2">
        <v>2016</v>
      </c>
      <c r="E87" s="1">
        <v>13.78</v>
      </c>
      <c r="F87" s="1">
        <v>0</v>
      </c>
      <c r="G87" s="1">
        <v>0</v>
      </c>
      <c r="H87" s="1">
        <v>0</v>
      </c>
      <c r="I87" s="1">
        <v>0</v>
      </c>
      <c r="J87" s="1" t="s">
        <v>379</v>
      </c>
      <c r="K87">
        <v>1093</v>
      </c>
      <c r="L87">
        <v>10</v>
      </c>
      <c r="M87">
        <v>6</v>
      </c>
      <c r="N87" s="1">
        <v>1145649.21</v>
      </c>
      <c r="O87" s="1">
        <v>16116325.23</v>
      </c>
      <c r="P87" s="1">
        <v>6558230.8700000001</v>
      </c>
      <c r="Q87" s="1">
        <v>47445.94</v>
      </c>
      <c r="R87" s="1">
        <v>4179935.34</v>
      </c>
      <c r="S87" s="1">
        <v>47445.94</v>
      </c>
    </row>
    <row r="88" spans="1:19" x14ac:dyDescent="0.25">
      <c r="A88">
        <v>83</v>
      </c>
      <c r="B88" t="s">
        <v>96</v>
      </c>
      <c r="D88" s="2">
        <v>2016</v>
      </c>
      <c r="E88" s="1">
        <v>9.81</v>
      </c>
      <c r="F88" s="1">
        <v>0</v>
      </c>
      <c r="G88" s="1">
        <v>0</v>
      </c>
      <c r="H88" s="1">
        <v>0</v>
      </c>
      <c r="I88" s="1">
        <v>0</v>
      </c>
      <c r="J88" s="1" t="s">
        <v>380</v>
      </c>
      <c r="K88">
        <v>1093</v>
      </c>
      <c r="L88">
        <v>10</v>
      </c>
      <c r="M88">
        <v>6</v>
      </c>
      <c r="N88" s="1">
        <v>1074827.1599999999</v>
      </c>
      <c r="O88" s="1">
        <v>18011314.469999999</v>
      </c>
      <c r="P88" s="1">
        <v>5578854.9800000004</v>
      </c>
      <c r="Q88" s="1">
        <v>298646.08</v>
      </c>
      <c r="R88" s="1">
        <v>3718819.04</v>
      </c>
      <c r="S88" s="1">
        <v>286849.78000000003</v>
      </c>
    </row>
    <row r="89" spans="1:19" x14ac:dyDescent="0.25">
      <c r="A89">
        <v>84</v>
      </c>
      <c r="B89" t="s">
        <v>97</v>
      </c>
      <c r="D89" s="2">
        <v>2016</v>
      </c>
      <c r="E89" s="1">
        <v>13.66</v>
      </c>
      <c r="F89" s="1">
        <v>0</v>
      </c>
      <c r="G89" s="1">
        <v>0</v>
      </c>
      <c r="H89" s="1">
        <v>0</v>
      </c>
      <c r="I89" s="1">
        <v>0</v>
      </c>
      <c r="J89" s="1" t="s">
        <v>381</v>
      </c>
      <c r="K89">
        <v>1093</v>
      </c>
      <c r="L89">
        <v>10</v>
      </c>
      <c r="M89">
        <v>6</v>
      </c>
      <c r="N89" s="1">
        <v>29042085.260000002</v>
      </c>
      <c r="O89" s="1">
        <v>76292279.290000007</v>
      </c>
      <c r="P89" s="1">
        <v>56147273.049999997</v>
      </c>
      <c r="Q89" s="1">
        <v>764614.47</v>
      </c>
      <c r="R89" s="1">
        <v>41753969.270000003</v>
      </c>
      <c r="S89" s="1">
        <v>764614.47</v>
      </c>
    </row>
    <row r="90" spans="1:19" x14ac:dyDescent="0.25">
      <c r="A90">
        <v>85</v>
      </c>
      <c r="B90" t="s">
        <v>98</v>
      </c>
      <c r="D90" s="2">
        <v>2016</v>
      </c>
      <c r="E90" s="1">
        <v>14.39</v>
      </c>
      <c r="F90" s="1">
        <v>0</v>
      </c>
      <c r="G90" s="1">
        <v>0</v>
      </c>
      <c r="H90" s="1">
        <v>0</v>
      </c>
      <c r="I90" s="1">
        <v>0</v>
      </c>
      <c r="J90" s="1" t="s">
        <v>382</v>
      </c>
      <c r="K90">
        <v>1093</v>
      </c>
      <c r="L90">
        <v>10</v>
      </c>
      <c r="M90">
        <v>6</v>
      </c>
      <c r="N90" s="1">
        <v>334722.49</v>
      </c>
      <c r="O90" s="1">
        <v>12442615.93</v>
      </c>
      <c r="P90" s="1">
        <v>3801721.97</v>
      </c>
      <c r="Q90" s="1">
        <v>0</v>
      </c>
      <c r="R90" s="1">
        <v>1963463.09</v>
      </c>
      <c r="S90" s="1">
        <v>0</v>
      </c>
    </row>
    <row r="91" spans="1:19" x14ac:dyDescent="0.25">
      <c r="A91">
        <v>475</v>
      </c>
      <c r="B91" t="s">
        <v>99</v>
      </c>
      <c r="D91" s="2">
        <v>2016</v>
      </c>
      <c r="E91" s="1">
        <v>15.95</v>
      </c>
      <c r="F91" s="1">
        <v>0</v>
      </c>
      <c r="G91" s="1">
        <v>0</v>
      </c>
      <c r="H91" s="1">
        <v>0</v>
      </c>
      <c r="I91" s="1">
        <v>0</v>
      </c>
      <c r="J91" s="1" t="s">
        <v>383</v>
      </c>
      <c r="K91">
        <v>1093</v>
      </c>
      <c r="L91">
        <v>10</v>
      </c>
      <c r="M91">
        <v>6</v>
      </c>
      <c r="N91" s="1">
        <v>501678.91</v>
      </c>
      <c r="O91" s="1">
        <v>13502038.35</v>
      </c>
      <c r="P91" s="1">
        <v>3566078.38</v>
      </c>
      <c r="Q91" s="1">
        <v>0</v>
      </c>
      <c r="R91" s="1">
        <v>1332708.94</v>
      </c>
      <c r="S91" s="1">
        <v>0</v>
      </c>
    </row>
    <row r="92" spans="1:19" x14ac:dyDescent="0.25">
      <c r="A92">
        <v>86</v>
      </c>
      <c r="B92" t="s">
        <v>100</v>
      </c>
      <c r="D92" s="2">
        <v>2016</v>
      </c>
      <c r="E92" s="1">
        <v>17.23</v>
      </c>
      <c r="F92" s="1">
        <v>0</v>
      </c>
      <c r="G92" s="1">
        <v>0</v>
      </c>
      <c r="H92" s="1">
        <v>0</v>
      </c>
      <c r="I92" s="1">
        <v>0</v>
      </c>
      <c r="J92" s="1" t="s">
        <v>384</v>
      </c>
      <c r="K92">
        <v>1093</v>
      </c>
      <c r="L92">
        <v>10</v>
      </c>
      <c r="M92">
        <v>6</v>
      </c>
      <c r="N92" s="1">
        <v>2834326.69</v>
      </c>
      <c r="O92" s="1">
        <v>18476243.440000001</v>
      </c>
      <c r="P92" s="1">
        <v>6880951.4699999997</v>
      </c>
      <c r="Q92" s="1">
        <v>57374.94</v>
      </c>
      <c r="R92" s="1">
        <v>3208337.96</v>
      </c>
      <c r="S92" s="1">
        <v>57368.91</v>
      </c>
    </row>
    <row r="93" spans="1:19" x14ac:dyDescent="0.25">
      <c r="A93">
        <v>87</v>
      </c>
      <c r="B93" t="s">
        <v>101</v>
      </c>
      <c r="D93" s="2">
        <v>2016</v>
      </c>
      <c r="E93" s="1">
        <v>15.4</v>
      </c>
      <c r="F93" s="1">
        <v>0</v>
      </c>
      <c r="G93" s="1">
        <v>0</v>
      </c>
      <c r="H93" s="1">
        <v>0</v>
      </c>
      <c r="I93" s="1">
        <v>0</v>
      </c>
      <c r="J93" s="1" t="s">
        <v>385</v>
      </c>
      <c r="K93">
        <v>1093</v>
      </c>
      <c r="L93">
        <v>10</v>
      </c>
      <c r="M93">
        <v>6</v>
      </c>
      <c r="N93" s="1">
        <v>842380.28</v>
      </c>
      <c r="O93" s="1">
        <v>11048343.539999999</v>
      </c>
      <c r="P93" s="1">
        <v>3744352.75</v>
      </c>
      <c r="Q93" s="1">
        <v>57481.79</v>
      </c>
      <c r="R93" s="1">
        <v>1952078.04</v>
      </c>
      <c r="S93" s="1">
        <v>18644.79</v>
      </c>
    </row>
    <row r="94" spans="1:19" x14ac:dyDescent="0.25">
      <c r="A94">
        <v>88</v>
      </c>
      <c r="B94" t="s">
        <v>102</v>
      </c>
      <c r="D94" s="2">
        <v>2016</v>
      </c>
      <c r="E94" s="1">
        <v>22.22</v>
      </c>
      <c r="F94" s="1">
        <v>0</v>
      </c>
      <c r="G94" s="1">
        <v>0</v>
      </c>
      <c r="H94" s="1">
        <v>0</v>
      </c>
      <c r="I94" s="1">
        <v>0</v>
      </c>
      <c r="J94" s="1" t="s">
        <v>386</v>
      </c>
      <c r="K94">
        <v>1093</v>
      </c>
      <c r="L94">
        <v>10</v>
      </c>
      <c r="M94">
        <v>6</v>
      </c>
      <c r="N94" s="1">
        <v>23719048.059999999</v>
      </c>
      <c r="O94" s="1">
        <v>65985349.350000001</v>
      </c>
      <c r="P94" s="1">
        <v>40746428.420000002</v>
      </c>
      <c r="Q94" s="1">
        <v>10867.49</v>
      </c>
      <c r="R94" s="1">
        <v>20815159.359999999</v>
      </c>
      <c r="S94" s="1">
        <v>10867.49</v>
      </c>
    </row>
    <row r="95" spans="1:19" x14ac:dyDescent="0.25">
      <c r="A95">
        <v>89</v>
      </c>
      <c r="B95" t="s">
        <v>103</v>
      </c>
      <c r="D95" s="2">
        <v>2016</v>
      </c>
      <c r="E95" s="1">
        <v>20</v>
      </c>
      <c r="F95" s="1">
        <v>0</v>
      </c>
      <c r="G95" s="1">
        <v>0</v>
      </c>
      <c r="H95" s="1">
        <v>0</v>
      </c>
      <c r="I95" s="1">
        <v>0</v>
      </c>
      <c r="J95" s="1" t="s">
        <v>387</v>
      </c>
      <c r="K95">
        <v>1093</v>
      </c>
      <c r="L95">
        <v>10</v>
      </c>
      <c r="M95">
        <v>6</v>
      </c>
      <c r="N95" s="1">
        <v>1263199596.1500001</v>
      </c>
      <c r="O95" s="1">
        <v>1113661723.3499999</v>
      </c>
      <c r="P95" s="1">
        <v>1171995965.9200001</v>
      </c>
      <c r="Q95" s="1">
        <v>1006695.9</v>
      </c>
      <c r="R95" s="1">
        <v>696614112.63</v>
      </c>
      <c r="S95" s="1">
        <v>1006695.9</v>
      </c>
    </row>
    <row r="96" spans="1:19" x14ac:dyDescent="0.25">
      <c r="A96">
        <v>99</v>
      </c>
      <c r="B96" t="s">
        <v>104</v>
      </c>
      <c r="D96" s="2">
        <v>2016</v>
      </c>
      <c r="E96" s="1">
        <v>18.239999999999998</v>
      </c>
      <c r="F96" s="1">
        <v>0</v>
      </c>
      <c r="G96" s="1">
        <v>0</v>
      </c>
      <c r="H96" s="1">
        <v>0</v>
      </c>
      <c r="I96" s="1">
        <v>0</v>
      </c>
      <c r="J96" s="1" t="s">
        <v>388</v>
      </c>
      <c r="K96">
        <v>1093</v>
      </c>
      <c r="L96">
        <v>10</v>
      </c>
      <c r="M96">
        <v>6</v>
      </c>
      <c r="N96" s="1">
        <v>13571740.67</v>
      </c>
      <c r="O96" s="1">
        <v>34535716.140000001</v>
      </c>
      <c r="P96" s="1">
        <v>16540692.82</v>
      </c>
      <c r="Q96" s="1">
        <v>31191.66</v>
      </c>
      <c r="R96" s="1">
        <v>7767639.0300000003</v>
      </c>
      <c r="S96" s="1">
        <v>31191.66</v>
      </c>
    </row>
    <row r="97" spans="1:19" x14ac:dyDescent="0.25">
      <c r="A97">
        <v>100</v>
      </c>
      <c r="B97" t="s">
        <v>105</v>
      </c>
      <c r="D97" s="2">
        <v>2016</v>
      </c>
      <c r="E97" s="1">
        <v>15.28</v>
      </c>
      <c r="F97" s="1">
        <v>0</v>
      </c>
      <c r="G97" s="1">
        <v>0</v>
      </c>
      <c r="H97" s="1">
        <v>0</v>
      </c>
      <c r="I97" s="1">
        <v>0</v>
      </c>
      <c r="J97" s="1" t="s">
        <v>389</v>
      </c>
      <c r="K97">
        <v>1093</v>
      </c>
      <c r="L97">
        <v>10</v>
      </c>
      <c r="M97">
        <v>6</v>
      </c>
      <c r="N97" s="1">
        <v>3556995.9</v>
      </c>
      <c r="O97" s="1">
        <v>31209844.010000002</v>
      </c>
      <c r="P97" s="1">
        <v>25371477.73</v>
      </c>
      <c r="Q97" s="1">
        <v>0</v>
      </c>
      <c r="R97" s="1">
        <v>20058661.170000002</v>
      </c>
      <c r="S97" s="1">
        <v>0</v>
      </c>
    </row>
    <row r="98" spans="1:19" x14ac:dyDescent="0.25">
      <c r="A98">
        <v>101</v>
      </c>
      <c r="B98" t="s">
        <v>106</v>
      </c>
      <c r="D98" s="2">
        <v>2016</v>
      </c>
      <c r="E98" s="1">
        <v>16.87</v>
      </c>
      <c r="F98" s="1">
        <v>0</v>
      </c>
      <c r="G98" s="1">
        <v>0</v>
      </c>
      <c r="H98" s="1">
        <v>0</v>
      </c>
      <c r="I98" s="1">
        <v>0</v>
      </c>
      <c r="J98" s="1" t="s">
        <v>390</v>
      </c>
      <c r="K98">
        <v>1093</v>
      </c>
      <c r="L98">
        <v>10</v>
      </c>
      <c r="M98">
        <v>6</v>
      </c>
      <c r="N98" s="1">
        <v>13148704.470000001</v>
      </c>
      <c r="O98" s="1">
        <v>61364099.439999998</v>
      </c>
      <c r="P98" s="1">
        <v>21699513.039999999</v>
      </c>
      <c r="Q98" s="1">
        <v>4800</v>
      </c>
      <c r="R98" s="1">
        <v>9129266.8699999992</v>
      </c>
      <c r="S98" s="1">
        <v>4800</v>
      </c>
    </row>
    <row r="99" spans="1:19" x14ac:dyDescent="0.25">
      <c r="A99">
        <v>102</v>
      </c>
      <c r="B99" t="s">
        <v>107</v>
      </c>
      <c r="D99" s="2">
        <v>2016</v>
      </c>
      <c r="E99" s="1">
        <v>19</v>
      </c>
      <c r="F99" s="1">
        <v>0</v>
      </c>
      <c r="G99" s="1">
        <v>0</v>
      </c>
      <c r="H99" s="1">
        <v>0</v>
      </c>
      <c r="I99" s="1">
        <v>0</v>
      </c>
      <c r="J99" s="1" t="s">
        <v>391</v>
      </c>
      <c r="K99">
        <v>1093</v>
      </c>
      <c r="L99">
        <v>10</v>
      </c>
      <c r="M99">
        <v>6</v>
      </c>
      <c r="N99" s="1">
        <v>1302702.97</v>
      </c>
      <c r="O99" s="1">
        <v>14552092.560000001</v>
      </c>
      <c r="P99" s="1">
        <v>4149664.11</v>
      </c>
      <c r="Q99" s="1">
        <v>0</v>
      </c>
      <c r="R99" s="1">
        <v>1137949.01</v>
      </c>
      <c r="S99" s="1">
        <v>0</v>
      </c>
    </row>
    <row r="100" spans="1:19" x14ac:dyDescent="0.25">
      <c r="A100">
        <v>103</v>
      </c>
      <c r="B100" t="s">
        <v>108</v>
      </c>
      <c r="D100" s="2">
        <v>2016</v>
      </c>
      <c r="E100" s="1">
        <v>12.5</v>
      </c>
      <c r="F100" s="1">
        <v>0</v>
      </c>
      <c r="G100" s="1">
        <v>0</v>
      </c>
      <c r="H100" s="1">
        <v>0</v>
      </c>
      <c r="I100" s="1">
        <v>0</v>
      </c>
      <c r="J100" s="1" t="s">
        <v>392</v>
      </c>
      <c r="K100">
        <v>1093</v>
      </c>
      <c r="L100">
        <v>10</v>
      </c>
      <c r="M100">
        <v>6</v>
      </c>
      <c r="N100" s="1">
        <v>2803031.68</v>
      </c>
      <c r="O100" s="1">
        <v>17819223.809999999</v>
      </c>
      <c r="P100" s="1">
        <v>9262191.1099999994</v>
      </c>
      <c r="Q100" s="1">
        <v>186745.46</v>
      </c>
      <c r="R100" s="1">
        <v>6774751.29</v>
      </c>
      <c r="S100" s="1">
        <v>97329.57</v>
      </c>
    </row>
    <row r="101" spans="1:19" x14ac:dyDescent="0.25">
      <c r="A101">
        <v>280</v>
      </c>
      <c r="B101" t="s">
        <v>109</v>
      </c>
      <c r="D101" s="2">
        <v>2016</v>
      </c>
      <c r="E101" s="1">
        <v>17.2</v>
      </c>
      <c r="F101" s="1">
        <v>0</v>
      </c>
      <c r="G101" s="1">
        <v>0</v>
      </c>
      <c r="H101" s="1">
        <v>0</v>
      </c>
      <c r="I101" s="1">
        <v>0</v>
      </c>
      <c r="J101" s="1" t="s">
        <v>393</v>
      </c>
      <c r="K101">
        <v>1093</v>
      </c>
      <c r="L101">
        <v>10</v>
      </c>
      <c r="M101">
        <v>6</v>
      </c>
      <c r="N101" s="1">
        <v>421889.23</v>
      </c>
      <c r="O101" s="1">
        <v>9176669.3000000007</v>
      </c>
      <c r="P101" s="1">
        <v>2192906.09</v>
      </c>
      <c r="Q101" s="1">
        <v>0</v>
      </c>
      <c r="R101" s="1">
        <v>541501.03</v>
      </c>
      <c r="S101" s="1">
        <v>0</v>
      </c>
    </row>
    <row r="102" spans="1:19" x14ac:dyDescent="0.25">
      <c r="A102">
        <v>104</v>
      </c>
      <c r="B102" t="s">
        <v>110</v>
      </c>
      <c r="D102" s="2">
        <v>2016</v>
      </c>
      <c r="E102" s="1">
        <v>16.260000000000002</v>
      </c>
      <c r="F102" s="1">
        <v>0</v>
      </c>
      <c r="G102" s="1">
        <v>0</v>
      </c>
      <c r="H102" s="1">
        <v>0</v>
      </c>
      <c r="I102" s="1">
        <v>0</v>
      </c>
      <c r="J102" s="1" t="s">
        <v>394</v>
      </c>
      <c r="K102">
        <v>1093</v>
      </c>
      <c r="L102">
        <v>10</v>
      </c>
      <c r="M102">
        <v>6</v>
      </c>
      <c r="N102" s="1">
        <v>745101.09</v>
      </c>
      <c r="O102" s="1">
        <v>12390663.42</v>
      </c>
      <c r="P102" s="1">
        <v>3488064.43</v>
      </c>
      <c r="Q102" s="1">
        <v>2734</v>
      </c>
      <c r="R102" s="1">
        <v>1353112.35</v>
      </c>
      <c r="S102" s="1">
        <v>2304</v>
      </c>
    </row>
    <row r="103" spans="1:19" x14ac:dyDescent="0.25">
      <c r="A103">
        <v>105</v>
      </c>
      <c r="B103" t="s">
        <v>111</v>
      </c>
      <c r="D103" s="2">
        <v>2016</v>
      </c>
      <c r="E103" s="1">
        <v>16.52</v>
      </c>
      <c r="F103" s="1">
        <v>0</v>
      </c>
      <c r="G103" s="1">
        <v>0</v>
      </c>
      <c r="H103" s="1">
        <v>0</v>
      </c>
      <c r="I103" s="1">
        <v>0</v>
      </c>
      <c r="J103" s="1" t="s">
        <v>395</v>
      </c>
      <c r="K103">
        <v>1093</v>
      </c>
      <c r="L103">
        <v>10</v>
      </c>
      <c r="M103">
        <v>6</v>
      </c>
      <c r="N103" s="1">
        <v>1143456.0900000001</v>
      </c>
      <c r="O103" s="1">
        <v>9662304.5299999993</v>
      </c>
      <c r="P103" s="1">
        <v>2768835.95</v>
      </c>
      <c r="Q103" s="1">
        <v>155224.41</v>
      </c>
      <c r="R103" s="1">
        <v>1060135.67</v>
      </c>
      <c r="S103" s="1">
        <v>79082.5</v>
      </c>
    </row>
    <row r="104" spans="1:19" x14ac:dyDescent="0.25">
      <c r="A104">
        <v>106</v>
      </c>
      <c r="B104" t="s">
        <v>112</v>
      </c>
      <c r="D104" s="2">
        <v>2016</v>
      </c>
      <c r="E104" s="1">
        <v>15.22</v>
      </c>
      <c r="F104" s="1">
        <v>0</v>
      </c>
      <c r="G104" s="1">
        <v>0</v>
      </c>
      <c r="H104" s="1">
        <v>0</v>
      </c>
      <c r="I104" s="1">
        <v>0</v>
      </c>
      <c r="J104" s="1" t="s">
        <v>396</v>
      </c>
      <c r="K104">
        <v>1093</v>
      </c>
      <c r="L104">
        <v>10</v>
      </c>
      <c r="M104">
        <v>6</v>
      </c>
      <c r="N104" s="1">
        <v>169267.6</v>
      </c>
      <c r="O104" s="1">
        <v>10473048.59</v>
      </c>
      <c r="P104" s="1">
        <v>3657260.82</v>
      </c>
      <c r="Q104" s="1">
        <v>2170</v>
      </c>
      <c r="R104" s="1">
        <v>2037781.48</v>
      </c>
      <c r="S104" s="1">
        <v>2170</v>
      </c>
    </row>
    <row r="105" spans="1:19" x14ac:dyDescent="0.25">
      <c r="A105">
        <v>107</v>
      </c>
      <c r="B105" t="s">
        <v>113</v>
      </c>
      <c r="D105" s="2">
        <v>2016</v>
      </c>
      <c r="E105" s="1">
        <v>23.87</v>
      </c>
      <c r="F105" s="1">
        <v>0</v>
      </c>
      <c r="G105" s="1">
        <v>0</v>
      </c>
      <c r="H105" s="1">
        <v>0</v>
      </c>
      <c r="I105" s="1">
        <v>0</v>
      </c>
      <c r="J105" s="1" t="s">
        <v>397</v>
      </c>
      <c r="K105">
        <v>1093</v>
      </c>
      <c r="L105">
        <v>10</v>
      </c>
      <c r="M105">
        <v>6</v>
      </c>
      <c r="N105" s="1">
        <v>9183536.8800000008</v>
      </c>
      <c r="O105" s="1">
        <v>28015071.18</v>
      </c>
      <c r="P105" s="1">
        <v>13417823.09</v>
      </c>
      <c r="Q105" s="1">
        <v>169878.72</v>
      </c>
      <c r="R105" s="1">
        <v>4652880.3899999997</v>
      </c>
      <c r="S105" s="1">
        <v>55850</v>
      </c>
    </row>
    <row r="106" spans="1:19" x14ac:dyDescent="0.25">
      <c r="A106">
        <v>108</v>
      </c>
      <c r="B106" t="s">
        <v>114</v>
      </c>
      <c r="D106" s="2">
        <v>2016</v>
      </c>
      <c r="E106" s="1">
        <v>22.05</v>
      </c>
      <c r="F106" s="1">
        <v>0</v>
      </c>
      <c r="G106" s="1">
        <v>0</v>
      </c>
      <c r="H106" s="1">
        <v>0</v>
      </c>
      <c r="I106" s="1">
        <v>0</v>
      </c>
      <c r="J106" s="1" t="s">
        <v>398</v>
      </c>
      <c r="K106">
        <v>1093</v>
      </c>
      <c r="L106">
        <v>10</v>
      </c>
      <c r="M106">
        <v>6</v>
      </c>
      <c r="N106" s="1">
        <v>269507.34999999998</v>
      </c>
      <c r="O106" s="1">
        <v>12154710.84</v>
      </c>
      <c r="P106" s="1">
        <v>4158384.2</v>
      </c>
      <c r="Q106" s="1">
        <v>0</v>
      </c>
      <c r="R106" s="1">
        <v>1419390.83</v>
      </c>
      <c r="S106" s="1">
        <v>0</v>
      </c>
    </row>
    <row r="107" spans="1:19" x14ac:dyDescent="0.25">
      <c r="A107">
        <v>109</v>
      </c>
      <c r="B107" t="s">
        <v>115</v>
      </c>
      <c r="D107" s="2">
        <v>2016</v>
      </c>
      <c r="E107" s="1">
        <v>20.22</v>
      </c>
      <c r="F107" s="1">
        <v>0</v>
      </c>
      <c r="G107" s="1">
        <v>0</v>
      </c>
      <c r="H107" s="1">
        <v>0</v>
      </c>
      <c r="I107" s="1">
        <v>0</v>
      </c>
      <c r="J107" s="1" t="s">
        <v>399</v>
      </c>
      <c r="K107">
        <v>1093</v>
      </c>
      <c r="L107">
        <v>10</v>
      </c>
      <c r="M107">
        <v>6</v>
      </c>
      <c r="N107" s="1">
        <v>1280401.67</v>
      </c>
      <c r="O107" s="1">
        <v>14943010.470000001</v>
      </c>
      <c r="P107" s="1">
        <v>6212952.1699999999</v>
      </c>
      <c r="Q107" s="1">
        <v>0</v>
      </c>
      <c r="R107" s="1">
        <v>2932732.47</v>
      </c>
      <c r="S107" s="1">
        <v>0</v>
      </c>
    </row>
    <row r="108" spans="1:19" x14ac:dyDescent="0.25">
      <c r="A108">
        <v>295</v>
      </c>
      <c r="B108" t="s">
        <v>116</v>
      </c>
      <c r="D108" s="2">
        <v>2016</v>
      </c>
      <c r="E108" s="1">
        <v>19.3</v>
      </c>
      <c r="F108" s="1">
        <v>0</v>
      </c>
      <c r="G108" s="1">
        <v>0</v>
      </c>
      <c r="H108" s="1">
        <v>0</v>
      </c>
      <c r="I108" s="1">
        <v>0</v>
      </c>
      <c r="J108" s="1" t="s">
        <v>400</v>
      </c>
      <c r="K108">
        <v>1093</v>
      </c>
      <c r="L108">
        <v>10</v>
      </c>
      <c r="M108">
        <v>6</v>
      </c>
      <c r="N108" s="1">
        <v>1934341.34</v>
      </c>
      <c r="O108" s="1">
        <v>12996620.74</v>
      </c>
      <c r="P108" s="1">
        <v>4164591.35</v>
      </c>
      <c r="Q108" s="1">
        <v>147.96</v>
      </c>
      <c r="R108" s="1">
        <v>1282332.1499999999</v>
      </c>
      <c r="S108" s="1">
        <v>147.96</v>
      </c>
    </row>
    <row r="109" spans="1:19" x14ac:dyDescent="0.25">
      <c r="A109">
        <v>110</v>
      </c>
      <c r="B109" t="s">
        <v>117</v>
      </c>
      <c r="D109" s="2">
        <v>2016</v>
      </c>
      <c r="E109" s="1">
        <v>15.84</v>
      </c>
      <c r="F109" s="1">
        <v>0</v>
      </c>
      <c r="G109" s="1">
        <v>0</v>
      </c>
      <c r="H109" s="1">
        <v>0</v>
      </c>
      <c r="I109" s="1">
        <v>0</v>
      </c>
      <c r="J109" s="1" t="s">
        <v>401</v>
      </c>
      <c r="K109">
        <v>1093</v>
      </c>
      <c r="L109">
        <v>10</v>
      </c>
      <c r="M109">
        <v>6</v>
      </c>
      <c r="N109" s="1">
        <v>2078700.1</v>
      </c>
      <c r="O109" s="1">
        <v>21565170.359999999</v>
      </c>
      <c r="P109" s="1">
        <v>8243238.9800000004</v>
      </c>
      <c r="Q109" s="1">
        <v>0</v>
      </c>
      <c r="R109" s="1">
        <v>4497765.8600000003</v>
      </c>
      <c r="S109" s="1">
        <v>0</v>
      </c>
    </row>
    <row r="110" spans="1:19" x14ac:dyDescent="0.25">
      <c r="A110">
        <v>111</v>
      </c>
      <c r="B110" t="s">
        <v>118</v>
      </c>
      <c r="D110" s="2">
        <v>2016</v>
      </c>
      <c r="E110" s="1">
        <v>15.76</v>
      </c>
      <c r="F110" s="1">
        <v>0</v>
      </c>
      <c r="G110" s="1">
        <v>0</v>
      </c>
      <c r="H110" s="1">
        <v>0</v>
      </c>
      <c r="I110" s="1">
        <v>0</v>
      </c>
      <c r="J110" s="1" t="s">
        <v>402</v>
      </c>
      <c r="K110">
        <v>1093</v>
      </c>
      <c r="L110">
        <v>10</v>
      </c>
      <c r="M110">
        <v>6</v>
      </c>
      <c r="N110" s="1">
        <v>10006480.869999999</v>
      </c>
      <c r="O110" s="1">
        <v>48809879.189999998</v>
      </c>
      <c r="P110" s="1">
        <v>27460277.120000001</v>
      </c>
      <c r="Q110" s="1">
        <v>160862.48000000001</v>
      </c>
      <c r="R110" s="1">
        <v>18192231.25</v>
      </c>
      <c r="S110" s="1">
        <v>160862.48000000001</v>
      </c>
    </row>
    <row r="111" spans="1:19" x14ac:dyDescent="0.25">
      <c r="A111">
        <v>112</v>
      </c>
      <c r="B111" t="s">
        <v>119</v>
      </c>
      <c r="D111" s="2">
        <v>2016</v>
      </c>
      <c r="E111" s="1">
        <v>17.920000000000002</v>
      </c>
      <c r="F111" s="1">
        <v>0</v>
      </c>
      <c r="G111" s="1">
        <v>0</v>
      </c>
      <c r="H111" s="1">
        <v>0</v>
      </c>
      <c r="I111" s="1">
        <v>0</v>
      </c>
      <c r="J111" s="1" t="s">
        <v>403</v>
      </c>
      <c r="K111">
        <v>1093</v>
      </c>
      <c r="L111">
        <v>10</v>
      </c>
      <c r="M111">
        <v>6</v>
      </c>
      <c r="N111" s="1">
        <v>10447215.48</v>
      </c>
      <c r="O111" s="1">
        <v>43737689.789999999</v>
      </c>
      <c r="P111" s="1">
        <v>17859939.850000001</v>
      </c>
      <c r="Q111" s="1">
        <v>0.9</v>
      </c>
      <c r="R111" s="1">
        <v>8150304.8499999996</v>
      </c>
      <c r="S111" s="1">
        <v>0</v>
      </c>
    </row>
    <row r="112" spans="1:19" x14ac:dyDescent="0.25">
      <c r="A112">
        <v>496</v>
      </c>
      <c r="B112" t="s">
        <v>120</v>
      </c>
      <c r="D112" s="2">
        <v>2016</v>
      </c>
      <c r="E112" s="1">
        <v>15.2</v>
      </c>
      <c r="F112" s="1">
        <v>0</v>
      </c>
      <c r="G112" s="1">
        <v>0</v>
      </c>
      <c r="H112" s="1">
        <v>0</v>
      </c>
      <c r="I112" s="1">
        <v>0</v>
      </c>
      <c r="J112" s="1" t="s">
        <v>404</v>
      </c>
      <c r="K112">
        <v>1093</v>
      </c>
      <c r="L112">
        <v>10</v>
      </c>
      <c r="M112">
        <v>6</v>
      </c>
      <c r="N112" s="1">
        <v>219131.01</v>
      </c>
      <c r="O112" s="1">
        <v>9635610.3699999992</v>
      </c>
      <c r="P112" s="1">
        <v>2518800.38</v>
      </c>
      <c r="Q112" s="1">
        <v>238233.07</v>
      </c>
      <c r="R112" s="1">
        <v>1021358.55</v>
      </c>
      <c r="S112" s="1">
        <v>238233.07</v>
      </c>
    </row>
    <row r="113" spans="1:19" x14ac:dyDescent="0.25">
      <c r="A113">
        <v>113</v>
      </c>
      <c r="B113" t="s">
        <v>121</v>
      </c>
      <c r="D113" s="2">
        <v>2016</v>
      </c>
      <c r="E113" s="1">
        <v>22.4</v>
      </c>
      <c r="F113" s="1">
        <v>0</v>
      </c>
      <c r="G113" s="1">
        <v>0</v>
      </c>
      <c r="H113" s="1">
        <v>0</v>
      </c>
      <c r="I113" s="1">
        <v>0</v>
      </c>
      <c r="J113" s="1" t="s">
        <v>405</v>
      </c>
      <c r="K113">
        <v>1093</v>
      </c>
      <c r="L113">
        <v>10</v>
      </c>
      <c r="M113">
        <v>6</v>
      </c>
      <c r="N113" s="1">
        <v>7964913.2800000003</v>
      </c>
      <c r="O113" s="1">
        <v>31546175.77</v>
      </c>
      <c r="P113" s="1">
        <v>23290806.559999999</v>
      </c>
      <c r="Q113" s="1">
        <v>1247.6300000000001</v>
      </c>
      <c r="R113" s="1">
        <v>14441252.33</v>
      </c>
      <c r="S113" s="1">
        <v>1247.6300000000001</v>
      </c>
    </row>
    <row r="114" spans="1:19" x14ac:dyDescent="0.25">
      <c r="A114">
        <v>115</v>
      </c>
      <c r="B114" t="s">
        <v>122</v>
      </c>
      <c r="D114" s="2">
        <v>2016</v>
      </c>
      <c r="E114" s="1">
        <v>15.86</v>
      </c>
      <c r="F114" s="1">
        <v>0</v>
      </c>
      <c r="G114" s="1">
        <v>0</v>
      </c>
      <c r="H114" s="1">
        <v>0</v>
      </c>
      <c r="I114" s="1">
        <v>0</v>
      </c>
      <c r="J114" s="1" t="s">
        <v>406</v>
      </c>
      <c r="K114">
        <v>1093</v>
      </c>
      <c r="L114">
        <v>10</v>
      </c>
      <c r="M114">
        <v>6</v>
      </c>
      <c r="N114" s="1">
        <v>613783.76</v>
      </c>
      <c r="O114" s="1">
        <v>10207510.939999999</v>
      </c>
      <c r="P114" s="1">
        <v>2632410.37</v>
      </c>
      <c r="Q114" s="1">
        <v>0</v>
      </c>
      <c r="R114" s="1">
        <v>916315.5</v>
      </c>
      <c r="S114" s="1">
        <v>0</v>
      </c>
    </row>
    <row r="115" spans="1:19" x14ac:dyDescent="0.25">
      <c r="A115">
        <v>116</v>
      </c>
      <c r="B115" t="s">
        <v>123</v>
      </c>
      <c r="D115" s="2">
        <v>2016</v>
      </c>
      <c r="E115" s="1">
        <v>21.6</v>
      </c>
      <c r="F115" s="1">
        <v>0</v>
      </c>
      <c r="G115" s="1">
        <v>0</v>
      </c>
      <c r="H115" s="1">
        <v>0</v>
      </c>
      <c r="I115" s="1">
        <v>0</v>
      </c>
      <c r="J115" s="1" t="s">
        <v>407</v>
      </c>
      <c r="K115">
        <v>1093</v>
      </c>
      <c r="L115">
        <v>10</v>
      </c>
      <c r="M115">
        <v>6</v>
      </c>
      <c r="N115" s="1">
        <v>8338595.5700000003</v>
      </c>
      <c r="O115" s="1">
        <v>55954166.990000002</v>
      </c>
      <c r="P115" s="1">
        <v>23445715.989999998</v>
      </c>
      <c r="Q115" s="1">
        <v>430228.71</v>
      </c>
      <c r="R115" s="1">
        <v>9856013.6699999999</v>
      </c>
      <c r="S115" s="1">
        <v>130544.28</v>
      </c>
    </row>
    <row r="116" spans="1:19" x14ac:dyDescent="0.25">
      <c r="A116">
        <v>118</v>
      </c>
      <c r="B116" t="s">
        <v>124</v>
      </c>
      <c r="D116" s="2">
        <v>2016</v>
      </c>
      <c r="E116" s="1">
        <v>17.63</v>
      </c>
      <c r="F116" s="1">
        <v>0</v>
      </c>
      <c r="G116" s="1">
        <v>0</v>
      </c>
      <c r="H116" s="1">
        <v>0</v>
      </c>
      <c r="I116" s="1">
        <v>0</v>
      </c>
      <c r="J116" s="1" t="s">
        <v>408</v>
      </c>
      <c r="K116">
        <v>1093</v>
      </c>
      <c r="L116">
        <v>10</v>
      </c>
      <c r="M116">
        <v>6</v>
      </c>
      <c r="N116" s="1">
        <v>428570.88</v>
      </c>
      <c r="O116" s="1">
        <v>10795194.199999999</v>
      </c>
      <c r="P116" s="1">
        <v>3661965.98</v>
      </c>
      <c r="Q116" s="1">
        <v>0</v>
      </c>
      <c r="R116" s="1">
        <v>1683491.68</v>
      </c>
      <c r="S116" s="1">
        <v>0</v>
      </c>
    </row>
    <row r="117" spans="1:19" x14ac:dyDescent="0.25">
      <c r="A117">
        <v>119</v>
      </c>
      <c r="B117" t="s">
        <v>125</v>
      </c>
      <c r="D117" s="2">
        <v>2016</v>
      </c>
      <c r="E117" s="1">
        <v>17.170000000000002</v>
      </c>
      <c r="F117" s="1">
        <v>0</v>
      </c>
      <c r="G117" s="1">
        <v>0</v>
      </c>
      <c r="H117" s="1">
        <v>0</v>
      </c>
      <c r="I117" s="1">
        <v>0</v>
      </c>
      <c r="J117" s="1" t="s">
        <v>409</v>
      </c>
      <c r="K117">
        <v>1093</v>
      </c>
      <c r="L117">
        <v>10</v>
      </c>
      <c r="M117">
        <v>6</v>
      </c>
      <c r="N117" s="1">
        <v>769433.99</v>
      </c>
      <c r="O117" s="1">
        <v>10556818.08</v>
      </c>
      <c r="P117" s="1">
        <v>3656797.01</v>
      </c>
      <c r="Q117" s="1">
        <v>0</v>
      </c>
      <c r="R117" s="1">
        <v>1711666.72</v>
      </c>
      <c r="S117" s="1">
        <v>0</v>
      </c>
    </row>
    <row r="118" spans="1:19" x14ac:dyDescent="0.25">
      <c r="A118">
        <v>120</v>
      </c>
      <c r="B118" t="s">
        <v>126</v>
      </c>
      <c r="D118" s="2">
        <v>2016</v>
      </c>
      <c r="E118" s="1">
        <v>19.73</v>
      </c>
      <c r="F118" s="1">
        <v>0</v>
      </c>
      <c r="G118" s="1">
        <v>0</v>
      </c>
      <c r="H118" s="1">
        <v>0</v>
      </c>
      <c r="I118" s="1">
        <v>0</v>
      </c>
      <c r="J118" s="1" t="s">
        <v>410</v>
      </c>
      <c r="K118">
        <v>1093</v>
      </c>
      <c r="L118">
        <v>10</v>
      </c>
      <c r="M118">
        <v>6</v>
      </c>
      <c r="N118" s="1">
        <v>1309811.96</v>
      </c>
      <c r="O118" s="1">
        <v>15109770.49</v>
      </c>
      <c r="P118" s="1">
        <v>4502112.46</v>
      </c>
      <c r="Q118" s="1">
        <v>0</v>
      </c>
      <c r="R118" s="1">
        <v>1262490.57</v>
      </c>
      <c r="S118" s="1">
        <v>0</v>
      </c>
    </row>
    <row r="119" spans="1:19" x14ac:dyDescent="0.25">
      <c r="A119">
        <v>121</v>
      </c>
      <c r="B119" t="s">
        <v>127</v>
      </c>
      <c r="D119" s="2">
        <v>2016</v>
      </c>
      <c r="E119" s="1">
        <v>7.49</v>
      </c>
      <c r="F119" s="1">
        <v>0</v>
      </c>
      <c r="G119" s="1">
        <v>0</v>
      </c>
      <c r="H119" s="1">
        <v>0</v>
      </c>
      <c r="I119" s="1">
        <v>0</v>
      </c>
      <c r="J119" s="1" t="s">
        <v>411</v>
      </c>
      <c r="K119">
        <v>1093</v>
      </c>
      <c r="L119">
        <v>10</v>
      </c>
      <c r="M119">
        <v>6</v>
      </c>
      <c r="N119" s="1">
        <v>2934879.29</v>
      </c>
      <c r="O119" s="1">
        <v>25198149.989999998</v>
      </c>
      <c r="P119" s="1">
        <v>8776666.3399999999</v>
      </c>
      <c r="Q119" s="1">
        <v>311079.3</v>
      </c>
      <c r="R119" s="1">
        <v>6761725.6100000003</v>
      </c>
      <c r="S119" s="1">
        <v>218044.67</v>
      </c>
    </row>
    <row r="120" spans="1:19" x14ac:dyDescent="0.25">
      <c r="A120">
        <v>122</v>
      </c>
      <c r="B120" t="s">
        <v>128</v>
      </c>
      <c r="D120" s="2">
        <v>2016</v>
      </c>
      <c r="E120" s="1">
        <v>16.21</v>
      </c>
      <c r="F120" s="1">
        <v>0</v>
      </c>
      <c r="G120" s="1">
        <v>0</v>
      </c>
      <c r="H120" s="1">
        <v>0</v>
      </c>
      <c r="I120" s="1">
        <v>0</v>
      </c>
      <c r="J120" s="1" t="s">
        <v>412</v>
      </c>
      <c r="K120">
        <v>1093</v>
      </c>
      <c r="L120">
        <v>10</v>
      </c>
      <c r="M120">
        <v>6</v>
      </c>
      <c r="N120" s="1">
        <v>1181332.47</v>
      </c>
      <c r="O120" s="1">
        <v>13378925.6</v>
      </c>
      <c r="P120" s="1">
        <v>4958415.47</v>
      </c>
      <c r="Q120" s="1">
        <v>12.7</v>
      </c>
      <c r="R120" s="1">
        <v>2598404.7999999998</v>
      </c>
      <c r="S120" s="1">
        <v>6.02</v>
      </c>
    </row>
    <row r="121" spans="1:19" x14ac:dyDescent="0.25">
      <c r="A121">
        <v>123</v>
      </c>
      <c r="B121" t="s">
        <v>129</v>
      </c>
      <c r="D121" s="2">
        <v>2016</v>
      </c>
      <c r="E121" s="1">
        <v>19.98</v>
      </c>
      <c r="F121" s="1">
        <v>0</v>
      </c>
      <c r="G121" s="1">
        <v>0</v>
      </c>
      <c r="H121" s="1">
        <v>0</v>
      </c>
      <c r="I121" s="1">
        <v>0</v>
      </c>
      <c r="J121" s="1" t="s">
        <v>413</v>
      </c>
      <c r="K121">
        <v>1093</v>
      </c>
      <c r="L121">
        <v>10</v>
      </c>
      <c r="M121">
        <v>6</v>
      </c>
      <c r="N121" s="1">
        <v>4441934.3899999997</v>
      </c>
      <c r="O121" s="1">
        <v>28597411.989999998</v>
      </c>
      <c r="P121" s="1">
        <v>14693381.66</v>
      </c>
      <c r="Q121" s="1">
        <v>9198</v>
      </c>
      <c r="R121" s="1">
        <v>8092508.5700000003</v>
      </c>
      <c r="S121" s="1">
        <v>9198</v>
      </c>
    </row>
    <row r="122" spans="1:19" x14ac:dyDescent="0.25">
      <c r="A122">
        <v>124</v>
      </c>
      <c r="B122" t="s">
        <v>130</v>
      </c>
      <c r="D122" s="2">
        <v>2016</v>
      </c>
      <c r="E122" s="1">
        <v>18.079999999999998</v>
      </c>
      <c r="F122" s="1">
        <v>0</v>
      </c>
      <c r="G122" s="1">
        <v>0</v>
      </c>
      <c r="H122" s="1">
        <v>0</v>
      </c>
      <c r="I122" s="1">
        <v>0</v>
      </c>
      <c r="J122" s="1" t="s">
        <v>414</v>
      </c>
      <c r="K122">
        <v>1093</v>
      </c>
      <c r="L122">
        <v>10</v>
      </c>
      <c r="M122">
        <v>6</v>
      </c>
      <c r="N122" s="1">
        <v>2687255.94</v>
      </c>
      <c r="O122" s="1">
        <v>18052503.170000002</v>
      </c>
      <c r="P122" s="1">
        <v>6278034.1500000004</v>
      </c>
      <c r="Q122" s="1">
        <v>53535.08</v>
      </c>
      <c r="R122" s="1">
        <v>2549435.66</v>
      </c>
      <c r="S122" s="1">
        <v>32016.080000000002</v>
      </c>
    </row>
    <row r="123" spans="1:19" x14ac:dyDescent="0.25">
      <c r="A123">
        <v>125</v>
      </c>
      <c r="B123" t="s">
        <v>131</v>
      </c>
      <c r="D123" s="2">
        <v>2016</v>
      </c>
      <c r="E123" s="1">
        <v>18.88</v>
      </c>
      <c r="F123" s="1">
        <v>0</v>
      </c>
      <c r="G123" s="1">
        <v>0</v>
      </c>
      <c r="H123" s="1">
        <v>0</v>
      </c>
      <c r="I123" s="1">
        <v>0</v>
      </c>
      <c r="J123" s="1" t="s">
        <v>415</v>
      </c>
      <c r="K123">
        <v>1093</v>
      </c>
      <c r="L123">
        <v>10</v>
      </c>
      <c r="M123">
        <v>6</v>
      </c>
      <c r="N123" s="1">
        <v>1382243.6</v>
      </c>
      <c r="O123" s="1">
        <v>11427866.58</v>
      </c>
      <c r="P123" s="1">
        <v>4675897.87</v>
      </c>
      <c r="Q123" s="1">
        <v>163308.35</v>
      </c>
      <c r="R123" s="1">
        <v>2256891.1</v>
      </c>
      <c r="S123" s="1">
        <v>163308.35</v>
      </c>
    </row>
    <row r="124" spans="1:19" x14ac:dyDescent="0.25">
      <c r="A124">
        <v>126</v>
      </c>
      <c r="B124" t="s">
        <v>132</v>
      </c>
      <c r="D124" s="2">
        <v>2016</v>
      </c>
      <c r="E124" s="1">
        <v>18.41</v>
      </c>
      <c r="F124" s="1">
        <v>0</v>
      </c>
      <c r="G124" s="1">
        <v>0</v>
      </c>
      <c r="H124" s="1">
        <v>0</v>
      </c>
      <c r="I124" s="1">
        <v>0</v>
      </c>
      <c r="J124" s="1" t="s">
        <v>416</v>
      </c>
      <c r="K124">
        <v>1093</v>
      </c>
      <c r="L124">
        <v>10</v>
      </c>
      <c r="M124">
        <v>6</v>
      </c>
      <c r="N124" s="1">
        <v>40113692.740000002</v>
      </c>
      <c r="O124" s="1">
        <v>125754572.25</v>
      </c>
      <c r="P124" s="1">
        <v>59560772.829999998</v>
      </c>
      <c r="Q124" s="1">
        <v>71953.47</v>
      </c>
      <c r="R124" s="1">
        <v>29016534.859999999</v>
      </c>
      <c r="S124" s="1">
        <v>71953.47</v>
      </c>
    </row>
    <row r="125" spans="1:19" x14ac:dyDescent="0.25">
      <c r="A125">
        <v>135</v>
      </c>
      <c r="B125" t="s">
        <v>133</v>
      </c>
      <c r="D125" s="2">
        <v>2016</v>
      </c>
      <c r="E125" s="1">
        <v>17.27</v>
      </c>
      <c r="F125" s="1">
        <v>0</v>
      </c>
      <c r="G125" s="1">
        <v>0</v>
      </c>
      <c r="H125" s="1">
        <v>0</v>
      </c>
      <c r="I125" s="1">
        <v>0</v>
      </c>
      <c r="J125" s="1" t="s">
        <v>417</v>
      </c>
      <c r="K125">
        <v>1093</v>
      </c>
      <c r="L125">
        <v>10</v>
      </c>
      <c r="M125">
        <v>6</v>
      </c>
      <c r="N125" s="1">
        <v>810013.25</v>
      </c>
      <c r="O125" s="1">
        <v>14454161.5</v>
      </c>
      <c r="P125" s="1">
        <v>3624144.99</v>
      </c>
      <c r="Q125" s="1">
        <v>2235.9</v>
      </c>
      <c r="R125" s="1">
        <v>990511.01</v>
      </c>
      <c r="S125" s="1">
        <v>0</v>
      </c>
    </row>
    <row r="126" spans="1:19" x14ac:dyDescent="0.25">
      <c r="A126">
        <v>136</v>
      </c>
      <c r="B126" t="s">
        <v>134</v>
      </c>
      <c r="D126" s="2">
        <v>2016</v>
      </c>
      <c r="E126" s="1">
        <v>17.59</v>
      </c>
      <c r="F126" s="1">
        <v>0</v>
      </c>
      <c r="G126" s="1">
        <v>0</v>
      </c>
      <c r="H126" s="1">
        <v>0</v>
      </c>
      <c r="I126" s="1">
        <v>0</v>
      </c>
      <c r="J126" s="1" t="s">
        <v>418</v>
      </c>
      <c r="K126">
        <v>1093</v>
      </c>
      <c r="L126">
        <v>10</v>
      </c>
      <c r="M126">
        <v>6</v>
      </c>
      <c r="N126" s="1">
        <v>1753447.46</v>
      </c>
      <c r="O126" s="1">
        <v>15315484.609999999</v>
      </c>
      <c r="P126" s="1">
        <v>4810703.68</v>
      </c>
      <c r="Q126" s="1">
        <v>403.02</v>
      </c>
      <c r="R126" s="1">
        <v>1808179.08</v>
      </c>
      <c r="S126" s="1">
        <v>403.02</v>
      </c>
    </row>
    <row r="127" spans="1:19" x14ac:dyDescent="0.25">
      <c r="A127">
        <v>137</v>
      </c>
      <c r="B127" t="s">
        <v>135</v>
      </c>
      <c r="D127" s="2">
        <v>2016</v>
      </c>
      <c r="E127" s="1">
        <v>15.24</v>
      </c>
      <c r="F127" s="1">
        <v>0</v>
      </c>
      <c r="G127" s="1">
        <v>0</v>
      </c>
      <c r="H127" s="1">
        <v>0</v>
      </c>
      <c r="I127" s="1">
        <v>0</v>
      </c>
      <c r="J127" s="1" t="s">
        <v>419</v>
      </c>
      <c r="K127">
        <v>1093</v>
      </c>
      <c r="L127">
        <v>10</v>
      </c>
      <c r="M127">
        <v>6</v>
      </c>
      <c r="N127" s="1">
        <v>7406419.5899999999</v>
      </c>
      <c r="O127" s="1">
        <v>39958234.740000002</v>
      </c>
      <c r="P127" s="1">
        <v>17813724.649999999</v>
      </c>
      <c r="Q127" s="1">
        <v>508756.51</v>
      </c>
      <c r="R127" s="1">
        <v>10593948.720000001</v>
      </c>
      <c r="S127" s="1">
        <v>508045.99</v>
      </c>
    </row>
    <row r="128" spans="1:19" x14ac:dyDescent="0.25">
      <c r="A128">
        <v>139</v>
      </c>
      <c r="B128" t="s">
        <v>136</v>
      </c>
      <c r="D128" s="2">
        <v>2016</v>
      </c>
      <c r="E128" s="1">
        <v>20.68</v>
      </c>
      <c r="F128" s="1">
        <v>0</v>
      </c>
      <c r="G128" s="1">
        <v>0</v>
      </c>
      <c r="H128" s="1">
        <v>0</v>
      </c>
      <c r="I128" s="1">
        <v>0</v>
      </c>
      <c r="J128" s="1" t="s">
        <v>420</v>
      </c>
      <c r="K128">
        <v>1093</v>
      </c>
      <c r="L128">
        <v>10</v>
      </c>
      <c r="M128">
        <v>6</v>
      </c>
      <c r="N128" s="1">
        <v>55265710.890000001</v>
      </c>
      <c r="O128" s="1">
        <v>147019289.37</v>
      </c>
      <c r="P128" s="1">
        <v>90632399.180000007</v>
      </c>
      <c r="Q128" s="1">
        <v>0</v>
      </c>
      <c r="R128" s="1">
        <v>48791529.060000002</v>
      </c>
      <c r="S128" s="1">
        <v>0</v>
      </c>
    </row>
    <row r="129" spans="1:19" x14ac:dyDescent="0.25">
      <c r="A129">
        <v>141</v>
      </c>
      <c r="B129" t="s">
        <v>137</v>
      </c>
      <c r="D129" s="2">
        <v>2016</v>
      </c>
      <c r="E129" s="1">
        <v>18.940000000000001</v>
      </c>
      <c r="F129" s="1">
        <v>0</v>
      </c>
      <c r="G129" s="1">
        <v>0</v>
      </c>
      <c r="H129" s="1">
        <v>0</v>
      </c>
      <c r="I129" s="1">
        <v>0</v>
      </c>
      <c r="J129" s="1" t="s">
        <v>421</v>
      </c>
      <c r="K129">
        <v>1093</v>
      </c>
      <c r="L129">
        <v>10</v>
      </c>
      <c r="M129">
        <v>6</v>
      </c>
      <c r="N129" s="1">
        <v>471682.77</v>
      </c>
      <c r="O129" s="1">
        <v>10011794.779999999</v>
      </c>
      <c r="P129" s="1">
        <v>3053226.33</v>
      </c>
      <c r="Q129" s="1">
        <v>0</v>
      </c>
      <c r="R129" s="1">
        <v>1067884.49</v>
      </c>
      <c r="S129" s="1">
        <v>0</v>
      </c>
    </row>
    <row r="130" spans="1:19" x14ac:dyDescent="0.25">
      <c r="A130">
        <v>285</v>
      </c>
      <c r="B130" t="s">
        <v>138</v>
      </c>
      <c r="D130" s="2">
        <v>2016</v>
      </c>
      <c r="E130" s="1">
        <v>17.27</v>
      </c>
      <c r="F130" s="1">
        <v>0</v>
      </c>
      <c r="G130" s="1">
        <v>0</v>
      </c>
      <c r="H130" s="1">
        <v>0</v>
      </c>
      <c r="I130" s="1">
        <v>0</v>
      </c>
      <c r="J130" s="1" t="s">
        <v>422</v>
      </c>
      <c r="K130">
        <v>1093</v>
      </c>
      <c r="L130">
        <v>10</v>
      </c>
      <c r="M130">
        <v>6</v>
      </c>
      <c r="N130" s="1">
        <v>480849.57</v>
      </c>
      <c r="O130" s="1">
        <v>9032608.9900000002</v>
      </c>
      <c r="P130" s="1">
        <v>2455246.44</v>
      </c>
      <c r="Q130" s="1">
        <v>9521.18</v>
      </c>
      <c r="R130" s="1">
        <v>811955.95</v>
      </c>
      <c r="S130" s="1">
        <v>9521.18</v>
      </c>
    </row>
    <row r="131" spans="1:19" x14ac:dyDescent="0.25">
      <c r="A131">
        <v>142</v>
      </c>
      <c r="B131" t="s">
        <v>139</v>
      </c>
      <c r="D131" s="2">
        <v>2016</v>
      </c>
      <c r="E131" s="1">
        <v>19.329999999999998</v>
      </c>
      <c r="F131" s="1">
        <v>0</v>
      </c>
      <c r="G131" s="1">
        <v>0</v>
      </c>
      <c r="H131" s="1">
        <v>0</v>
      </c>
      <c r="I131" s="1">
        <v>0</v>
      </c>
      <c r="J131" s="1" t="s">
        <v>423</v>
      </c>
      <c r="K131">
        <v>1093</v>
      </c>
      <c r="L131">
        <v>10</v>
      </c>
      <c r="M131">
        <v>6</v>
      </c>
      <c r="N131" s="1">
        <v>2030680.9</v>
      </c>
      <c r="O131" s="1">
        <v>16629603.57</v>
      </c>
      <c r="P131" s="1">
        <v>5114986.87</v>
      </c>
      <c r="Q131" s="1">
        <v>0</v>
      </c>
      <c r="R131" s="1">
        <v>1507483.45</v>
      </c>
      <c r="S131" s="1">
        <v>0</v>
      </c>
    </row>
    <row r="132" spans="1:19" x14ac:dyDescent="0.25">
      <c r="A132">
        <v>143</v>
      </c>
      <c r="B132" t="s">
        <v>140</v>
      </c>
      <c r="D132" s="2">
        <v>2016</v>
      </c>
      <c r="E132" s="1">
        <v>18.850000000000001</v>
      </c>
      <c r="F132" s="1">
        <v>0</v>
      </c>
      <c r="G132" s="1">
        <v>0</v>
      </c>
      <c r="H132" s="1">
        <v>0</v>
      </c>
      <c r="I132" s="1">
        <v>0</v>
      </c>
      <c r="J132" s="1" t="s">
        <v>424</v>
      </c>
      <c r="K132">
        <v>1093</v>
      </c>
      <c r="L132">
        <v>10</v>
      </c>
      <c r="M132">
        <v>6</v>
      </c>
      <c r="N132" s="1">
        <v>5827963.3099999996</v>
      </c>
      <c r="O132" s="1">
        <v>28724303.039999999</v>
      </c>
      <c r="P132" s="1">
        <v>11823149.91</v>
      </c>
      <c r="Q132" s="1">
        <v>83785.740000000005</v>
      </c>
      <c r="R132" s="1">
        <v>5323622.67</v>
      </c>
      <c r="S132" s="1">
        <v>71068.55</v>
      </c>
    </row>
    <row r="133" spans="1:19" x14ac:dyDescent="0.25">
      <c r="A133">
        <v>514</v>
      </c>
      <c r="B133" t="s">
        <v>141</v>
      </c>
      <c r="D133" s="2">
        <v>2016</v>
      </c>
      <c r="E133" s="1">
        <v>11.45</v>
      </c>
      <c r="F133" s="1">
        <v>0</v>
      </c>
      <c r="G133" s="1">
        <v>0</v>
      </c>
      <c r="H133" s="1">
        <v>0</v>
      </c>
      <c r="I133" s="1">
        <v>0</v>
      </c>
      <c r="J133" s="1" t="s">
        <v>425</v>
      </c>
      <c r="K133">
        <v>1093</v>
      </c>
      <c r="L133">
        <v>10</v>
      </c>
      <c r="M133">
        <v>6</v>
      </c>
      <c r="N133" s="1">
        <v>633822.31999999995</v>
      </c>
      <c r="O133" s="1">
        <v>10252492.92</v>
      </c>
      <c r="P133" s="1">
        <v>2251301.3199999998</v>
      </c>
      <c r="Q133" s="1">
        <v>0</v>
      </c>
      <c r="R133" s="1">
        <v>1004518.5</v>
      </c>
      <c r="S133" s="1">
        <v>0</v>
      </c>
    </row>
    <row r="134" spans="1:19" x14ac:dyDescent="0.25">
      <c r="A134">
        <v>144</v>
      </c>
      <c r="B134" t="s">
        <v>142</v>
      </c>
      <c r="D134" s="2">
        <v>2016</v>
      </c>
      <c r="E134" s="1">
        <v>18.45</v>
      </c>
      <c r="F134" s="1">
        <v>0</v>
      </c>
      <c r="G134" s="1">
        <v>0</v>
      </c>
      <c r="H134" s="1">
        <v>0</v>
      </c>
      <c r="I134" s="1">
        <v>0</v>
      </c>
      <c r="J134" s="1" t="s">
        <v>426</v>
      </c>
      <c r="K134">
        <v>1093</v>
      </c>
      <c r="L134">
        <v>10</v>
      </c>
      <c r="M134">
        <v>6</v>
      </c>
      <c r="N134" s="1">
        <v>696424.61</v>
      </c>
      <c r="O134" s="1">
        <v>13749996.98</v>
      </c>
      <c r="P134" s="1">
        <v>4167134.21</v>
      </c>
      <c r="Q134" s="1">
        <v>30922.63</v>
      </c>
      <c r="R134" s="1">
        <v>1520026.08</v>
      </c>
      <c r="S134" s="1">
        <v>12132.6</v>
      </c>
    </row>
    <row r="135" spans="1:19" x14ac:dyDescent="0.25">
      <c r="A135">
        <v>145</v>
      </c>
      <c r="B135" t="s">
        <v>143</v>
      </c>
      <c r="D135" s="2">
        <v>2016</v>
      </c>
      <c r="E135" s="1">
        <v>15.54</v>
      </c>
      <c r="F135" s="1">
        <v>0</v>
      </c>
      <c r="G135" s="1">
        <v>0</v>
      </c>
      <c r="H135" s="1">
        <v>0</v>
      </c>
      <c r="I135" s="1">
        <v>0</v>
      </c>
      <c r="J135" s="1" t="s">
        <v>427</v>
      </c>
      <c r="K135">
        <v>1093</v>
      </c>
      <c r="L135">
        <v>10</v>
      </c>
      <c r="M135">
        <v>6</v>
      </c>
      <c r="N135" s="1">
        <v>40915551.560000002</v>
      </c>
      <c r="O135" s="1">
        <v>132998784.05</v>
      </c>
      <c r="P135" s="1">
        <v>63528838.390000001</v>
      </c>
      <c r="Q135" s="1">
        <v>301018.51</v>
      </c>
      <c r="R135" s="1">
        <v>36544080.740000002</v>
      </c>
      <c r="S135" s="1">
        <v>262307.18</v>
      </c>
    </row>
    <row r="136" spans="1:19" x14ac:dyDescent="0.25">
      <c r="A136">
        <v>146</v>
      </c>
      <c r="B136" t="s">
        <v>144</v>
      </c>
      <c r="D136" s="2">
        <v>2016</v>
      </c>
      <c r="E136" s="1">
        <v>15.22</v>
      </c>
      <c r="F136" s="1">
        <v>0</v>
      </c>
      <c r="G136" s="1">
        <v>0</v>
      </c>
      <c r="H136" s="1">
        <v>0</v>
      </c>
      <c r="I136" s="1">
        <v>0</v>
      </c>
      <c r="J136" s="1" t="s">
        <v>428</v>
      </c>
      <c r="K136">
        <v>1093</v>
      </c>
      <c r="L136">
        <v>10</v>
      </c>
      <c r="M136">
        <v>6</v>
      </c>
      <c r="N136" s="1">
        <v>590851.54</v>
      </c>
      <c r="O136" s="1">
        <v>10226303.85</v>
      </c>
      <c r="P136" s="1">
        <v>2461346.94</v>
      </c>
      <c r="Q136" s="1">
        <v>0</v>
      </c>
      <c r="R136" s="1">
        <v>814754.28</v>
      </c>
      <c r="S136" s="1">
        <v>0</v>
      </c>
    </row>
    <row r="137" spans="1:19" x14ac:dyDescent="0.25">
      <c r="A137">
        <v>147</v>
      </c>
      <c r="B137" t="s">
        <v>145</v>
      </c>
      <c r="D137" s="2">
        <v>2016</v>
      </c>
      <c r="E137" s="1">
        <v>25.75</v>
      </c>
      <c r="F137" s="1">
        <v>0</v>
      </c>
      <c r="G137" s="1">
        <v>0</v>
      </c>
      <c r="H137" s="1">
        <v>0</v>
      </c>
      <c r="I137" s="1">
        <v>0</v>
      </c>
      <c r="J137" s="1" t="s">
        <v>429</v>
      </c>
      <c r="K137">
        <v>1093</v>
      </c>
      <c r="L137">
        <v>10</v>
      </c>
      <c r="M137">
        <v>6</v>
      </c>
      <c r="N137" s="1">
        <v>421248.26</v>
      </c>
      <c r="O137" s="1">
        <v>12038124.26</v>
      </c>
      <c r="P137" s="1">
        <v>5366868.97</v>
      </c>
      <c r="Q137" s="1">
        <v>527934.37</v>
      </c>
      <c r="R137" s="1">
        <v>2158547.42</v>
      </c>
      <c r="S137" s="1">
        <v>527934.37</v>
      </c>
    </row>
    <row r="138" spans="1:19" x14ac:dyDescent="0.25">
      <c r="A138">
        <v>148</v>
      </c>
      <c r="B138" t="s">
        <v>146</v>
      </c>
      <c r="D138" s="2">
        <v>2016</v>
      </c>
      <c r="E138" s="1">
        <v>14.72</v>
      </c>
      <c r="F138" s="1">
        <v>0</v>
      </c>
      <c r="G138" s="1">
        <v>0</v>
      </c>
      <c r="H138" s="1">
        <v>0</v>
      </c>
      <c r="I138" s="1">
        <v>0</v>
      </c>
      <c r="J138" s="1" t="s">
        <v>430</v>
      </c>
      <c r="K138">
        <v>1093</v>
      </c>
      <c r="L138">
        <v>10</v>
      </c>
      <c r="M138">
        <v>6</v>
      </c>
      <c r="N138" s="1">
        <v>2292117.15</v>
      </c>
      <c r="O138" s="1">
        <v>14985977.800000001</v>
      </c>
      <c r="P138" s="1">
        <v>5431248.2300000004</v>
      </c>
      <c r="Q138" s="1">
        <v>238042.8</v>
      </c>
      <c r="R138" s="1">
        <v>2968091.22</v>
      </c>
      <c r="S138" s="1">
        <v>158442.65</v>
      </c>
    </row>
    <row r="139" spans="1:19" x14ac:dyDescent="0.25">
      <c r="A139">
        <v>149</v>
      </c>
      <c r="B139" t="s">
        <v>147</v>
      </c>
      <c r="D139" s="2">
        <v>2016</v>
      </c>
      <c r="E139" s="1">
        <v>17.45</v>
      </c>
      <c r="F139" s="1">
        <v>0</v>
      </c>
      <c r="G139" s="1">
        <v>0</v>
      </c>
      <c r="H139" s="1">
        <v>0</v>
      </c>
      <c r="I139" s="1">
        <v>0</v>
      </c>
      <c r="J139" s="1" t="s">
        <v>431</v>
      </c>
      <c r="K139">
        <v>1093</v>
      </c>
      <c r="L139">
        <v>10</v>
      </c>
      <c r="M139">
        <v>6</v>
      </c>
      <c r="N139" s="1">
        <v>299832.39</v>
      </c>
      <c r="O139" s="1">
        <v>9816609.1500000004</v>
      </c>
      <c r="P139" s="1">
        <v>2194119.88</v>
      </c>
      <c r="Q139" s="1">
        <v>66981.31</v>
      </c>
      <c r="R139" s="1">
        <v>469384.17</v>
      </c>
      <c r="S139" s="1">
        <v>26400</v>
      </c>
    </row>
    <row r="140" spans="1:19" x14ac:dyDescent="0.25">
      <c r="A140">
        <v>150</v>
      </c>
      <c r="B140" t="s">
        <v>148</v>
      </c>
      <c r="D140" s="2">
        <v>2016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 t="s">
        <v>432</v>
      </c>
      <c r="K140">
        <v>1093</v>
      </c>
      <c r="L140">
        <v>10</v>
      </c>
      <c r="M140">
        <v>6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</row>
    <row r="141" spans="1:19" x14ac:dyDescent="0.25">
      <c r="A141">
        <v>251</v>
      </c>
      <c r="B141" t="s">
        <v>149</v>
      </c>
      <c r="D141" s="2">
        <v>2016</v>
      </c>
      <c r="E141" s="1">
        <v>17.079999999999998</v>
      </c>
      <c r="F141" s="1">
        <v>0</v>
      </c>
      <c r="G141" s="1">
        <v>0</v>
      </c>
      <c r="H141" s="1">
        <v>0</v>
      </c>
      <c r="I141" s="1">
        <v>0</v>
      </c>
      <c r="J141" s="1" t="s">
        <v>433</v>
      </c>
      <c r="K141">
        <v>1093</v>
      </c>
      <c r="L141">
        <v>10</v>
      </c>
      <c r="M141">
        <v>6</v>
      </c>
      <c r="N141" s="1">
        <v>1638459.03</v>
      </c>
      <c r="O141" s="1">
        <v>17341856.75</v>
      </c>
      <c r="P141" s="1">
        <v>5824001.2199999997</v>
      </c>
      <c r="Q141" s="1">
        <v>0</v>
      </c>
      <c r="R141" s="1">
        <v>2581879.04</v>
      </c>
      <c r="S141" s="1">
        <v>0</v>
      </c>
    </row>
    <row r="142" spans="1:19" x14ac:dyDescent="0.25">
      <c r="A142">
        <v>151</v>
      </c>
      <c r="B142" t="s">
        <v>150</v>
      </c>
      <c r="D142" s="2">
        <v>2016</v>
      </c>
      <c r="E142" s="1">
        <v>14.95</v>
      </c>
      <c r="F142" s="1">
        <v>0</v>
      </c>
      <c r="G142" s="1">
        <v>0</v>
      </c>
      <c r="H142" s="1">
        <v>0</v>
      </c>
      <c r="I142" s="1">
        <v>0</v>
      </c>
      <c r="J142" s="1" t="s">
        <v>434</v>
      </c>
      <c r="K142">
        <v>1093</v>
      </c>
      <c r="L142">
        <v>10</v>
      </c>
      <c r="M142">
        <v>6</v>
      </c>
      <c r="N142" s="1">
        <v>552662.15</v>
      </c>
      <c r="O142" s="1">
        <v>10096005.890000001</v>
      </c>
      <c r="P142" s="1">
        <v>2557561.5099999998</v>
      </c>
      <c r="Q142" s="1">
        <v>84720.11</v>
      </c>
      <c r="R142" s="1">
        <v>1007271.24</v>
      </c>
      <c r="S142" s="1">
        <v>42847.02</v>
      </c>
    </row>
    <row r="143" spans="1:19" x14ac:dyDescent="0.25">
      <c r="A143">
        <v>152</v>
      </c>
      <c r="B143" t="s">
        <v>151</v>
      </c>
      <c r="D143" s="2">
        <v>2016</v>
      </c>
      <c r="E143" s="1">
        <v>21.22</v>
      </c>
      <c r="F143" s="1">
        <v>0</v>
      </c>
      <c r="G143" s="1">
        <v>0</v>
      </c>
      <c r="H143" s="1">
        <v>0</v>
      </c>
      <c r="I143" s="1">
        <v>0</v>
      </c>
      <c r="J143" s="1" t="s">
        <v>435</v>
      </c>
      <c r="K143">
        <v>1093</v>
      </c>
      <c r="L143">
        <v>10</v>
      </c>
      <c r="M143">
        <v>6</v>
      </c>
      <c r="N143" s="1">
        <v>8782974.0600000005</v>
      </c>
      <c r="O143" s="1">
        <v>60448872.710000001</v>
      </c>
      <c r="P143" s="1">
        <v>22941502.91</v>
      </c>
      <c r="Q143" s="1">
        <v>70384.88</v>
      </c>
      <c r="R143" s="1">
        <v>8249679.7699999996</v>
      </c>
      <c r="S143" s="1">
        <v>70384.88</v>
      </c>
    </row>
    <row r="144" spans="1:19" x14ac:dyDescent="0.25">
      <c r="A144">
        <v>153</v>
      </c>
      <c r="B144" t="s">
        <v>152</v>
      </c>
      <c r="D144" s="2">
        <v>2016</v>
      </c>
      <c r="E144" s="1">
        <v>21.96</v>
      </c>
      <c r="F144" s="1">
        <v>0</v>
      </c>
      <c r="G144" s="1">
        <v>0</v>
      </c>
      <c r="H144" s="1">
        <v>0</v>
      </c>
      <c r="I144" s="1">
        <v>0</v>
      </c>
      <c r="J144" s="1" t="s">
        <v>436</v>
      </c>
      <c r="K144">
        <v>1093</v>
      </c>
      <c r="L144">
        <v>10</v>
      </c>
      <c r="M144">
        <v>6</v>
      </c>
      <c r="N144" s="1">
        <v>29892811.760000002</v>
      </c>
      <c r="O144" s="1">
        <v>89393009.400000006</v>
      </c>
      <c r="P144" s="1">
        <v>45943178.740000002</v>
      </c>
      <c r="Q144" s="1">
        <v>1016236.72</v>
      </c>
      <c r="R144" s="1">
        <v>20057711.300000001</v>
      </c>
      <c r="S144" s="1">
        <v>709515.89</v>
      </c>
    </row>
    <row r="145" spans="1:19" x14ac:dyDescent="0.25">
      <c r="A145">
        <v>156</v>
      </c>
      <c r="B145" t="s">
        <v>153</v>
      </c>
      <c r="D145" s="2">
        <v>2016</v>
      </c>
      <c r="E145" s="1">
        <v>12.94</v>
      </c>
      <c r="F145" s="1">
        <v>0</v>
      </c>
      <c r="G145" s="1">
        <v>0</v>
      </c>
      <c r="H145" s="1">
        <v>0</v>
      </c>
      <c r="I145" s="1">
        <v>0</v>
      </c>
      <c r="J145" s="1" t="s">
        <v>437</v>
      </c>
      <c r="K145">
        <v>1093</v>
      </c>
      <c r="L145">
        <v>10</v>
      </c>
      <c r="M145">
        <v>6</v>
      </c>
      <c r="N145" s="1">
        <v>341743.98</v>
      </c>
      <c r="O145" s="1">
        <v>10317465.949999999</v>
      </c>
      <c r="P145" s="1">
        <v>2212351.41</v>
      </c>
      <c r="Q145" s="1">
        <v>0</v>
      </c>
      <c r="R145" s="1">
        <v>833253.39</v>
      </c>
      <c r="S145" s="1">
        <v>0</v>
      </c>
    </row>
    <row r="146" spans="1:19" x14ac:dyDescent="0.25">
      <c r="A146">
        <v>157</v>
      </c>
      <c r="B146" t="s">
        <v>154</v>
      </c>
      <c r="D146" s="2">
        <v>2016</v>
      </c>
      <c r="E146" s="1">
        <v>12.29</v>
      </c>
      <c r="F146" s="1">
        <v>0</v>
      </c>
      <c r="G146" s="1">
        <v>0</v>
      </c>
      <c r="H146" s="1">
        <v>0</v>
      </c>
      <c r="I146" s="1">
        <v>0</v>
      </c>
      <c r="J146" s="1" t="s">
        <v>438</v>
      </c>
      <c r="K146">
        <v>1093</v>
      </c>
      <c r="L146">
        <v>10</v>
      </c>
      <c r="M146">
        <v>6</v>
      </c>
      <c r="N146" s="1">
        <v>676013.73</v>
      </c>
      <c r="O146" s="1">
        <v>10994925.380000001</v>
      </c>
      <c r="P146" s="1">
        <v>3499855.53</v>
      </c>
      <c r="Q146" s="1">
        <v>0</v>
      </c>
      <c r="R146" s="1">
        <v>2065077.8</v>
      </c>
      <c r="S146" s="1">
        <v>0</v>
      </c>
    </row>
    <row r="147" spans="1:19" x14ac:dyDescent="0.25">
      <c r="A147">
        <v>250</v>
      </c>
      <c r="B147" t="s">
        <v>155</v>
      </c>
      <c r="D147" s="2">
        <v>2016</v>
      </c>
      <c r="E147" s="1">
        <v>17.13</v>
      </c>
      <c r="F147" s="1">
        <v>0</v>
      </c>
      <c r="G147" s="1">
        <v>0</v>
      </c>
      <c r="H147" s="1">
        <v>0</v>
      </c>
      <c r="I147" s="1">
        <v>0</v>
      </c>
      <c r="J147" s="1" t="s">
        <v>439</v>
      </c>
      <c r="K147">
        <v>1093</v>
      </c>
      <c r="L147">
        <v>10</v>
      </c>
      <c r="M147">
        <v>6</v>
      </c>
      <c r="N147" s="1">
        <v>2744325.49</v>
      </c>
      <c r="O147" s="1">
        <v>17138841.649999999</v>
      </c>
      <c r="P147" s="1">
        <v>5480300.0999999996</v>
      </c>
      <c r="Q147" s="1">
        <v>607.21</v>
      </c>
      <c r="R147" s="1">
        <v>2075268.89</v>
      </c>
      <c r="S147" s="1">
        <v>0</v>
      </c>
    </row>
    <row r="148" spans="1:19" x14ac:dyDescent="0.25">
      <c r="A148">
        <v>158</v>
      </c>
      <c r="B148" t="s">
        <v>156</v>
      </c>
      <c r="D148" s="2">
        <v>2016</v>
      </c>
      <c r="E148" s="1">
        <v>19.28</v>
      </c>
      <c r="F148" s="1">
        <v>0</v>
      </c>
      <c r="G148" s="1">
        <v>0</v>
      </c>
      <c r="H148" s="1">
        <v>0</v>
      </c>
      <c r="I148" s="1">
        <v>0</v>
      </c>
      <c r="J148" s="1" t="s">
        <v>440</v>
      </c>
      <c r="K148">
        <v>1093</v>
      </c>
      <c r="L148">
        <v>10</v>
      </c>
      <c r="M148">
        <v>6</v>
      </c>
      <c r="N148" s="1">
        <v>4568382.2300000004</v>
      </c>
      <c r="O148" s="1">
        <v>35309530.479999997</v>
      </c>
      <c r="P148" s="1">
        <v>10593485.310000001</v>
      </c>
      <c r="Q148" s="1">
        <v>2857.98</v>
      </c>
      <c r="R148" s="1">
        <v>2904964.11</v>
      </c>
      <c r="S148" s="1">
        <v>2857.98</v>
      </c>
    </row>
    <row r="149" spans="1:19" x14ac:dyDescent="0.25">
      <c r="A149">
        <v>286</v>
      </c>
      <c r="B149" t="s">
        <v>157</v>
      </c>
      <c r="D149" s="2">
        <v>2016</v>
      </c>
      <c r="E149" s="1">
        <v>10.27</v>
      </c>
      <c r="F149" s="1">
        <v>0</v>
      </c>
      <c r="G149" s="1">
        <v>0</v>
      </c>
      <c r="H149" s="1">
        <v>0</v>
      </c>
      <c r="I149" s="1">
        <v>0</v>
      </c>
      <c r="J149" s="1" t="s">
        <v>441</v>
      </c>
      <c r="K149">
        <v>1093</v>
      </c>
      <c r="L149">
        <v>10</v>
      </c>
      <c r="M149">
        <v>6</v>
      </c>
      <c r="N149" s="1">
        <v>297240.61</v>
      </c>
      <c r="O149" s="1">
        <v>10691297.210000001</v>
      </c>
      <c r="P149" s="1">
        <v>2666690.75</v>
      </c>
      <c r="Q149" s="1">
        <v>0</v>
      </c>
      <c r="R149" s="1">
        <v>1538677.47</v>
      </c>
      <c r="S149" s="1">
        <v>0</v>
      </c>
    </row>
    <row r="150" spans="1:19" x14ac:dyDescent="0.25">
      <c r="A150">
        <v>159</v>
      </c>
      <c r="B150" t="s">
        <v>158</v>
      </c>
      <c r="D150" s="2">
        <v>2016</v>
      </c>
      <c r="E150" s="1">
        <v>19.309999999999999</v>
      </c>
      <c r="F150" s="1">
        <v>0</v>
      </c>
      <c r="G150" s="1">
        <v>0</v>
      </c>
      <c r="H150" s="1">
        <v>0</v>
      </c>
      <c r="I150" s="1">
        <v>0</v>
      </c>
      <c r="J150" s="1" t="s">
        <v>442</v>
      </c>
      <c r="K150">
        <v>1093</v>
      </c>
      <c r="L150">
        <v>10</v>
      </c>
      <c r="M150">
        <v>6</v>
      </c>
      <c r="N150" s="1">
        <v>13463369.6</v>
      </c>
      <c r="O150" s="1">
        <v>59532764.210000001</v>
      </c>
      <c r="P150" s="1">
        <v>25183912.629999999</v>
      </c>
      <c r="Q150" s="1">
        <v>570870.52</v>
      </c>
      <c r="R150" s="1">
        <v>11289212.300000001</v>
      </c>
      <c r="S150" s="1">
        <v>370205.96</v>
      </c>
    </row>
    <row r="151" spans="1:19" x14ac:dyDescent="0.25">
      <c r="A151">
        <v>163</v>
      </c>
      <c r="B151" t="s">
        <v>159</v>
      </c>
      <c r="D151" s="2">
        <v>2016</v>
      </c>
      <c r="E151" s="1">
        <v>17.739999999999998</v>
      </c>
      <c r="F151" s="1">
        <v>0</v>
      </c>
      <c r="G151" s="1">
        <v>0</v>
      </c>
      <c r="H151" s="1">
        <v>0</v>
      </c>
      <c r="I151" s="1">
        <v>0</v>
      </c>
      <c r="J151" s="1" t="s">
        <v>443</v>
      </c>
      <c r="K151">
        <v>1093</v>
      </c>
      <c r="L151">
        <v>10</v>
      </c>
      <c r="M151">
        <v>6</v>
      </c>
      <c r="N151" s="1">
        <v>285508.88</v>
      </c>
      <c r="O151" s="1">
        <v>9075603.0999999996</v>
      </c>
      <c r="P151" s="1">
        <v>2843900.94</v>
      </c>
      <c r="Q151" s="1">
        <v>0</v>
      </c>
      <c r="R151" s="1">
        <v>1183172.8899999999</v>
      </c>
      <c r="S151" s="1">
        <v>0</v>
      </c>
    </row>
    <row r="152" spans="1:19" x14ac:dyDescent="0.25">
      <c r="A152">
        <v>164</v>
      </c>
      <c r="B152" t="s">
        <v>160</v>
      </c>
      <c r="D152" s="2">
        <v>2016</v>
      </c>
      <c r="E152" s="1">
        <v>17.02</v>
      </c>
      <c r="F152" s="1">
        <v>0</v>
      </c>
      <c r="G152" s="1">
        <v>0</v>
      </c>
      <c r="H152" s="1">
        <v>0</v>
      </c>
      <c r="I152" s="1">
        <v>0</v>
      </c>
      <c r="J152" s="1" t="s">
        <v>444</v>
      </c>
      <c r="K152">
        <v>1093</v>
      </c>
      <c r="L152">
        <v>10</v>
      </c>
      <c r="M152">
        <v>6</v>
      </c>
      <c r="N152" s="1">
        <v>962706.14</v>
      </c>
      <c r="O152" s="1">
        <v>13465905.08</v>
      </c>
      <c r="P152" s="1">
        <v>4465777.7</v>
      </c>
      <c r="Q152" s="1">
        <v>2363.3000000000002</v>
      </c>
      <c r="R152" s="1">
        <v>2012755.95</v>
      </c>
      <c r="S152" s="1">
        <v>278.66000000000003</v>
      </c>
    </row>
    <row r="153" spans="1:19" x14ac:dyDescent="0.25">
      <c r="A153">
        <v>165</v>
      </c>
      <c r="B153" t="s">
        <v>161</v>
      </c>
      <c r="D153" s="2">
        <v>2016</v>
      </c>
      <c r="E153" s="1">
        <v>21.49</v>
      </c>
      <c r="F153" s="1">
        <v>0</v>
      </c>
      <c r="G153" s="1">
        <v>0</v>
      </c>
      <c r="H153" s="1">
        <v>0</v>
      </c>
      <c r="I153" s="1">
        <v>0</v>
      </c>
      <c r="J153" s="1" t="s">
        <v>445</v>
      </c>
      <c r="K153">
        <v>1093</v>
      </c>
      <c r="L153">
        <v>10</v>
      </c>
      <c r="M153">
        <v>6</v>
      </c>
      <c r="N153" s="1">
        <v>1716229.93</v>
      </c>
      <c r="O153" s="1">
        <v>28493698.98</v>
      </c>
      <c r="P153" s="1">
        <v>9993510.9100000001</v>
      </c>
      <c r="Q153" s="1">
        <v>0</v>
      </c>
      <c r="R153" s="1">
        <v>3501870.26</v>
      </c>
      <c r="S153" s="1">
        <v>0</v>
      </c>
    </row>
    <row r="154" spans="1:19" x14ac:dyDescent="0.25">
      <c r="A154">
        <v>166</v>
      </c>
      <c r="B154" t="s">
        <v>162</v>
      </c>
      <c r="D154" s="2">
        <v>2016</v>
      </c>
      <c r="E154" s="1">
        <v>10.64</v>
      </c>
      <c r="F154" s="1">
        <v>0</v>
      </c>
      <c r="G154" s="1">
        <v>0</v>
      </c>
      <c r="H154" s="1">
        <v>0</v>
      </c>
      <c r="I154" s="1">
        <v>0</v>
      </c>
      <c r="J154" s="1" t="s">
        <v>446</v>
      </c>
      <c r="K154">
        <v>1093</v>
      </c>
      <c r="L154">
        <v>10</v>
      </c>
      <c r="M154">
        <v>6</v>
      </c>
      <c r="N154" s="1">
        <v>1033106.12</v>
      </c>
      <c r="O154" s="1">
        <v>13534684.310000001</v>
      </c>
      <c r="P154" s="1">
        <v>3885366.43</v>
      </c>
      <c r="Q154" s="1">
        <v>119209</v>
      </c>
      <c r="R154" s="1">
        <v>2335907.2400000002</v>
      </c>
      <c r="S154" s="1">
        <v>119209</v>
      </c>
    </row>
    <row r="155" spans="1:19" x14ac:dyDescent="0.25">
      <c r="A155">
        <v>168</v>
      </c>
      <c r="B155" t="s">
        <v>163</v>
      </c>
      <c r="D155" s="2">
        <v>2016</v>
      </c>
      <c r="E155" s="1">
        <v>25.21</v>
      </c>
      <c r="F155" s="1">
        <v>0</v>
      </c>
      <c r="G155" s="1">
        <v>0</v>
      </c>
      <c r="H155" s="1">
        <v>0</v>
      </c>
      <c r="I155" s="1">
        <v>0</v>
      </c>
      <c r="J155" s="1" t="s">
        <v>447</v>
      </c>
      <c r="K155">
        <v>1093</v>
      </c>
      <c r="L155">
        <v>10</v>
      </c>
      <c r="M155">
        <v>6</v>
      </c>
      <c r="N155" s="1">
        <v>723193.68</v>
      </c>
      <c r="O155" s="1">
        <v>10890564.43</v>
      </c>
      <c r="P155" s="1">
        <v>4424746.03</v>
      </c>
      <c r="Q155" s="1">
        <v>203.79</v>
      </c>
      <c r="R155" s="1">
        <v>1497499.09</v>
      </c>
      <c r="S155" s="1">
        <v>0</v>
      </c>
    </row>
    <row r="156" spans="1:19" x14ac:dyDescent="0.25">
      <c r="A156">
        <v>169</v>
      </c>
      <c r="B156" t="s">
        <v>164</v>
      </c>
      <c r="D156" s="2">
        <v>2016</v>
      </c>
      <c r="E156" s="1">
        <v>20.53</v>
      </c>
      <c r="F156" s="1">
        <v>0</v>
      </c>
      <c r="G156" s="1">
        <v>0</v>
      </c>
      <c r="H156" s="1">
        <v>0</v>
      </c>
      <c r="I156" s="1">
        <v>0</v>
      </c>
      <c r="J156" s="1" t="s">
        <v>448</v>
      </c>
      <c r="K156">
        <v>1093</v>
      </c>
      <c r="L156">
        <v>10</v>
      </c>
      <c r="M156">
        <v>6</v>
      </c>
      <c r="N156" s="1">
        <v>1110469.24</v>
      </c>
      <c r="O156" s="1">
        <v>13721358.32</v>
      </c>
      <c r="P156" s="1">
        <v>5207133.74</v>
      </c>
      <c r="Q156" s="1">
        <v>0</v>
      </c>
      <c r="R156" s="1">
        <v>2161683.42</v>
      </c>
      <c r="S156" s="1">
        <v>0</v>
      </c>
    </row>
    <row r="157" spans="1:19" x14ac:dyDescent="0.25">
      <c r="A157">
        <v>170</v>
      </c>
      <c r="B157" t="s">
        <v>165</v>
      </c>
      <c r="D157" s="2">
        <v>2016</v>
      </c>
      <c r="E157" s="1">
        <v>20.53</v>
      </c>
      <c r="F157" s="1">
        <v>0</v>
      </c>
      <c r="G157" s="1">
        <v>0</v>
      </c>
      <c r="H157" s="1">
        <v>0</v>
      </c>
      <c r="I157" s="1">
        <v>0</v>
      </c>
      <c r="J157" s="1" t="s">
        <v>449</v>
      </c>
      <c r="K157">
        <v>1093</v>
      </c>
      <c r="L157">
        <v>10</v>
      </c>
      <c r="M157">
        <v>6</v>
      </c>
      <c r="N157" s="1">
        <v>11096828.34</v>
      </c>
      <c r="O157" s="1">
        <v>43733111.700000003</v>
      </c>
      <c r="P157" s="1">
        <v>27637152.219999999</v>
      </c>
      <c r="Q157" s="1">
        <v>1077156.46</v>
      </c>
      <c r="R157" s="1">
        <v>16379161.74</v>
      </c>
      <c r="S157" s="1">
        <v>1077156.46</v>
      </c>
    </row>
    <row r="158" spans="1:19" x14ac:dyDescent="0.25">
      <c r="A158">
        <v>171</v>
      </c>
      <c r="B158" t="s">
        <v>166</v>
      </c>
      <c r="D158" s="2">
        <v>2016</v>
      </c>
      <c r="E158" s="1">
        <v>14.84</v>
      </c>
      <c r="F158" s="1">
        <v>0</v>
      </c>
      <c r="G158" s="1">
        <v>0</v>
      </c>
      <c r="H158" s="1">
        <v>0</v>
      </c>
      <c r="I158" s="1">
        <v>0</v>
      </c>
      <c r="J158" s="1" t="s">
        <v>450</v>
      </c>
      <c r="K158">
        <v>1093</v>
      </c>
      <c r="L158">
        <v>10</v>
      </c>
      <c r="M158">
        <v>6</v>
      </c>
      <c r="N158" s="1">
        <v>10917681.960000001</v>
      </c>
      <c r="O158" s="1">
        <v>56539492.399999999</v>
      </c>
      <c r="P158" s="1">
        <v>20416494.149999999</v>
      </c>
      <c r="Q158" s="1">
        <v>546243.59</v>
      </c>
      <c r="R158" s="1">
        <v>10403205.710000001</v>
      </c>
      <c r="S158" s="1">
        <v>546243.59</v>
      </c>
    </row>
    <row r="159" spans="1:19" x14ac:dyDescent="0.25">
      <c r="A159">
        <v>172</v>
      </c>
      <c r="B159" t="s">
        <v>167</v>
      </c>
      <c r="D159" s="2">
        <v>2016</v>
      </c>
      <c r="E159" s="1">
        <v>12.35</v>
      </c>
      <c r="F159" s="1">
        <v>0</v>
      </c>
      <c r="G159" s="1">
        <v>0</v>
      </c>
      <c r="H159" s="1">
        <v>0</v>
      </c>
      <c r="I159" s="1">
        <v>0</v>
      </c>
      <c r="J159" s="1" t="s">
        <v>451</v>
      </c>
      <c r="K159">
        <v>1093</v>
      </c>
      <c r="L159">
        <v>10</v>
      </c>
      <c r="M159">
        <v>6</v>
      </c>
      <c r="N159" s="1">
        <v>420664.25</v>
      </c>
      <c r="O159" s="1">
        <v>10370058.32</v>
      </c>
      <c r="P159" s="1">
        <v>2804551.2</v>
      </c>
      <c r="Q159" s="1">
        <v>0</v>
      </c>
      <c r="R159" s="1">
        <v>1472351.62</v>
      </c>
      <c r="S159" s="1">
        <v>0</v>
      </c>
    </row>
    <row r="160" spans="1:19" x14ac:dyDescent="0.25">
      <c r="A160">
        <v>173</v>
      </c>
      <c r="B160" t="s">
        <v>168</v>
      </c>
      <c r="D160" s="2">
        <v>2016</v>
      </c>
      <c r="E160" s="1">
        <v>19.13</v>
      </c>
      <c r="F160" s="1">
        <v>0</v>
      </c>
      <c r="G160" s="1">
        <v>0</v>
      </c>
      <c r="H160" s="1">
        <v>0</v>
      </c>
      <c r="I160" s="1">
        <v>0</v>
      </c>
      <c r="J160" s="1" t="s">
        <v>452</v>
      </c>
      <c r="K160">
        <v>1093</v>
      </c>
      <c r="L160">
        <v>10</v>
      </c>
      <c r="M160">
        <v>6</v>
      </c>
      <c r="N160" s="1">
        <v>379011.79</v>
      </c>
      <c r="O160" s="1">
        <v>10392760.390000001</v>
      </c>
      <c r="P160" s="1">
        <v>2421966.5699999998</v>
      </c>
      <c r="Q160" s="1">
        <v>15000</v>
      </c>
      <c r="R160" s="1">
        <v>376323.2</v>
      </c>
      <c r="S160" s="1">
        <v>0</v>
      </c>
    </row>
    <row r="161" spans="1:19" x14ac:dyDescent="0.25">
      <c r="A161">
        <v>175</v>
      </c>
      <c r="B161" t="s">
        <v>169</v>
      </c>
      <c r="D161" s="2">
        <v>2016</v>
      </c>
      <c r="E161" s="1">
        <v>15.34</v>
      </c>
      <c r="F161" s="1">
        <v>0</v>
      </c>
      <c r="G161" s="1">
        <v>0</v>
      </c>
      <c r="H161" s="1">
        <v>0</v>
      </c>
      <c r="I161" s="1">
        <v>0</v>
      </c>
      <c r="J161" s="1" t="s">
        <v>453</v>
      </c>
      <c r="K161">
        <v>1093</v>
      </c>
      <c r="L161">
        <v>10</v>
      </c>
      <c r="M161">
        <v>6</v>
      </c>
      <c r="N161" s="1">
        <v>462962.17</v>
      </c>
      <c r="O161" s="1">
        <v>10664815.59</v>
      </c>
      <c r="P161" s="1">
        <v>3444205.49</v>
      </c>
      <c r="Q161" s="1">
        <v>0</v>
      </c>
      <c r="R161" s="1">
        <v>1737253.95</v>
      </c>
      <c r="S161" s="1">
        <v>0</v>
      </c>
    </row>
    <row r="162" spans="1:19" x14ac:dyDescent="0.25">
      <c r="A162">
        <v>288</v>
      </c>
      <c r="B162" t="s">
        <v>170</v>
      </c>
      <c r="D162" s="2">
        <v>2016</v>
      </c>
      <c r="E162" s="1">
        <v>8.35</v>
      </c>
      <c r="F162" s="1">
        <v>0</v>
      </c>
      <c r="G162" s="1">
        <v>0</v>
      </c>
      <c r="H162" s="1">
        <v>0</v>
      </c>
      <c r="I162" s="1">
        <v>0</v>
      </c>
      <c r="J162" s="1" t="s">
        <v>454</v>
      </c>
      <c r="K162">
        <v>1093</v>
      </c>
      <c r="L162">
        <v>10</v>
      </c>
      <c r="M162">
        <v>6</v>
      </c>
      <c r="N162" s="1">
        <v>258849.19</v>
      </c>
      <c r="O162" s="1">
        <v>10016760.25</v>
      </c>
      <c r="P162" s="1">
        <v>1975150.37</v>
      </c>
      <c r="Q162" s="1">
        <v>17584.12</v>
      </c>
      <c r="R162" s="1">
        <v>1131577.3</v>
      </c>
      <c r="S162" s="1">
        <v>2967.82</v>
      </c>
    </row>
    <row r="163" spans="1:19" x14ac:dyDescent="0.25">
      <c r="A163">
        <v>176</v>
      </c>
      <c r="B163" t="s">
        <v>171</v>
      </c>
      <c r="D163" s="2">
        <v>2016</v>
      </c>
      <c r="E163" s="1">
        <v>15.2</v>
      </c>
      <c r="F163" s="1">
        <v>0</v>
      </c>
      <c r="G163" s="1">
        <v>0</v>
      </c>
      <c r="H163" s="1">
        <v>0</v>
      </c>
      <c r="I163" s="1">
        <v>0</v>
      </c>
      <c r="J163" s="1" t="s">
        <v>455</v>
      </c>
      <c r="K163">
        <v>1093</v>
      </c>
      <c r="L163">
        <v>10</v>
      </c>
      <c r="M163">
        <v>6</v>
      </c>
      <c r="N163" s="1">
        <v>378475.8</v>
      </c>
      <c r="O163" s="1">
        <v>12294338.02</v>
      </c>
      <c r="P163" s="1">
        <v>3457904.8</v>
      </c>
      <c r="Q163" s="1">
        <v>38880.43</v>
      </c>
      <c r="R163" s="1">
        <v>1532007.76</v>
      </c>
      <c r="S163" s="1">
        <v>38880.43</v>
      </c>
    </row>
    <row r="164" spans="1:19" x14ac:dyDescent="0.25">
      <c r="A164">
        <v>177</v>
      </c>
      <c r="B164" t="s">
        <v>172</v>
      </c>
      <c r="D164" s="2">
        <v>2016</v>
      </c>
      <c r="E164" s="1">
        <v>18.25</v>
      </c>
      <c r="F164" s="1">
        <v>0</v>
      </c>
      <c r="G164" s="1">
        <v>0</v>
      </c>
      <c r="H164" s="1">
        <v>0</v>
      </c>
      <c r="I164" s="1">
        <v>0</v>
      </c>
      <c r="J164" s="1" t="s">
        <v>456</v>
      </c>
      <c r="K164">
        <v>1093</v>
      </c>
      <c r="L164">
        <v>10</v>
      </c>
      <c r="M164">
        <v>6</v>
      </c>
      <c r="N164" s="1">
        <v>1905811.01</v>
      </c>
      <c r="O164" s="1">
        <v>13101386.109999999</v>
      </c>
      <c r="P164" s="1">
        <v>4733707.32</v>
      </c>
      <c r="Q164" s="1">
        <v>136508.07</v>
      </c>
      <c r="R164" s="1">
        <v>1995122.23</v>
      </c>
      <c r="S164" s="1">
        <v>136508.07</v>
      </c>
    </row>
    <row r="165" spans="1:19" x14ac:dyDescent="0.25">
      <c r="A165">
        <v>178</v>
      </c>
      <c r="B165" t="s">
        <v>173</v>
      </c>
      <c r="D165" s="2">
        <v>2016</v>
      </c>
      <c r="E165" s="1">
        <v>22.72</v>
      </c>
      <c r="F165" s="1">
        <v>0</v>
      </c>
      <c r="G165" s="1">
        <v>0</v>
      </c>
      <c r="H165" s="1">
        <v>0</v>
      </c>
      <c r="I165" s="1">
        <v>0</v>
      </c>
      <c r="J165" s="1" t="s">
        <v>457</v>
      </c>
      <c r="K165">
        <v>1093</v>
      </c>
      <c r="L165">
        <v>10</v>
      </c>
      <c r="M165">
        <v>6</v>
      </c>
      <c r="N165" s="1">
        <v>492510.6</v>
      </c>
      <c r="O165" s="1">
        <v>10802364.26</v>
      </c>
      <c r="P165" s="1">
        <v>3900812.04</v>
      </c>
      <c r="Q165" s="1">
        <v>1800.18</v>
      </c>
      <c r="R165" s="1">
        <v>1335871.1100000001</v>
      </c>
      <c r="S165" s="1">
        <v>214.9</v>
      </c>
    </row>
    <row r="166" spans="1:19" x14ac:dyDescent="0.25">
      <c r="A166">
        <v>390</v>
      </c>
      <c r="B166" t="s">
        <v>174</v>
      </c>
      <c r="D166" s="2">
        <v>2016</v>
      </c>
      <c r="E166" s="1">
        <v>14.33</v>
      </c>
      <c r="F166" s="1">
        <v>0</v>
      </c>
      <c r="G166" s="1">
        <v>0</v>
      </c>
      <c r="H166" s="1">
        <v>0</v>
      </c>
      <c r="I166" s="1">
        <v>0</v>
      </c>
      <c r="J166" s="1" t="s">
        <v>458</v>
      </c>
      <c r="K166">
        <v>1093</v>
      </c>
      <c r="L166">
        <v>10</v>
      </c>
      <c r="M166">
        <v>6</v>
      </c>
      <c r="N166" s="1">
        <v>6446088.6799999997</v>
      </c>
      <c r="O166" s="1">
        <v>48136709.869999997</v>
      </c>
      <c r="P166" s="1">
        <v>17723867.649999999</v>
      </c>
      <c r="Q166" s="1">
        <v>0</v>
      </c>
      <c r="R166" s="1">
        <v>9899694.4900000002</v>
      </c>
      <c r="S166" s="1">
        <v>0</v>
      </c>
    </row>
    <row r="167" spans="1:19" x14ac:dyDescent="0.25">
      <c r="A167">
        <v>179</v>
      </c>
      <c r="B167" t="s">
        <v>175</v>
      </c>
      <c r="D167" s="2">
        <v>2016</v>
      </c>
      <c r="E167" s="1">
        <v>14.04</v>
      </c>
      <c r="F167" s="1">
        <v>0</v>
      </c>
      <c r="G167" s="1">
        <v>0</v>
      </c>
      <c r="H167" s="1">
        <v>0</v>
      </c>
      <c r="I167" s="1">
        <v>0</v>
      </c>
      <c r="J167" s="1" t="s">
        <v>459</v>
      </c>
      <c r="K167">
        <v>1093</v>
      </c>
      <c r="L167">
        <v>10</v>
      </c>
      <c r="M167">
        <v>6</v>
      </c>
      <c r="N167" s="1">
        <v>307389.25</v>
      </c>
      <c r="O167" s="1">
        <v>12260288.880000001</v>
      </c>
      <c r="P167" s="1">
        <v>3001549.29</v>
      </c>
      <c r="Q167" s="1">
        <v>36112.03</v>
      </c>
      <c r="R167" s="1">
        <v>1269726.6299999999</v>
      </c>
      <c r="S167" s="1">
        <v>3965.76</v>
      </c>
    </row>
    <row r="168" spans="1:19" x14ac:dyDescent="0.25">
      <c r="A168">
        <v>180</v>
      </c>
      <c r="B168" t="s">
        <v>176</v>
      </c>
      <c r="D168" s="2">
        <v>2016</v>
      </c>
      <c r="E168" s="1">
        <v>14.95</v>
      </c>
      <c r="F168" s="1">
        <v>0</v>
      </c>
      <c r="G168" s="1">
        <v>0</v>
      </c>
      <c r="H168" s="1">
        <v>0</v>
      </c>
      <c r="I168" s="1">
        <v>0</v>
      </c>
      <c r="J168" s="1" t="s">
        <v>460</v>
      </c>
      <c r="K168">
        <v>1093</v>
      </c>
      <c r="L168">
        <v>10</v>
      </c>
      <c r="M168">
        <v>6</v>
      </c>
      <c r="N168" s="1">
        <v>2298388.96</v>
      </c>
      <c r="O168" s="1">
        <v>23972152.449999999</v>
      </c>
      <c r="P168" s="1">
        <v>9269160.8399999999</v>
      </c>
      <c r="Q168" s="1">
        <v>54586.97</v>
      </c>
      <c r="R168" s="1">
        <v>5368377.5</v>
      </c>
      <c r="S168" s="1">
        <v>28981.119999999999</v>
      </c>
    </row>
    <row r="169" spans="1:19" x14ac:dyDescent="0.25">
      <c r="A169">
        <v>181</v>
      </c>
      <c r="B169" t="s">
        <v>177</v>
      </c>
      <c r="D169" s="2">
        <v>2016</v>
      </c>
      <c r="E169" s="1">
        <v>13.24</v>
      </c>
      <c r="F169" s="1">
        <v>0</v>
      </c>
      <c r="G169" s="1">
        <v>0</v>
      </c>
      <c r="H169" s="1">
        <v>0</v>
      </c>
      <c r="I169" s="1">
        <v>0</v>
      </c>
      <c r="J169" s="1" t="s">
        <v>461</v>
      </c>
      <c r="K169">
        <v>1093</v>
      </c>
      <c r="L169">
        <v>10</v>
      </c>
      <c r="M169">
        <v>6</v>
      </c>
      <c r="N169" s="1">
        <v>654457.62</v>
      </c>
      <c r="O169" s="1">
        <v>12766610.07</v>
      </c>
      <c r="P169" s="1">
        <v>2933725.92</v>
      </c>
      <c r="Q169" s="1">
        <v>802.67</v>
      </c>
      <c r="R169" s="1">
        <v>1158097.25</v>
      </c>
      <c r="S169" s="1">
        <v>0</v>
      </c>
    </row>
    <row r="170" spans="1:19" x14ac:dyDescent="0.25">
      <c r="A170">
        <v>182</v>
      </c>
      <c r="B170" t="s">
        <v>178</v>
      </c>
      <c r="D170" s="2">
        <v>2016</v>
      </c>
      <c r="E170" s="1">
        <v>23.62</v>
      </c>
      <c r="F170" s="1">
        <v>0</v>
      </c>
      <c r="G170" s="1">
        <v>0</v>
      </c>
      <c r="H170" s="1">
        <v>0</v>
      </c>
      <c r="I170" s="1">
        <v>0</v>
      </c>
      <c r="J170" s="1" t="s">
        <v>462</v>
      </c>
      <c r="K170">
        <v>1093</v>
      </c>
      <c r="L170">
        <v>10</v>
      </c>
      <c r="M170">
        <v>6</v>
      </c>
      <c r="N170" s="1">
        <v>8859443.8499999996</v>
      </c>
      <c r="O170" s="1">
        <v>20242210.77</v>
      </c>
      <c r="P170" s="1">
        <v>8995448.1300000008</v>
      </c>
      <c r="Q170" s="1">
        <v>543</v>
      </c>
      <c r="R170" s="1">
        <v>2120250.1800000002</v>
      </c>
      <c r="S170" s="1">
        <v>543</v>
      </c>
    </row>
    <row r="171" spans="1:19" x14ac:dyDescent="0.25">
      <c r="A171">
        <v>183</v>
      </c>
      <c r="B171" t="s">
        <v>179</v>
      </c>
      <c r="D171" s="2">
        <v>2016</v>
      </c>
      <c r="E171" s="1">
        <v>15.66</v>
      </c>
      <c r="F171" s="1">
        <v>0</v>
      </c>
      <c r="G171" s="1">
        <v>0</v>
      </c>
      <c r="H171" s="1">
        <v>0</v>
      </c>
      <c r="I171" s="1">
        <v>0</v>
      </c>
      <c r="J171" s="1" t="s">
        <v>463</v>
      </c>
      <c r="K171">
        <v>1093</v>
      </c>
      <c r="L171">
        <v>10</v>
      </c>
      <c r="M171">
        <v>6</v>
      </c>
      <c r="N171" s="1">
        <v>5971932.8300000001</v>
      </c>
      <c r="O171" s="1">
        <v>32041901.809999999</v>
      </c>
      <c r="P171" s="1">
        <v>14550831.109999999</v>
      </c>
      <c r="Q171" s="1">
        <v>0</v>
      </c>
      <c r="R171" s="1">
        <v>8598606.0800000001</v>
      </c>
      <c r="S171" s="1">
        <v>0</v>
      </c>
    </row>
    <row r="172" spans="1:19" x14ac:dyDescent="0.25">
      <c r="A172">
        <v>184</v>
      </c>
      <c r="B172" t="s">
        <v>180</v>
      </c>
      <c r="D172" s="2">
        <v>2016</v>
      </c>
      <c r="E172" s="1">
        <v>18.68</v>
      </c>
      <c r="F172" s="1">
        <v>0</v>
      </c>
      <c r="G172" s="1">
        <v>0</v>
      </c>
      <c r="H172" s="1">
        <v>0</v>
      </c>
      <c r="I172" s="1">
        <v>0</v>
      </c>
      <c r="J172" s="1" t="s">
        <v>464</v>
      </c>
      <c r="K172">
        <v>1093</v>
      </c>
      <c r="L172">
        <v>10</v>
      </c>
      <c r="M172">
        <v>6</v>
      </c>
      <c r="N172" s="1">
        <v>743291.52</v>
      </c>
      <c r="O172" s="1">
        <v>11900646.310000001</v>
      </c>
      <c r="P172" s="1">
        <v>3383469.07</v>
      </c>
      <c r="Q172" s="1">
        <v>186360</v>
      </c>
      <c r="R172" s="1">
        <v>1021236.75</v>
      </c>
      <c r="S172" s="1">
        <v>186360</v>
      </c>
    </row>
    <row r="173" spans="1:19" x14ac:dyDescent="0.25">
      <c r="A173">
        <v>185</v>
      </c>
      <c r="B173" t="s">
        <v>181</v>
      </c>
      <c r="D173" s="2">
        <v>2016</v>
      </c>
      <c r="E173" s="1">
        <v>18.82</v>
      </c>
      <c r="F173" s="1">
        <v>0</v>
      </c>
      <c r="G173" s="1">
        <v>0</v>
      </c>
      <c r="H173" s="1">
        <v>0</v>
      </c>
      <c r="I173" s="1">
        <v>0</v>
      </c>
      <c r="J173" s="1" t="s">
        <v>465</v>
      </c>
      <c r="K173">
        <v>1093</v>
      </c>
      <c r="L173">
        <v>10</v>
      </c>
      <c r="M173">
        <v>6</v>
      </c>
      <c r="N173" s="1">
        <v>6644920.8499999996</v>
      </c>
      <c r="O173" s="1">
        <v>48271750.25</v>
      </c>
      <c r="P173" s="1">
        <v>15520243.880000001</v>
      </c>
      <c r="Q173" s="1">
        <v>401065.19</v>
      </c>
      <c r="R173" s="1">
        <v>5249678.8899999997</v>
      </c>
      <c r="S173" s="1">
        <v>335204.83</v>
      </c>
    </row>
    <row r="174" spans="1:19" x14ac:dyDescent="0.25">
      <c r="A174">
        <v>186</v>
      </c>
      <c r="B174" t="s">
        <v>182</v>
      </c>
      <c r="D174" s="2">
        <v>2016</v>
      </c>
      <c r="E174" s="1">
        <v>16.37</v>
      </c>
      <c r="F174" s="1">
        <v>0</v>
      </c>
      <c r="G174" s="1">
        <v>0</v>
      </c>
      <c r="H174" s="1">
        <v>0</v>
      </c>
      <c r="I174" s="1">
        <v>0</v>
      </c>
      <c r="J174" s="1" t="s">
        <v>466</v>
      </c>
      <c r="K174">
        <v>1093</v>
      </c>
      <c r="L174">
        <v>10</v>
      </c>
      <c r="M174">
        <v>6</v>
      </c>
      <c r="N174" s="1">
        <v>174378.68</v>
      </c>
      <c r="O174" s="1">
        <v>9829154.6799999997</v>
      </c>
      <c r="P174" s="1">
        <v>3801392.53</v>
      </c>
      <c r="Q174" s="1">
        <v>63475.03</v>
      </c>
      <c r="R174" s="1">
        <v>2165206.12</v>
      </c>
      <c r="S174" s="1">
        <v>61703.03</v>
      </c>
    </row>
    <row r="175" spans="1:19" x14ac:dyDescent="0.25">
      <c r="A175">
        <v>187</v>
      </c>
      <c r="B175" t="s">
        <v>183</v>
      </c>
      <c r="D175" s="2">
        <v>2016</v>
      </c>
      <c r="E175" s="1">
        <v>16.63</v>
      </c>
      <c r="F175" s="1">
        <v>0</v>
      </c>
      <c r="G175" s="1">
        <v>0</v>
      </c>
      <c r="H175" s="1">
        <v>0</v>
      </c>
      <c r="I175" s="1">
        <v>0</v>
      </c>
      <c r="J175" s="1" t="s">
        <v>467</v>
      </c>
      <c r="K175">
        <v>1093</v>
      </c>
      <c r="L175">
        <v>10</v>
      </c>
      <c r="M175">
        <v>6</v>
      </c>
      <c r="N175" s="1">
        <v>726488.5</v>
      </c>
      <c r="O175" s="1">
        <v>12872426.640000001</v>
      </c>
      <c r="P175" s="1">
        <v>3327749.8</v>
      </c>
      <c r="Q175" s="1">
        <v>0</v>
      </c>
      <c r="R175" s="1">
        <v>1066803.95</v>
      </c>
      <c r="S175" s="1">
        <v>0</v>
      </c>
    </row>
    <row r="176" spans="1:19" x14ac:dyDescent="0.25">
      <c r="A176">
        <v>188</v>
      </c>
      <c r="B176" t="s">
        <v>184</v>
      </c>
      <c r="D176" s="2">
        <v>2016</v>
      </c>
      <c r="E176" s="1">
        <v>21.62</v>
      </c>
      <c r="F176" s="1">
        <v>0</v>
      </c>
      <c r="G176" s="1">
        <v>0</v>
      </c>
      <c r="H176" s="1">
        <v>0</v>
      </c>
      <c r="I176" s="1">
        <v>0</v>
      </c>
      <c r="J176" s="1" t="s">
        <v>468</v>
      </c>
      <c r="K176">
        <v>1093</v>
      </c>
      <c r="L176">
        <v>10</v>
      </c>
      <c r="M176">
        <v>6</v>
      </c>
      <c r="N176" s="1">
        <v>1123512.28</v>
      </c>
      <c r="O176" s="1">
        <v>11181075.539999999</v>
      </c>
      <c r="P176" s="1">
        <v>3469509.41</v>
      </c>
      <c r="Q176" s="1">
        <v>0</v>
      </c>
      <c r="R176" s="1">
        <v>809472.33</v>
      </c>
      <c r="S176" s="1">
        <v>0</v>
      </c>
    </row>
    <row r="177" spans="1:19" x14ac:dyDescent="0.25">
      <c r="A177">
        <v>189</v>
      </c>
      <c r="B177" t="s">
        <v>185</v>
      </c>
      <c r="D177" s="2">
        <v>2016</v>
      </c>
      <c r="E177" s="1">
        <v>26.83</v>
      </c>
      <c r="F177" s="1">
        <v>0</v>
      </c>
      <c r="G177" s="1">
        <v>0</v>
      </c>
      <c r="H177" s="1">
        <v>0</v>
      </c>
      <c r="I177" s="1">
        <v>0</v>
      </c>
      <c r="J177" s="1" t="s">
        <v>469</v>
      </c>
      <c r="K177">
        <v>1093</v>
      </c>
      <c r="L177">
        <v>10</v>
      </c>
      <c r="M177">
        <v>6</v>
      </c>
      <c r="N177" s="1">
        <v>1516755.38</v>
      </c>
      <c r="O177" s="1">
        <v>14345722.08</v>
      </c>
      <c r="P177" s="1">
        <v>6851990.0800000001</v>
      </c>
      <c r="Q177" s="1">
        <v>220064.37</v>
      </c>
      <c r="R177" s="1">
        <v>2598637.7599999998</v>
      </c>
      <c r="S177" s="1">
        <v>217264.43</v>
      </c>
    </row>
    <row r="178" spans="1:19" x14ac:dyDescent="0.25">
      <c r="A178">
        <v>190</v>
      </c>
      <c r="B178" t="s">
        <v>186</v>
      </c>
      <c r="D178" s="2">
        <v>2016</v>
      </c>
      <c r="E178" s="1">
        <v>15.71</v>
      </c>
      <c r="F178" s="1">
        <v>0</v>
      </c>
      <c r="G178" s="1">
        <v>0</v>
      </c>
      <c r="H178" s="1">
        <v>0</v>
      </c>
      <c r="I178" s="1">
        <v>0</v>
      </c>
      <c r="J178" s="1" t="s">
        <v>470</v>
      </c>
      <c r="K178">
        <v>1093</v>
      </c>
      <c r="L178">
        <v>10</v>
      </c>
      <c r="M178">
        <v>6</v>
      </c>
      <c r="N178" s="1">
        <v>3224728.21</v>
      </c>
      <c r="O178" s="1">
        <v>36895758.219999999</v>
      </c>
      <c r="P178" s="1">
        <v>11994019.07</v>
      </c>
      <c r="Q178" s="1">
        <v>17010.88</v>
      </c>
      <c r="R178" s="1">
        <v>5691000.1399999997</v>
      </c>
      <c r="S178" s="1">
        <v>17010.88</v>
      </c>
    </row>
    <row r="179" spans="1:19" x14ac:dyDescent="0.25">
      <c r="A179">
        <v>292</v>
      </c>
      <c r="B179" t="s">
        <v>187</v>
      </c>
      <c r="D179" s="2">
        <v>2016</v>
      </c>
      <c r="E179" s="1">
        <v>13.73</v>
      </c>
      <c r="F179" s="1">
        <v>0</v>
      </c>
      <c r="G179" s="1">
        <v>0</v>
      </c>
      <c r="H179" s="1">
        <v>0</v>
      </c>
      <c r="I179" s="1">
        <v>0</v>
      </c>
      <c r="J179" s="1" t="s">
        <v>471</v>
      </c>
      <c r="K179">
        <v>1093</v>
      </c>
      <c r="L179">
        <v>10</v>
      </c>
      <c r="M179">
        <v>6</v>
      </c>
      <c r="N179" s="1">
        <v>1718156.89</v>
      </c>
      <c r="O179" s="1">
        <v>21747153.23</v>
      </c>
      <c r="P179" s="1">
        <v>4240837.0199999996</v>
      </c>
      <c r="Q179" s="1">
        <v>0</v>
      </c>
      <c r="R179" s="1">
        <v>1019855.42</v>
      </c>
      <c r="S179" s="1">
        <v>0</v>
      </c>
    </row>
    <row r="180" spans="1:19" x14ac:dyDescent="0.25">
      <c r="A180">
        <v>191</v>
      </c>
      <c r="B180" t="s">
        <v>188</v>
      </c>
      <c r="D180" s="2">
        <v>2016</v>
      </c>
      <c r="E180" s="1">
        <v>12.44</v>
      </c>
      <c r="F180" s="1">
        <v>0</v>
      </c>
      <c r="G180" s="1">
        <v>0</v>
      </c>
      <c r="H180" s="1">
        <v>0</v>
      </c>
      <c r="I180" s="1">
        <v>0</v>
      </c>
      <c r="J180" s="1" t="s">
        <v>472</v>
      </c>
      <c r="K180">
        <v>1093</v>
      </c>
      <c r="L180">
        <v>10</v>
      </c>
      <c r="M180">
        <v>6</v>
      </c>
      <c r="N180" s="1">
        <v>1761369.97</v>
      </c>
      <c r="O180" s="1">
        <v>13808063.859999999</v>
      </c>
      <c r="P180" s="1">
        <v>5163537.2300000004</v>
      </c>
      <c r="Q180" s="1">
        <v>42198.04</v>
      </c>
      <c r="R180" s="1">
        <v>3231753.02</v>
      </c>
      <c r="S180" s="1">
        <v>37659.870000000003</v>
      </c>
    </row>
    <row r="181" spans="1:19" x14ac:dyDescent="0.25">
      <c r="A181">
        <v>192</v>
      </c>
      <c r="B181" t="s">
        <v>189</v>
      </c>
      <c r="D181" s="2">
        <v>2016</v>
      </c>
      <c r="E181" s="1">
        <v>18.100000000000001</v>
      </c>
      <c r="F181" s="1">
        <v>0</v>
      </c>
      <c r="G181" s="1">
        <v>0</v>
      </c>
      <c r="H181" s="1">
        <v>0</v>
      </c>
      <c r="I181" s="1">
        <v>0</v>
      </c>
      <c r="J181" s="1" t="s">
        <v>473</v>
      </c>
      <c r="K181">
        <v>1093</v>
      </c>
      <c r="L181">
        <v>10</v>
      </c>
      <c r="M181">
        <v>6</v>
      </c>
      <c r="N181" s="1">
        <v>3889267.46</v>
      </c>
      <c r="O181" s="1">
        <v>11493238.02</v>
      </c>
      <c r="P181" s="1">
        <v>3733429.48</v>
      </c>
      <c r="Q181" s="1">
        <v>0</v>
      </c>
      <c r="R181" s="1">
        <v>949408.51</v>
      </c>
      <c r="S181" s="1">
        <v>0</v>
      </c>
    </row>
    <row r="182" spans="1:19" x14ac:dyDescent="0.25">
      <c r="A182">
        <v>193</v>
      </c>
      <c r="B182" t="s">
        <v>190</v>
      </c>
      <c r="D182" s="2">
        <v>2016</v>
      </c>
      <c r="E182" s="1">
        <v>18.18</v>
      </c>
      <c r="F182" s="1">
        <v>0</v>
      </c>
      <c r="G182" s="1">
        <v>0</v>
      </c>
      <c r="H182" s="1">
        <v>0</v>
      </c>
      <c r="I182" s="1">
        <v>0</v>
      </c>
      <c r="J182" s="1" t="s">
        <v>474</v>
      </c>
      <c r="K182">
        <v>1093</v>
      </c>
      <c r="L182">
        <v>10</v>
      </c>
      <c r="M182">
        <v>6</v>
      </c>
      <c r="N182" s="1">
        <v>6850398.8399999999</v>
      </c>
      <c r="O182" s="1">
        <v>36578833.380000003</v>
      </c>
      <c r="P182" s="1">
        <v>13957337.91</v>
      </c>
      <c r="Q182" s="1">
        <v>211472.48</v>
      </c>
      <c r="R182" s="1">
        <v>6179391.8499999996</v>
      </c>
      <c r="S182" s="1">
        <v>96021.7</v>
      </c>
    </row>
    <row r="183" spans="1:19" x14ac:dyDescent="0.25">
      <c r="A183">
        <v>194</v>
      </c>
      <c r="B183" t="s">
        <v>191</v>
      </c>
      <c r="D183" s="2">
        <v>2016</v>
      </c>
      <c r="E183" s="1">
        <v>22.73</v>
      </c>
      <c r="F183" s="1">
        <v>0</v>
      </c>
      <c r="G183" s="1">
        <v>0</v>
      </c>
      <c r="H183" s="1">
        <v>0</v>
      </c>
      <c r="I183" s="1">
        <v>0</v>
      </c>
      <c r="J183" s="1" t="s">
        <v>475</v>
      </c>
      <c r="K183">
        <v>1093</v>
      </c>
      <c r="L183">
        <v>10</v>
      </c>
      <c r="M183">
        <v>6</v>
      </c>
      <c r="N183" s="1">
        <v>2148932.25</v>
      </c>
      <c r="O183" s="1">
        <v>18728313.010000002</v>
      </c>
      <c r="P183" s="1">
        <v>8485266.6199999992</v>
      </c>
      <c r="Q183" s="1">
        <v>6694</v>
      </c>
      <c r="R183" s="1">
        <v>3742928.57</v>
      </c>
      <c r="S183" s="1">
        <v>3500</v>
      </c>
    </row>
    <row r="184" spans="1:19" x14ac:dyDescent="0.25">
      <c r="A184">
        <v>195</v>
      </c>
      <c r="B184" t="s">
        <v>192</v>
      </c>
      <c r="D184" s="2">
        <v>2016</v>
      </c>
      <c r="E184" s="1">
        <v>12.04</v>
      </c>
      <c r="F184" s="1">
        <v>0</v>
      </c>
      <c r="G184" s="1">
        <v>0</v>
      </c>
      <c r="H184" s="1">
        <v>0</v>
      </c>
      <c r="I184" s="1">
        <v>0</v>
      </c>
      <c r="J184" s="1" t="s">
        <v>476</v>
      </c>
      <c r="K184">
        <v>1093</v>
      </c>
      <c r="L184">
        <v>10</v>
      </c>
      <c r="M184">
        <v>6</v>
      </c>
      <c r="N184" s="1">
        <v>4334706.8600000003</v>
      </c>
      <c r="O184" s="1">
        <v>26395078.719999999</v>
      </c>
      <c r="P184" s="1">
        <v>9945350.6300000008</v>
      </c>
      <c r="Q184" s="1">
        <v>2600</v>
      </c>
      <c r="R184" s="1">
        <v>6248242.5800000001</v>
      </c>
      <c r="S184" s="1">
        <v>0</v>
      </c>
    </row>
    <row r="185" spans="1:19" x14ac:dyDescent="0.25">
      <c r="A185">
        <v>196</v>
      </c>
      <c r="B185" t="s">
        <v>193</v>
      </c>
      <c r="D185" s="2">
        <v>2016</v>
      </c>
      <c r="E185" s="1">
        <v>19.55</v>
      </c>
      <c r="F185" s="1">
        <v>0</v>
      </c>
      <c r="G185" s="1">
        <v>0</v>
      </c>
      <c r="H185" s="1">
        <v>0</v>
      </c>
      <c r="I185" s="1">
        <v>0</v>
      </c>
      <c r="J185" s="1" t="s">
        <v>477</v>
      </c>
      <c r="K185">
        <v>1093</v>
      </c>
      <c r="L185">
        <v>10</v>
      </c>
      <c r="M185">
        <v>6</v>
      </c>
      <c r="N185" s="1">
        <v>4327964</v>
      </c>
      <c r="O185" s="1">
        <v>42247153.829999998</v>
      </c>
      <c r="P185" s="1">
        <v>16996491.93</v>
      </c>
      <c r="Q185" s="1">
        <v>209093.53</v>
      </c>
      <c r="R185" s="1">
        <v>7971761.2000000002</v>
      </c>
      <c r="S185" s="1">
        <v>130413.65</v>
      </c>
    </row>
    <row r="186" spans="1:19" x14ac:dyDescent="0.25">
      <c r="A186">
        <v>197</v>
      </c>
      <c r="B186" t="s">
        <v>194</v>
      </c>
      <c r="D186" s="2">
        <v>2016</v>
      </c>
      <c r="E186" s="1">
        <v>28.36</v>
      </c>
      <c r="F186" s="1">
        <v>0</v>
      </c>
      <c r="G186" s="1">
        <v>0</v>
      </c>
      <c r="H186" s="1">
        <v>0</v>
      </c>
      <c r="I186" s="1">
        <v>0</v>
      </c>
      <c r="J186" s="1" t="s">
        <v>478</v>
      </c>
      <c r="K186">
        <v>1093</v>
      </c>
      <c r="L186">
        <v>10</v>
      </c>
      <c r="M186">
        <v>6</v>
      </c>
      <c r="N186" s="1">
        <v>16246102.060000001</v>
      </c>
      <c r="O186" s="1">
        <v>46791732.689999998</v>
      </c>
      <c r="P186" s="1">
        <v>44847439.25</v>
      </c>
      <c r="Q186" s="1">
        <v>3995</v>
      </c>
      <c r="R186" s="1">
        <v>26966907.809999999</v>
      </c>
      <c r="S186" s="1">
        <v>3995</v>
      </c>
    </row>
    <row r="187" spans="1:19" x14ac:dyDescent="0.25">
      <c r="A187">
        <v>198</v>
      </c>
      <c r="B187" t="s">
        <v>195</v>
      </c>
      <c r="D187" s="2">
        <v>2016</v>
      </c>
      <c r="E187" s="1">
        <v>20.079999999999998</v>
      </c>
      <c r="F187" s="1">
        <v>0</v>
      </c>
      <c r="G187" s="1">
        <v>0</v>
      </c>
      <c r="H187" s="1">
        <v>0</v>
      </c>
      <c r="I187" s="1">
        <v>0</v>
      </c>
      <c r="J187" s="1" t="s">
        <v>479</v>
      </c>
      <c r="K187">
        <v>1093</v>
      </c>
      <c r="L187">
        <v>10</v>
      </c>
      <c r="M187">
        <v>6</v>
      </c>
      <c r="N187" s="1">
        <v>3491909.75</v>
      </c>
      <c r="O187" s="1">
        <v>26632834.780000001</v>
      </c>
      <c r="P187" s="1">
        <v>11872700.470000001</v>
      </c>
      <c r="Q187" s="1">
        <v>239591.73</v>
      </c>
      <c r="R187" s="1">
        <v>5945769.8300000001</v>
      </c>
      <c r="S187" s="1">
        <v>118796.67</v>
      </c>
    </row>
    <row r="188" spans="1:19" x14ac:dyDescent="0.25">
      <c r="A188">
        <v>199</v>
      </c>
      <c r="B188" t="s">
        <v>196</v>
      </c>
      <c r="D188" s="2">
        <v>2016</v>
      </c>
      <c r="E188" s="1">
        <v>15.22</v>
      </c>
      <c r="F188" s="1">
        <v>0</v>
      </c>
      <c r="G188" s="1">
        <v>0</v>
      </c>
      <c r="H188" s="1">
        <v>0</v>
      </c>
      <c r="I188" s="1">
        <v>0</v>
      </c>
      <c r="J188" s="1" t="s">
        <v>480</v>
      </c>
      <c r="K188">
        <v>1093</v>
      </c>
      <c r="L188">
        <v>10</v>
      </c>
      <c r="M188">
        <v>6</v>
      </c>
      <c r="N188" s="1">
        <v>11701026.34</v>
      </c>
      <c r="O188" s="1">
        <v>44294997.109999999</v>
      </c>
      <c r="P188" s="1">
        <v>28116012.109999999</v>
      </c>
      <c r="Q188" s="1">
        <v>9370593.8000000007</v>
      </c>
      <c r="R188" s="1">
        <v>19933919.66</v>
      </c>
      <c r="S188" s="1">
        <v>9027277.9299999997</v>
      </c>
    </row>
    <row r="189" spans="1:19" x14ac:dyDescent="0.25">
      <c r="A189">
        <v>391</v>
      </c>
      <c r="B189" t="s">
        <v>197</v>
      </c>
      <c r="D189" s="2">
        <v>2016</v>
      </c>
      <c r="E189" s="1">
        <v>16.3</v>
      </c>
      <c r="F189" s="1">
        <v>0</v>
      </c>
      <c r="G189" s="1">
        <v>0</v>
      </c>
      <c r="H189" s="1">
        <v>0</v>
      </c>
      <c r="I189" s="1">
        <v>0</v>
      </c>
      <c r="J189" s="1" t="s">
        <v>481</v>
      </c>
      <c r="K189">
        <v>1093</v>
      </c>
      <c r="L189">
        <v>10</v>
      </c>
      <c r="M189">
        <v>6</v>
      </c>
      <c r="N189" s="1">
        <v>2225491.44</v>
      </c>
      <c r="O189" s="1">
        <v>14491822.48</v>
      </c>
      <c r="P189" s="1">
        <v>4202770.29</v>
      </c>
      <c r="Q189" s="1">
        <v>1975.73</v>
      </c>
      <c r="R189" s="1">
        <v>1478500.22</v>
      </c>
      <c r="S189" s="1">
        <v>1975.73</v>
      </c>
    </row>
    <row r="190" spans="1:19" x14ac:dyDescent="0.25">
      <c r="A190">
        <v>200</v>
      </c>
      <c r="B190" t="s">
        <v>198</v>
      </c>
      <c r="D190" s="2">
        <v>2016</v>
      </c>
      <c r="E190" s="1">
        <v>20.11</v>
      </c>
      <c r="F190" s="1">
        <v>0</v>
      </c>
      <c r="G190" s="1">
        <v>0</v>
      </c>
      <c r="H190" s="1">
        <v>0</v>
      </c>
      <c r="I190" s="1">
        <v>0</v>
      </c>
      <c r="J190" s="1" t="s">
        <v>482</v>
      </c>
      <c r="K190">
        <v>1093</v>
      </c>
      <c r="L190">
        <v>10</v>
      </c>
      <c r="M190">
        <v>6</v>
      </c>
      <c r="N190" s="1">
        <v>1270653.78</v>
      </c>
      <c r="O190" s="1">
        <v>16618692.060000001</v>
      </c>
      <c r="P190" s="1">
        <v>4849143.6399999997</v>
      </c>
      <c r="Q190" s="1">
        <v>100429.93</v>
      </c>
      <c r="R190" s="1">
        <v>1250796.21</v>
      </c>
      <c r="S190" s="1">
        <v>100429.93</v>
      </c>
    </row>
    <row r="191" spans="1:19" x14ac:dyDescent="0.25">
      <c r="A191">
        <v>201</v>
      </c>
      <c r="B191" t="s">
        <v>199</v>
      </c>
      <c r="D191" s="2">
        <v>2016</v>
      </c>
      <c r="E191" s="1">
        <v>13.28</v>
      </c>
      <c r="F191" s="1">
        <v>0</v>
      </c>
      <c r="G191" s="1">
        <v>0</v>
      </c>
      <c r="H191" s="1">
        <v>0</v>
      </c>
      <c r="I191" s="1">
        <v>0</v>
      </c>
      <c r="J191" s="1" t="s">
        <v>483</v>
      </c>
      <c r="K191">
        <v>1093</v>
      </c>
      <c r="L191">
        <v>10</v>
      </c>
      <c r="M191">
        <v>6</v>
      </c>
      <c r="N191" s="1">
        <v>7224635.2999999998</v>
      </c>
      <c r="O191" s="1">
        <v>30947432.390000001</v>
      </c>
      <c r="P191" s="1">
        <v>15833276.279999999</v>
      </c>
      <c r="Q191" s="1">
        <v>293749.5</v>
      </c>
      <c r="R191" s="1">
        <v>10883340.130000001</v>
      </c>
      <c r="S191" s="1">
        <v>173684.2</v>
      </c>
    </row>
    <row r="192" spans="1:19" x14ac:dyDescent="0.25">
      <c r="A192">
        <v>296</v>
      </c>
      <c r="B192" t="s">
        <v>200</v>
      </c>
      <c r="D192" s="2">
        <v>2016</v>
      </c>
      <c r="E192" s="1">
        <v>17.87</v>
      </c>
      <c r="F192" s="1">
        <v>0</v>
      </c>
      <c r="G192" s="1">
        <v>0</v>
      </c>
      <c r="H192" s="1">
        <v>0</v>
      </c>
      <c r="I192" s="1">
        <v>0</v>
      </c>
      <c r="J192" s="1" t="s">
        <v>484</v>
      </c>
      <c r="K192">
        <v>1093</v>
      </c>
      <c r="L192">
        <v>10</v>
      </c>
      <c r="M192">
        <v>6</v>
      </c>
      <c r="N192" s="1">
        <v>1007923.28</v>
      </c>
      <c r="O192" s="1">
        <v>10186212.25</v>
      </c>
      <c r="P192" s="1">
        <v>3015320.1</v>
      </c>
      <c r="Q192" s="1">
        <v>0</v>
      </c>
      <c r="R192" s="1">
        <v>1015313.86</v>
      </c>
      <c r="S192" s="1">
        <v>0</v>
      </c>
    </row>
    <row r="193" spans="1:19" x14ac:dyDescent="0.25">
      <c r="A193">
        <v>248</v>
      </c>
      <c r="B193" t="s">
        <v>201</v>
      </c>
      <c r="D193" s="2">
        <v>2016</v>
      </c>
      <c r="E193" s="1">
        <v>22.02</v>
      </c>
      <c r="F193" s="1">
        <v>0</v>
      </c>
      <c r="G193" s="1">
        <v>0</v>
      </c>
      <c r="H193" s="1">
        <v>0</v>
      </c>
      <c r="I193" s="1">
        <v>0</v>
      </c>
      <c r="J193" s="1" t="s">
        <v>485</v>
      </c>
      <c r="K193">
        <v>1093</v>
      </c>
      <c r="L193">
        <v>10</v>
      </c>
      <c r="M193">
        <v>6</v>
      </c>
      <c r="N193" s="1">
        <v>18744495.98</v>
      </c>
      <c r="O193" s="1">
        <v>73597262.540000007</v>
      </c>
      <c r="P193" s="1">
        <v>34223793.340000004</v>
      </c>
      <c r="Q193" s="1">
        <v>266021.19</v>
      </c>
      <c r="R193" s="1">
        <v>13894188.25</v>
      </c>
      <c r="S193" s="1">
        <v>266021.19</v>
      </c>
    </row>
    <row r="194" spans="1:19" x14ac:dyDescent="0.25">
      <c r="A194">
        <v>202</v>
      </c>
      <c r="B194" t="s">
        <v>202</v>
      </c>
      <c r="D194" s="2">
        <v>2016</v>
      </c>
      <c r="E194" s="1">
        <v>13.97</v>
      </c>
      <c r="F194" s="1">
        <v>0</v>
      </c>
      <c r="G194" s="1">
        <v>0</v>
      </c>
      <c r="H194" s="1">
        <v>0</v>
      </c>
      <c r="I194" s="1">
        <v>0</v>
      </c>
      <c r="J194" s="1" t="s">
        <v>486</v>
      </c>
      <c r="K194">
        <v>1093</v>
      </c>
      <c r="L194">
        <v>10</v>
      </c>
      <c r="M194">
        <v>6</v>
      </c>
      <c r="N194" s="1">
        <v>1245500.94</v>
      </c>
      <c r="O194" s="1">
        <v>14800046.609999999</v>
      </c>
      <c r="P194" s="1">
        <v>4824765.22</v>
      </c>
      <c r="Q194" s="1">
        <v>0</v>
      </c>
      <c r="R194" s="1">
        <v>2583900.27</v>
      </c>
      <c r="S194" s="1">
        <v>0</v>
      </c>
    </row>
    <row r="195" spans="1:19" x14ac:dyDescent="0.25">
      <c r="A195">
        <v>203</v>
      </c>
      <c r="B195" t="s">
        <v>203</v>
      </c>
      <c r="D195" s="2">
        <v>2016</v>
      </c>
      <c r="E195" s="1">
        <v>21.37</v>
      </c>
      <c r="F195" s="1">
        <v>0</v>
      </c>
      <c r="G195" s="1">
        <v>0</v>
      </c>
      <c r="H195" s="1">
        <v>0</v>
      </c>
      <c r="I195" s="1">
        <v>0</v>
      </c>
      <c r="J195" s="1" t="s">
        <v>487</v>
      </c>
      <c r="K195">
        <v>1093</v>
      </c>
      <c r="L195">
        <v>10</v>
      </c>
      <c r="M195">
        <v>6</v>
      </c>
      <c r="N195" s="1">
        <v>598085.44999999995</v>
      </c>
      <c r="O195" s="1">
        <v>11608574.859999999</v>
      </c>
      <c r="P195" s="1">
        <v>3759132.15</v>
      </c>
      <c r="Q195" s="1">
        <v>0</v>
      </c>
      <c r="R195" s="1">
        <v>1150939.68</v>
      </c>
      <c r="S195" s="1">
        <v>0</v>
      </c>
    </row>
    <row r="196" spans="1:19" x14ac:dyDescent="0.25">
      <c r="A196">
        <v>204</v>
      </c>
      <c r="B196" t="s">
        <v>204</v>
      </c>
      <c r="D196" s="2">
        <v>2016</v>
      </c>
      <c r="E196" s="1">
        <v>20.37</v>
      </c>
      <c r="F196" s="1">
        <v>0</v>
      </c>
      <c r="G196" s="1">
        <v>0</v>
      </c>
      <c r="H196" s="1">
        <v>0</v>
      </c>
      <c r="I196" s="1">
        <v>0</v>
      </c>
      <c r="J196" s="1" t="s">
        <v>488</v>
      </c>
      <c r="K196">
        <v>1093</v>
      </c>
      <c r="L196">
        <v>10</v>
      </c>
      <c r="M196">
        <v>6</v>
      </c>
      <c r="N196" s="1">
        <v>7425679.29</v>
      </c>
      <c r="O196" s="1">
        <v>13799130.43</v>
      </c>
      <c r="P196" s="1">
        <v>5689619.79</v>
      </c>
      <c r="Q196" s="1">
        <v>27990</v>
      </c>
      <c r="R196" s="1">
        <v>1366611.89</v>
      </c>
      <c r="S196" s="1">
        <v>27990</v>
      </c>
    </row>
    <row r="197" spans="1:19" x14ac:dyDescent="0.25">
      <c r="A197">
        <v>205</v>
      </c>
      <c r="B197" t="s">
        <v>205</v>
      </c>
      <c r="D197" s="2">
        <v>2016</v>
      </c>
      <c r="E197" s="1">
        <v>21.68</v>
      </c>
      <c r="F197" s="1">
        <v>0</v>
      </c>
      <c r="G197" s="1">
        <v>0</v>
      </c>
      <c r="H197" s="1">
        <v>0</v>
      </c>
      <c r="I197" s="1">
        <v>0</v>
      </c>
      <c r="J197" s="1" t="s">
        <v>489</v>
      </c>
      <c r="K197">
        <v>1093</v>
      </c>
      <c r="L197">
        <v>10</v>
      </c>
      <c r="M197">
        <v>6</v>
      </c>
      <c r="N197" s="1">
        <v>131316359.88</v>
      </c>
      <c r="O197" s="1">
        <v>287260225.44</v>
      </c>
      <c r="P197" s="1">
        <v>136711553.91</v>
      </c>
      <c r="Q197" s="1">
        <v>17614093.399999999</v>
      </c>
      <c r="R197" s="1">
        <v>46703680.990000002</v>
      </c>
      <c r="S197" s="1">
        <v>16863287.530000001</v>
      </c>
    </row>
    <row r="198" spans="1:19" x14ac:dyDescent="0.25">
      <c r="A198">
        <v>207</v>
      </c>
      <c r="B198" t="s">
        <v>206</v>
      </c>
      <c r="D198" s="2">
        <v>2016</v>
      </c>
      <c r="E198" s="1">
        <v>15.83</v>
      </c>
      <c r="F198" s="1">
        <v>0</v>
      </c>
      <c r="G198" s="1">
        <v>0</v>
      </c>
      <c r="H198" s="1">
        <v>0</v>
      </c>
      <c r="I198" s="1">
        <v>0</v>
      </c>
      <c r="J198" s="1" t="s">
        <v>490</v>
      </c>
      <c r="K198">
        <v>1093</v>
      </c>
      <c r="L198">
        <v>10</v>
      </c>
      <c r="M198">
        <v>6</v>
      </c>
      <c r="N198" s="1">
        <v>4124044.58</v>
      </c>
      <c r="O198" s="1">
        <v>26376501.579999998</v>
      </c>
      <c r="P198" s="1">
        <v>13676194.34</v>
      </c>
      <c r="Q198" s="1">
        <v>140373.37</v>
      </c>
      <c r="R198" s="1">
        <v>8846897.3300000001</v>
      </c>
      <c r="S198" s="1">
        <v>140373.37</v>
      </c>
    </row>
    <row r="199" spans="1:19" x14ac:dyDescent="0.25">
      <c r="A199">
        <v>208</v>
      </c>
      <c r="B199" t="s">
        <v>207</v>
      </c>
      <c r="D199" s="2">
        <v>2016</v>
      </c>
      <c r="E199" s="1">
        <v>16.75</v>
      </c>
      <c r="F199" s="1">
        <v>0</v>
      </c>
      <c r="G199" s="1">
        <v>0</v>
      </c>
      <c r="H199" s="1">
        <v>0</v>
      </c>
      <c r="I199" s="1">
        <v>0</v>
      </c>
      <c r="J199" s="1" t="s">
        <v>491</v>
      </c>
      <c r="K199">
        <v>1093</v>
      </c>
      <c r="L199">
        <v>10</v>
      </c>
      <c r="M199">
        <v>6</v>
      </c>
      <c r="N199" s="1">
        <v>1006698.33</v>
      </c>
      <c r="O199" s="1">
        <v>11630008.65</v>
      </c>
      <c r="P199" s="1">
        <v>4669627.71</v>
      </c>
      <c r="Q199" s="1">
        <v>469764</v>
      </c>
      <c r="R199" s="1">
        <v>2552915.0299999998</v>
      </c>
      <c r="S199" s="1">
        <v>469544.21</v>
      </c>
    </row>
    <row r="200" spans="1:19" x14ac:dyDescent="0.25">
      <c r="A200">
        <v>209</v>
      </c>
      <c r="B200" t="s">
        <v>208</v>
      </c>
      <c r="D200" s="2">
        <v>2016</v>
      </c>
      <c r="E200" s="1">
        <v>18.89</v>
      </c>
      <c r="F200" s="1">
        <v>0</v>
      </c>
      <c r="G200" s="1">
        <v>0</v>
      </c>
      <c r="H200" s="1">
        <v>0</v>
      </c>
      <c r="I200" s="1">
        <v>0</v>
      </c>
      <c r="J200" s="1" t="s">
        <v>492</v>
      </c>
      <c r="K200">
        <v>1093</v>
      </c>
      <c r="L200">
        <v>10</v>
      </c>
      <c r="M200">
        <v>6</v>
      </c>
      <c r="N200" s="1">
        <v>888228.31</v>
      </c>
      <c r="O200" s="1">
        <v>10400571.439999999</v>
      </c>
      <c r="P200" s="1">
        <v>3434050.74</v>
      </c>
      <c r="Q200" s="1">
        <v>0</v>
      </c>
      <c r="R200" s="1">
        <v>1301105.02</v>
      </c>
      <c r="S200" s="1">
        <v>0</v>
      </c>
    </row>
    <row r="201" spans="1:19" x14ac:dyDescent="0.25">
      <c r="A201">
        <v>210</v>
      </c>
      <c r="B201" t="s">
        <v>209</v>
      </c>
      <c r="D201" s="2">
        <v>2016</v>
      </c>
      <c r="E201" s="1">
        <v>14.12</v>
      </c>
      <c r="F201" s="1">
        <v>0</v>
      </c>
      <c r="G201" s="1">
        <v>0</v>
      </c>
      <c r="H201" s="1">
        <v>0</v>
      </c>
      <c r="I201" s="1">
        <v>0</v>
      </c>
      <c r="J201" s="1" t="s">
        <v>493</v>
      </c>
      <c r="K201">
        <v>1093</v>
      </c>
      <c r="L201">
        <v>10</v>
      </c>
      <c r="M201">
        <v>6</v>
      </c>
      <c r="N201" s="1">
        <v>418869.05</v>
      </c>
      <c r="O201" s="1">
        <v>12238254.039999999</v>
      </c>
      <c r="P201" s="1">
        <v>2801431.22</v>
      </c>
      <c r="Q201" s="1">
        <v>151847.1</v>
      </c>
      <c r="R201" s="1">
        <v>1013959.29</v>
      </c>
      <c r="S201" s="1">
        <v>151847.1</v>
      </c>
    </row>
    <row r="202" spans="1:19" x14ac:dyDescent="0.25">
      <c r="A202">
        <v>211</v>
      </c>
      <c r="B202" t="s">
        <v>210</v>
      </c>
      <c r="D202" s="2">
        <v>2016</v>
      </c>
      <c r="E202" s="1">
        <v>18.88</v>
      </c>
      <c r="F202" s="1">
        <v>0</v>
      </c>
      <c r="G202" s="1">
        <v>0</v>
      </c>
      <c r="H202" s="1">
        <v>0</v>
      </c>
      <c r="I202" s="1">
        <v>0</v>
      </c>
      <c r="J202" s="1" t="s">
        <v>494</v>
      </c>
      <c r="K202">
        <v>1093</v>
      </c>
      <c r="L202">
        <v>10</v>
      </c>
      <c r="M202">
        <v>6</v>
      </c>
      <c r="N202" s="1">
        <v>705157.31</v>
      </c>
      <c r="O202" s="1">
        <v>15490750.859999999</v>
      </c>
      <c r="P202" s="1">
        <v>4467381.3099999996</v>
      </c>
      <c r="Q202" s="1">
        <v>4430</v>
      </c>
      <c r="R202" s="1">
        <v>1413661.62</v>
      </c>
      <c r="S202" s="1">
        <v>0</v>
      </c>
    </row>
    <row r="203" spans="1:19" x14ac:dyDescent="0.25">
      <c r="A203">
        <v>212</v>
      </c>
      <c r="B203" t="s">
        <v>211</v>
      </c>
      <c r="D203" s="2">
        <v>2016</v>
      </c>
      <c r="E203" s="1">
        <v>23.77</v>
      </c>
      <c r="F203" s="1">
        <v>0</v>
      </c>
      <c r="G203" s="1">
        <v>0</v>
      </c>
      <c r="H203" s="1">
        <v>0</v>
      </c>
      <c r="I203" s="1">
        <v>0</v>
      </c>
      <c r="J203" s="1" t="s">
        <v>495</v>
      </c>
      <c r="K203">
        <v>1093</v>
      </c>
      <c r="L203">
        <v>10</v>
      </c>
      <c r="M203">
        <v>6</v>
      </c>
      <c r="N203" s="1">
        <v>12258849.1</v>
      </c>
      <c r="O203" s="1">
        <v>52286331</v>
      </c>
      <c r="P203" s="1">
        <v>23914834.239999998</v>
      </c>
      <c r="Q203" s="1">
        <v>55806.41</v>
      </c>
      <c r="R203" s="1">
        <v>8603914.1099999994</v>
      </c>
      <c r="S203" s="1">
        <v>26850.73</v>
      </c>
    </row>
    <row r="204" spans="1:19" x14ac:dyDescent="0.25">
      <c r="A204">
        <v>213</v>
      </c>
      <c r="B204" t="s">
        <v>212</v>
      </c>
      <c r="D204" s="2">
        <v>2016</v>
      </c>
      <c r="E204" s="1">
        <v>19.12</v>
      </c>
      <c r="F204" s="1">
        <v>0</v>
      </c>
      <c r="G204" s="1">
        <v>0</v>
      </c>
      <c r="H204" s="1">
        <v>0</v>
      </c>
      <c r="I204" s="1">
        <v>0</v>
      </c>
      <c r="J204" s="1" t="s">
        <v>496</v>
      </c>
      <c r="K204">
        <v>1093</v>
      </c>
      <c r="L204">
        <v>10</v>
      </c>
      <c r="M204">
        <v>6</v>
      </c>
      <c r="N204" s="1">
        <v>538018.43999999994</v>
      </c>
      <c r="O204" s="1">
        <v>10498417.9</v>
      </c>
      <c r="P204" s="1">
        <v>3016941.54</v>
      </c>
      <c r="Q204" s="1">
        <v>4752</v>
      </c>
      <c r="R204" s="1">
        <v>911657.7</v>
      </c>
      <c r="S204" s="1">
        <v>0</v>
      </c>
    </row>
    <row r="205" spans="1:19" x14ac:dyDescent="0.25">
      <c r="A205">
        <v>214</v>
      </c>
      <c r="B205" t="s">
        <v>213</v>
      </c>
      <c r="D205" s="2">
        <v>2016</v>
      </c>
      <c r="E205" s="1">
        <v>15.31</v>
      </c>
      <c r="F205" s="1">
        <v>0</v>
      </c>
      <c r="G205" s="1">
        <v>0</v>
      </c>
      <c r="H205" s="1">
        <v>0</v>
      </c>
      <c r="I205" s="1">
        <v>0</v>
      </c>
      <c r="J205" s="1" t="s">
        <v>497</v>
      </c>
      <c r="K205">
        <v>1093</v>
      </c>
      <c r="L205">
        <v>10</v>
      </c>
      <c r="M205">
        <v>6</v>
      </c>
      <c r="N205" s="1">
        <v>792606.93</v>
      </c>
      <c r="O205" s="1">
        <v>12131815.51</v>
      </c>
      <c r="P205" s="1">
        <v>3480260.99</v>
      </c>
      <c r="Q205" s="1">
        <v>12056.69</v>
      </c>
      <c r="R205" s="1">
        <v>1501097.82</v>
      </c>
      <c r="S205" s="1">
        <v>12056.69</v>
      </c>
    </row>
    <row r="206" spans="1:19" x14ac:dyDescent="0.25">
      <c r="A206">
        <v>392</v>
      </c>
      <c r="B206" t="s">
        <v>214</v>
      </c>
      <c r="D206" s="2">
        <v>2016</v>
      </c>
      <c r="E206" s="1">
        <v>14.06</v>
      </c>
      <c r="F206" s="1">
        <v>0</v>
      </c>
      <c r="G206" s="1">
        <v>0</v>
      </c>
      <c r="H206" s="1">
        <v>0</v>
      </c>
      <c r="I206" s="1">
        <v>0</v>
      </c>
      <c r="J206" s="1" t="s">
        <v>498</v>
      </c>
      <c r="K206">
        <v>1093</v>
      </c>
      <c r="L206">
        <v>10</v>
      </c>
      <c r="M206">
        <v>6</v>
      </c>
      <c r="N206" s="1">
        <v>881956.76</v>
      </c>
      <c r="O206" s="1">
        <v>10474461.24</v>
      </c>
      <c r="P206" s="1">
        <v>2466079.2000000002</v>
      </c>
      <c r="Q206" s="1">
        <v>7779.35</v>
      </c>
      <c r="R206" s="1">
        <v>869158.5</v>
      </c>
      <c r="S206" s="1">
        <v>7779.35</v>
      </c>
    </row>
    <row r="207" spans="1:19" x14ac:dyDescent="0.25">
      <c r="A207">
        <v>215</v>
      </c>
      <c r="B207" t="s">
        <v>215</v>
      </c>
      <c r="D207" s="2">
        <v>2016</v>
      </c>
      <c r="E207" s="1">
        <v>21.48</v>
      </c>
      <c r="F207" s="1">
        <v>0</v>
      </c>
      <c r="G207" s="1">
        <v>0</v>
      </c>
      <c r="H207" s="1">
        <v>0</v>
      </c>
      <c r="I207" s="1">
        <v>0</v>
      </c>
      <c r="J207" s="1" t="s">
        <v>499</v>
      </c>
      <c r="K207">
        <v>1093</v>
      </c>
      <c r="L207">
        <v>10</v>
      </c>
      <c r="M207">
        <v>6</v>
      </c>
      <c r="N207" s="1">
        <v>613784.61</v>
      </c>
      <c r="O207" s="1">
        <v>9853799.9499999993</v>
      </c>
      <c r="P207" s="1">
        <v>3402662.19</v>
      </c>
      <c r="Q207" s="1">
        <v>0</v>
      </c>
      <c r="R207" s="1">
        <v>1154430.8700000001</v>
      </c>
      <c r="S207" s="1">
        <v>0</v>
      </c>
    </row>
    <row r="208" spans="1:19" x14ac:dyDescent="0.25">
      <c r="A208">
        <v>216</v>
      </c>
      <c r="B208" t="s">
        <v>216</v>
      </c>
      <c r="D208" s="2">
        <v>2016</v>
      </c>
      <c r="E208" s="1">
        <v>16.02</v>
      </c>
      <c r="F208" s="1">
        <v>0</v>
      </c>
      <c r="G208" s="1">
        <v>0</v>
      </c>
      <c r="H208" s="1">
        <v>0</v>
      </c>
      <c r="I208" s="1">
        <v>0</v>
      </c>
      <c r="J208" s="1" t="s">
        <v>500</v>
      </c>
      <c r="K208">
        <v>1093</v>
      </c>
      <c r="L208">
        <v>10</v>
      </c>
      <c r="M208">
        <v>6</v>
      </c>
      <c r="N208" s="1">
        <v>516257.25</v>
      </c>
      <c r="O208" s="1">
        <v>11061959.91</v>
      </c>
      <c r="P208" s="1">
        <v>3112296.01</v>
      </c>
      <c r="Q208" s="1">
        <v>103066.14</v>
      </c>
      <c r="R208" s="1">
        <v>1281151.67</v>
      </c>
      <c r="S208" s="1">
        <v>79786.94</v>
      </c>
    </row>
    <row r="209" spans="1:19" x14ac:dyDescent="0.25">
      <c r="A209">
        <v>217</v>
      </c>
      <c r="B209" t="s">
        <v>217</v>
      </c>
      <c r="D209" s="2">
        <v>2016</v>
      </c>
      <c r="E209" s="1">
        <v>22.66</v>
      </c>
      <c r="F209" s="1">
        <v>0</v>
      </c>
      <c r="G209" s="1">
        <v>0</v>
      </c>
      <c r="H209" s="1">
        <v>0</v>
      </c>
      <c r="I209" s="1">
        <v>0</v>
      </c>
      <c r="J209" s="1" t="s">
        <v>501</v>
      </c>
      <c r="K209">
        <v>1093</v>
      </c>
      <c r="L209">
        <v>10</v>
      </c>
      <c r="M209">
        <v>6</v>
      </c>
      <c r="N209" s="1">
        <v>1034564.99</v>
      </c>
      <c r="O209" s="1">
        <v>11371851.92</v>
      </c>
      <c r="P209" s="1">
        <v>4659672.88</v>
      </c>
      <c r="Q209" s="1">
        <v>42387.77</v>
      </c>
      <c r="R209" s="1">
        <v>1848160.51</v>
      </c>
      <c r="S209" s="1">
        <v>42387.77</v>
      </c>
    </row>
    <row r="210" spans="1:19" x14ac:dyDescent="0.25">
      <c r="A210">
        <v>294</v>
      </c>
      <c r="B210" t="s">
        <v>218</v>
      </c>
      <c r="D210" s="2">
        <v>2016</v>
      </c>
      <c r="E210" s="1">
        <v>18.079999999999998</v>
      </c>
      <c r="F210" s="1">
        <v>0</v>
      </c>
      <c r="G210" s="1">
        <v>0</v>
      </c>
      <c r="H210" s="1">
        <v>0</v>
      </c>
      <c r="I210" s="1">
        <v>0</v>
      </c>
      <c r="J210" s="1" t="s">
        <v>502</v>
      </c>
      <c r="K210">
        <v>1093</v>
      </c>
      <c r="L210">
        <v>10</v>
      </c>
      <c r="M210">
        <v>6</v>
      </c>
      <c r="N210" s="1">
        <v>827948.31</v>
      </c>
      <c r="O210" s="1">
        <v>15508739.43</v>
      </c>
      <c r="P210" s="1">
        <v>4073033.16</v>
      </c>
      <c r="Q210" s="1">
        <v>367.21</v>
      </c>
      <c r="R210" s="1">
        <v>1119834.29</v>
      </c>
      <c r="S210" s="1">
        <v>0</v>
      </c>
    </row>
    <row r="211" spans="1:19" x14ac:dyDescent="0.25">
      <c r="A211">
        <v>218</v>
      </c>
      <c r="B211" t="s">
        <v>219</v>
      </c>
      <c r="D211" s="2">
        <v>2016</v>
      </c>
      <c r="E211" s="1">
        <v>12.88</v>
      </c>
      <c r="F211" s="1">
        <v>0</v>
      </c>
      <c r="G211" s="1">
        <v>0</v>
      </c>
      <c r="H211" s="1">
        <v>0</v>
      </c>
      <c r="I211" s="1">
        <v>0</v>
      </c>
      <c r="J211" s="1" t="s">
        <v>503</v>
      </c>
      <c r="K211">
        <v>1093</v>
      </c>
      <c r="L211">
        <v>10</v>
      </c>
      <c r="M211">
        <v>6</v>
      </c>
      <c r="N211" s="1">
        <v>10997202.109999999</v>
      </c>
      <c r="O211" s="1">
        <v>38077715.619999997</v>
      </c>
      <c r="P211" s="1">
        <v>20679296.670000002</v>
      </c>
      <c r="Q211" s="1">
        <v>95286.69</v>
      </c>
      <c r="R211" s="1">
        <v>14357771.800000001</v>
      </c>
      <c r="S211" s="1">
        <v>95286.69</v>
      </c>
    </row>
    <row r="212" spans="1:19" x14ac:dyDescent="0.25">
      <c r="A212">
        <v>298</v>
      </c>
      <c r="B212" t="s">
        <v>220</v>
      </c>
      <c r="D212" s="2">
        <v>2016</v>
      </c>
      <c r="E212" s="1">
        <v>23.55</v>
      </c>
      <c r="F212" s="1">
        <v>0</v>
      </c>
      <c r="G212" s="1">
        <v>0</v>
      </c>
      <c r="H212" s="1">
        <v>0</v>
      </c>
      <c r="I212" s="1">
        <v>0</v>
      </c>
      <c r="J212" s="1" t="s">
        <v>504</v>
      </c>
      <c r="K212">
        <v>1093</v>
      </c>
      <c r="L212">
        <v>10</v>
      </c>
      <c r="M212">
        <v>6</v>
      </c>
      <c r="N212" s="1">
        <v>2334562.7599999998</v>
      </c>
      <c r="O212" s="1">
        <v>10927575.75</v>
      </c>
      <c r="P212" s="1">
        <v>4290606.32</v>
      </c>
      <c r="Q212" s="1">
        <v>0</v>
      </c>
      <c r="R212" s="1">
        <v>1166954.68</v>
      </c>
      <c r="S212" s="1">
        <v>0</v>
      </c>
    </row>
    <row r="213" spans="1:19" x14ac:dyDescent="0.25">
      <c r="A213">
        <v>219</v>
      </c>
      <c r="B213" t="s">
        <v>221</v>
      </c>
      <c r="D213" s="2">
        <v>2016</v>
      </c>
      <c r="E213" s="1">
        <v>15.86</v>
      </c>
      <c r="F213" s="1">
        <v>0</v>
      </c>
      <c r="G213" s="1">
        <v>0</v>
      </c>
      <c r="H213" s="1">
        <v>0</v>
      </c>
      <c r="I213" s="1">
        <v>0</v>
      </c>
      <c r="J213" s="1" t="s">
        <v>505</v>
      </c>
      <c r="K213">
        <v>1093</v>
      </c>
      <c r="L213">
        <v>10</v>
      </c>
      <c r="M213">
        <v>6</v>
      </c>
      <c r="N213" s="1">
        <v>1448653.98</v>
      </c>
      <c r="O213" s="1">
        <v>17806832.690000001</v>
      </c>
      <c r="P213" s="1">
        <v>6164988.0300000003</v>
      </c>
      <c r="Q213" s="1">
        <v>498208.61</v>
      </c>
      <c r="R213" s="1">
        <v>3111886.55</v>
      </c>
      <c r="S213" s="1">
        <v>498208.61</v>
      </c>
    </row>
    <row r="214" spans="1:19" x14ac:dyDescent="0.25">
      <c r="A214">
        <v>220</v>
      </c>
      <c r="B214" t="s">
        <v>222</v>
      </c>
      <c r="D214" s="2">
        <v>2016</v>
      </c>
      <c r="E214" s="1">
        <v>13.37</v>
      </c>
      <c r="F214" s="1">
        <v>0</v>
      </c>
      <c r="G214" s="1">
        <v>0</v>
      </c>
      <c r="H214" s="1">
        <v>0</v>
      </c>
      <c r="I214" s="1">
        <v>0</v>
      </c>
      <c r="J214" s="1" t="s">
        <v>506</v>
      </c>
      <c r="K214">
        <v>1093</v>
      </c>
      <c r="L214">
        <v>10</v>
      </c>
      <c r="M214">
        <v>6</v>
      </c>
      <c r="N214" s="1">
        <v>1058039.02</v>
      </c>
      <c r="O214" s="1">
        <v>11514512.9</v>
      </c>
      <c r="P214" s="1">
        <v>3138227.93</v>
      </c>
      <c r="Q214" s="1">
        <v>40101.949999999997</v>
      </c>
      <c r="R214" s="1">
        <v>1457363.22</v>
      </c>
      <c r="S214" s="1">
        <v>40101.949999999997</v>
      </c>
    </row>
    <row r="215" spans="1:19" x14ac:dyDescent="0.25">
      <c r="A215">
        <v>221</v>
      </c>
      <c r="B215" t="s">
        <v>223</v>
      </c>
      <c r="D215" s="2">
        <v>2016</v>
      </c>
      <c r="E215" s="1">
        <v>16.2</v>
      </c>
      <c r="F215" s="1">
        <v>0</v>
      </c>
      <c r="G215" s="1">
        <v>0</v>
      </c>
      <c r="H215" s="1">
        <v>0</v>
      </c>
      <c r="I215" s="1">
        <v>0</v>
      </c>
      <c r="J215" s="1" t="s">
        <v>507</v>
      </c>
      <c r="K215">
        <v>1093</v>
      </c>
      <c r="L215">
        <v>10</v>
      </c>
      <c r="M215">
        <v>6</v>
      </c>
      <c r="N215" s="1">
        <v>1150499.3500000001</v>
      </c>
      <c r="O215" s="1">
        <v>21290420.399999999</v>
      </c>
      <c r="P215" s="1">
        <v>6575952.9400000004</v>
      </c>
      <c r="Q215" s="1">
        <v>0</v>
      </c>
      <c r="R215" s="1">
        <v>2941549.21</v>
      </c>
      <c r="S215" s="1">
        <v>0</v>
      </c>
    </row>
    <row r="216" spans="1:19" x14ac:dyDescent="0.25">
      <c r="A216">
        <v>222</v>
      </c>
      <c r="B216" t="s">
        <v>224</v>
      </c>
      <c r="D216" s="2">
        <v>2016</v>
      </c>
      <c r="E216" s="1">
        <v>13.64</v>
      </c>
      <c r="F216" s="1">
        <v>0</v>
      </c>
      <c r="G216" s="1">
        <v>0</v>
      </c>
      <c r="H216" s="1">
        <v>0</v>
      </c>
      <c r="I216" s="1">
        <v>0</v>
      </c>
      <c r="J216" s="1" t="s">
        <v>508</v>
      </c>
      <c r="K216">
        <v>1093</v>
      </c>
      <c r="L216">
        <v>10</v>
      </c>
      <c r="M216">
        <v>6</v>
      </c>
      <c r="N216" s="1">
        <v>385062.83</v>
      </c>
      <c r="O216" s="1">
        <v>10042221.43</v>
      </c>
      <c r="P216" s="1">
        <v>2227853.7400000002</v>
      </c>
      <c r="Q216" s="1">
        <v>2664.16</v>
      </c>
      <c r="R216" s="1">
        <v>806825.76</v>
      </c>
      <c r="S216" s="1">
        <v>914</v>
      </c>
    </row>
    <row r="217" spans="1:19" x14ac:dyDescent="0.25">
      <c r="A217">
        <v>224</v>
      </c>
      <c r="B217" t="s">
        <v>225</v>
      </c>
      <c r="D217" s="2">
        <v>2016</v>
      </c>
      <c r="E217" s="1">
        <v>19.23</v>
      </c>
      <c r="F217" s="1">
        <v>0</v>
      </c>
      <c r="G217" s="1">
        <v>0</v>
      </c>
      <c r="H217" s="1">
        <v>0</v>
      </c>
      <c r="I217" s="1">
        <v>0</v>
      </c>
      <c r="J217" s="1" t="s">
        <v>509</v>
      </c>
      <c r="K217">
        <v>1093</v>
      </c>
      <c r="L217">
        <v>10</v>
      </c>
      <c r="M217">
        <v>6</v>
      </c>
      <c r="N217" s="1">
        <v>7867800.54</v>
      </c>
      <c r="O217" s="1">
        <v>35701246.329999998</v>
      </c>
      <c r="P217" s="1">
        <v>21293481.789999999</v>
      </c>
      <c r="Q217" s="1">
        <v>67666.539999999994</v>
      </c>
      <c r="R217" s="1">
        <v>12939990.73</v>
      </c>
      <c r="S217" s="1">
        <v>44745.5</v>
      </c>
    </row>
    <row r="218" spans="1:19" x14ac:dyDescent="0.25">
      <c r="A218">
        <v>225</v>
      </c>
      <c r="B218" t="s">
        <v>226</v>
      </c>
      <c r="D218" s="2">
        <v>2016</v>
      </c>
      <c r="E218" s="1">
        <v>23.29</v>
      </c>
      <c r="F218" s="1">
        <v>0</v>
      </c>
      <c r="G218" s="1">
        <v>0</v>
      </c>
      <c r="H218" s="1">
        <v>0</v>
      </c>
      <c r="I218" s="1">
        <v>0</v>
      </c>
      <c r="J218" s="1" t="s">
        <v>510</v>
      </c>
      <c r="K218">
        <v>1093</v>
      </c>
      <c r="L218">
        <v>10</v>
      </c>
      <c r="M218">
        <v>6</v>
      </c>
      <c r="N218" s="1">
        <v>1165873.1299999999</v>
      </c>
      <c r="O218" s="1">
        <v>13810450.939999999</v>
      </c>
      <c r="P218" s="1">
        <v>3957455.46</v>
      </c>
      <c r="Q218" s="1">
        <v>394221.15</v>
      </c>
      <c r="R218" s="1">
        <v>864378</v>
      </c>
      <c r="S218" s="1">
        <v>0</v>
      </c>
    </row>
    <row r="219" spans="1:19" x14ac:dyDescent="0.25">
      <c r="A219">
        <v>226</v>
      </c>
      <c r="B219" t="s">
        <v>227</v>
      </c>
      <c r="D219" s="2">
        <v>2016</v>
      </c>
      <c r="E219" s="1">
        <v>20.22</v>
      </c>
      <c r="F219" s="1">
        <v>0</v>
      </c>
      <c r="G219" s="1">
        <v>0</v>
      </c>
      <c r="H219" s="1">
        <v>0</v>
      </c>
      <c r="I219" s="1">
        <v>0</v>
      </c>
      <c r="J219" s="1" t="s">
        <v>511</v>
      </c>
      <c r="K219">
        <v>1093</v>
      </c>
      <c r="L219">
        <v>10</v>
      </c>
      <c r="M219">
        <v>6</v>
      </c>
      <c r="N219" s="1">
        <v>6047477.1500000004</v>
      </c>
      <c r="O219" s="1">
        <v>32621368.940000001</v>
      </c>
      <c r="P219" s="1">
        <v>14411287.859999999</v>
      </c>
      <c r="Q219" s="1">
        <v>0</v>
      </c>
      <c r="R219" s="1">
        <v>6591351.8200000003</v>
      </c>
      <c r="S219" s="1">
        <v>0</v>
      </c>
    </row>
    <row r="220" spans="1:19" x14ac:dyDescent="0.25">
      <c r="A220">
        <v>227</v>
      </c>
      <c r="B220" t="s">
        <v>228</v>
      </c>
      <c r="D220" s="2">
        <v>2016</v>
      </c>
      <c r="E220" s="1">
        <v>17</v>
      </c>
      <c r="F220" s="1">
        <v>0</v>
      </c>
      <c r="G220" s="1">
        <v>0</v>
      </c>
      <c r="H220" s="1">
        <v>0</v>
      </c>
      <c r="I220" s="1">
        <v>0</v>
      </c>
      <c r="J220" s="1" t="s">
        <v>512</v>
      </c>
      <c r="K220">
        <v>1093</v>
      </c>
      <c r="L220">
        <v>10</v>
      </c>
      <c r="M220">
        <v>6</v>
      </c>
      <c r="N220" s="1">
        <v>596198.82999999996</v>
      </c>
      <c r="O220" s="1">
        <v>11224411.449999999</v>
      </c>
      <c r="P220" s="1">
        <v>3074204.07</v>
      </c>
      <c r="Q220" s="1">
        <v>0</v>
      </c>
      <c r="R220" s="1">
        <v>1064714.73</v>
      </c>
      <c r="S220" s="1">
        <v>0</v>
      </c>
    </row>
    <row r="221" spans="1:19" x14ac:dyDescent="0.25">
      <c r="A221">
        <v>393</v>
      </c>
      <c r="B221" t="s">
        <v>229</v>
      </c>
      <c r="D221" s="2">
        <v>2016</v>
      </c>
      <c r="E221" s="1">
        <v>19.36</v>
      </c>
      <c r="F221" s="1">
        <v>0</v>
      </c>
      <c r="G221" s="1">
        <v>0</v>
      </c>
      <c r="H221" s="1">
        <v>0</v>
      </c>
      <c r="I221" s="1">
        <v>0</v>
      </c>
      <c r="J221" s="1" t="s">
        <v>513</v>
      </c>
      <c r="K221">
        <v>1093</v>
      </c>
      <c r="L221">
        <v>10</v>
      </c>
      <c r="M221">
        <v>6</v>
      </c>
      <c r="N221" s="1">
        <v>139304.53</v>
      </c>
      <c r="O221" s="1">
        <v>11150102.02</v>
      </c>
      <c r="P221" s="1">
        <v>2715522.18</v>
      </c>
      <c r="Q221" s="1">
        <v>0</v>
      </c>
      <c r="R221" s="1">
        <v>530395.62</v>
      </c>
      <c r="S221" s="1">
        <v>0</v>
      </c>
    </row>
    <row r="222" spans="1:19" x14ac:dyDescent="0.25">
      <c r="A222">
        <v>229</v>
      </c>
      <c r="B222" t="s">
        <v>230</v>
      </c>
      <c r="D222" s="2">
        <v>2016</v>
      </c>
      <c r="E222" s="1">
        <v>15.22</v>
      </c>
      <c r="F222" s="1">
        <v>0</v>
      </c>
      <c r="G222" s="1">
        <v>0</v>
      </c>
      <c r="H222" s="1">
        <v>0</v>
      </c>
      <c r="I222" s="1">
        <v>0</v>
      </c>
      <c r="J222" s="1" t="s">
        <v>514</v>
      </c>
      <c r="K222">
        <v>1093</v>
      </c>
      <c r="L222">
        <v>10</v>
      </c>
      <c r="M222">
        <v>6</v>
      </c>
      <c r="N222" s="1">
        <v>34247349.340000004</v>
      </c>
      <c r="O222" s="1">
        <v>174383275.94</v>
      </c>
      <c r="P222" s="1">
        <v>70628515.049999997</v>
      </c>
      <c r="Q222" s="1">
        <v>106638.47</v>
      </c>
      <c r="R222" s="1">
        <v>38968784.240000002</v>
      </c>
      <c r="S222" s="1">
        <v>18345.98</v>
      </c>
    </row>
    <row r="223" spans="1:19" x14ac:dyDescent="0.25">
      <c r="A223">
        <v>230</v>
      </c>
      <c r="B223" t="s">
        <v>231</v>
      </c>
      <c r="D223" s="2">
        <v>2016</v>
      </c>
      <c r="E223" s="1">
        <v>18.87</v>
      </c>
      <c r="F223" s="1">
        <v>0</v>
      </c>
      <c r="G223" s="1">
        <v>0</v>
      </c>
      <c r="H223" s="1">
        <v>0</v>
      </c>
      <c r="I223" s="1">
        <v>0</v>
      </c>
      <c r="J223" s="1" t="s">
        <v>515</v>
      </c>
      <c r="K223">
        <v>1093</v>
      </c>
      <c r="L223">
        <v>10</v>
      </c>
      <c r="M223">
        <v>6</v>
      </c>
      <c r="N223" s="1">
        <v>2503279.5299999998</v>
      </c>
      <c r="O223" s="1">
        <v>19220261.620000001</v>
      </c>
      <c r="P223" s="1">
        <v>5585410.9699999997</v>
      </c>
      <c r="Q223" s="1">
        <v>0</v>
      </c>
      <c r="R223" s="1">
        <v>1486653.42</v>
      </c>
      <c r="S223" s="1">
        <v>0</v>
      </c>
    </row>
    <row r="224" spans="1:19" x14ac:dyDescent="0.25">
      <c r="A224">
        <v>231</v>
      </c>
      <c r="B224" t="s">
        <v>232</v>
      </c>
      <c r="D224" s="2">
        <v>2016</v>
      </c>
      <c r="E224" s="1">
        <v>15.94</v>
      </c>
      <c r="F224" s="1">
        <v>0</v>
      </c>
      <c r="G224" s="1">
        <v>0</v>
      </c>
      <c r="H224" s="1">
        <v>0</v>
      </c>
      <c r="I224" s="1">
        <v>0</v>
      </c>
      <c r="J224" s="1" t="s">
        <v>516</v>
      </c>
      <c r="K224">
        <v>1093</v>
      </c>
      <c r="L224">
        <v>10</v>
      </c>
      <c r="M224">
        <v>6</v>
      </c>
      <c r="N224" s="1">
        <v>6021721.9400000004</v>
      </c>
      <c r="O224" s="1">
        <v>32379804.379999999</v>
      </c>
      <c r="P224" s="1">
        <v>12259645.539999999</v>
      </c>
      <c r="Q224" s="1">
        <v>121927.15</v>
      </c>
      <c r="R224" s="1">
        <v>6182989.54</v>
      </c>
      <c r="S224" s="1">
        <v>77195.149999999994</v>
      </c>
    </row>
    <row r="225" spans="1:19" x14ac:dyDescent="0.25">
      <c r="A225">
        <v>232</v>
      </c>
      <c r="B225" t="s">
        <v>233</v>
      </c>
      <c r="D225" s="2">
        <v>2016</v>
      </c>
      <c r="E225" s="1">
        <v>19.27</v>
      </c>
      <c r="F225" s="1">
        <v>0</v>
      </c>
      <c r="G225" s="1">
        <v>0</v>
      </c>
      <c r="H225" s="1">
        <v>0</v>
      </c>
      <c r="I225" s="1">
        <v>0</v>
      </c>
      <c r="J225" s="1" t="s">
        <v>517</v>
      </c>
      <c r="K225">
        <v>1093</v>
      </c>
      <c r="L225">
        <v>10</v>
      </c>
      <c r="M225">
        <v>6</v>
      </c>
      <c r="N225" s="1">
        <v>450942.08</v>
      </c>
      <c r="O225" s="1">
        <v>10576095.65</v>
      </c>
      <c r="P225" s="1">
        <v>4100176.37</v>
      </c>
      <c r="Q225" s="1">
        <v>622.28</v>
      </c>
      <c r="R225" s="1">
        <v>1975520.82</v>
      </c>
      <c r="S225" s="1">
        <v>258.25</v>
      </c>
    </row>
    <row r="226" spans="1:19" x14ac:dyDescent="0.25">
      <c r="A226">
        <v>233</v>
      </c>
      <c r="B226" t="s">
        <v>234</v>
      </c>
      <c r="D226" s="2">
        <v>2016</v>
      </c>
      <c r="E226" s="1">
        <v>17.04</v>
      </c>
      <c r="F226" s="1">
        <v>0</v>
      </c>
      <c r="G226" s="1">
        <v>0</v>
      </c>
      <c r="H226" s="1">
        <v>0</v>
      </c>
      <c r="I226" s="1">
        <v>0</v>
      </c>
      <c r="J226" s="1" t="s">
        <v>518</v>
      </c>
      <c r="K226">
        <v>1093</v>
      </c>
      <c r="L226">
        <v>10</v>
      </c>
      <c r="M226">
        <v>6</v>
      </c>
      <c r="N226" s="1">
        <v>355892.47999999998</v>
      </c>
      <c r="O226" s="1">
        <v>10917568.720000001</v>
      </c>
      <c r="P226" s="1">
        <v>2592449.02</v>
      </c>
      <c r="Q226" s="1">
        <v>0</v>
      </c>
      <c r="R226" s="1">
        <v>671432.74</v>
      </c>
      <c r="S226" s="1">
        <v>0</v>
      </c>
    </row>
    <row r="227" spans="1:19" x14ac:dyDescent="0.25">
      <c r="A227">
        <v>234</v>
      </c>
      <c r="B227" t="s">
        <v>235</v>
      </c>
      <c r="D227" s="2">
        <v>2016</v>
      </c>
      <c r="E227" s="1">
        <v>19.13</v>
      </c>
      <c r="F227" s="1">
        <v>0</v>
      </c>
      <c r="G227" s="1">
        <v>0</v>
      </c>
      <c r="H227" s="1">
        <v>0</v>
      </c>
      <c r="I227" s="1">
        <v>0</v>
      </c>
      <c r="J227" s="1" t="s">
        <v>519</v>
      </c>
      <c r="K227">
        <v>1093</v>
      </c>
      <c r="L227">
        <v>10</v>
      </c>
      <c r="M227">
        <v>6</v>
      </c>
      <c r="N227" s="1">
        <v>634428.35</v>
      </c>
      <c r="O227" s="1">
        <v>9844519.4499999993</v>
      </c>
      <c r="P227" s="1">
        <v>2913657.96</v>
      </c>
      <c r="Q227" s="1">
        <v>0</v>
      </c>
      <c r="R227" s="1">
        <v>909053.53</v>
      </c>
      <c r="S227" s="1">
        <v>0</v>
      </c>
    </row>
    <row r="228" spans="1:19" x14ac:dyDescent="0.25">
      <c r="A228">
        <v>235</v>
      </c>
      <c r="B228" t="s">
        <v>236</v>
      </c>
      <c r="D228" s="2">
        <v>2016</v>
      </c>
      <c r="E228" s="1">
        <v>10.84</v>
      </c>
      <c r="F228" s="1">
        <v>0</v>
      </c>
      <c r="G228" s="1">
        <v>0</v>
      </c>
      <c r="H228" s="1">
        <v>0</v>
      </c>
      <c r="I228" s="1">
        <v>0</v>
      </c>
      <c r="J228" s="1" t="s">
        <v>520</v>
      </c>
      <c r="K228">
        <v>1093</v>
      </c>
      <c r="L228">
        <v>10</v>
      </c>
      <c r="M228">
        <v>6</v>
      </c>
      <c r="N228" s="1">
        <v>291130.83</v>
      </c>
      <c r="O228" s="1">
        <v>9770396.2400000002</v>
      </c>
      <c r="P228" s="1">
        <v>3140216.98</v>
      </c>
      <c r="Q228" s="1">
        <v>2559.29</v>
      </c>
      <c r="R228" s="1">
        <v>2049928.21</v>
      </c>
      <c r="S228" s="1">
        <v>2500</v>
      </c>
    </row>
    <row r="229" spans="1:19" x14ac:dyDescent="0.25">
      <c r="A229">
        <v>279</v>
      </c>
      <c r="B229" t="s">
        <v>237</v>
      </c>
      <c r="D229" s="2">
        <v>2016</v>
      </c>
      <c r="E229" s="1">
        <v>13.88</v>
      </c>
      <c r="F229" s="1">
        <v>0</v>
      </c>
      <c r="G229" s="1">
        <v>0</v>
      </c>
      <c r="H229" s="1">
        <v>0</v>
      </c>
      <c r="I229" s="1">
        <v>0</v>
      </c>
      <c r="J229" s="1" t="s">
        <v>521</v>
      </c>
      <c r="K229">
        <v>1093</v>
      </c>
      <c r="L229">
        <v>10</v>
      </c>
      <c r="M229">
        <v>6</v>
      </c>
      <c r="N229" s="1">
        <v>1971880.43</v>
      </c>
      <c r="O229" s="1">
        <v>13985286.27</v>
      </c>
      <c r="P229" s="1">
        <v>3325424.92</v>
      </c>
      <c r="Q229" s="1">
        <v>126725.33</v>
      </c>
      <c r="R229" s="1">
        <v>1110206.69</v>
      </c>
      <c r="S229" s="1">
        <v>126725.33</v>
      </c>
    </row>
    <row r="230" spans="1:19" x14ac:dyDescent="0.25">
      <c r="A230">
        <v>236</v>
      </c>
      <c r="B230" t="s">
        <v>238</v>
      </c>
      <c r="D230" s="2">
        <v>2016</v>
      </c>
      <c r="E230" s="1">
        <v>20.440000000000001</v>
      </c>
      <c r="F230" s="1">
        <v>0</v>
      </c>
      <c r="G230" s="1">
        <v>0</v>
      </c>
      <c r="H230" s="1">
        <v>0</v>
      </c>
      <c r="I230" s="1">
        <v>0</v>
      </c>
      <c r="J230" s="1" t="s">
        <v>522</v>
      </c>
      <c r="K230">
        <v>1093</v>
      </c>
      <c r="L230">
        <v>10</v>
      </c>
      <c r="M230">
        <v>6</v>
      </c>
      <c r="N230" s="1">
        <v>503748.76</v>
      </c>
      <c r="O230" s="1">
        <v>9966439.1999999993</v>
      </c>
      <c r="P230" s="1">
        <v>3169730.45</v>
      </c>
      <c r="Q230" s="1">
        <v>18352.25</v>
      </c>
      <c r="R230" s="1">
        <v>1030848.72</v>
      </c>
      <c r="S230" s="1">
        <v>16794.28</v>
      </c>
    </row>
    <row r="231" spans="1:19" x14ac:dyDescent="0.25">
      <c r="A231">
        <v>237</v>
      </c>
      <c r="B231" t="s">
        <v>239</v>
      </c>
      <c r="D231" s="2">
        <v>2016</v>
      </c>
      <c r="E231" s="1">
        <v>15.46</v>
      </c>
      <c r="F231" s="1">
        <v>0</v>
      </c>
      <c r="G231" s="1">
        <v>0</v>
      </c>
      <c r="H231" s="1">
        <v>0</v>
      </c>
      <c r="I231" s="1">
        <v>0</v>
      </c>
      <c r="J231" s="1" t="s">
        <v>523</v>
      </c>
      <c r="K231">
        <v>1093</v>
      </c>
      <c r="L231">
        <v>10</v>
      </c>
      <c r="M231">
        <v>6</v>
      </c>
      <c r="N231" s="1">
        <v>24359114.550000001</v>
      </c>
      <c r="O231" s="1">
        <v>72635896.930000007</v>
      </c>
      <c r="P231" s="1">
        <v>37827660.530000001</v>
      </c>
      <c r="Q231" s="1">
        <v>88538.71</v>
      </c>
      <c r="R231" s="1">
        <v>22836307.789999999</v>
      </c>
      <c r="S231" s="1">
        <v>80735.69</v>
      </c>
    </row>
    <row r="232" spans="1:19" x14ac:dyDescent="0.25">
      <c r="A232">
        <v>238</v>
      </c>
      <c r="B232" t="s">
        <v>240</v>
      </c>
      <c r="D232" s="2">
        <v>2016</v>
      </c>
      <c r="E232" s="1">
        <v>11.91</v>
      </c>
      <c r="F232" s="1">
        <v>0</v>
      </c>
      <c r="G232" s="1">
        <v>0</v>
      </c>
      <c r="H232" s="1">
        <v>0</v>
      </c>
      <c r="I232" s="1">
        <v>0</v>
      </c>
      <c r="J232" s="1" t="s">
        <v>524</v>
      </c>
      <c r="K232">
        <v>1093</v>
      </c>
      <c r="L232">
        <v>10</v>
      </c>
      <c r="M232">
        <v>6</v>
      </c>
      <c r="N232" s="1">
        <v>496486.68</v>
      </c>
      <c r="O232" s="1">
        <v>12327692.83</v>
      </c>
      <c r="P232" s="1">
        <v>3188212.4</v>
      </c>
      <c r="Q232" s="1">
        <v>197187.25</v>
      </c>
      <c r="R232" s="1">
        <v>1745651.75</v>
      </c>
      <c r="S232" s="1">
        <v>112581.32</v>
      </c>
    </row>
    <row r="233" spans="1:19" x14ac:dyDescent="0.25">
      <c r="A233">
        <v>239</v>
      </c>
      <c r="B233" t="s">
        <v>241</v>
      </c>
      <c r="D233" s="2">
        <v>2016</v>
      </c>
      <c r="E233" s="1">
        <v>18.09</v>
      </c>
      <c r="F233" s="1">
        <v>0</v>
      </c>
      <c r="G233" s="1">
        <v>0</v>
      </c>
      <c r="H233" s="1">
        <v>0</v>
      </c>
      <c r="I233" s="1">
        <v>0</v>
      </c>
      <c r="J233" s="1" t="s">
        <v>525</v>
      </c>
      <c r="K233">
        <v>1093</v>
      </c>
      <c r="L233">
        <v>10</v>
      </c>
      <c r="M233">
        <v>6</v>
      </c>
      <c r="N233" s="1">
        <v>861416.94</v>
      </c>
      <c r="O233" s="1">
        <v>12128242.810000001</v>
      </c>
      <c r="P233" s="1">
        <v>4346566.29</v>
      </c>
      <c r="Q233" s="1">
        <v>145232.24</v>
      </c>
      <c r="R233" s="1">
        <v>1997238.23</v>
      </c>
      <c r="S233" s="1">
        <v>145232.24</v>
      </c>
    </row>
    <row r="234" spans="1:19" x14ac:dyDescent="0.25">
      <c r="A234">
        <v>240</v>
      </c>
      <c r="B234" t="s">
        <v>242</v>
      </c>
      <c r="D234" s="2">
        <v>2016</v>
      </c>
      <c r="E234" s="1">
        <v>16.97</v>
      </c>
      <c r="F234" s="1">
        <v>0</v>
      </c>
      <c r="G234" s="1">
        <v>0</v>
      </c>
      <c r="H234" s="1">
        <v>0</v>
      </c>
      <c r="I234" s="1">
        <v>0</v>
      </c>
      <c r="J234" s="1" t="s">
        <v>526</v>
      </c>
      <c r="K234">
        <v>1093</v>
      </c>
      <c r="L234">
        <v>10</v>
      </c>
      <c r="M234">
        <v>6</v>
      </c>
      <c r="N234" s="1">
        <v>1754183.82</v>
      </c>
      <c r="O234" s="1">
        <v>20652150.300000001</v>
      </c>
      <c r="P234" s="1">
        <v>5125603.34</v>
      </c>
      <c r="Q234" s="1">
        <v>0</v>
      </c>
      <c r="R234" s="1">
        <v>1323228.76</v>
      </c>
      <c r="S234" s="1">
        <v>0</v>
      </c>
    </row>
    <row r="235" spans="1:19" x14ac:dyDescent="0.25">
      <c r="A235">
        <v>284</v>
      </c>
      <c r="B235" t="s">
        <v>243</v>
      </c>
      <c r="D235" s="2">
        <v>2016</v>
      </c>
      <c r="E235" s="1">
        <v>19.829999999999998</v>
      </c>
      <c r="F235" s="1">
        <v>0</v>
      </c>
      <c r="G235" s="1">
        <v>0</v>
      </c>
      <c r="H235" s="1">
        <v>0</v>
      </c>
      <c r="I235" s="1">
        <v>0</v>
      </c>
      <c r="J235" s="1" t="s">
        <v>527</v>
      </c>
      <c r="K235">
        <v>1093</v>
      </c>
      <c r="L235">
        <v>10</v>
      </c>
      <c r="M235">
        <v>6</v>
      </c>
      <c r="N235" s="1">
        <v>271652.94</v>
      </c>
      <c r="O235" s="1">
        <v>10160206.73</v>
      </c>
      <c r="P235" s="1">
        <v>2560870.87</v>
      </c>
      <c r="Q235" s="1">
        <v>2427.46</v>
      </c>
      <c r="R235" s="1">
        <v>494361.33</v>
      </c>
      <c r="S235" s="1">
        <v>0</v>
      </c>
    </row>
    <row r="236" spans="1:19" x14ac:dyDescent="0.25">
      <c r="A236">
        <v>241</v>
      </c>
      <c r="B236" t="s">
        <v>244</v>
      </c>
      <c r="D236" s="2">
        <v>2016</v>
      </c>
      <c r="E236" s="1">
        <v>26.27</v>
      </c>
      <c r="F236" s="1">
        <v>0</v>
      </c>
      <c r="G236" s="1">
        <v>0</v>
      </c>
      <c r="H236" s="1">
        <v>0</v>
      </c>
      <c r="I236" s="1">
        <v>0</v>
      </c>
      <c r="J236" s="1" t="s">
        <v>528</v>
      </c>
      <c r="K236">
        <v>1093</v>
      </c>
      <c r="L236">
        <v>10</v>
      </c>
      <c r="M236">
        <v>6</v>
      </c>
      <c r="N236" s="1">
        <v>7622558.7999999998</v>
      </c>
      <c r="O236" s="1">
        <v>37302714.299999997</v>
      </c>
      <c r="P236" s="1">
        <v>25308022.77</v>
      </c>
      <c r="Q236" s="1">
        <v>0</v>
      </c>
      <c r="R236" s="1">
        <v>13506400.130000001</v>
      </c>
      <c r="S236" s="1">
        <v>0</v>
      </c>
    </row>
    <row r="237" spans="1:19" x14ac:dyDescent="0.25">
      <c r="A237">
        <v>243</v>
      </c>
      <c r="B237" t="s">
        <v>245</v>
      </c>
      <c r="D237" s="2">
        <v>2016</v>
      </c>
      <c r="E237" s="1">
        <v>14.34</v>
      </c>
      <c r="F237" s="1">
        <v>0</v>
      </c>
      <c r="G237" s="1">
        <v>0</v>
      </c>
      <c r="H237" s="1">
        <v>0</v>
      </c>
      <c r="I237" s="1">
        <v>0</v>
      </c>
      <c r="J237" s="1" t="s">
        <v>529</v>
      </c>
      <c r="K237">
        <v>1093</v>
      </c>
      <c r="L237">
        <v>10</v>
      </c>
      <c r="M237">
        <v>6</v>
      </c>
      <c r="N237" s="1">
        <v>1759081.24</v>
      </c>
      <c r="O237" s="1">
        <v>17044074.09</v>
      </c>
      <c r="P237" s="1">
        <v>5998998.6100000003</v>
      </c>
      <c r="Q237" s="1">
        <v>590022.29</v>
      </c>
      <c r="R237" s="1">
        <v>3302844.77</v>
      </c>
      <c r="S237" s="1">
        <v>590022.29</v>
      </c>
    </row>
    <row r="238" spans="1:19" x14ac:dyDescent="0.25">
      <c r="A238">
        <v>244</v>
      </c>
      <c r="B238" t="s">
        <v>246</v>
      </c>
      <c r="D238" s="2">
        <v>2016</v>
      </c>
      <c r="E238" s="1">
        <v>16.05</v>
      </c>
      <c r="F238" s="1">
        <v>0</v>
      </c>
      <c r="G238" s="1">
        <v>0</v>
      </c>
      <c r="H238" s="1">
        <v>0</v>
      </c>
      <c r="I238" s="1">
        <v>0</v>
      </c>
      <c r="J238" s="1" t="s">
        <v>530</v>
      </c>
      <c r="K238">
        <v>1093</v>
      </c>
      <c r="L238">
        <v>10</v>
      </c>
      <c r="M238">
        <v>6</v>
      </c>
      <c r="N238" s="1">
        <v>494606.53</v>
      </c>
      <c r="O238" s="1">
        <v>13193961.5</v>
      </c>
      <c r="P238" s="1">
        <v>2989137.93</v>
      </c>
      <c r="Q238" s="1">
        <v>182975.91</v>
      </c>
      <c r="R238" s="1">
        <v>792584.99</v>
      </c>
      <c r="S238" s="1">
        <v>182298.3</v>
      </c>
    </row>
    <row r="239" spans="1:19" x14ac:dyDescent="0.25">
      <c r="A239">
        <v>394</v>
      </c>
      <c r="B239" t="s">
        <v>247</v>
      </c>
      <c r="D239" s="2">
        <v>2016</v>
      </c>
      <c r="E239" s="1">
        <v>14.89</v>
      </c>
      <c r="F239" s="1">
        <v>0</v>
      </c>
      <c r="G239" s="1">
        <v>0</v>
      </c>
      <c r="H239" s="1">
        <v>0</v>
      </c>
      <c r="I239" s="1">
        <v>0</v>
      </c>
      <c r="J239" s="1" t="s">
        <v>531</v>
      </c>
      <c r="K239">
        <v>1093</v>
      </c>
      <c r="L239">
        <v>10</v>
      </c>
      <c r="M239">
        <v>6</v>
      </c>
      <c r="N239" s="1">
        <v>48584665.039999999</v>
      </c>
      <c r="O239" s="1">
        <v>90115547.629999995</v>
      </c>
      <c r="P239" s="1">
        <v>56595234.939999998</v>
      </c>
      <c r="Q239" s="1">
        <v>314057.52</v>
      </c>
      <c r="R239" s="1">
        <v>35949397.140000001</v>
      </c>
      <c r="S239" s="1">
        <v>314057.52</v>
      </c>
    </row>
    <row r="240" spans="1:19" x14ac:dyDescent="0.25">
      <c r="A240">
        <v>245</v>
      </c>
      <c r="B240" t="s">
        <v>248</v>
      </c>
      <c r="D240" s="2">
        <v>2016</v>
      </c>
      <c r="E240" s="1">
        <v>16</v>
      </c>
      <c r="F240" s="1">
        <v>0</v>
      </c>
      <c r="G240" s="1">
        <v>0</v>
      </c>
      <c r="H240" s="1">
        <v>0</v>
      </c>
      <c r="I240" s="1">
        <v>0</v>
      </c>
      <c r="J240" s="1" t="s">
        <v>532</v>
      </c>
      <c r="K240">
        <v>1093</v>
      </c>
      <c r="L240">
        <v>10</v>
      </c>
      <c r="M240">
        <v>6</v>
      </c>
      <c r="N240" s="1">
        <v>908087.63</v>
      </c>
      <c r="O240" s="1">
        <v>10537108.560000001</v>
      </c>
      <c r="P240" s="1">
        <v>3090420.39</v>
      </c>
      <c r="Q240" s="1">
        <v>0</v>
      </c>
      <c r="R240" s="1">
        <v>1259506.29</v>
      </c>
      <c r="S240" s="1">
        <v>0</v>
      </c>
    </row>
    <row r="241" spans="1:19" x14ac:dyDescent="0.25">
      <c r="A241">
        <v>246</v>
      </c>
      <c r="B241" t="s">
        <v>249</v>
      </c>
      <c r="D241" s="2">
        <v>2016</v>
      </c>
      <c r="E241" s="1">
        <v>16.190000000000001</v>
      </c>
      <c r="F241" s="1">
        <v>0</v>
      </c>
      <c r="G241" s="1">
        <v>0</v>
      </c>
      <c r="H241" s="1">
        <v>0</v>
      </c>
      <c r="I241" s="1">
        <v>0</v>
      </c>
      <c r="J241" s="1" t="s">
        <v>533</v>
      </c>
      <c r="K241">
        <v>1093</v>
      </c>
      <c r="L241">
        <v>10</v>
      </c>
      <c r="M241">
        <v>6</v>
      </c>
      <c r="N241" s="1">
        <v>3495685.22</v>
      </c>
      <c r="O241" s="1">
        <v>18912796.84</v>
      </c>
      <c r="P241" s="1">
        <v>8070766.75</v>
      </c>
      <c r="Q241" s="1">
        <v>3118.15</v>
      </c>
      <c r="R241" s="1">
        <v>4443402.5199999996</v>
      </c>
      <c r="S241" s="1">
        <v>3118.15</v>
      </c>
    </row>
    <row r="242" spans="1:19" x14ac:dyDescent="0.25">
      <c r="A242">
        <v>247</v>
      </c>
      <c r="B242" t="s">
        <v>250</v>
      </c>
      <c r="D242" s="2">
        <v>2016</v>
      </c>
      <c r="E242" s="1">
        <v>22.08</v>
      </c>
      <c r="F242" s="1">
        <v>0</v>
      </c>
      <c r="G242" s="1">
        <v>0</v>
      </c>
      <c r="H242" s="1">
        <v>0</v>
      </c>
      <c r="I242" s="1">
        <v>0</v>
      </c>
      <c r="J242" s="1" t="s">
        <v>534</v>
      </c>
      <c r="K242">
        <v>1093</v>
      </c>
      <c r="L242">
        <v>10</v>
      </c>
      <c r="M242">
        <v>6</v>
      </c>
      <c r="N242" s="1">
        <v>1032230.99</v>
      </c>
      <c r="O242" s="1">
        <v>16770473.67</v>
      </c>
      <c r="P242" s="1">
        <v>6249105.5199999996</v>
      </c>
      <c r="Q242" s="1">
        <v>14969.22</v>
      </c>
      <c r="R242" s="1">
        <v>2318824.7799999998</v>
      </c>
      <c r="S242" s="1">
        <v>14692.94</v>
      </c>
    </row>
    <row r="243" spans="1:19" x14ac:dyDescent="0.25">
      <c r="A243">
        <v>282</v>
      </c>
      <c r="B243" t="s">
        <v>251</v>
      </c>
      <c r="D243" s="2">
        <v>2016</v>
      </c>
      <c r="E243" s="1">
        <v>20.16</v>
      </c>
      <c r="F243" s="1">
        <v>0</v>
      </c>
      <c r="G243" s="1">
        <v>0</v>
      </c>
      <c r="H243" s="1">
        <v>0</v>
      </c>
      <c r="I243" s="1">
        <v>0</v>
      </c>
      <c r="J243" s="1" t="s">
        <v>535</v>
      </c>
      <c r="K243">
        <v>1093</v>
      </c>
      <c r="L243">
        <v>10</v>
      </c>
      <c r="M243">
        <v>6</v>
      </c>
      <c r="N243" s="1">
        <v>448254.2</v>
      </c>
      <c r="O243" s="1">
        <v>10958839.880000001</v>
      </c>
      <c r="P243" s="1">
        <v>4528781.76</v>
      </c>
      <c r="Q243" s="1">
        <v>142.97999999999999</v>
      </c>
      <c r="R243" s="1">
        <v>2228691.54</v>
      </c>
      <c r="S243" s="1">
        <v>142.97999999999999</v>
      </c>
    </row>
    <row r="244" spans="1:19" x14ac:dyDescent="0.25">
      <c r="A244">
        <v>395</v>
      </c>
      <c r="B244" t="s">
        <v>252</v>
      </c>
      <c r="D244" s="2">
        <v>2016</v>
      </c>
      <c r="E244" s="1">
        <v>19.260000000000002</v>
      </c>
      <c r="F244" s="1">
        <v>0</v>
      </c>
      <c r="G244" s="1">
        <v>0</v>
      </c>
      <c r="H244" s="1">
        <v>0</v>
      </c>
      <c r="I244" s="1">
        <v>0</v>
      </c>
      <c r="J244" s="1" t="s">
        <v>536</v>
      </c>
      <c r="K244">
        <v>1093</v>
      </c>
      <c r="L244">
        <v>10</v>
      </c>
      <c r="M244">
        <v>6</v>
      </c>
      <c r="N244" s="1">
        <v>1237084.45</v>
      </c>
      <c r="O244" s="1">
        <v>14314058.689999999</v>
      </c>
      <c r="P244" s="1">
        <v>4289769.1500000004</v>
      </c>
      <c r="Q244" s="1">
        <v>0</v>
      </c>
      <c r="R244" s="1">
        <v>1294291.57</v>
      </c>
      <c r="S244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workbookViewId="0">
      <pane ySplit="1" topLeftCell="A134" activePane="bottomLeft" state="frozen"/>
      <selection activeCell="E3" sqref="E3"/>
      <selection pane="bottomLeft" activeCell="E3" sqref="E3"/>
    </sheetView>
  </sheetViews>
  <sheetFormatPr defaultRowHeight="15" x14ac:dyDescent="0.25"/>
  <cols>
    <col min="1" max="1" width="13.140625" bestFit="1" customWidth="1"/>
    <col min="2" max="2" width="28.7109375" bestFit="1" customWidth="1"/>
    <col min="3" max="3" width="14.42578125" style="1" bestFit="1" customWidth="1"/>
    <col min="4" max="4" width="24.85546875" style="1" bestFit="1" customWidth="1"/>
    <col min="5" max="5" width="32.42578125" style="1" bestFit="1" customWidth="1"/>
    <col min="6" max="6" width="15.28515625" style="1" bestFit="1" customWidth="1"/>
    <col min="7" max="8" width="17.7109375" style="1" bestFit="1" customWidth="1"/>
    <col min="9" max="9" width="16.7109375" style="1" bestFit="1" customWidth="1"/>
    <col min="10" max="10" width="17" style="1" bestFit="1" customWidth="1"/>
    <col min="11" max="11" width="9.140625" style="1"/>
  </cols>
  <sheetData>
    <row r="1" spans="1:11" x14ac:dyDescent="0.25">
      <c r="A1" t="s">
        <v>0</v>
      </c>
      <c r="B1" t="s">
        <v>1</v>
      </c>
      <c r="C1" s="1" t="s">
        <v>254</v>
      </c>
      <c r="D1" s="1" t="s">
        <v>255</v>
      </c>
      <c r="E1" s="1" t="s">
        <v>256</v>
      </c>
      <c r="F1" s="1" t="s">
        <v>257</v>
      </c>
      <c r="G1" s="1" t="s">
        <v>258</v>
      </c>
      <c r="H1" s="1" t="s">
        <v>259</v>
      </c>
      <c r="I1" s="1" t="s">
        <v>260</v>
      </c>
      <c r="J1" s="1" t="s">
        <v>261</v>
      </c>
      <c r="K1" s="1" t="s">
        <v>262</v>
      </c>
    </row>
    <row r="2" spans="1:11" x14ac:dyDescent="0.25">
      <c r="A2">
        <v>386</v>
      </c>
      <c r="B2" t="s">
        <v>10</v>
      </c>
      <c r="C2" s="1">
        <v>6520168.7599999998</v>
      </c>
      <c r="D2" s="1">
        <v>0</v>
      </c>
      <c r="E2" s="1">
        <v>4235082.6100000003</v>
      </c>
      <c r="F2" s="1">
        <v>2185746.06</v>
      </c>
      <c r="G2" s="1">
        <v>0</v>
      </c>
      <c r="H2" s="1">
        <v>0</v>
      </c>
      <c r="I2" s="1">
        <v>64.95</v>
      </c>
      <c r="J2" s="1">
        <v>33.520000000000003</v>
      </c>
      <c r="K2" s="1">
        <v>1.52</v>
      </c>
    </row>
    <row r="3" spans="1:11" x14ac:dyDescent="0.25">
      <c r="A3">
        <v>1</v>
      </c>
      <c r="B3" t="s">
        <v>11</v>
      </c>
      <c r="C3" s="1">
        <v>4618016.87</v>
      </c>
      <c r="D3" s="1">
        <v>0</v>
      </c>
      <c r="E3" s="1">
        <v>3825847.3</v>
      </c>
      <c r="F3" s="1">
        <v>696372.61</v>
      </c>
      <c r="G3" s="1">
        <v>0</v>
      </c>
      <c r="H3" s="1">
        <v>0</v>
      </c>
      <c r="I3" s="1">
        <v>82.85</v>
      </c>
      <c r="J3" s="1">
        <v>15.08</v>
      </c>
      <c r="K3" s="1">
        <v>2.0699999999999998</v>
      </c>
    </row>
    <row r="4" spans="1:11" x14ac:dyDescent="0.25">
      <c r="A4">
        <v>249</v>
      </c>
      <c r="B4" t="s">
        <v>12</v>
      </c>
      <c r="C4" s="1">
        <v>8257865.7000000002</v>
      </c>
      <c r="D4" s="1">
        <v>0</v>
      </c>
      <c r="E4" s="1">
        <v>6380469.6100000003</v>
      </c>
      <c r="F4" s="1">
        <v>1427262.98</v>
      </c>
      <c r="G4" s="1">
        <v>0</v>
      </c>
      <c r="H4" s="1">
        <v>0</v>
      </c>
      <c r="I4" s="1">
        <v>77.27</v>
      </c>
      <c r="J4" s="1">
        <v>17.28</v>
      </c>
      <c r="K4" s="1">
        <v>5.45</v>
      </c>
    </row>
    <row r="5" spans="1:11" x14ac:dyDescent="0.25">
      <c r="A5">
        <v>2</v>
      </c>
      <c r="B5" t="s">
        <v>13</v>
      </c>
      <c r="C5" s="1">
        <v>783632.1</v>
      </c>
      <c r="D5" s="1">
        <v>0</v>
      </c>
      <c r="E5" s="1">
        <v>530434.06999999995</v>
      </c>
      <c r="F5" s="1">
        <v>319448.24</v>
      </c>
      <c r="G5" s="1">
        <v>0</v>
      </c>
      <c r="H5" s="1">
        <v>4667.5</v>
      </c>
      <c r="I5" s="1">
        <v>67.69</v>
      </c>
      <c r="J5" s="1">
        <v>40.17</v>
      </c>
      <c r="K5" s="1">
        <v>-7.86</v>
      </c>
    </row>
    <row r="6" spans="1:11" x14ac:dyDescent="0.25">
      <c r="A6">
        <v>3</v>
      </c>
      <c r="B6" t="s">
        <v>14</v>
      </c>
      <c r="C6" s="1">
        <v>2208008.39</v>
      </c>
      <c r="D6" s="1">
        <v>0</v>
      </c>
      <c r="E6" s="1">
        <v>1506743.07</v>
      </c>
      <c r="F6" s="1">
        <v>718560.48</v>
      </c>
      <c r="G6" s="1">
        <v>0</v>
      </c>
      <c r="H6" s="1">
        <v>9130.42</v>
      </c>
      <c r="I6" s="1">
        <v>68.239999999999995</v>
      </c>
      <c r="J6" s="1">
        <v>32.130000000000003</v>
      </c>
      <c r="K6" s="1">
        <v>-0.37</v>
      </c>
    </row>
    <row r="7" spans="1:11" x14ac:dyDescent="0.25">
      <c r="A7">
        <v>4</v>
      </c>
      <c r="B7" t="s">
        <v>15</v>
      </c>
      <c r="C7" s="1">
        <v>776745.7</v>
      </c>
      <c r="D7" s="1">
        <v>0</v>
      </c>
      <c r="E7" s="1">
        <v>791393.67</v>
      </c>
      <c r="F7" s="1">
        <v>18601.02</v>
      </c>
      <c r="G7" s="1">
        <v>23354.09</v>
      </c>
      <c r="H7" s="1">
        <v>0</v>
      </c>
      <c r="I7" s="1">
        <v>98.88</v>
      </c>
      <c r="J7" s="1">
        <v>2.39</v>
      </c>
      <c r="K7" s="1">
        <v>-1.27</v>
      </c>
    </row>
    <row r="8" spans="1:11" x14ac:dyDescent="0.25">
      <c r="A8">
        <v>387</v>
      </c>
      <c r="B8" t="s">
        <v>16</v>
      </c>
      <c r="C8" s="1">
        <v>77427403.319999993</v>
      </c>
      <c r="D8" s="1">
        <v>0</v>
      </c>
      <c r="E8" s="1">
        <v>58299908.630000003</v>
      </c>
      <c r="F8" s="1">
        <v>19516408.57</v>
      </c>
      <c r="G8" s="1">
        <v>0</v>
      </c>
      <c r="H8" s="1">
        <v>1035776.03</v>
      </c>
      <c r="I8" s="1">
        <v>75.3</v>
      </c>
      <c r="J8" s="1">
        <v>23.87</v>
      </c>
      <c r="K8" s="1">
        <v>0.84</v>
      </c>
    </row>
    <row r="9" spans="1:11" x14ac:dyDescent="0.25">
      <c r="A9">
        <v>5</v>
      </c>
      <c r="B9" t="s">
        <v>17</v>
      </c>
      <c r="C9" s="1">
        <v>11964329.43</v>
      </c>
      <c r="D9" s="1">
        <v>0</v>
      </c>
      <c r="E9" s="1">
        <v>10390528.710000001</v>
      </c>
      <c r="F9" s="1">
        <v>1785677.39</v>
      </c>
      <c r="G9" s="1">
        <v>0</v>
      </c>
      <c r="H9" s="1">
        <v>15166.21</v>
      </c>
      <c r="I9" s="1">
        <v>86.85</v>
      </c>
      <c r="J9" s="1">
        <v>14.8</v>
      </c>
      <c r="K9" s="1">
        <v>-1.64</v>
      </c>
    </row>
    <row r="10" spans="1:11" x14ac:dyDescent="0.25">
      <c r="A10">
        <v>6</v>
      </c>
      <c r="B10" t="s">
        <v>18</v>
      </c>
      <c r="C10" s="1">
        <v>131229.78</v>
      </c>
      <c r="D10" s="1">
        <v>0</v>
      </c>
      <c r="E10" s="1">
        <v>128880.56</v>
      </c>
      <c r="F10" s="1">
        <v>0</v>
      </c>
      <c r="G10" s="1">
        <v>0</v>
      </c>
      <c r="H10" s="1">
        <v>0</v>
      </c>
      <c r="I10" s="1">
        <v>98.21</v>
      </c>
      <c r="J10" s="1">
        <v>0</v>
      </c>
      <c r="K10" s="1">
        <v>1.79</v>
      </c>
    </row>
    <row r="11" spans="1:11" x14ac:dyDescent="0.25">
      <c r="A11">
        <v>287</v>
      </c>
      <c r="B11" t="s">
        <v>19</v>
      </c>
      <c r="C11" s="1">
        <v>4296696.08</v>
      </c>
      <c r="D11" s="1">
        <v>0</v>
      </c>
      <c r="E11" s="1">
        <v>3521189.37</v>
      </c>
      <c r="F11" s="1">
        <v>697364.97</v>
      </c>
      <c r="G11" s="1">
        <v>0</v>
      </c>
      <c r="H11" s="1">
        <v>86205.72</v>
      </c>
      <c r="I11" s="1">
        <v>81.95</v>
      </c>
      <c r="J11" s="1">
        <v>14.22</v>
      </c>
      <c r="K11" s="1">
        <v>3.82</v>
      </c>
    </row>
    <row r="12" spans="1:11" x14ac:dyDescent="0.25">
      <c r="A12">
        <v>7</v>
      </c>
      <c r="B12" t="s">
        <v>20</v>
      </c>
      <c r="C12" s="1">
        <v>3572292</v>
      </c>
      <c r="D12" s="1">
        <v>0</v>
      </c>
      <c r="E12" s="1">
        <v>2417258.06</v>
      </c>
      <c r="F12" s="1">
        <v>1121892.7</v>
      </c>
      <c r="G12" s="1">
        <v>0</v>
      </c>
      <c r="H12" s="1">
        <v>0</v>
      </c>
      <c r="I12" s="1">
        <v>67.67</v>
      </c>
      <c r="J12" s="1">
        <v>31.41</v>
      </c>
      <c r="K12" s="1">
        <v>0.93</v>
      </c>
    </row>
    <row r="13" spans="1:11" x14ac:dyDescent="0.25">
      <c r="A13">
        <v>8</v>
      </c>
      <c r="B13" t="s">
        <v>21</v>
      </c>
      <c r="C13" s="1">
        <v>4662971.2699999996</v>
      </c>
      <c r="D13" s="1">
        <v>0</v>
      </c>
      <c r="E13" s="1">
        <v>3710924.73</v>
      </c>
      <c r="F13" s="1">
        <v>1186385.54</v>
      </c>
      <c r="G13" s="1">
        <v>0</v>
      </c>
      <c r="H13" s="1">
        <v>179523.09</v>
      </c>
      <c r="I13" s="1">
        <v>79.58</v>
      </c>
      <c r="J13" s="1">
        <v>21.59</v>
      </c>
      <c r="K13" s="1">
        <v>-1.18</v>
      </c>
    </row>
    <row r="14" spans="1:11" x14ac:dyDescent="0.25">
      <c r="A14">
        <v>388</v>
      </c>
      <c r="B14" t="s">
        <v>22</v>
      </c>
      <c r="C14" s="1">
        <v>1569352.64</v>
      </c>
      <c r="D14" s="1">
        <v>0</v>
      </c>
      <c r="E14" s="1">
        <v>983970.19</v>
      </c>
      <c r="F14" s="1">
        <v>543260.61</v>
      </c>
      <c r="G14" s="1">
        <v>0</v>
      </c>
      <c r="H14" s="1">
        <v>0</v>
      </c>
      <c r="I14" s="1">
        <v>62.7</v>
      </c>
      <c r="J14" s="1">
        <v>34.619999999999997</v>
      </c>
      <c r="K14" s="1">
        <v>2.68</v>
      </c>
    </row>
    <row r="15" spans="1:11" x14ac:dyDescent="0.25">
      <c r="A15">
        <v>9</v>
      </c>
      <c r="B15" t="s">
        <v>23</v>
      </c>
      <c r="C15" s="1">
        <v>1775645.11</v>
      </c>
      <c r="D15" s="1">
        <v>0</v>
      </c>
      <c r="E15" s="1">
        <v>1055924.6599999999</v>
      </c>
      <c r="F15" s="1">
        <v>691610.13</v>
      </c>
      <c r="G15" s="1">
        <v>0</v>
      </c>
      <c r="H15" s="1">
        <v>0</v>
      </c>
      <c r="I15" s="1">
        <v>59.47</v>
      </c>
      <c r="J15" s="1">
        <v>38.950000000000003</v>
      </c>
      <c r="K15" s="1">
        <v>1.58</v>
      </c>
    </row>
    <row r="16" spans="1:11" x14ac:dyDescent="0.25">
      <c r="A16">
        <v>10</v>
      </c>
      <c r="B16" t="s">
        <v>24</v>
      </c>
      <c r="C16" s="1">
        <v>654354.69999999995</v>
      </c>
      <c r="D16" s="1">
        <v>0</v>
      </c>
      <c r="E16" s="1">
        <v>654354.69999999995</v>
      </c>
      <c r="F16" s="1">
        <v>99553.89</v>
      </c>
      <c r="G16" s="1">
        <v>0</v>
      </c>
      <c r="H16" s="1">
        <v>0</v>
      </c>
      <c r="I16" s="1">
        <v>100</v>
      </c>
      <c r="J16" s="1">
        <v>15.21</v>
      </c>
      <c r="K16" s="1">
        <v>-15.21</v>
      </c>
    </row>
    <row r="17" spans="1:11" x14ac:dyDescent="0.25">
      <c r="A17">
        <v>11</v>
      </c>
      <c r="B17" t="s">
        <v>25</v>
      </c>
      <c r="C17" s="1">
        <v>121210642.58</v>
      </c>
      <c r="D17" s="1">
        <v>0</v>
      </c>
      <c r="E17" s="1">
        <v>116185206.31</v>
      </c>
      <c r="F17" s="1">
        <v>6496534.4299999997</v>
      </c>
      <c r="G17" s="1">
        <v>0</v>
      </c>
      <c r="H17" s="1">
        <v>0</v>
      </c>
      <c r="I17" s="1">
        <v>95.85</v>
      </c>
      <c r="J17" s="1">
        <v>5.36</v>
      </c>
      <c r="K17" s="1">
        <v>-1.21</v>
      </c>
    </row>
    <row r="18" spans="1:11" x14ac:dyDescent="0.25">
      <c r="A18">
        <v>16</v>
      </c>
      <c r="B18" t="s">
        <v>26</v>
      </c>
      <c r="C18" s="1">
        <v>362051.38</v>
      </c>
      <c r="D18" s="1">
        <v>0</v>
      </c>
      <c r="E18" s="1">
        <v>339141.86</v>
      </c>
      <c r="F18" s="1">
        <v>13878.25</v>
      </c>
      <c r="G18" s="1">
        <v>0</v>
      </c>
      <c r="H18" s="1">
        <v>0</v>
      </c>
      <c r="I18" s="1">
        <v>93.67</v>
      </c>
      <c r="J18" s="1">
        <v>3.83</v>
      </c>
      <c r="K18" s="1">
        <v>2.4900000000000002</v>
      </c>
    </row>
    <row r="19" spans="1:11" x14ac:dyDescent="0.25">
      <c r="A19">
        <v>17</v>
      </c>
      <c r="B19" t="s">
        <v>27</v>
      </c>
      <c r="C19" s="1">
        <v>5555476.5099999998</v>
      </c>
      <c r="D19" s="1">
        <v>0</v>
      </c>
      <c r="E19" s="1">
        <v>4275674.4800000004</v>
      </c>
      <c r="F19" s="1">
        <v>1395933.68</v>
      </c>
      <c r="G19" s="1">
        <v>0</v>
      </c>
      <c r="H19" s="1">
        <v>53735.16</v>
      </c>
      <c r="I19" s="1">
        <v>76.959999999999994</v>
      </c>
      <c r="J19" s="1">
        <v>24.16</v>
      </c>
      <c r="K19" s="1">
        <v>-1.1200000000000001</v>
      </c>
    </row>
    <row r="20" spans="1:11" x14ac:dyDescent="0.25">
      <c r="A20">
        <v>19</v>
      </c>
      <c r="B20" t="s">
        <v>28</v>
      </c>
      <c r="C20" s="1">
        <v>127035506.2</v>
      </c>
      <c r="D20" s="1">
        <v>0</v>
      </c>
      <c r="E20" s="1">
        <v>119071684.13</v>
      </c>
      <c r="F20" s="1">
        <v>5128776.54</v>
      </c>
      <c r="G20" s="1">
        <v>0</v>
      </c>
      <c r="H20" s="1">
        <v>1122944</v>
      </c>
      <c r="I20" s="1">
        <v>93.73</v>
      </c>
      <c r="J20" s="1">
        <v>3.15</v>
      </c>
      <c r="K20" s="1">
        <v>3.12</v>
      </c>
    </row>
    <row r="21" spans="1:11" x14ac:dyDescent="0.25">
      <c r="A21">
        <v>290</v>
      </c>
      <c r="B21" t="s">
        <v>29</v>
      </c>
      <c r="C21" s="1">
        <v>2100061.3199999998</v>
      </c>
      <c r="D21" s="1">
        <v>0</v>
      </c>
      <c r="E21" s="1">
        <v>1706490.71</v>
      </c>
      <c r="F21" s="1">
        <v>260124.05</v>
      </c>
      <c r="G21" s="1">
        <v>0</v>
      </c>
      <c r="H21" s="1">
        <v>0</v>
      </c>
      <c r="I21" s="1">
        <v>81.260000000000005</v>
      </c>
      <c r="J21" s="1">
        <v>12.39</v>
      </c>
      <c r="K21" s="1">
        <v>6.35</v>
      </c>
    </row>
    <row r="22" spans="1:11" x14ac:dyDescent="0.25">
      <c r="A22">
        <v>20</v>
      </c>
      <c r="B22" t="s">
        <v>30</v>
      </c>
      <c r="C22" s="1">
        <v>2292797.34</v>
      </c>
      <c r="D22" s="1">
        <v>0</v>
      </c>
      <c r="E22" s="1">
        <v>1714261.85</v>
      </c>
      <c r="F22" s="1">
        <v>757417.83</v>
      </c>
      <c r="G22" s="1">
        <v>39257.440000000002</v>
      </c>
      <c r="H22" s="1">
        <v>63902.16</v>
      </c>
      <c r="I22" s="1">
        <v>73.06</v>
      </c>
      <c r="J22" s="1">
        <v>30.25</v>
      </c>
      <c r="K22" s="1">
        <v>-3.3</v>
      </c>
    </row>
    <row r="23" spans="1:11" x14ac:dyDescent="0.25">
      <c r="A23">
        <v>21</v>
      </c>
      <c r="B23" t="s">
        <v>31</v>
      </c>
      <c r="C23" s="1">
        <v>789424.21</v>
      </c>
      <c r="D23" s="1">
        <v>0</v>
      </c>
      <c r="E23" s="1">
        <v>578360.6</v>
      </c>
      <c r="F23" s="1">
        <v>262431.33</v>
      </c>
      <c r="G23" s="1">
        <v>0</v>
      </c>
      <c r="H23" s="1">
        <v>0</v>
      </c>
      <c r="I23" s="1">
        <v>73.260000000000005</v>
      </c>
      <c r="J23" s="1">
        <v>33.24</v>
      </c>
      <c r="K23" s="1">
        <v>-6.51</v>
      </c>
    </row>
    <row r="24" spans="1:11" x14ac:dyDescent="0.25">
      <c r="A24">
        <v>22</v>
      </c>
      <c r="B24" t="s">
        <v>32</v>
      </c>
      <c r="C24" s="1">
        <v>7208670.6200000001</v>
      </c>
      <c r="D24" s="1">
        <v>0</v>
      </c>
      <c r="E24" s="1">
        <v>5092824.41</v>
      </c>
      <c r="F24" s="1">
        <v>2013164.5</v>
      </c>
      <c r="G24" s="1">
        <v>0</v>
      </c>
      <c r="H24" s="1">
        <v>0</v>
      </c>
      <c r="I24" s="1">
        <v>70.650000000000006</v>
      </c>
      <c r="J24" s="1">
        <v>27.93</v>
      </c>
      <c r="K24" s="1">
        <v>1.42</v>
      </c>
    </row>
    <row r="25" spans="1:11" x14ac:dyDescent="0.25">
      <c r="A25">
        <v>23</v>
      </c>
      <c r="B25" t="s">
        <v>33</v>
      </c>
      <c r="C25" s="1">
        <v>3847761.56</v>
      </c>
      <c r="D25" s="1">
        <v>0</v>
      </c>
      <c r="E25" s="1">
        <v>2732791.8</v>
      </c>
      <c r="F25" s="1">
        <v>1189935.82</v>
      </c>
      <c r="G25" s="1">
        <v>34035.660000000003</v>
      </c>
      <c r="H25" s="1">
        <v>23000</v>
      </c>
      <c r="I25" s="1">
        <v>70.14</v>
      </c>
      <c r="J25" s="1">
        <v>30.33</v>
      </c>
      <c r="K25" s="1">
        <v>-0.47</v>
      </c>
    </row>
    <row r="26" spans="1:11" x14ac:dyDescent="0.25">
      <c r="A26">
        <v>24</v>
      </c>
      <c r="B26" t="s">
        <v>34</v>
      </c>
      <c r="C26" s="1">
        <v>2679835.9700000002</v>
      </c>
      <c r="D26" s="1">
        <v>0</v>
      </c>
      <c r="E26" s="1">
        <v>2248556.4900000002</v>
      </c>
      <c r="F26" s="1">
        <v>421578.42</v>
      </c>
      <c r="G26" s="1">
        <v>0</v>
      </c>
      <c r="H26" s="1">
        <v>0</v>
      </c>
      <c r="I26" s="1">
        <v>83.91</v>
      </c>
      <c r="J26" s="1">
        <v>15.73</v>
      </c>
      <c r="K26" s="1">
        <v>0.36</v>
      </c>
    </row>
    <row r="27" spans="1:11" x14ac:dyDescent="0.25">
      <c r="A27">
        <v>25</v>
      </c>
      <c r="B27" t="s">
        <v>35</v>
      </c>
      <c r="C27" s="1">
        <v>1505132.25</v>
      </c>
      <c r="D27" s="1">
        <v>0</v>
      </c>
      <c r="E27" s="1">
        <v>1225341.4399999999</v>
      </c>
      <c r="F27" s="1">
        <v>364125.9</v>
      </c>
      <c r="G27" s="1">
        <v>0</v>
      </c>
      <c r="H27" s="1">
        <v>0</v>
      </c>
      <c r="I27" s="1">
        <v>81.41</v>
      </c>
      <c r="J27" s="1">
        <v>24.19</v>
      </c>
      <c r="K27" s="1">
        <v>-5.6</v>
      </c>
    </row>
    <row r="28" spans="1:11" x14ac:dyDescent="0.25">
      <c r="A28">
        <v>26</v>
      </c>
      <c r="B28" t="s">
        <v>36</v>
      </c>
      <c r="C28" s="1">
        <v>3540677.15</v>
      </c>
      <c r="D28" s="1">
        <v>0</v>
      </c>
      <c r="E28" s="1">
        <v>2183746.5699999998</v>
      </c>
      <c r="F28" s="1">
        <v>1298483.19</v>
      </c>
      <c r="G28" s="1">
        <v>0</v>
      </c>
      <c r="H28" s="1">
        <v>0</v>
      </c>
      <c r="I28" s="1">
        <v>61.68</v>
      </c>
      <c r="J28" s="1">
        <v>36.67</v>
      </c>
      <c r="K28" s="1">
        <v>1.65</v>
      </c>
    </row>
    <row r="29" spans="1:11" x14ac:dyDescent="0.25">
      <c r="A29">
        <v>27</v>
      </c>
      <c r="B29" t="s">
        <v>37</v>
      </c>
      <c r="C29" s="1">
        <v>833507.71</v>
      </c>
      <c r="D29" s="1">
        <v>0</v>
      </c>
      <c r="E29" s="1">
        <v>646171.30000000005</v>
      </c>
      <c r="F29" s="1">
        <v>231028.38</v>
      </c>
      <c r="G29" s="1">
        <v>0</v>
      </c>
      <c r="H29" s="1">
        <v>0</v>
      </c>
      <c r="I29" s="1">
        <v>77.52</v>
      </c>
      <c r="J29" s="1">
        <v>27.72</v>
      </c>
      <c r="K29" s="1">
        <v>-5.24</v>
      </c>
    </row>
    <row r="30" spans="1:11" x14ac:dyDescent="0.25">
      <c r="A30">
        <v>28</v>
      </c>
      <c r="B30" t="s">
        <v>38</v>
      </c>
      <c r="C30" s="1">
        <v>1694904.67</v>
      </c>
      <c r="D30" s="1">
        <v>0</v>
      </c>
      <c r="E30" s="1">
        <v>1565644.11</v>
      </c>
      <c r="F30" s="1">
        <v>136117.20000000001</v>
      </c>
      <c r="G30" s="1">
        <v>11912.41</v>
      </c>
      <c r="H30" s="1">
        <v>0</v>
      </c>
      <c r="I30" s="1">
        <v>91.67</v>
      </c>
      <c r="J30" s="1">
        <v>8.0299999999999994</v>
      </c>
      <c r="K30" s="1">
        <v>0.3</v>
      </c>
    </row>
    <row r="31" spans="1:11" x14ac:dyDescent="0.25">
      <c r="A31">
        <v>29</v>
      </c>
      <c r="B31" t="s">
        <v>39</v>
      </c>
      <c r="C31" s="1">
        <v>964350.93</v>
      </c>
      <c r="D31" s="1">
        <v>0</v>
      </c>
      <c r="E31" s="1">
        <v>952697.52</v>
      </c>
      <c r="F31" s="1">
        <v>0</v>
      </c>
      <c r="G31" s="1">
        <v>12096.48</v>
      </c>
      <c r="H31" s="1">
        <v>0</v>
      </c>
      <c r="I31" s="1">
        <v>97.54</v>
      </c>
      <c r="J31" s="1">
        <v>0</v>
      </c>
      <c r="K31" s="1">
        <v>2.46</v>
      </c>
    </row>
    <row r="32" spans="1:11" x14ac:dyDescent="0.25">
      <c r="A32">
        <v>30</v>
      </c>
      <c r="B32" t="s">
        <v>40</v>
      </c>
      <c r="C32" s="1">
        <v>5824348.9100000001</v>
      </c>
      <c r="D32" s="1">
        <v>0</v>
      </c>
      <c r="E32" s="1">
        <v>5224111.7699999996</v>
      </c>
      <c r="F32" s="1">
        <v>576729.26</v>
      </c>
      <c r="G32" s="1">
        <v>0</v>
      </c>
      <c r="H32" s="1">
        <v>0</v>
      </c>
      <c r="I32" s="1">
        <v>89.69</v>
      </c>
      <c r="J32" s="1">
        <v>9.9</v>
      </c>
      <c r="K32" s="1">
        <v>0.4</v>
      </c>
    </row>
    <row r="33" spans="1:11" x14ac:dyDescent="0.25">
      <c r="A33">
        <v>32</v>
      </c>
      <c r="B33" t="s">
        <v>41</v>
      </c>
      <c r="C33" s="1">
        <v>7424184.96</v>
      </c>
      <c r="D33" s="1">
        <v>0</v>
      </c>
      <c r="E33" s="1">
        <v>6012673.71</v>
      </c>
      <c r="F33" s="1">
        <v>1373282.46</v>
      </c>
      <c r="G33" s="1">
        <v>0</v>
      </c>
      <c r="H33" s="1">
        <v>0</v>
      </c>
      <c r="I33" s="1">
        <v>80.989999999999995</v>
      </c>
      <c r="J33" s="1">
        <v>18.5</v>
      </c>
      <c r="K33" s="1">
        <v>0.51</v>
      </c>
    </row>
    <row r="34" spans="1:11" x14ac:dyDescent="0.25">
      <c r="A34">
        <v>33</v>
      </c>
      <c r="B34" t="s">
        <v>42</v>
      </c>
      <c r="C34" s="1">
        <v>2476890.73</v>
      </c>
      <c r="D34" s="1">
        <v>0</v>
      </c>
      <c r="E34" s="1">
        <v>2113469.39</v>
      </c>
      <c r="F34" s="1">
        <v>314749.90999999997</v>
      </c>
      <c r="G34" s="1">
        <v>0</v>
      </c>
      <c r="H34" s="1">
        <v>0</v>
      </c>
      <c r="I34" s="1">
        <v>85.33</v>
      </c>
      <c r="J34" s="1">
        <v>12.71</v>
      </c>
      <c r="K34" s="1">
        <v>1.96</v>
      </c>
    </row>
    <row r="35" spans="1:11" x14ac:dyDescent="0.25">
      <c r="A35">
        <v>34</v>
      </c>
      <c r="B35" t="s">
        <v>43</v>
      </c>
      <c r="C35" s="1">
        <v>12581560.039999999</v>
      </c>
      <c r="D35" s="1">
        <v>0</v>
      </c>
      <c r="E35" s="1">
        <v>10771227.199999999</v>
      </c>
      <c r="F35" s="1">
        <v>2912055.99</v>
      </c>
      <c r="G35" s="1">
        <v>0</v>
      </c>
      <c r="H35" s="1">
        <v>7106.34</v>
      </c>
      <c r="I35" s="1">
        <v>85.61</v>
      </c>
      <c r="J35" s="1">
        <v>23.09</v>
      </c>
      <c r="K35" s="1">
        <v>-8.6999999999999993</v>
      </c>
    </row>
    <row r="36" spans="1:11" x14ac:dyDescent="0.25">
      <c r="A36">
        <v>35</v>
      </c>
      <c r="B36" t="s">
        <v>44</v>
      </c>
      <c r="C36" s="1">
        <v>3305283.26</v>
      </c>
      <c r="D36" s="1">
        <v>0</v>
      </c>
      <c r="E36" s="1">
        <v>2548597.13</v>
      </c>
      <c r="F36" s="1">
        <v>867145.29</v>
      </c>
      <c r="G36" s="1">
        <v>0</v>
      </c>
      <c r="H36" s="1">
        <v>1643.54</v>
      </c>
      <c r="I36" s="1">
        <v>77.11</v>
      </c>
      <c r="J36" s="1">
        <v>26.19</v>
      </c>
      <c r="K36" s="1">
        <v>-3.29</v>
      </c>
    </row>
    <row r="37" spans="1:11" x14ac:dyDescent="0.25">
      <c r="A37">
        <v>389</v>
      </c>
      <c r="B37" t="s">
        <v>45</v>
      </c>
      <c r="C37" s="1">
        <v>1253943.99</v>
      </c>
      <c r="D37" s="1">
        <v>0</v>
      </c>
      <c r="E37" s="1">
        <v>1118654.73</v>
      </c>
      <c r="F37" s="1">
        <v>246</v>
      </c>
      <c r="G37" s="1">
        <v>0</v>
      </c>
      <c r="H37" s="1">
        <v>0</v>
      </c>
      <c r="I37" s="1">
        <v>89.21</v>
      </c>
      <c r="J37" s="1">
        <v>0.02</v>
      </c>
      <c r="K37" s="1">
        <v>10.77</v>
      </c>
    </row>
    <row r="38" spans="1:11" x14ac:dyDescent="0.25">
      <c r="A38">
        <v>36</v>
      </c>
      <c r="B38" t="s">
        <v>46</v>
      </c>
      <c r="C38" s="1">
        <v>1061384.83</v>
      </c>
      <c r="D38" s="1">
        <v>0</v>
      </c>
      <c r="E38" s="1">
        <v>691960.72</v>
      </c>
      <c r="F38" s="1">
        <v>353552.15</v>
      </c>
      <c r="G38" s="1">
        <v>0</v>
      </c>
      <c r="H38" s="1">
        <v>25652.75</v>
      </c>
      <c r="I38" s="1">
        <v>65.19</v>
      </c>
      <c r="J38" s="1">
        <v>30.89</v>
      </c>
      <c r="K38" s="1">
        <v>3.91</v>
      </c>
    </row>
    <row r="39" spans="1:11" x14ac:dyDescent="0.25">
      <c r="A39">
        <v>37</v>
      </c>
      <c r="B39" t="s">
        <v>47</v>
      </c>
      <c r="C39" s="1">
        <v>2404084.6</v>
      </c>
      <c r="D39" s="1">
        <v>0</v>
      </c>
      <c r="E39" s="1">
        <v>1483447.5</v>
      </c>
      <c r="F39" s="1">
        <v>596383.07999999996</v>
      </c>
      <c r="G39" s="1">
        <v>0</v>
      </c>
      <c r="H39" s="1">
        <v>0</v>
      </c>
      <c r="I39" s="1">
        <v>61.71</v>
      </c>
      <c r="J39" s="1">
        <v>24.81</v>
      </c>
      <c r="K39" s="1">
        <v>13.49</v>
      </c>
    </row>
    <row r="40" spans="1:11" x14ac:dyDescent="0.25">
      <c r="A40">
        <v>38</v>
      </c>
      <c r="B40" t="s">
        <v>48</v>
      </c>
      <c r="C40" s="1">
        <v>3330803.96</v>
      </c>
      <c r="D40" s="1">
        <v>0</v>
      </c>
      <c r="E40" s="1">
        <v>2778258.91</v>
      </c>
      <c r="F40" s="1">
        <v>583251.82999999996</v>
      </c>
      <c r="G40" s="1">
        <v>0</v>
      </c>
      <c r="H40" s="1">
        <v>0</v>
      </c>
      <c r="I40" s="1">
        <v>83.41</v>
      </c>
      <c r="J40" s="1">
        <v>17.510000000000002</v>
      </c>
      <c r="K40" s="1">
        <v>-0.92</v>
      </c>
    </row>
    <row r="41" spans="1:11" x14ac:dyDescent="0.25">
      <c r="A41">
        <v>289</v>
      </c>
      <c r="B41" t="s">
        <v>49</v>
      </c>
      <c r="C41" s="1">
        <v>844888.12</v>
      </c>
      <c r="D41" s="1">
        <v>0</v>
      </c>
      <c r="E41" s="1">
        <v>541849.67000000004</v>
      </c>
      <c r="F41" s="1">
        <v>285308.40000000002</v>
      </c>
      <c r="G41" s="1">
        <v>13761.64</v>
      </c>
      <c r="H41" s="1">
        <v>8690.27</v>
      </c>
      <c r="I41" s="1">
        <v>62.5</v>
      </c>
      <c r="J41" s="1">
        <v>32.74</v>
      </c>
      <c r="K41" s="1">
        <v>4.76</v>
      </c>
    </row>
    <row r="42" spans="1:11" x14ac:dyDescent="0.25">
      <c r="A42">
        <v>281</v>
      </c>
      <c r="B42" t="s">
        <v>50</v>
      </c>
      <c r="C42" s="1">
        <v>1316526.01</v>
      </c>
      <c r="D42" s="1">
        <v>0</v>
      </c>
      <c r="E42" s="1">
        <v>1301898.94</v>
      </c>
      <c r="F42" s="1">
        <v>76663.03</v>
      </c>
      <c r="G42" s="1">
        <v>0</v>
      </c>
      <c r="H42" s="1">
        <v>0</v>
      </c>
      <c r="I42" s="1">
        <v>98.89</v>
      </c>
      <c r="J42" s="1">
        <v>5.82</v>
      </c>
      <c r="K42" s="1">
        <v>-4.71</v>
      </c>
    </row>
    <row r="43" spans="1:11" x14ac:dyDescent="0.25">
      <c r="A43">
        <v>39</v>
      </c>
      <c r="B43" t="s">
        <v>51</v>
      </c>
      <c r="C43" s="1">
        <v>3301555.5</v>
      </c>
      <c r="D43" s="1">
        <v>0</v>
      </c>
      <c r="E43" s="1">
        <v>3301555.5</v>
      </c>
      <c r="F43" s="1">
        <v>259680.6</v>
      </c>
      <c r="G43" s="1">
        <v>0</v>
      </c>
      <c r="H43" s="1">
        <v>0</v>
      </c>
      <c r="I43" s="1">
        <v>100</v>
      </c>
      <c r="J43" s="1">
        <v>7.87</v>
      </c>
      <c r="K43" s="1">
        <v>-7.87</v>
      </c>
    </row>
    <row r="44" spans="1:11" x14ac:dyDescent="0.25">
      <c r="A44">
        <v>40</v>
      </c>
      <c r="B44" t="s">
        <v>52</v>
      </c>
      <c r="C44" s="1">
        <v>4121824.33</v>
      </c>
      <c r="D44" s="1">
        <v>0</v>
      </c>
      <c r="E44" s="1">
        <v>2528289.0699999998</v>
      </c>
      <c r="F44" s="1">
        <v>1542698.41</v>
      </c>
      <c r="G44" s="1">
        <v>1180.83</v>
      </c>
      <c r="H44" s="1">
        <v>244000</v>
      </c>
      <c r="I44" s="1">
        <v>61.31</v>
      </c>
      <c r="J44" s="1">
        <v>31.51</v>
      </c>
      <c r="K44" s="1">
        <v>7.18</v>
      </c>
    </row>
    <row r="45" spans="1:11" x14ac:dyDescent="0.25">
      <c r="A45">
        <v>41</v>
      </c>
      <c r="B45" t="s">
        <v>53</v>
      </c>
      <c r="C45" s="1">
        <v>5044691.21</v>
      </c>
      <c r="D45" s="1">
        <v>0</v>
      </c>
      <c r="E45" s="1">
        <v>4190205.01</v>
      </c>
      <c r="F45" s="1">
        <v>0</v>
      </c>
      <c r="G45" s="1">
        <v>0</v>
      </c>
      <c r="H45" s="1">
        <v>0</v>
      </c>
      <c r="I45" s="1">
        <v>83.06</v>
      </c>
      <c r="J45" s="1">
        <v>0</v>
      </c>
      <c r="K45" s="1">
        <v>16.940000000000001</v>
      </c>
    </row>
    <row r="46" spans="1:11" x14ac:dyDescent="0.25">
      <c r="A46">
        <v>42</v>
      </c>
      <c r="B46" t="s">
        <v>54</v>
      </c>
      <c r="C46" s="1">
        <v>370127.46</v>
      </c>
      <c r="D46" s="1">
        <v>0</v>
      </c>
      <c r="E46" s="1">
        <v>307910.93</v>
      </c>
      <c r="F46" s="1">
        <v>64212.38</v>
      </c>
      <c r="G46" s="1">
        <v>1138.68</v>
      </c>
      <c r="H46" s="1">
        <v>0</v>
      </c>
      <c r="I46" s="1">
        <v>82.88</v>
      </c>
      <c r="J46" s="1">
        <v>17.350000000000001</v>
      </c>
      <c r="K46" s="1">
        <v>-0.23</v>
      </c>
    </row>
    <row r="47" spans="1:11" x14ac:dyDescent="0.25">
      <c r="A47">
        <v>43</v>
      </c>
      <c r="B47" t="s">
        <v>55</v>
      </c>
      <c r="C47" s="1">
        <v>5855747.1799999997</v>
      </c>
      <c r="D47" s="1">
        <v>0</v>
      </c>
      <c r="E47" s="1">
        <v>4700142.21</v>
      </c>
      <c r="F47" s="1">
        <v>1239423.44</v>
      </c>
      <c r="G47" s="1">
        <v>0</v>
      </c>
      <c r="H47" s="1">
        <v>0</v>
      </c>
      <c r="I47" s="1">
        <v>80.27</v>
      </c>
      <c r="J47" s="1">
        <v>21.17</v>
      </c>
      <c r="K47" s="1">
        <v>-1.43</v>
      </c>
    </row>
    <row r="48" spans="1:11" x14ac:dyDescent="0.25">
      <c r="A48">
        <v>44</v>
      </c>
      <c r="B48" t="s">
        <v>56</v>
      </c>
      <c r="C48" s="1">
        <v>5034850.38</v>
      </c>
      <c r="D48" s="1">
        <v>0</v>
      </c>
      <c r="E48" s="1">
        <v>4935003.16</v>
      </c>
      <c r="F48" s="1">
        <v>3800</v>
      </c>
      <c r="G48" s="1">
        <v>82400.88</v>
      </c>
      <c r="H48" s="1">
        <v>0</v>
      </c>
      <c r="I48" s="1">
        <v>96.38</v>
      </c>
      <c r="J48" s="1">
        <v>0.08</v>
      </c>
      <c r="K48" s="1">
        <v>3.54</v>
      </c>
    </row>
    <row r="49" spans="1:11" x14ac:dyDescent="0.25">
      <c r="A49">
        <v>45</v>
      </c>
      <c r="B49" t="s">
        <v>57</v>
      </c>
      <c r="C49" s="1">
        <v>33414153.379999999</v>
      </c>
      <c r="D49" s="1">
        <v>0</v>
      </c>
      <c r="E49" s="1">
        <v>33406224.449999999</v>
      </c>
      <c r="F49" s="1">
        <v>8799284</v>
      </c>
      <c r="G49" s="1">
        <v>5741408.0099999998</v>
      </c>
      <c r="H49" s="1">
        <v>996529.99</v>
      </c>
      <c r="I49" s="1">
        <v>82.79</v>
      </c>
      <c r="J49" s="1">
        <v>23.35</v>
      </c>
      <c r="K49" s="1">
        <v>-6.15</v>
      </c>
    </row>
    <row r="50" spans="1:11" x14ac:dyDescent="0.25">
      <c r="A50">
        <v>297</v>
      </c>
      <c r="B50" t="s">
        <v>58</v>
      </c>
      <c r="C50" s="1">
        <v>1316253.23</v>
      </c>
      <c r="D50" s="1">
        <v>0</v>
      </c>
      <c r="E50" s="1">
        <v>1316253.23</v>
      </c>
      <c r="F50" s="1">
        <v>0</v>
      </c>
      <c r="G50" s="1">
        <v>0</v>
      </c>
      <c r="H50" s="1">
        <v>0</v>
      </c>
      <c r="I50" s="1">
        <v>100</v>
      </c>
      <c r="J50" s="1">
        <v>0</v>
      </c>
      <c r="K50" s="1">
        <v>0</v>
      </c>
    </row>
    <row r="51" spans="1:11" x14ac:dyDescent="0.25">
      <c r="A51">
        <v>46</v>
      </c>
      <c r="B51" t="s">
        <v>59</v>
      </c>
      <c r="C51" s="1">
        <v>2208597.48</v>
      </c>
      <c r="D51" s="1">
        <v>0</v>
      </c>
      <c r="E51" s="1">
        <v>1949767.61</v>
      </c>
      <c r="F51" s="1">
        <v>195553.77</v>
      </c>
      <c r="G51" s="1">
        <v>0</v>
      </c>
      <c r="H51" s="1">
        <v>0</v>
      </c>
      <c r="I51" s="1">
        <v>88.28</v>
      </c>
      <c r="J51" s="1">
        <v>8.85</v>
      </c>
      <c r="K51" s="1">
        <v>2.86</v>
      </c>
    </row>
    <row r="52" spans="1:11" x14ac:dyDescent="0.25">
      <c r="A52">
        <v>47</v>
      </c>
      <c r="B52" t="s">
        <v>60</v>
      </c>
      <c r="C52" s="1">
        <v>2191670.4500000002</v>
      </c>
      <c r="D52" s="1">
        <v>0</v>
      </c>
      <c r="E52" s="1">
        <v>1735093.76</v>
      </c>
      <c r="F52" s="1">
        <v>440157.97</v>
      </c>
      <c r="G52" s="1">
        <v>0</v>
      </c>
      <c r="H52" s="1">
        <v>0</v>
      </c>
      <c r="I52" s="1">
        <v>79.17</v>
      </c>
      <c r="J52" s="1">
        <v>20.079999999999998</v>
      </c>
      <c r="K52" s="1">
        <v>0.75</v>
      </c>
    </row>
    <row r="53" spans="1:11" x14ac:dyDescent="0.25">
      <c r="A53">
        <v>48</v>
      </c>
      <c r="B53" t="s">
        <v>61</v>
      </c>
      <c r="C53" s="1">
        <v>3927374.73</v>
      </c>
      <c r="D53" s="1">
        <v>0</v>
      </c>
      <c r="E53" s="1">
        <v>2948399.59</v>
      </c>
      <c r="F53" s="1">
        <v>931540.14</v>
      </c>
      <c r="G53" s="1">
        <v>0</v>
      </c>
      <c r="H53" s="1">
        <v>0</v>
      </c>
      <c r="I53" s="1">
        <v>75.069999999999993</v>
      </c>
      <c r="J53" s="1">
        <v>23.72</v>
      </c>
      <c r="K53" s="1">
        <v>1.21</v>
      </c>
    </row>
    <row r="54" spans="1:11" x14ac:dyDescent="0.25">
      <c r="A54">
        <v>49</v>
      </c>
      <c r="B54" t="s">
        <v>62</v>
      </c>
      <c r="C54" s="1">
        <v>3390612.13</v>
      </c>
      <c r="D54" s="1">
        <v>0</v>
      </c>
      <c r="E54" s="1">
        <v>3371406.98</v>
      </c>
      <c r="F54" s="1">
        <v>594186.68000000005</v>
      </c>
      <c r="G54" s="1">
        <v>0</v>
      </c>
      <c r="H54" s="1">
        <v>0</v>
      </c>
      <c r="I54" s="1">
        <v>99.43</v>
      </c>
      <c r="J54" s="1">
        <v>17.52</v>
      </c>
      <c r="K54" s="1">
        <v>-16.96</v>
      </c>
    </row>
    <row r="55" spans="1:11" x14ac:dyDescent="0.25">
      <c r="A55">
        <v>512</v>
      </c>
      <c r="B55" t="s">
        <v>63</v>
      </c>
      <c r="C55" s="1">
        <v>3932249.48</v>
      </c>
      <c r="D55" s="1">
        <v>0</v>
      </c>
      <c r="E55" s="1">
        <v>2710603.52</v>
      </c>
      <c r="F55" s="1">
        <v>1206608.8999999999</v>
      </c>
      <c r="G55" s="1">
        <v>0</v>
      </c>
      <c r="H55" s="1">
        <v>0</v>
      </c>
      <c r="I55" s="1">
        <v>68.930000000000007</v>
      </c>
      <c r="J55" s="1">
        <v>30.68</v>
      </c>
      <c r="K55" s="1">
        <v>0.38</v>
      </c>
    </row>
    <row r="56" spans="1:11" x14ac:dyDescent="0.25">
      <c r="A56">
        <v>50</v>
      </c>
      <c r="B56" t="s">
        <v>64</v>
      </c>
      <c r="C56" s="1">
        <v>11508139.92</v>
      </c>
      <c r="D56" s="1">
        <v>0</v>
      </c>
      <c r="E56" s="1">
        <v>9253085.7100000009</v>
      </c>
      <c r="F56" s="1">
        <v>3013802.42</v>
      </c>
      <c r="G56" s="1">
        <v>809433.52</v>
      </c>
      <c r="H56" s="1">
        <v>423800.79</v>
      </c>
      <c r="I56" s="1">
        <v>73.37</v>
      </c>
      <c r="J56" s="1">
        <v>22.51</v>
      </c>
      <c r="K56" s="1">
        <v>4.12</v>
      </c>
    </row>
    <row r="57" spans="1:11" x14ac:dyDescent="0.25">
      <c r="A57">
        <v>51</v>
      </c>
      <c r="B57" t="s">
        <v>65</v>
      </c>
      <c r="C57" s="1">
        <v>2089713.75</v>
      </c>
      <c r="D57" s="1">
        <v>0</v>
      </c>
      <c r="E57" s="1">
        <v>1512959.74</v>
      </c>
      <c r="F57" s="1">
        <v>577060.14</v>
      </c>
      <c r="G57" s="1">
        <v>111.13</v>
      </c>
      <c r="H57" s="1">
        <v>0</v>
      </c>
      <c r="I57" s="1">
        <v>72.400000000000006</v>
      </c>
      <c r="J57" s="1">
        <v>27.61</v>
      </c>
      <c r="K57" s="1">
        <v>-0.01</v>
      </c>
    </row>
    <row r="58" spans="1:11" x14ac:dyDescent="0.25">
      <c r="A58">
        <v>52</v>
      </c>
      <c r="B58" t="s">
        <v>66</v>
      </c>
      <c r="C58" s="1">
        <v>3240358.67</v>
      </c>
      <c r="D58" s="1">
        <v>0</v>
      </c>
      <c r="E58" s="1">
        <v>3346154.54</v>
      </c>
      <c r="F58" s="1">
        <v>538349.72</v>
      </c>
      <c r="G58" s="1">
        <v>463696.99</v>
      </c>
      <c r="H58" s="1">
        <v>64579.519999999997</v>
      </c>
      <c r="I58" s="1">
        <v>88.95</v>
      </c>
      <c r="J58" s="1">
        <v>14.62</v>
      </c>
      <c r="K58" s="1">
        <v>-3.58</v>
      </c>
    </row>
    <row r="59" spans="1:11" x14ac:dyDescent="0.25">
      <c r="A59">
        <v>293</v>
      </c>
      <c r="B59" t="s">
        <v>67</v>
      </c>
      <c r="C59" s="1">
        <v>1460698.69</v>
      </c>
      <c r="D59" s="1">
        <v>0</v>
      </c>
      <c r="E59" s="1">
        <v>1533709.33</v>
      </c>
      <c r="F59" s="1">
        <v>466</v>
      </c>
      <c r="G59" s="1">
        <v>90173.56</v>
      </c>
      <c r="H59" s="1">
        <v>0</v>
      </c>
      <c r="I59" s="1">
        <v>98.82</v>
      </c>
      <c r="J59" s="1">
        <v>0.03</v>
      </c>
      <c r="K59" s="1">
        <v>1.1399999999999999</v>
      </c>
    </row>
    <row r="60" spans="1:11" x14ac:dyDescent="0.25">
      <c r="A60">
        <v>53</v>
      </c>
      <c r="B60" t="s">
        <v>68</v>
      </c>
      <c r="C60" s="1">
        <v>27205195.510000002</v>
      </c>
      <c r="D60" s="1">
        <v>0</v>
      </c>
      <c r="E60" s="1">
        <v>26390461.93</v>
      </c>
      <c r="F60" s="1">
        <v>718172.67</v>
      </c>
      <c r="G60" s="1">
        <v>0</v>
      </c>
      <c r="H60" s="1">
        <v>0</v>
      </c>
      <c r="I60" s="1">
        <v>97.01</v>
      </c>
      <c r="J60" s="1">
        <v>2.64</v>
      </c>
      <c r="K60" s="1">
        <v>0.35</v>
      </c>
    </row>
    <row r="61" spans="1:11" x14ac:dyDescent="0.25">
      <c r="A61">
        <v>58</v>
      </c>
      <c r="B61" t="s">
        <v>69</v>
      </c>
      <c r="C61" s="1">
        <v>1938606.99</v>
      </c>
      <c r="D61" s="1">
        <v>0</v>
      </c>
      <c r="E61" s="1">
        <v>1938606.99</v>
      </c>
      <c r="F61" s="1">
        <v>597053.94999999995</v>
      </c>
      <c r="G61" s="1">
        <v>0</v>
      </c>
      <c r="H61" s="1">
        <v>0</v>
      </c>
      <c r="I61" s="1">
        <v>100</v>
      </c>
      <c r="J61" s="1">
        <v>30.8</v>
      </c>
      <c r="K61" s="1">
        <v>-30.8</v>
      </c>
    </row>
    <row r="62" spans="1:11" x14ac:dyDescent="0.25">
      <c r="A62">
        <v>59</v>
      </c>
      <c r="B62" t="s">
        <v>70</v>
      </c>
      <c r="C62" s="1">
        <v>5254670.43</v>
      </c>
      <c r="D62" s="1">
        <v>0</v>
      </c>
      <c r="E62" s="1">
        <v>4994970.9800000004</v>
      </c>
      <c r="F62" s="1">
        <v>292965.92</v>
      </c>
      <c r="G62" s="1">
        <v>0</v>
      </c>
      <c r="H62" s="1">
        <v>0</v>
      </c>
      <c r="I62" s="1">
        <v>95.06</v>
      </c>
      <c r="J62" s="1">
        <v>5.58</v>
      </c>
      <c r="K62" s="1">
        <v>-0.63</v>
      </c>
    </row>
    <row r="63" spans="1:11" x14ac:dyDescent="0.25">
      <c r="A63">
        <v>60</v>
      </c>
      <c r="B63" t="s">
        <v>71</v>
      </c>
      <c r="C63" s="1">
        <v>5129715.66</v>
      </c>
      <c r="D63" s="1">
        <v>0</v>
      </c>
      <c r="E63" s="1">
        <v>4711272.7300000004</v>
      </c>
      <c r="F63" s="1">
        <v>467870.45</v>
      </c>
      <c r="G63" s="1">
        <v>0</v>
      </c>
      <c r="H63" s="1">
        <v>0</v>
      </c>
      <c r="I63" s="1">
        <v>91.84</v>
      </c>
      <c r="J63" s="1">
        <v>9.1199999999999992</v>
      </c>
      <c r="K63" s="1">
        <v>-0.96</v>
      </c>
    </row>
    <row r="64" spans="1:11" x14ac:dyDescent="0.25">
      <c r="A64">
        <v>61</v>
      </c>
      <c r="B64" t="s">
        <v>72</v>
      </c>
      <c r="C64" s="1">
        <v>2454061.5</v>
      </c>
      <c r="D64" s="1">
        <v>0</v>
      </c>
      <c r="E64" s="1">
        <v>1815586.25</v>
      </c>
      <c r="F64" s="1">
        <v>650006.39</v>
      </c>
      <c r="G64" s="1">
        <v>24506.639999999999</v>
      </c>
      <c r="H64" s="1">
        <v>34246.910000000003</v>
      </c>
      <c r="I64" s="1">
        <v>72.98</v>
      </c>
      <c r="J64" s="1">
        <v>25.09</v>
      </c>
      <c r="K64" s="1">
        <v>1.92</v>
      </c>
    </row>
    <row r="65" spans="1:11" x14ac:dyDescent="0.25">
      <c r="A65">
        <v>291</v>
      </c>
      <c r="B65" t="s">
        <v>73</v>
      </c>
      <c r="C65" s="1">
        <v>7806580.4500000002</v>
      </c>
      <c r="D65" s="1">
        <v>0</v>
      </c>
      <c r="E65" s="1">
        <v>5603026.4400000004</v>
      </c>
      <c r="F65" s="1">
        <v>1911370.36</v>
      </c>
      <c r="G65" s="1">
        <v>0</v>
      </c>
      <c r="H65" s="1">
        <v>0</v>
      </c>
      <c r="I65" s="1">
        <v>71.77</v>
      </c>
      <c r="J65" s="1">
        <v>24.48</v>
      </c>
      <c r="K65" s="1">
        <v>3.74</v>
      </c>
    </row>
    <row r="66" spans="1:11" x14ac:dyDescent="0.25">
      <c r="A66">
        <v>283</v>
      </c>
      <c r="B66" t="s">
        <v>74</v>
      </c>
      <c r="C66" s="1">
        <v>37253988.159999996</v>
      </c>
      <c r="D66" s="1">
        <v>0</v>
      </c>
      <c r="E66" s="1">
        <v>29463868.18</v>
      </c>
      <c r="F66" s="1">
        <v>5434044.8399999999</v>
      </c>
      <c r="G66" s="1">
        <v>9244.24</v>
      </c>
      <c r="H66" s="1">
        <v>0</v>
      </c>
      <c r="I66" s="1">
        <v>79.06</v>
      </c>
      <c r="J66" s="1">
        <v>14.59</v>
      </c>
      <c r="K66" s="1">
        <v>6.35</v>
      </c>
    </row>
    <row r="67" spans="1:11" x14ac:dyDescent="0.25">
      <c r="A67">
        <v>275</v>
      </c>
      <c r="B67" t="s">
        <v>75</v>
      </c>
      <c r="C67" s="1">
        <v>12592962.939999999</v>
      </c>
      <c r="D67" s="1">
        <v>0</v>
      </c>
      <c r="E67" s="1">
        <v>9469667.0999999996</v>
      </c>
      <c r="F67" s="1">
        <v>3557531.95</v>
      </c>
      <c r="G67" s="1">
        <v>0</v>
      </c>
      <c r="H67" s="1">
        <v>42570</v>
      </c>
      <c r="I67" s="1">
        <v>75.2</v>
      </c>
      <c r="J67" s="1">
        <v>27.91</v>
      </c>
      <c r="K67" s="1">
        <v>-3.11</v>
      </c>
    </row>
    <row r="68" spans="1:11" x14ac:dyDescent="0.25">
      <c r="A68">
        <v>62</v>
      </c>
      <c r="B68" t="s">
        <v>76</v>
      </c>
      <c r="C68" s="1">
        <v>1710287.18</v>
      </c>
      <c r="D68" s="1">
        <v>0</v>
      </c>
      <c r="E68" s="1">
        <v>1295285.67</v>
      </c>
      <c r="F68" s="1">
        <v>308769.46999999997</v>
      </c>
      <c r="G68" s="1">
        <v>0</v>
      </c>
      <c r="H68" s="1">
        <v>0</v>
      </c>
      <c r="I68" s="1">
        <v>75.739999999999995</v>
      </c>
      <c r="J68" s="1">
        <v>18.05</v>
      </c>
      <c r="K68" s="1">
        <v>6.21</v>
      </c>
    </row>
    <row r="69" spans="1:11" x14ac:dyDescent="0.25">
      <c r="A69">
        <v>63</v>
      </c>
      <c r="B69" t="s">
        <v>77</v>
      </c>
      <c r="C69" s="1">
        <v>812031.72</v>
      </c>
      <c r="D69" s="1">
        <v>0</v>
      </c>
      <c r="E69" s="1">
        <v>655179.81000000006</v>
      </c>
      <c r="F69" s="1">
        <v>209794.7</v>
      </c>
      <c r="G69" s="1">
        <v>0</v>
      </c>
      <c r="H69" s="1">
        <v>0</v>
      </c>
      <c r="I69" s="1">
        <v>80.680000000000007</v>
      </c>
      <c r="J69" s="1">
        <v>25.84</v>
      </c>
      <c r="K69" s="1">
        <v>-6.52</v>
      </c>
    </row>
    <row r="70" spans="1:11" x14ac:dyDescent="0.25">
      <c r="A70">
        <v>64</v>
      </c>
      <c r="B70" t="s">
        <v>78</v>
      </c>
      <c r="C70" s="1">
        <v>3429048.73</v>
      </c>
      <c r="D70" s="1">
        <v>0</v>
      </c>
      <c r="E70" s="1">
        <v>3008479.71</v>
      </c>
      <c r="F70" s="1">
        <v>390581.57</v>
      </c>
      <c r="G70" s="1">
        <v>0</v>
      </c>
      <c r="H70" s="1">
        <v>0</v>
      </c>
      <c r="I70" s="1">
        <v>87.74</v>
      </c>
      <c r="J70" s="1">
        <v>11.39</v>
      </c>
      <c r="K70" s="1">
        <v>0.87</v>
      </c>
    </row>
    <row r="71" spans="1:11" x14ac:dyDescent="0.25">
      <c r="A71">
        <v>65</v>
      </c>
      <c r="B71" t="s">
        <v>79</v>
      </c>
      <c r="C71" s="1">
        <v>4201297.25</v>
      </c>
      <c r="D71" s="1">
        <v>0</v>
      </c>
      <c r="E71" s="1">
        <v>3010197.29</v>
      </c>
      <c r="F71" s="1">
        <v>1218509.52</v>
      </c>
      <c r="G71" s="1">
        <v>0</v>
      </c>
      <c r="H71" s="1">
        <v>0</v>
      </c>
      <c r="I71" s="1">
        <v>71.650000000000006</v>
      </c>
      <c r="J71" s="1">
        <v>29</v>
      </c>
      <c r="K71" s="1">
        <v>-0.65</v>
      </c>
    </row>
    <row r="72" spans="1:11" x14ac:dyDescent="0.25">
      <c r="A72">
        <v>66</v>
      </c>
      <c r="B72" t="s">
        <v>80</v>
      </c>
      <c r="C72" s="1">
        <v>36892262.57</v>
      </c>
      <c r="D72" s="1">
        <v>0</v>
      </c>
      <c r="E72" s="1">
        <v>28922633.07</v>
      </c>
      <c r="F72" s="1">
        <v>9129281.7599999998</v>
      </c>
      <c r="G72" s="1">
        <v>0</v>
      </c>
      <c r="H72" s="1">
        <v>83023.5</v>
      </c>
      <c r="I72" s="1">
        <v>78.400000000000006</v>
      </c>
      <c r="J72" s="1">
        <v>24.52</v>
      </c>
      <c r="K72" s="1">
        <v>-2.92</v>
      </c>
    </row>
    <row r="73" spans="1:11" x14ac:dyDescent="0.25">
      <c r="A73">
        <v>67</v>
      </c>
      <c r="B73" t="s">
        <v>81</v>
      </c>
      <c r="C73" s="1">
        <v>2322882.91</v>
      </c>
      <c r="D73" s="1">
        <v>0</v>
      </c>
      <c r="E73" s="1">
        <v>1523957.11</v>
      </c>
      <c r="F73" s="1">
        <v>834287.04</v>
      </c>
      <c r="G73" s="1">
        <v>0</v>
      </c>
      <c r="H73" s="1">
        <v>48972</v>
      </c>
      <c r="I73" s="1">
        <v>65.61</v>
      </c>
      <c r="J73" s="1">
        <v>33.81</v>
      </c>
      <c r="K73" s="1">
        <v>0.59</v>
      </c>
    </row>
    <row r="74" spans="1:11" x14ac:dyDescent="0.25">
      <c r="A74">
        <v>68</v>
      </c>
      <c r="B74" t="s">
        <v>263</v>
      </c>
      <c r="C74" s="1">
        <v>5694170.6500000004</v>
      </c>
      <c r="D74" s="1">
        <v>0</v>
      </c>
      <c r="E74" s="1">
        <v>4320557.13</v>
      </c>
      <c r="F74" s="1">
        <v>1401279.19</v>
      </c>
      <c r="G74" s="1">
        <v>0</v>
      </c>
      <c r="H74" s="1">
        <v>159573.18</v>
      </c>
      <c r="I74" s="1">
        <v>75.88</v>
      </c>
      <c r="J74" s="1">
        <v>21.81</v>
      </c>
      <c r="K74" s="1">
        <v>2.3199999999999998</v>
      </c>
    </row>
    <row r="75" spans="1:11" x14ac:dyDescent="0.25">
      <c r="A75">
        <v>69</v>
      </c>
      <c r="B75" t="s">
        <v>82</v>
      </c>
      <c r="C75" s="1">
        <v>978673.91</v>
      </c>
      <c r="D75" s="1">
        <v>0</v>
      </c>
      <c r="E75" s="1">
        <v>585412.51</v>
      </c>
      <c r="F75" s="1">
        <v>399268.41</v>
      </c>
      <c r="G75" s="1">
        <v>0</v>
      </c>
      <c r="H75" s="1">
        <v>0</v>
      </c>
      <c r="I75" s="1">
        <v>59.82</v>
      </c>
      <c r="J75" s="1">
        <v>40.799999999999997</v>
      </c>
      <c r="K75" s="1">
        <v>-0.61</v>
      </c>
    </row>
    <row r="76" spans="1:11" x14ac:dyDescent="0.25">
      <c r="A76">
        <v>70</v>
      </c>
      <c r="B76" t="s">
        <v>83</v>
      </c>
      <c r="C76" s="1">
        <v>380348.83</v>
      </c>
      <c r="D76" s="1">
        <v>0</v>
      </c>
      <c r="E76" s="1">
        <v>364677.53</v>
      </c>
      <c r="F76" s="1">
        <v>1490.47</v>
      </c>
      <c r="G76" s="1">
        <v>0</v>
      </c>
      <c r="H76" s="1">
        <v>0</v>
      </c>
      <c r="I76" s="1">
        <v>95.88</v>
      </c>
      <c r="J76" s="1">
        <v>0.39</v>
      </c>
      <c r="K76" s="1">
        <v>3.73</v>
      </c>
    </row>
    <row r="77" spans="1:11" x14ac:dyDescent="0.25">
      <c r="A77">
        <v>71</v>
      </c>
      <c r="B77" t="s">
        <v>84</v>
      </c>
      <c r="C77" s="1">
        <v>1175355.03</v>
      </c>
      <c r="D77" s="1">
        <v>0</v>
      </c>
      <c r="E77" s="1">
        <v>856399.9</v>
      </c>
      <c r="F77" s="1">
        <v>339000.82</v>
      </c>
      <c r="G77" s="1">
        <v>0</v>
      </c>
      <c r="H77" s="1">
        <v>0</v>
      </c>
      <c r="I77" s="1">
        <v>72.86</v>
      </c>
      <c r="J77" s="1">
        <v>28.84</v>
      </c>
      <c r="K77" s="1">
        <v>-1.71</v>
      </c>
    </row>
    <row r="78" spans="1:11" x14ac:dyDescent="0.25">
      <c r="A78">
        <v>72</v>
      </c>
      <c r="B78" t="s">
        <v>85</v>
      </c>
      <c r="C78" s="1">
        <v>1084412.82</v>
      </c>
      <c r="D78" s="1">
        <v>0</v>
      </c>
      <c r="E78" s="1">
        <v>895683.93</v>
      </c>
      <c r="F78" s="1">
        <v>243648.65</v>
      </c>
      <c r="G78" s="1">
        <v>0</v>
      </c>
      <c r="H78" s="1">
        <v>0</v>
      </c>
      <c r="I78" s="1">
        <v>82.6</v>
      </c>
      <c r="J78" s="1">
        <v>22.47</v>
      </c>
      <c r="K78" s="1">
        <v>-5.0599999999999996</v>
      </c>
    </row>
    <row r="79" spans="1:11" x14ac:dyDescent="0.25">
      <c r="A79">
        <v>73</v>
      </c>
      <c r="B79" t="s">
        <v>86</v>
      </c>
      <c r="C79" s="1">
        <v>751252.02</v>
      </c>
      <c r="D79" s="1">
        <v>0</v>
      </c>
      <c r="E79" s="1">
        <v>676048.04</v>
      </c>
      <c r="F79" s="1">
        <v>88897.49</v>
      </c>
      <c r="G79" s="1">
        <v>0</v>
      </c>
      <c r="H79" s="1">
        <v>0</v>
      </c>
      <c r="I79" s="1">
        <v>89.99</v>
      </c>
      <c r="J79" s="1">
        <v>11.83</v>
      </c>
      <c r="K79" s="1">
        <v>-1.82</v>
      </c>
    </row>
    <row r="80" spans="1:11" x14ac:dyDescent="0.25">
      <c r="A80">
        <v>74</v>
      </c>
      <c r="B80" t="s">
        <v>87</v>
      </c>
      <c r="C80" s="1">
        <v>426052.38</v>
      </c>
      <c r="D80" s="1">
        <v>0</v>
      </c>
      <c r="E80" s="1">
        <v>337456.62</v>
      </c>
      <c r="F80" s="1">
        <v>132379.71</v>
      </c>
      <c r="G80" s="1">
        <v>0</v>
      </c>
      <c r="H80" s="1">
        <v>0</v>
      </c>
      <c r="I80" s="1">
        <v>79.209999999999994</v>
      </c>
      <c r="J80" s="1">
        <v>31.07</v>
      </c>
      <c r="K80" s="1">
        <v>-10.28</v>
      </c>
    </row>
    <row r="81" spans="1:11" x14ac:dyDescent="0.25">
      <c r="A81">
        <v>75</v>
      </c>
      <c r="B81" t="s">
        <v>88</v>
      </c>
      <c r="C81" s="1">
        <v>2753931.04</v>
      </c>
      <c r="D81" s="1">
        <v>0</v>
      </c>
      <c r="E81" s="1">
        <v>1793600.79</v>
      </c>
      <c r="F81" s="1">
        <v>929368.95</v>
      </c>
      <c r="G81" s="1">
        <v>0</v>
      </c>
      <c r="H81" s="1">
        <v>376.75</v>
      </c>
      <c r="I81" s="1">
        <v>65.13</v>
      </c>
      <c r="J81" s="1">
        <v>33.729999999999997</v>
      </c>
      <c r="K81" s="1">
        <v>1.1399999999999999</v>
      </c>
    </row>
    <row r="82" spans="1:11" x14ac:dyDescent="0.25">
      <c r="A82">
        <v>76</v>
      </c>
      <c r="B82" t="s">
        <v>89</v>
      </c>
      <c r="C82" s="1">
        <v>2590118.84</v>
      </c>
      <c r="D82" s="1">
        <v>0</v>
      </c>
      <c r="E82" s="1">
        <v>2442490.5099999998</v>
      </c>
      <c r="F82" s="1">
        <v>129136.46</v>
      </c>
      <c r="G82" s="1">
        <v>0</v>
      </c>
      <c r="H82" s="1">
        <v>0</v>
      </c>
      <c r="I82" s="1">
        <v>94.3</v>
      </c>
      <c r="J82" s="1">
        <v>4.99</v>
      </c>
      <c r="K82" s="1">
        <v>0.71</v>
      </c>
    </row>
    <row r="83" spans="1:11" x14ac:dyDescent="0.25">
      <c r="A83">
        <v>77</v>
      </c>
      <c r="B83" t="s">
        <v>90</v>
      </c>
      <c r="C83" s="1">
        <v>2656039.75</v>
      </c>
      <c r="D83" s="1">
        <v>0</v>
      </c>
      <c r="E83" s="1">
        <v>2487932.62</v>
      </c>
      <c r="F83" s="1">
        <v>274828.03999999998</v>
      </c>
      <c r="G83" s="1">
        <v>0</v>
      </c>
      <c r="H83" s="1">
        <v>0</v>
      </c>
      <c r="I83" s="1">
        <v>93.67</v>
      </c>
      <c r="J83" s="1">
        <v>10.35</v>
      </c>
      <c r="K83" s="1">
        <v>-4.0199999999999996</v>
      </c>
    </row>
    <row r="84" spans="1:11" x14ac:dyDescent="0.25">
      <c r="A84">
        <v>78</v>
      </c>
      <c r="B84" t="s">
        <v>91</v>
      </c>
      <c r="C84" s="1">
        <v>4529954.04</v>
      </c>
      <c r="D84" s="1">
        <v>0</v>
      </c>
      <c r="E84" s="1">
        <v>4529954.04</v>
      </c>
      <c r="F84" s="1">
        <v>0</v>
      </c>
      <c r="G84" s="1">
        <v>0</v>
      </c>
      <c r="H84" s="1">
        <v>0</v>
      </c>
      <c r="I84" s="1">
        <v>100</v>
      </c>
      <c r="J84" s="1">
        <v>0</v>
      </c>
      <c r="K84" s="1">
        <v>0</v>
      </c>
    </row>
    <row r="85" spans="1:11" x14ac:dyDescent="0.25">
      <c r="A85">
        <v>79</v>
      </c>
      <c r="B85" t="s">
        <v>92</v>
      </c>
      <c r="C85" s="1">
        <v>1750486.36</v>
      </c>
      <c r="D85" s="1">
        <v>0</v>
      </c>
      <c r="E85" s="1">
        <v>1425264.4</v>
      </c>
      <c r="F85" s="1">
        <v>372434.38</v>
      </c>
      <c r="G85" s="1">
        <v>0</v>
      </c>
      <c r="H85" s="1">
        <v>219.37</v>
      </c>
      <c r="I85" s="1">
        <v>81.42</v>
      </c>
      <c r="J85" s="1">
        <v>21.26</v>
      </c>
      <c r="K85" s="1">
        <v>-2.68</v>
      </c>
    </row>
    <row r="86" spans="1:11" x14ac:dyDescent="0.25">
      <c r="A86">
        <v>80</v>
      </c>
      <c r="B86" t="s">
        <v>93</v>
      </c>
      <c r="C86" s="1">
        <v>2693836.49</v>
      </c>
      <c r="D86" s="1">
        <v>0</v>
      </c>
      <c r="E86" s="1">
        <v>1801378.63</v>
      </c>
      <c r="F86" s="1">
        <v>854990.53</v>
      </c>
      <c r="G86" s="1">
        <v>0</v>
      </c>
      <c r="H86" s="1">
        <v>0</v>
      </c>
      <c r="I86" s="1">
        <v>66.87</v>
      </c>
      <c r="J86" s="1">
        <v>31.74</v>
      </c>
      <c r="K86" s="1">
        <v>1.39</v>
      </c>
    </row>
    <row r="87" spans="1:11" x14ac:dyDescent="0.25">
      <c r="A87">
        <v>81</v>
      </c>
      <c r="B87" t="s">
        <v>94</v>
      </c>
      <c r="C87" s="1">
        <v>1157657.44</v>
      </c>
      <c r="D87" s="1">
        <v>0</v>
      </c>
      <c r="E87" s="1">
        <v>741540.09</v>
      </c>
      <c r="F87" s="1">
        <v>450817.07</v>
      </c>
      <c r="G87" s="1">
        <v>32488.11</v>
      </c>
      <c r="H87" s="1">
        <v>16730.990000000002</v>
      </c>
      <c r="I87" s="1">
        <v>61.25</v>
      </c>
      <c r="J87" s="1">
        <v>37.5</v>
      </c>
      <c r="K87" s="1">
        <v>1.25</v>
      </c>
    </row>
    <row r="88" spans="1:11" x14ac:dyDescent="0.25">
      <c r="A88">
        <v>82</v>
      </c>
      <c r="B88" t="s">
        <v>95</v>
      </c>
      <c r="C88" s="1">
        <v>2668338.09</v>
      </c>
      <c r="D88" s="1">
        <v>0</v>
      </c>
      <c r="E88" s="1">
        <v>2198336.79</v>
      </c>
      <c r="F88" s="1">
        <v>491459.34</v>
      </c>
      <c r="G88" s="1">
        <v>0</v>
      </c>
      <c r="H88" s="1">
        <v>15408.85</v>
      </c>
      <c r="I88" s="1">
        <v>82.39</v>
      </c>
      <c r="J88" s="1">
        <v>17.84</v>
      </c>
      <c r="K88" s="1">
        <v>-0.23</v>
      </c>
    </row>
    <row r="89" spans="1:11" x14ac:dyDescent="0.25">
      <c r="A89">
        <v>83</v>
      </c>
      <c r="B89" t="s">
        <v>96</v>
      </c>
      <c r="C89" s="1">
        <v>6312724.7400000002</v>
      </c>
      <c r="D89" s="1">
        <v>0</v>
      </c>
      <c r="E89" s="1">
        <v>5336504.62</v>
      </c>
      <c r="F89" s="1">
        <v>2464521.2200000002</v>
      </c>
      <c r="G89" s="1">
        <v>398148.06</v>
      </c>
      <c r="H89" s="1">
        <v>191859.58</v>
      </c>
      <c r="I89" s="1">
        <v>78.23</v>
      </c>
      <c r="J89" s="1">
        <v>36</v>
      </c>
      <c r="K89" s="1">
        <v>-14.23</v>
      </c>
    </row>
    <row r="90" spans="1:11" x14ac:dyDescent="0.25">
      <c r="A90">
        <v>84</v>
      </c>
      <c r="B90" t="s">
        <v>97</v>
      </c>
      <c r="C90" s="1">
        <v>49047011.340000004</v>
      </c>
      <c r="D90" s="1">
        <v>0</v>
      </c>
      <c r="E90" s="1">
        <v>38817466.969999999</v>
      </c>
      <c r="F90" s="1">
        <v>8523031.3300000001</v>
      </c>
      <c r="G90" s="1">
        <v>0</v>
      </c>
      <c r="H90" s="1">
        <v>0</v>
      </c>
      <c r="I90" s="1">
        <v>79.14</v>
      </c>
      <c r="J90" s="1">
        <v>17.38</v>
      </c>
      <c r="K90" s="1">
        <v>3.48</v>
      </c>
    </row>
    <row r="91" spans="1:11" x14ac:dyDescent="0.25">
      <c r="A91">
        <v>85</v>
      </c>
      <c r="B91" t="s">
        <v>98</v>
      </c>
      <c r="C91" s="1">
        <v>1306662.52</v>
      </c>
      <c r="D91" s="1">
        <v>0</v>
      </c>
      <c r="E91" s="1">
        <v>937967.79</v>
      </c>
      <c r="F91" s="1">
        <v>355319.97</v>
      </c>
      <c r="G91" s="1">
        <v>0</v>
      </c>
      <c r="H91" s="1">
        <v>0</v>
      </c>
      <c r="I91" s="1">
        <v>71.78</v>
      </c>
      <c r="J91" s="1">
        <v>27.19</v>
      </c>
      <c r="K91" s="1">
        <v>1.02</v>
      </c>
    </row>
    <row r="92" spans="1:11" x14ac:dyDescent="0.25">
      <c r="A92">
        <v>475</v>
      </c>
      <c r="B92" t="s">
        <v>99</v>
      </c>
      <c r="C92" s="1">
        <v>2652488.61</v>
      </c>
      <c r="D92" s="1">
        <v>0</v>
      </c>
      <c r="E92" s="1">
        <v>2609349.61</v>
      </c>
      <c r="F92" s="1">
        <v>26375.57</v>
      </c>
      <c r="G92" s="1">
        <v>0</v>
      </c>
      <c r="H92" s="1">
        <v>0</v>
      </c>
      <c r="I92" s="1">
        <v>98.37</v>
      </c>
      <c r="J92" s="1">
        <v>0.99</v>
      </c>
      <c r="K92" s="1">
        <v>0.63</v>
      </c>
    </row>
    <row r="93" spans="1:11" x14ac:dyDescent="0.25">
      <c r="A93">
        <v>86</v>
      </c>
      <c r="B93" t="s">
        <v>100</v>
      </c>
      <c r="C93" s="1">
        <v>5051468.84</v>
      </c>
      <c r="D93" s="1">
        <v>0</v>
      </c>
      <c r="E93" s="1">
        <v>4490567.22</v>
      </c>
      <c r="F93" s="1">
        <v>1350965.59</v>
      </c>
      <c r="G93" s="1">
        <v>494.08</v>
      </c>
      <c r="H93" s="1">
        <v>0</v>
      </c>
      <c r="I93" s="1">
        <v>88.89</v>
      </c>
      <c r="J93" s="1">
        <v>26.74</v>
      </c>
      <c r="K93" s="1">
        <v>-15.63</v>
      </c>
    </row>
    <row r="94" spans="1:11" x14ac:dyDescent="0.25">
      <c r="A94">
        <v>87</v>
      </c>
      <c r="B94" t="s">
        <v>101</v>
      </c>
      <c r="C94" s="1">
        <v>1678655.32</v>
      </c>
      <c r="D94" s="1">
        <v>0</v>
      </c>
      <c r="E94" s="1">
        <v>1358982.21</v>
      </c>
      <c r="F94" s="1">
        <v>333899.90000000002</v>
      </c>
      <c r="G94" s="1">
        <v>0</v>
      </c>
      <c r="H94" s="1">
        <v>54024.88</v>
      </c>
      <c r="I94" s="1">
        <v>80.959999999999994</v>
      </c>
      <c r="J94" s="1">
        <v>16.670000000000002</v>
      </c>
      <c r="K94" s="1">
        <v>2.37</v>
      </c>
    </row>
    <row r="95" spans="1:11" x14ac:dyDescent="0.25">
      <c r="A95">
        <v>88</v>
      </c>
      <c r="B95" t="s">
        <v>102</v>
      </c>
      <c r="C95" s="1">
        <v>24825353.57</v>
      </c>
      <c r="D95" s="1">
        <v>0</v>
      </c>
      <c r="E95" s="1">
        <v>18900185.280000001</v>
      </c>
      <c r="F95" s="1">
        <v>6430782.1900000004</v>
      </c>
      <c r="G95" s="1">
        <v>1558455.07</v>
      </c>
      <c r="H95" s="1">
        <v>372741.3</v>
      </c>
      <c r="I95" s="1">
        <v>69.849999999999994</v>
      </c>
      <c r="J95" s="1">
        <v>24.4</v>
      </c>
      <c r="K95" s="1">
        <v>5.74</v>
      </c>
    </row>
    <row r="96" spans="1:11" x14ac:dyDescent="0.25">
      <c r="A96">
        <v>89</v>
      </c>
      <c r="B96" t="s">
        <v>103</v>
      </c>
      <c r="C96" s="1">
        <v>369542245.77999997</v>
      </c>
      <c r="D96" s="1">
        <v>0</v>
      </c>
      <c r="E96" s="1">
        <v>332035000</v>
      </c>
      <c r="F96" s="1">
        <v>37399539.520000003</v>
      </c>
      <c r="G96" s="1">
        <v>0</v>
      </c>
      <c r="H96" s="1">
        <v>5917167.0899999999</v>
      </c>
      <c r="I96" s="1">
        <v>89.85</v>
      </c>
      <c r="J96" s="1">
        <v>8.52</v>
      </c>
      <c r="K96" s="1">
        <v>1.63</v>
      </c>
    </row>
    <row r="97" spans="1:11" x14ac:dyDescent="0.25">
      <c r="A97">
        <v>99</v>
      </c>
      <c r="B97" t="s">
        <v>104</v>
      </c>
      <c r="C97" s="1">
        <v>18705978.620000001</v>
      </c>
      <c r="D97" s="1">
        <v>0</v>
      </c>
      <c r="E97" s="1">
        <v>18705978.620000001</v>
      </c>
      <c r="F97" s="1">
        <v>218411.29</v>
      </c>
      <c r="G97" s="1">
        <v>0</v>
      </c>
      <c r="H97" s="1">
        <v>0</v>
      </c>
      <c r="I97" s="1">
        <v>100</v>
      </c>
      <c r="J97" s="1">
        <v>1.17</v>
      </c>
      <c r="K97" s="1">
        <v>-1.17</v>
      </c>
    </row>
    <row r="98" spans="1:11" x14ac:dyDescent="0.25">
      <c r="A98">
        <v>100</v>
      </c>
      <c r="B98" t="s">
        <v>105</v>
      </c>
      <c r="C98" s="1">
        <v>5177907.41</v>
      </c>
      <c r="D98" s="1">
        <v>0</v>
      </c>
      <c r="E98" s="1">
        <v>3763882.15</v>
      </c>
      <c r="F98" s="1">
        <v>1312591</v>
      </c>
      <c r="G98" s="1">
        <v>239060.28</v>
      </c>
      <c r="H98" s="1">
        <v>0</v>
      </c>
      <c r="I98" s="1">
        <v>68.069999999999993</v>
      </c>
      <c r="J98" s="1">
        <v>25.35</v>
      </c>
      <c r="K98" s="1">
        <v>6.58</v>
      </c>
    </row>
    <row r="99" spans="1:11" x14ac:dyDescent="0.25">
      <c r="A99">
        <v>101</v>
      </c>
      <c r="B99" t="s">
        <v>106</v>
      </c>
      <c r="C99" s="1">
        <v>12300376.560000001</v>
      </c>
      <c r="D99" s="1">
        <v>0</v>
      </c>
      <c r="E99" s="1">
        <v>11770884.65</v>
      </c>
      <c r="F99" s="1">
        <v>1222107.07</v>
      </c>
      <c r="G99" s="1">
        <v>0</v>
      </c>
      <c r="H99" s="1">
        <v>0</v>
      </c>
      <c r="I99" s="1">
        <v>95.7</v>
      </c>
      <c r="J99" s="1">
        <v>9.94</v>
      </c>
      <c r="K99" s="1">
        <v>-5.63</v>
      </c>
    </row>
    <row r="100" spans="1:11" x14ac:dyDescent="0.25">
      <c r="A100">
        <v>102</v>
      </c>
      <c r="B100" t="s">
        <v>107</v>
      </c>
      <c r="C100" s="1">
        <v>2158023.0499999998</v>
      </c>
      <c r="D100" s="1">
        <v>0</v>
      </c>
      <c r="E100" s="1">
        <v>1916554.49</v>
      </c>
      <c r="F100" s="1">
        <v>238590.33</v>
      </c>
      <c r="G100" s="1">
        <v>0</v>
      </c>
      <c r="H100" s="1">
        <v>0</v>
      </c>
      <c r="I100" s="1">
        <v>88.81</v>
      </c>
      <c r="J100" s="1">
        <v>11.06</v>
      </c>
      <c r="K100" s="1">
        <v>0.13</v>
      </c>
    </row>
    <row r="101" spans="1:11" x14ac:dyDescent="0.25">
      <c r="A101">
        <v>103</v>
      </c>
      <c r="B101" t="s">
        <v>108</v>
      </c>
      <c r="C101" s="1">
        <v>5506402.04</v>
      </c>
      <c r="D101" s="1">
        <v>0</v>
      </c>
      <c r="E101" s="1">
        <v>3879898.39</v>
      </c>
      <c r="F101" s="1">
        <v>1462518.93</v>
      </c>
      <c r="G101" s="1">
        <v>0</v>
      </c>
      <c r="H101" s="1">
        <v>0</v>
      </c>
      <c r="I101" s="1">
        <v>70.459999999999994</v>
      </c>
      <c r="J101" s="1">
        <v>26.56</v>
      </c>
      <c r="K101" s="1">
        <v>2.98</v>
      </c>
    </row>
    <row r="102" spans="1:11" x14ac:dyDescent="0.25">
      <c r="A102">
        <v>280</v>
      </c>
      <c r="B102" t="s">
        <v>109</v>
      </c>
      <c r="C102" s="1">
        <v>780452.89</v>
      </c>
      <c r="D102" s="1">
        <v>0</v>
      </c>
      <c r="E102" s="1">
        <v>780452.89</v>
      </c>
      <c r="F102" s="1">
        <v>37263.69</v>
      </c>
      <c r="G102" s="1">
        <v>0</v>
      </c>
      <c r="H102" s="1">
        <v>0</v>
      </c>
      <c r="I102" s="1">
        <v>100</v>
      </c>
      <c r="J102" s="1">
        <v>4.7699999999999996</v>
      </c>
      <c r="K102" s="1">
        <v>-4.7699999999999996</v>
      </c>
    </row>
    <row r="103" spans="1:11" x14ac:dyDescent="0.25">
      <c r="A103">
        <v>104</v>
      </c>
      <c r="B103" t="s">
        <v>110</v>
      </c>
      <c r="C103" s="1">
        <v>1973281.36</v>
      </c>
      <c r="D103" s="1">
        <v>0</v>
      </c>
      <c r="E103" s="1">
        <v>1973281.36</v>
      </c>
      <c r="F103" s="1">
        <v>125812.68</v>
      </c>
      <c r="G103" s="1">
        <v>0</v>
      </c>
      <c r="H103" s="1">
        <v>0</v>
      </c>
      <c r="I103" s="1">
        <v>100</v>
      </c>
      <c r="J103" s="1">
        <v>6.38</v>
      </c>
      <c r="K103" s="1">
        <v>-6.38</v>
      </c>
    </row>
    <row r="104" spans="1:11" x14ac:dyDescent="0.25">
      <c r="A104">
        <v>105</v>
      </c>
      <c r="B104" t="s">
        <v>111</v>
      </c>
      <c r="C104" s="1">
        <v>621359.73</v>
      </c>
      <c r="D104" s="1">
        <v>0</v>
      </c>
      <c r="E104" s="1">
        <v>621359.73</v>
      </c>
      <c r="F104" s="1">
        <v>423426.41</v>
      </c>
      <c r="G104" s="1">
        <v>6107.67</v>
      </c>
      <c r="H104" s="1">
        <v>38801.14</v>
      </c>
      <c r="I104" s="1">
        <v>99.02</v>
      </c>
      <c r="J104" s="1">
        <v>61.9</v>
      </c>
      <c r="K104" s="1">
        <v>-60.92</v>
      </c>
    </row>
    <row r="105" spans="1:11" x14ac:dyDescent="0.25">
      <c r="A105">
        <v>106</v>
      </c>
      <c r="B105" t="s">
        <v>112</v>
      </c>
      <c r="C105" s="1">
        <v>668921.86</v>
      </c>
      <c r="D105" s="1">
        <v>0</v>
      </c>
      <c r="E105" s="1">
        <v>126199.48</v>
      </c>
      <c r="F105" s="1">
        <v>254971.51999999999</v>
      </c>
      <c r="G105" s="1">
        <v>0</v>
      </c>
      <c r="H105" s="1">
        <v>0</v>
      </c>
      <c r="I105" s="1">
        <v>18.87</v>
      </c>
      <c r="J105" s="1">
        <v>38.119999999999997</v>
      </c>
      <c r="K105" s="1">
        <v>43.02</v>
      </c>
    </row>
    <row r="106" spans="1:11" x14ac:dyDescent="0.25">
      <c r="A106">
        <v>107</v>
      </c>
      <c r="B106" t="s">
        <v>113</v>
      </c>
      <c r="C106" s="1">
        <v>10122506.140000001</v>
      </c>
      <c r="D106" s="1">
        <v>0</v>
      </c>
      <c r="E106" s="1">
        <v>7958342.5800000001</v>
      </c>
      <c r="F106" s="1">
        <v>1975013.83</v>
      </c>
      <c r="G106" s="1">
        <v>0</v>
      </c>
      <c r="H106" s="1">
        <v>0</v>
      </c>
      <c r="I106" s="1">
        <v>78.62</v>
      </c>
      <c r="J106" s="1">
        <v>19.510000000000002</v>
      </c>
      <c r="K106" s="1">
        <v>1.87</v>
      </c>
    </row>
    <row r="107" spans="1:11" x14ac:dyDescent="0.25">
      <c r="A107">
        <v>108</v>
      </c>
      <c r="B107" t="s">
        <v>114</v>
      </c>
      <c r="C107" s="1">
        <v>1081472.8</v>
      </c>
      <c r="D107" s="1">
        <v>0</v>
      </c>
      <c r="E107" s="1">
        <v>1081472.8</v>
      </c>
      <c r="F107" s="1">
        <v>332348.34000000003</v>
      </c>
      <c r="G107" s="1">
        <v>0</v>
      </c>
      <c r="H107" s="1">
        <v>0</v>
      </c>
      <c r="I107" s="1">
        <v>100</v>
      </c>
      <c r="J107" s="1">
        <v>30.73</v>
      </c>
      <c r="K107" s="1">
        <v>-30.73</v>
      </c>
    </row>
    <row r="108" spans="1:11" x14ac:dyDescent="0.25">
      <c r="A108">
        <v>109</v>
      </c>
      <c r="B108" t="s">
        <v>115</v>
      </c>
      <c r="C108" s="1">
        <v>5466458.2199999997</v>
      </c>
      <c r="D108" s="1">
        <v>0</v>
      </c>
      <c r="E108" s="1">
        <v>5160750.3499999996</v>
      </c>
      <c r="F108" s="1">
        <v>271477.13</v>
      </c>
      <c r="G108" s="1">
        <v>351.2</v>
      </c>
      <c r="H108" s="1">
        <v>52871.8</v>
      </c>
      <c r="I108" s="1">
        <v>94.4</v>
      </c>
      <c r="J108" s="1">
        <v>4</v>
      </c>
      <c r="K108" s="1">
        <v>1.6</v>
      </c>
    </row>
    <row r="109" spans="1:11" x14ac:dyDescent="0.25">
      <c r="A109">
        <v>295</v>
      </c>
      <c r="B109" t="s">
        <v>116</v>
      </c>
      <c r="C109" s="1">
        <v>3723455.18</v>
      </c>
      <c r="D109" s="1">
        <v>0</v>
      </c>
      <c r="E109" s="1">
        <v>3723455.18</v>
      </c>
      <c r="F109" s="1">
        <v>1383108.8</v>
      </c>
      <c r="G109" s="1">
        <v>0</v>
      </c>
      <c r="H109" s="1">
        <v>19371.080000000002</v>
      </c>
      <c r="I109" s="1">
        <v>100</v>
      </c>
      <c r="J109" s="1">
        <v>36.630000000000003</v>
      </c>
      <c r="K109" s="1">
        <v>-36.630000000000003</v>
      </c>
    </row>
    <row r="110" spans="1:11" x14ac:dyDescent="0.25">
      <c r="A110">
        <v>110</v>
      </c>
      <c r="B110" t="s">
        <v>117</v>
      </c>
      <c r="C110" s="1">
        <v>7716453.0800000001</v>
      </c>
      <c r="D110" s="1">
        <v>0</v>
      </c>
      <c r="E110" s="1">
        <v>6420885.4199999999</v>
      </c>
      <c r="F110" s="1">
        <v>1257570.43</v>
      </c>
      <c r="G110" s="1">
        <v>0</v>
      </c>
      <c r="H110" s="1">
        <v>0</v>
      </c>
      <c r="I110" s="1">
        <v>83.21</v>
      </c>
      <c r="J110" s="1">
        <v>16.3</v>
      </c>
      <c r="K110" s="1">
        <v>0.49</v>
      </c>
    </row>
    <row r="111" spans="1:11" x14ac:dyDescent="0.25">
      <c r="A111">
        <v>111</v>
      </c>
      <c r="B111" t="s">
        <v>118</v>
      </c>
      <c r="C111" s="1">
        <v>17045379.140000001</v>
      </c>
      <c r="D111" s="1">
        <v>0</v>
      </c>
      <c r="E111" s="1">
        <v>13616876.119999999</v>
      </c>
      <c r="F111" s="1">
        <v>3491487.74</v>
      </c>
      <c r="G111" s="1">
        <v>0</v>
      </c>
      <c r="H111" s="1">
        <v>196951.36</v>
      </c>
      <c r="I111" s="1">
        <v>79.89</v>
      </c>
      <c r="J111" s="1">
        <v>19.329999999999998</v>
      </c>
      <c r="K111" s="1">
        <v>0.79</v>
      </c>
    </row>
    <row r="112" spans="1:11" x14ac:dyDescent="0.25">
      <c r="A112">
        <v>112</v>
      </c>
      <c r="B112" t="s">
        <v>119</v>
      </c>
      <c r="C112" s="1">
        <v>11726165.029999999</v>
      </c>
      <c r="D112" s="1">
        <v>0</v>
      </c>
      <c r="E112" s="1">
        <v>8533538.7599999998</v>
      </c>
      <c r="F112" s="1">
        <v>6070061.4699999997</v>
      </c>
      <c r="G112" s="1">
        <v>0</v>
      </c>
      <c r="H112" s="1">
        <v>0</v>
      </c>
      <c r="I112" s="1">
        <v>72.77</v>
      </c>
      <c r="J112" s="1">
        <v>51.77</v>
      </c>
      <c r="K112" s="1">
        <v>-24.54</v>
      </c>
    </row>
    <row r="113" spans="1:11" x14ac:dyDescent="0.25">
      <c r="A113">
        <v>496</v>
      </c>
      <c r="B113" t="s">
        <v>120</v>
      </c>
      <c r="C113" s="1">
        <v>1007095.64</v>
      </c>
      <c r="D113" s="1">
        <v>0</v>
      </c>
      <c r="E113" s="1">
        <v>874987.16</v>
      </c>
      <c r="F113" s="1">
        <v>242945.3</v>
      </c>
      <c r="G113" s="1">
        <v>0</v>
      </c>
      <c r="H113" s="1">
        <v>48867.67</v>
      </c>
      <c r="I113" s="1">
        <v>86.88</v>
      </c>
      <c r="J113" s="1">
        <v>19.27</v>
      </c>
      <c r="K113" s="1">
        <v>-6.15</v>
      </c>
    </row>
    <row r="114" spans="1:11" x14ac:dyDescent="0.25">
      <c r="A114">
        <v>113</v>
      </c>
      <c r="B114" t="s">
        <v>121</v>
      </c>
      <c r="C114" s="1">
        <v>6256662.25</v>
      </c>
      <c r="D114" s="1">
        <v>0</v>
      </c>
      <c r="E114" s="1">
        <v>5677804.4800000004</v>
      </c>
      <c r="F114" s="1">
        <v>638390.92000000004</v>
      </c>
      <c r="G114" s="1">
        <v>207754.07</v>
      </c>
      <c r="H114" s="1">
        <v>0</v>
      </c>
      <c r="I114" s="1">
        <v>87.43</v>
      </c>
      <c r="J114" s="1">
        <v>10.199999999999999</v>
      </c>
      <c r="K114" s="1">
        <v>2.37</v>
      </c>
    </row>
    <row r="115" spans="1:11" x14ac:dyDescent="0.25">
      <c r="A115">
        <v>115</v>
      </c>
      <c r="B115" t="s">
        <v>122</v>
      </c>
      <c r="C115" s="1">
        <v>570966.16</v>
      </c>
      <c r="D115" s="1">
        <v>0</v>
      </c>
      <c r="E115" s="1">
        <v>564974.4</v>
      </c>
      <c r="F115" s="1">
        <v>0</v>
      </c>
      <c r="G115" s="1">
        <v>0</v>
      </c>
      <c r="H115" s="1">
        <v>0</v>
      </c>
      <c r="I115" s="1">
        <v>98.95</v>
      </c>
      <c r="J115" s="1">
        <v>0</v>
      </c>
      <c r="K115" s="1">
        <v>1.05</v>
      </c>
    </row>
    <row r="116" spans="1:11" x14ac:dyDescent="0.25">
      <c r="A116">
        <v>116</v>
      </c>
      <c r="B116" t="s">
        <v>123</v>
      </c>
      <c r="C116" s="1">
        <v>17697032.699999999</v>
      </c>
      <c r="D116" s="1">
        <v>0</v>
      </c>
      <c r="E116" s="1">
        <v>12360829.16</v>
      </c>
      <c r="F116" s="1">
        <v>5275570.18</v>
      </c>
      <c r="G116" s="1">
        <v>0</v>
      </c>
      <c r="H116" s="1">
        <v>0</v>
      </c>
      <c r="I116" s="1">
        <v>69.849999999999994</v>
      </c>
      <c r="J116" s="1">
        <v>29.81</v>
      </c>
      <c r="K116" s="1">
        <v>0.34</v>
      </c>
    </row>
    <row r="117" spans="1:11" x14ac:dyDescent="0.25">
      <c r="A117">
        <v>118</v>
      </c>
      <c r="B117" t="s">
        <v>124</v>
      </c>
      <c r="C117" s="1">
        <v>2045221.68</v>
      </c>
      <c r="D117" s="1">
        <v>0</v>
      </c>
      <c r="E117" s="1">
        <v>1468752.67</v>
      </c>
      <c r="F117" s="1">
        <v>547815.85</v>
      </c>
      <c r="G117" s="1">
        <v>0</v>
      </c>
      <c r="H117" s="1">
        <v>0</v>
      </c>
      <c r="I117" s="1">
        <v>71.81</v>
      </c>
      <c r="J117" s="1">
        <v>26.79</v>
      </c>
      <c r="K117" s="1">
        <v>1.4</v>
      </c>
    </row>
    <row r="118" spans="1:11" x14ac:dyDescent="0.25">
      <c r="A118">
        <v>119</v>
      </c>
      <c r="B118" t="s">
        <v>125</v>
      </c>
      <c r="C118" s="1">
        <v>1368449.09</v>
      </c>
      <c r="D118" s="1">
        <v>0</v>
      </c>
      <c r="E118" s="1">
        <v>1072200.72</v>
      </c>
      <c r="F118" s="1">
        <v>296306.11</v>
      </c>
      <c r="G118" s="1">
        <v>0</v>
      </c>
      <c r="H118" s="1">
        <v>10390</v>
      </c>
      <c r="I118" s="1">
        <v>78.349999999999994</v>
      </c>
      <c r="J118" s="1">
        <v>20.89</v>
      </c>
      <c r="K118" s="1">
        <v>0.76</v>
      </c>
    </row>
    <row r="119" spans="1:11" x14ac:dyDescent="0.25">
      <c r="A119">
        <v>120</v>
      </c>
      <c r="B119" t="s">
        <v>126</v>
      </c>
      <c r="C119" s="1">
        <v>1987276.88</v>
      </c>
      <c r="D119" s="1">
        <v>0</v>
      </c>
      <c r="E119" s="1">
        <v>1709113.4</v>
      </c>
      <c r="F119" s="1">
        <v>158328.34</v>
      </c>
      <c r="G119" s="1">
        <v>0</v>
      </c>
      <c r="H119" s="1">
        <v>0</v>
      </c>
      <c r="I119" s="1">
        <v>86</v>
      </c>
      <c r="J119" s="1">
        <v>7.97</v>
      </c>
      <c r="K119" s="1">
        <v>6.03</v>
      </c>
    </row>
    <row r="120" spans="1:11" x14ac:dyDescent="0.25">
      <c r="A120">
        <v>121</v>
      </c>
      <c r="B120" t="s">
        <v>127</v>
      </c>
      <c r="C120" s="1">
        <v>7111063.4699999997</v>
      </c>
      <c r="D120" s="1">
        <v>0</v>
      </c>
      <c r="E120" s="1">
        <v>5926494.96</v>
      </c>
      <c r="F120" s="1">
        <v>2159501.42</v>
      </c>
      <c r="G120" s="1">
        <v>1309.8599999999999</v>
      </c>
      <c r="H120" s="1">
        <v>0</v>
      </c>
      <c r="I120" s="1">
        <v>83.32</v>
      </c>
      <c r="J120" s="1">
        <v>30.37</v>
      </c>
      <c r="K120" s="1">
        <v>-13.69</v>
      </c>
    </row>
    <row r="121" spans="1:11" x14ac:dyDescent="0.25">
      <c r="A121">
        <v>122</v>
      </c>
      <c r="B121" t="s">
        <v>128</v>
      </c>
      <c r="C121" s="1">
        <v>1905592.51</v>
      </c>
      <c r="D121" s="1">
        <v>0</v>
      </c>
      <c r="E121" s="1">
        <v>1284764.8799999999</v>
      </c>
      <c r="F121" s="1">
        <v>1033523.96</v>
      </c>
      <c r="G121" s="1">
        <v>0</v>
      </c>
      <c r="H121" s="1">
        <v>0</v>
      </c>
      <c r="I121" s="1">
        <v>67.42</v>
      </c>
      <c r="J121" s="1">
        <v>54.24</v>
      </c>
      <c r="K121" s="1">
        <v>-21.66</v>
      </c>
    </row>
    <row r="122" spans="1:11" x14ac:dyDescent="0.25">
      <c r="A122">
        <v>123</v>
      </c>
      <c r="B122" t="s">
        <v>129</v>
      </c>
      <c r="C122" s="1">
        <v>7684749.25</v>
      </c>
      <c r="D122" s="1">
        <v>0</v>
      </c>
      <c r="E122" s="1">
        <v>6666834.8600000003</v>
      </c>
      <c r="F122" s="1">
        <v>1065530.98</v>
      </c>
      <c r="G122" s="1">
        <v>22474.46</v>
      </c>
      <c r="H122" s="1">
        <v>41814.129999999997</v>
      </c>
      <c r="I122" s="1">
        <v>86.46</v>
      </c>
      <c r="J122" s="1">
        <v>13.32</v>
      </c>
      <c r="K122" s="1">
        <v>0.22</v>
      </c>
    </row>
    <row r="123" spans="1:11" x14ac:dyDescent="0.25">
      <c r="A123">
        <v>124</v>
      </c>
      <c r="B123" t="s">
        <v>130</v>
      </c>
      <c r="C123" s="1">
        <v>2564815.38</v>
      </c>
      <c r="D123" s="1">
        <v>0</v>
      </c>
      <c r="E123" s="1">
        <v>184857.58</v>
      </c>
      <c r="F123" s="1">
        <v>3003557.16</v>
      </c>
      <c r="G123" s="1">
        <v>0</v>
      </c>
      <c r="H123" s="1">
        <v>6914</v>
      </c>
      <c r="I123" s="1">
        <v>7.21</v>
      </c>
      <c r="J123" s="1">
        <v>116.84</v>
      </c>
      <c r="K123" s="1">
        <v>-24.04</v>
      </c>
    </row>
    <row r="124" spans="1:11" x14ac:dyDescent="0.25">
      <c r="A124">
        <v>125</v>
      </c>
      <c r="B124" t="s">
        <v>131</v>
      </c>
      <c r="C124" s="1">
        <v>2079656.57</v>
      </c>
      <c r="D124" s="1">
        <v>0</v>
      </c>
      <c r="E124" s="1">
        <v>2079656.57</v>
      </c>
      <c r="F124" s="1">
        <v>61788.53</v>
      </c>
      <c r="G124" s="1">
        <v>0</v>
      </c>
      <c r="H124" s="1">
        <v>0</v>
      </c>
      <c r="I124" s="1">
        <v>100</v>
      </c>
      <c r="J124" s="1">
        <v>2.97</v>
      </c>
      <c r="K124" s="1">
        <v>-2.97</v>
      </c>
    </row>
    <row r="125" spans="1:11" x14ac:dyDescent="0.25">
      <c r="A125">
        <v>126</v>
      </c>
      <c r="B125" t="s">
        <v>132</v>
      </c>
      <c r="C125" s="1">
        <v>44558248.700000003</v>
      </c>
      <c r="D125" s="1">
        <v>0</v>
      </c>
      <c r="E125" s="1">
        <v>38076178.530000001</v>
      </c>
      <c r="F125" s="1">
        <v>6506375.2400000002</v>
      </c>
      <c r="G125" s="1">
        <v>0</v>
      </c>
      <c r="H125" s="1">
        <v>0</v>
      </c>
      <c r="I125" s="1">
        <v>85.45</v>
      </c>
      <c r="J125" s="1">
        <v>14.6</v>
      </c>
      <c r="K125" s="1">
        <v>-0.05</v>
      </c>
    </row>
    <row r="126" spans="1:11" x14ac:dyDescent="0.25">
      <c r="A126">
        <v>135</v>
      </c>
      <c r="B126" t="s">
        <v>133</v>
      </c>
      <c r="C126" s="1">
        <v>263777.07</v>
      </c>
      <c r="D126" s="1">
        <v>0</v>
      </c>
      <c r="E126" s="1">
        <v>263777.07</v>
      </c>
      <c r="F126" s="1">
        <v>0</v>
      </c>
      <c r="G126" s="1">
        <v>0</v>
      </c>
      <c r="H126" s="1">
        <v>0</v>
      </c>
      <c r="I126" s="1">
        <v>100</v>
      </c>
      <c r="J126" s="1">
        <v>0</v>
      </c>
      <c r="K126" s="1">
        <v>0</v>
      </c>
    </row>
    <row r="127" spans="1:11" x14ac:dyDescent="0.25">
      <c r="A127">
        <v>136</v>
      </c>
      <c r="B127" t="s">
        <v>134</v>
      </c>
      <c r="C127" s="1">
        <v>3223934.63</v>
      </c>
      <c r="D127" s="1">
        <v>0</v>
      </c>
      <c r="E127" s="1">
        <v>2874727.66</v>
      </c>
      <c r="F127" s="1">
        <v>320177.81</v>
      </c>
      <c r="G127" s="1">
        <v>0</v>
      </c>
      <c r="H127" s="1">
        <v>0</v>
      </c>
      <c r="I127" s="1">
        <v>89.17</v>
      </c>
      <c r="J127" s="1">
        <v>9.93</v>
      </c>
      <c r="K127" s="1">
        <v>0.9</v>
      </c>
    </row>
    <row r="128" spans="1:11" x14ac:dyDescent="0.25">
      <c r="A128">
        <v>137</v>
      </c>
      <c r="B128" t="s">
        <v>135</v>
      </c>
      <c r="C128" s="1">
        <v>16924594.34</v>
      </c>
      <c r="D128" s="1">
        <v>0</v>
      </c>
      <c r="E128" s="1">
        <v>15399762.66</v>
      </c>
      <c r="F128" s="1">
        <v>2160343.98</v>
      </c>
      <c r="G128" s="1">
        <v>832399.04</v>
      </c>
      <c r="H128" s="1">
        <v>0</v>
      </c>
      <c r="I128" s="1">
        <v>86.07</v>
      </c>
      <c r="J128" s="1">
        <v>12.76</v>
      </c>
      <c r="K128" s="1">
        <v>1.1599999999999999</v>
      </c>
    </row>
    <row r="129" spans="1:11" x14ac:dyDescent="0.25">
      <c r="A129">
        <v>139</v>
      </c>
      <c r="B129" t="s">
        <v>136</v>
      </c>
      <c r="C129" s="1">
        <v>39004541.049999997</v>
      </c>
      <c r="D129" s="1">
        <v>0</v>
      </c>
      <c r="E129" s="1">
        <v>33193418.93</v>
      </c>
      <c r="F129" s="1">
        <v>5801921.0499999998</v>
      </c>
      <c r="G129" s="1">
        <v>0</v>
      </c>
      <c r="H129" s="1">
        <v>0</v>
      </c>
      <c r="I129" s="1">
        <v>85.1</v>
      </c>
      <c r="J129" s="1">
        <v>14.88</v>
      </c>
      <c r="K129" s="1">
        <v>0.02</v>
      </c>
    </row>
    <row r="130" spans="1:11" x14ac:dyDescent="0.25">
      <c r="A130">
        <v>141</v>
      </c>
      <c r="B130" t="s">
        <v>137</v>
      </c>
      <c r="C130" s="1">
        <v>1097070.2</v>
      </c>
      <c r="D130" s="1">
        <v>0</v>
      </c>
      <c r="E130" s="1">
        <v>968924.07</v>
      </c>
      <c r="F130" s="1">
        <v>72537.11</v>
      </c>
      <c r="G130" s="1">
        <v>0</v>
      </c>
      <c r="H130" s="1">
        <v>0</v>
      </c>
      <c r="I130" s="1">
        <v>88.32</v>
      </c>
      <c r="J130" s="1">
        <v>6.61</v>
      </c>
      <c r="K130" s="1">
        <v>5.07</v>
      </c>
    </row>
    <row r="131" spans="1:11" x14ac:dyDescent="0.25">
      <c r="A131">
        <v>285</v>
      </c>
      <c r="B131" t="s">
        <v>138</v>
      </c>
      <c r="C131" s="1">
        <v>939993.28</v>
      </c>
      <c r="D131" s="1">
        <v>0</v>
      </c>
      <c r="E131" s="1">
        <v>705098.84</v>
      </c>
      <c r="F131" s="1">
        <v>234943.86</v>
      </c>
      <c r="G131" s="1">
        <v>0</v>
      </c>
      <c r="H131" s="1">
        <v>5672.08</v>
      </c>
      <c r="I131" s="1">
        <v>75.010000000000005</v>
      </c>
      <c r="J131" s="1">
        <v>24.39</v>
      </c>
      <c r="K131" s="1">
        <v>0.6</v>
      </c>
    </row>
    <row r="132" spans="1:11" x14ac:dyDescent="0.25">
      <c r="A132">
        <v>142</v>
      </c>
      <c r="B132" t="s">
        <v>139</v>
      </c>
      <c r="C132" s="1">
        <v>3768491.85</v>
      </c>
      <c r="D132" s="1">
        <v>0</v>
      </c>
      <c r="E132" s="1">
        <v>3168614.98</v>
      </c>
      <c r="F132" s="1">
        <v>553753.16</v>
      </c>
      <c r="G132" s="1">
        <v>45108.31</v>
      </c>
      <c r="H132" s="1">
        <v>23939.21</v>
      </c>
      <c r="I132" s="1">
        <v>82.88</v>
      </c>
      <c r="J132" s="1">
        <v>14.06</v>
      </c>
      <c r="K132" s="1">
        <v>3.06</v>
      </c>
    </row>
    <row r="133" spans="1:11" x14ac:dyDescent="0.25">
      <c r="A133">
        <v>143</v>
      </c>
      <c r="B133" t="s">
        <v>140</v>
      </c>
      <c r="C133" s="1">
        <v>6017158.3600000003</v>
      </c>
      <c r="D133" s="1">
        <v>0</v>
      </c>
      <c r="E133" s="1">
        <v>5719625.8799999999</v>
      </c>
      <c r="F133" s="1">
        <v>174577.59</v>
      </c>
      <c r="G133" s="1">
        <v>0</v>
      </c>
      <c r="H133" s="1">
        <v>0</v>
      </c>
      <c r="I133" s="1">
        <v>95.06</v>
      </c>
      <c r="J133" s="1">
        <v>2.9</v>
      </c>
      <c r="K133" s="1">
        <v>2.04</v>
      </c>
    </row>
    <row r="134" spans="1:11" x14ac:dyDescent="0.25">
      <c r="A134">
        <v>514</v>
      </c>
      <c r="B134" t="s">
        <v>141</v>
      </c>
      <c r="C134" s="1">
        <v>702437.71</v>
      </c>
      <c r="D134" s="1">
        <v>0</v>
      </c>
      <c r="E134" s="1">
        <v>702437.71</v>
      </c>
      <c r="F134" s="1">
        <v>71841.259999999995</v>
      </c>
      <c r="G134" s="1">
        <v>0</v>
      </c>
      <c r="H134" s="1">
        <v>0</v>
      </c>
      <c r="I134" s="1">
        <v>100</v>
      </c>
      <c r="J134" s="1">
        <v>10.23</v>
      </c>
      <c r="K134" s="1">
        <v>-10.23</v>
      </c>
    </row>
    <row r="135" spans="1:11" x14ac:dyDescent="0.25">
      <c r="A135">
        <v>144</v>
      </c>
      <c r="B135" t="s">
        <v>142</v>
      </c>
      <c r="C135" s="1">
        <v>3715274.1</v>
      </c>
      <c r="D135" s="1">
        <v>0</v>
      </c>
      <c r="E135" s="1">
        <v>2465854.16</v>
      </c>
      <c r="F135" s="1">
        <v>1202257.22</v>
      </c>
      <c r="G135" s="1">
        <v>0</v>
      </c>
      <c r="H135" s="1">
        <v>8934</v>
      </c>
      <c r="I135" s="1">
        <v>66.37</v>
      </c>
      <c r="J135" s="1">
        <v>32.119999999999997</v>
      </c>
      <c r="K135" s="1">
        <v>1.51</v>
      </c>
    </row>
    <row r="136" spans="1:11" x14ac:dyDescent="0.25">
      <c r="A136">
        <v>145</v>
      </c>
      <c r="B136" t="s">
        <v>143</v>
      </c>
      <c r="C136" s="1">
        <v>74958530.439999998</v>
      </c>
      <c r="D136" s="1">
        <v>0</v>
      </c>
      <c r="E136" s="1">
        <v>61464703.689999998</v>
      </c>
      <c r="F136" s="1">
        <v>15007116.359999999</v>
      </c>
      <c r="G136" s="1">
        <v>1223659.23</v>
      </c>
      <c r="H136" s="1">
        <v>0</v>
      </c>
      <c r="I136" s="1">
        <v>80.37</v>
      </c>
      <c r="J136" s="1">
        <v>20.02</v>
      </c>
      <c r="K136" s="1">
        <v>-0.39</v>
      </c>
    </row>
    <row r="137" spans="1:11" x14ac:dyDescent="0.25">
      <c r="A137">
        <v>146</v>
      </c>
      <c r="B137" t="s">
        <v>144</v>
      </c>
      <c r="C137" s="1">
        <v>985400.56</v>
      </c>
      <c r="D137" s="1">
        <v>0</v>
      </c>
      <c r="E137" s="1">
        <v>904527.6</v>
      </c>
      <c r="F137" s="1">
        <v>164606.97</v>
      </c>
      <c r="G137" s="1">
        <v>0</v>
      </c>
      <c r="H137" s="1">
        <v>0</v>
      </c>
      <c r="I137" s="1">
        <v>91.79</v>
      </c>
      <c r="J137" s="1">
        <v>16.7</v>
      </c>
      <c r="K137" s="1">
        <v>-8.5</v>
      </c>
    </row>
    <row r="138" spans="1:11" x14ac:dyDescent="0.25">
      <c r="A138">
        <v>147</v>
      </c>
      <c r="B138" t="s">
        <v>145</v>
      </c>
      <c r="C138" s="1">
        <v>3320025.28</v>
      </c>
      <c r="D138" s="1">
        <v>0</v>
      </c>
      <c r="E138" s="1">
        <v>2815851.08</v>
      </c>
      <c r="F138" s="1">
        <v>1018027.16</v>
      </c>
      <c r="G138" s="1">
        <v>207105.41</v>
      </c>
      <c r="H138" s="1">
        <v>152659.70000000001</v>
      </c>
      <c r="I138" s="1">
        <v>78.58</v>
      </c>
      <c r="J138" s="1">
        <v>26.07</v>
      </c>
      <c r="K138" s="1">
        <v>-4.6399999999999997</v>
      </c>
    </row>
    <row r="139" spans="1:11" x14ac:dyDescent="0.25">
      <c r="A139">
        <v>148</v>
      </c>
      <c r="B139" t="s">
        <v>146</v>
      </c>
      <c r="C139" s="1">
        <v>3460610.62</v>
      </c>
      <c r="D139" s="1">
        <v>0</v>
      </c>
      <c r="E139" s="1">
        <v>3046263.21</v>
      </c>
      <c r="F139" s="1">
        <v>484583.38</v>
      </c>
      <c r="G139" s="1">
        <v>0</v>
      </c>
      <c r="H139" s="1">
        <v>0</v>
      </c>
      <c r="I139" s="1">
        <v>88.03</v>
      </c>
      <c r="J139" s="1">
        <v>14</v>
      </c>
      <c r="K139" s="1">
        <v>-2.0299999999999998</v>
      </c>
    </row>
    <row r="140" spans="1:11" x14ac:dyDescent="0.25">
      <c r="A140">
        <v>149</v>
      </c>
      <c r="B140" t="s">
        <v>147</v>
      </c>
      <c r="C140" s="1">
        <v>501253.94</v>
      </c>
      <c r="D140" s="1">
        <v>0</v>
      </c>
      <c r="E140" s="1">
        <v>436163.8</v>
      </c>
      <c r="F140" s="1">
        <v>42007.83</v>
      </c>
      <c r="G140" s="1">
        <v>0</v>
      </c>
      <c r="H140" s="1">
        <v>0</v>
      </c>
      <c r="I140" s="1">
        <v>87.01</v>
      </c>
      <c r="J140" s="1">
        <v>8.3800000000000008</v>
      </c>
      <c r="K140" s="1">
        <v>4.5999999999999996</v>
      </c>
    </row>
    <row r="141" spans="1:11" x14ac:dyDescent="0.25">
      <c r="A141">
        <v>150</v>
      </c>
      <c r="B141" t="s">
        <v>148</v>
      </c>
      <c r="C141" s="1">
        <v>1510077.07</v>
      </c>
      <c r="D141" s="1">
        <v>0</v>
      </c>
      <c r="E141" s="1">
        <v>1412822.37</v>
      </c>
      <c r="F141" s="1">
        <v>134673.15</v>
      </c>
      <c r="G141" s="1">
        <v>0</v>
      </c>
      <c r="H141" s="1">
        <v>13855.15</v>
      </c>
      <c r="I141" s="1">
        <v>93.56</v>
      </c>
      <c r="J141" s="1">
        <v>8</v>
      </c>
      <c r="K141" s="1">
        <v>-1.56</v>
      </c>
    </row>
    <row r="142" spans="1:11" x14ac:dyDescent="0.25">
      <c r="A142">
        <v>251</v>
      </c>
      <c r="B142" t="s">
        <v>149</v>
      </c>
      <c r="C142" s="1">
        <v>5627222.9900000002</v>
      </c>
      <c r="D142" s="1">
        <v>0</v>
      </c>
      <c r="E142" s="1">
        <v>4794948.29</v>
      </c>
      <c r="F142" s="1">
        <v>681377.05</v>
      </c>
      <c r="G142" s="1">
        <v>0</v>
      </c>
      <c r="H142" s="1">
        <v>725</v>
      </c>
      <c r="I142" s="1">
        <v>85.21</v>
      </c>
      <c r="J142" s="1">
        <v>12.1</v>
      </c>
      <c r="K142" s="1">
        <v>2.69</v>
      </c>
    </row>
    <row r="143" spans="1:11" x14ac:dyDescent="0.25">
      <c r="A143">
        <v>151</v>
      </c>
      <c r="B143" t="s">
        <v>150</v>
      </c>
      <c r="C143" s="1">
        <v>1147561.69</v>
      </c>
      <c r="D143" s="1">
        <v>0</v>
      </c>
      <c r="E143" s="1">
        <v>918524.32</v>
      </c>
      <c r="F143" s="1">
        <v>61027.3</v>
      </c>
      <c r="G143" s="1">
        <v>0</v>
      </c>
      <c r="H143" s="1">
        <v>325</v>
      </c>
      <c r="I143" s="1">
        <v>80.040000000000006</v>
      </c>
      <c r="J143" s="1">
        <v>5.29</v>
      </c>
      <c r="K143" s="1">
        <v>14.67</v>
      </c>
    </row>
    <row r="144" spans="1:11" x14ac:dyDescent="0.25">
      <c r="A144">
        <v>152</v>
      </c>
      <c r="B144" t="s">
        <v>151</v>
      </c>
      <c r="C144" s="1">
        <v>14812268.92</v>
      </c>
      <c r="D144" s="1">
        <v>0</v>
      </c>
      <c r="E144" s="1">
        <v>12901954.189999999</v>
      </c>
      <c r="F144" s="1">
        <v>1447197.01</v>
      </c>
      <c r="G144" s="1">
        <v>199357.8</v>
      </c>
      <c r="H144" s="1">
        <v>13372.07</v>
      </c>
      <c r="I144" s="1">
        <v>85.76</v>
      </c>
      <c r="J144" s="1">
        <v>9.68</v>
      </c>
      <c r="K144" s="1">
        <v>4.5599999999999996</v>
      </c>
    </row>
    <row r="145" spans="1:11" x14ac:dyDescent="0.25">
      <c r="A145">
        <v>153</v>
      </c>
      <c r="B145" t="s">
        <v>152</v>
      </c>
      <c r="C145" s="1">
        <v>25667866.649999999</v>
      </c>
      <c r="D145" s="1">
        <v>0</v>
      </c>
      <c r="E145" s="1">
        <v>22971157.219999999</v>
      </c>
      <c r="F145" s="1">
        <v>3269546.33</v>
      </c>
      <c r="G145" s="1">
        <v>0</v>
      </c>
      <c r="H145" s="1">
        <v>0</v>
      </c>
      <c r="I145" s="1">
        <v>89.49</v>
      </c>
      <c r="J145" s="1">
        <v>12.74</v>
      </c>
      <c r="K145" s="1">
        <v>-2.23</v>
      </c>
    </row>
    <row r="146" spans="1:11" x14ac:dyDescent="0.25">
      <c r="A146">
        <v>156</v>
      </c>
      <c r="B146" t="s">
        <v>153</v>
      </c>
      <c r="C146" s="1">
        <v>322324.73</v>
      </c>
      <c r="D146" s="1">
        <v>0</v>
      </c>
      <c r="E146" s="1">
        <v>216967.37</v>
      </c>
      <c r="F146" s="1">
        <v>120595.1</v>
      </c>
      <c r="G146" s="1">
        <v>0</v>
      </c>
      <c r="H146" s="1">
        <v>0</v>
      </c>
      <c r="I146" s="1">
        <v>67.31</v>
      </c>
      <c r="J146" s="1">
        <v>37.409999999999997</v>
      </c>
      <c r="K146" s="1">
        <v>-4.7300000000000004</v>
      </c>
    </row>
    <row r="147" spans="1:11" x14ac:dyDescent="0.25">
      <c r="A147">
        <v>157</v>
      </c>
      <c r="B147" t="s">
        <v>154</v>
      </c>
      <c r="C147" s="1">
        <v>3092620.74</v>
      </c>
      <c r="D147" s="1">
        <v>0</v>
      </c>
      <c r="E147" s="1">
        <v>3164032.86</v>
      </c>
      <c r="F147" s="1">
        <v>121327.03</v>
      </c>
      <c r="G147" s="1">
        <v>175829.02</v>
      </c>
      <c r="H147" s="1">
        <v>33122.92</v>
      </c>
      <c r="I147" s="1">
        <v>96.62</v>
      </c>
      <c r="J147" s="1">
        <v>2.85</v>
      </c>
      <c r="K147" s="1">
        <v>0.52</v>
      </c>
    </row>
    <row r="148" spans="1:11" x14ac:dyDescent="0.25">
      <c r="A148">
        <v>250</v>
      </c>
      <c r="B148" t="s">
        <v>155</v>
      </c>
      <c r="C148" s="1">
        <v>4062497.53</v>
      </c>
      <c r="D148" s="1">
        <v>0</v>
      </c>
      <c r="E148" s="1">
        <v>2544116.62</v>
      </c>
      <c r="F148" s="1">
        <v>1425180.61</v>
      </c>
      <c r="G148" s="1">
        <v>0</v>
      </c>
      <c r="H148" s="1">
        <v>8477.08</v>
      </c>
      <c r="I148" s="1">
        <v>62.62</v>
      </c>
      <c r="J148" s="1">
        <v>34.869999999999997</v>
      </c>
      <c r="K148" s="1">
        <v>2.5</v>
      </c>
    </row>
    <row r="149" spans="1:11" x14ac:dyDescent="0.25">
      <c r="A149">
        <v>158</v>
      </c>
      <c r="B149" t="s">
        <v>156</v>
      </c>
      <c r="C149" s="1">
        <v>6616807.8499999996</v>
      </c>
      <c r="D149" s="1">
        <v>0</v>
      </c>
      <c r="E149" s="1">
        <v>6616807.8499999996</v>
      </c>
      <c r="F149" s="1">
        <v>1034860.45</v>
      </c>
      <c r="G149" s="1">
        <v>265384.46000000002</v>
      </c>
      <c r="H149" s="1">
        <v>171934.39</v>
      </c>
      <c r="I149" s="1">
        <v>95.99</v>
      </c>
      <c r="J149" s="1">
        <v>13.04</v>
      </c>
      <c r="K149" s="1">
        <v>-9.0299999999999994</v>
      </c>
    </row>
    <row r="150" spans="1:11" x14ac:dyDescent="0.25">
      <c r="A150">
        <v>286</v>
      </c>
      <c r="B150" t="s">
        <v>157</v>
      </c>
      <c r="C150" s="1">
        <v>1949469.08</v>
      </c>
      <c r="D150" s="1">
        <v>0</v>
      </c>
      <c r="E150" s="1">
        <v>1685414.76</v>
      </c>
      <c r="F150" s="1">
        <v>254104.53</v>
      </c>
      <c r="G150" s="1">
        <v>0</v>
      </c>
      <c r="H150" s="1">
        <v>0</v>
      </c>
      <c r="I150" s="1">
        <v>86.46</v>
      </c>
      <c r="J150" s="1">
        <v>13.03</v>
      </c>
      <c r="K150" s="1">
        <v>0.51</v>
      </c>
    </row>
    <row r="151" spans="1:11" x14ac:dyDescent="0.25">
      <c r="A151">
        <v>159</v>
      </c>
      <c r="B151" t="s">
        <v>158</v>
      </c>
      <c r="C151" s="1">
        <v>12902306.85</v>
      </c>
      <c r="D151" s="1">
        <v>0</v>
      </c>
      <c r="E151" s="1">
        <v>9225971.9100000001</v>
      </c>
      <c r="F151" s="1">
        <v>3919275.83</v>
      </c>
      <c r="G151" s="1">
        <v>0</v>
      </c>
      <c r="H151" s="1">
        <v>0</v>
      </c>
      <c r="I151" s="1">
        <v>71.510000000000005</v>
      </c>
      <c r="J151" s="1">
        <v>30.38</v>
      </c>
      <c r="K151" s="1">
        <v>-1.88</v>
      </c>
    </row>
    <row r="152" spans="1:11" x14ac:dyDescent="0.25">
      <c r="A152">
        <v>163</v>
      </c>
      <c r="B152" t="s">
        <v>159</v>
      </c>
      <c r="C152" s="1">
        <v>1511673.61</v>
      </c>
      <c r="D152" s="1">
        <v>0</v>
      </c>
      <c r="E152" s="1">
        <v>904640.59</v>
      </c>
      <c r="F152" s="1">
        <v>590497.97</v>
      </c>
      <c r="G152" s="1">
        <v>0</v>
      </c>
      <c r="H152" s="1">
        <v>0</v>
      </c>
      <c r="I152" s="1">
        <v>59.84</v>
      </c>
      <c r="J152" s="1">
        <v>39.06</v>
      </c>
      <c r="K152" s="1">
        <v>1.0900000000000001</v>
      </c>
    </row>
    <row r="153" spans="1:11" x14ac:dyDescent="0.25">
      <c r="A153">
        <v>164</v>
      </c>
      <c r="B153" t="s">
        <v>160</v>
      </c>
      <c r="C153" s="1">
        <v>1693893.84</v>
      </c>
      <c r="D153" s="1">
        <v>0</v>
      </c>
      <c r="E153" s="1">
        <v>1419183.57</v>
      </c>
      <c r="F153" s="1">
        <v>254374.36</v>
      </c>
      <c r="G153" s="1">
        <v>0</v>
      </c>
      <c r="H153" s="1">
        <v>0</v>
      </c>
      <c r="I153" s="1">
        <v>83.78</v>
      </c>
      <c r="J153" s="1">
        <v>15.02</v>
      </c>
      <c r="K153" s="1">
        <v>1.2</v>
      </c>
    </row>
    <row r="154" spans="1:11" x14ac:dyDescent="0.25">
      <c r="A154">
        <v>165</v>
      </c>
      <c r="B154" t="s">
        <v>161</v>
      </c>
      <c r="C154" s="1">
        <v>6528330.6799999997</v>
      </c>
      <c r="D154" s="1">
        <v>0</v>
      </c>
      <c r="E154" s="1">
        <v>4802822.03</v>
      </c>
      <c r="F154" s="1">
        <v>1398911.53</v>
      </c>
      <c r="G154" s="1">
        <v>0</v>
      </c>
      <c r="H154" s="1">
        <v>0</v>
      </c>
      <c r="I154" s="1">
        <v>73.569999999999993</v>
      </c>
      <c r="J154" s="1">
        <v>21.43</v>
      </c>
      <c r="K154" s="1">
        <v>5</v>
      </c>
    </row>
    <row r="155" spans="1:11" x14ac:dyDescent="0.25">
      <c r="A155">
        <v>166</v>
      </c>
      <c r="B155" t="s">
        <v>162</v>
      </c>
      <c r="C155" s="1">
        <v>2299444.8199999998</v>
      </c>
      <c r="D155" s="1">
        <v>0</v>
      </c>
      <c r="E155" s="1">
        <v>1863828.59</v>
      </c>
      <c r="F155" s="1">
        <v>352437.04</v>
      </c>
      <c r="G155" s="1">
        <v>0</v>
      </c>
      <c r="H155" s="1">
        <v>0</v>
      </c>
      <c r="I155" s="1">
        <v>81.06</v>
      </c>
      <c r="J155" s="1">
        <v>15.33</v>
      </c>
      <c r="K155" s="1">
        <v>3.62</v>
      </c>
    </row>
    <row r="156" spans="1:11" x14ac:dyDescent="0.25">
      <c r="A156">
        <v>168</v>
      </c>
      <c r="B156" t="s">
        <v>163</v>
      </c>
      <c r="C156" s="1">
        <v>1589593.23</v>
      </c>
      <c r="D156" s="1">
        <v>0</v>
      </c>
      <c r="E156" s="1">
        <v>1434759.96</v>
      </c>
      <c r="F156" s="1">
        <v>68992.63</v>
      </c>
      <c r="G156" s="1">
        <v>30970.37</v>
      </c>
      <c r="H156" s="1">
        <v>0</v>
      </c>
      <c r="I156" s="1">
        <v>88.31</v>
      </c>
      <c r="J156" s="1">
        <v>4.34</v>
      </c>
      <c r="K156" s="1">
        <v>7.35</v>
      </c>
    </row>
    <row r="157" spans="1:11" x14ac:dyDescent="0.25">
      <c r="A157">
        <v>169</v>
      </c>
      <c r="B157" t="s">
        <v>164</v>
      </c>
      <c r="C157" s="1">
        <v>2607881.8199999998</v>
      </c>
      <c r="D157" s="1">
        <v>0</v>
      </c>
      <c r="E157" s="1">
        <v>2026622.92</v>
      </c>
      <c r="F157" s="1">
        <v>626819.17000000004</v>
      </c>
      <c r="G157" s="1">
        <v>129180.42</v>
      </c>
      <c r="H157" s="1">
        <v>610</v>
      </c>
      <c r="I157" s="1">
        <v>72.760000000000005</v>
      </c>
      <c r="J157" s="1">
        <v>24.01</v>
      </c>
      <c r="K157" s="1">
        <v>3.23</v>
      </c>
    </row>
    <row r="158" spans="1:11" x14ac:dyDescent="0.25">
      <c r="A158">
        <v>170</v>
      </c>
      <c r="B158" t="s">
        <v>165</v>
      </c>
      <c r="C158" s="1">
        <v>12931550.24</v>
      </c>
      <c r="D158" s="1">
        <v>0</v>
      </c>
      <c r="E158" s="1">
        <v>11844286.66</v>
      </c>
      <c r="F158" s="1">
        <v>959509.21</v>
      </c>
      <c r="G158" s="1">
        <v>0</v>
      </c>
      <c r="H158" s="1">
        <v>0</v>
      </c>
      <c r="I158" s="1">
        <v>91.59</v>
      </c>
      <c r="J158" s="1">
        <v>7.42</v>
      </c>
      <c r="K158" s="1">
        <v>0.99</v>
      </c>
    </row>
    <row r="159" spans="1:11" x14ac:dyDescent="0.25">
      <c r="A159">
        <v>171</v>
      </c>
      <c r="B159" t="s">
        <v>166</v>
      </c>
      <c r="C159" s="1">
        <v>17101001.859999999</v>
      </c>
      <c r="D159" s="1">
        <v>0</v>
      </c>
      <c r="E159" s="1">
        <v>17101001.859999999</v>
      </c>
      <c r="F159" s="1">
        <v>0</v>
      </c>
      <c r="G159" s="1">
        <v>7079941.7400000002</v>
      </c>
      <c r="H159" s="1">
        <v>0</v>
      </c>
      <c r="I159" s="1">
        <v>58.6</v>
      </c>
      <c r="J159" s="1">
        <v>0</v>
      </c>
      <c r="K159" s="1">
        <v>41.4</v>
      </c>
    </row>
    <row r="160" spans="1:11" x14ac:dyDescent="0.25">
      <c r="A160">
        <v>172</v>
      </c>
      <c r="B160" t="s">
        <v>167</v>
      </c>
      <c r="C160" s="1">
        <v>1411959.92</v>
      </c>
      <c r="D160" s="1">
        <v>0</v>
      </c>
      <c r="E160" s="1">
        <v>1103950.43</v>
      </c>
      <c r="F160" s="1">
        <v>287366.3</v>
      </c>
      <c r="G160" s="1">
        <v>0</v>
      </c>
      <c r="H160" s="1">
        <v>0</v>
      </c>
      <c r="I160" s="1">
        <v>78.19</v>
      </c>
      <c r="J160" s="1">
        <v>20.350000000000001</v>
      </c>
      <c r="K160" s="1">
        <v>1.46</v>
      </c>
    </row>
    <row r="161" spans="1:11" x14ac:dyDescent="0.25">
      <c r="A161">
        <v>173</v>
      </c>
      <c r="B161" t="s">
        <v>168</v>
      </c>
      <c r="C161" s="1">
        <v>434388.67</v>
      </c>
      <c r="D161" s="1">
        <v>0</v>
      </c>
      <c r="E161" s="1">
        <v>298077.42</v>
      </c>
      <c r="F161" s="1">
        <v>166784.82999999999</v>
      </c>
      <c r="G161" s="1">
        <v>0</v>
      </c>
      <c r="H161" s="1">
        <v>553.19000000000005</v>
      </c>
      <c r="I161" s="1">
        <v>68.62</v>
      </c>
      <c r="J161" s="1">
        <v>38.270000000000003</v>
      </c>
      <c r="K161" s="1">
        <v>-6.89</v>
      </c>
    </row>
    <row r="162" spans="1:11" x14ac:dyDescent="0.25">
      <c r="A162">
        <v>175</v>
      </c>
      <c r="B162" t="s">
        <v>169</v>
      </c>
      <c r="C162" s="1">
        <v>1783155.97</v>
      </c>
      <c r="D162" s="1">
        <v>0</v>
      </c>
      <c r="E162" s="1">
        <v>1763024.97</v>
      </c>
      <c r="F162" s="1">
        <v>21151.27</v>
      </c>
      <c r="G162" s="1">
        <v>0</v>
      </c>
      <c r="H162" s="1">
        <v>0</v>
      </c>
      <c r="I162" s="1">
        <v>98.87</v>
      </c>
      <c r="J162" s="1">
        <v>1.19</v>
      </c>
      <c r="K162" s="1">
        <v>-0.06</v>
      </c>
    </row>
    <row r="163" spans="1:11" x14ac:dyDescent="0.25">
      <c r="A163">
        <v>288</v>
      </c>
      <c r="B163" t="s">
        <v>170</v>
      </c>
      <c r="C163" s="1">
        <v>1208586.3700000001</v>
      </c>
      <c r="D163" s="1">
        <v>0</v>
      </c>
      <c r="E163" s="1">
        <v>1208586.3700000001</v>
      </c>
      <c r="F163" s="1">
        <v>45635.49</v>
      </c>
      <c r="G163" s="1">
        <v>999.85</v>
      </c>
      <c r="H163" s="1">
        <v>0</v>
      </c>
      <c r="I163" s="1">
        <v>99.92</v>
      </c>
      <c r="J163" s="1">
        <v>3.78</v>
      </c>
      <c r="K163" s="1">
        <v>-3.69</v>
      </c>
    </row>
    <row r="164" spans="1:11" x14ac:dyDescent="0.25">
      <c r="A164">
        <v>176</v>
      </c>
      <c r="B164" t="s">
        <v>171</v>
      </c>
      <c r="C164" s="1">
        <v>1495864.95</v>
      </c>
      <c r="D164" s="1">
        <v>0</v>
      </c>
      <c r="E164" s="1">
        <v>1046978.53</v>
      </c>
      <c r="F164" s="1">
        <v>732031.77</v>
      </c>
      <c r="G164" s="1">
        <v>0</v>
      </c>
      <c r="H164" s="1">
        <v>0</v>
      </c>
      <c r="I164" s="1">
        <v>69.989999999999995</v>
      </c>
      <c r="J164" s="1">
        <v>48.94</v>
      </c>
      <c r="K164" s="1">
        <v>-18.93</v>
      </c>
    </row>
    <row r="165" spans="1:11" x14ac:dyDescent="0.25">
      <c r="A165">
        <v>177</v>
      </c>
      <c r="B165" t="s">
        <v>172</v>
      </c>
      <c r="C165" s="1">
        <v>2602210.02</v>
      </c>
      <c r="D165" s="1">
        <v>0</v>
      </c>
      <c r="E165" s="1">
        <v>2437611.23</v>
      </c>
      <c r="F165" s="1">
        <v>159634.79999999999</v>
      </c>
      <c r="G165" s="1">
        <v>0</v>
      </c>
      <c r="H165" s="1">
        <v>0</v>
      </c>
      <c r="I165" s="1">
        <v>93.67</v>
      </c>
      <c r="J165" s="1">
        <v>6.13</v>
      </c>
      <c r="K165" s="1">
        <v>0.19</v>
      </c>
    </row>
    <row r="166" spans="1:11" x14ac:dyDescent="0.25">
      <c r="A166">
        <v>178</v>
      </c>
      <c r="B166" t="s">
        <v>173</v>
      </c>
      <c r="C166" s="1">
        <v>969736.32</v>
      </c>
      <c r="D166" s="1">
        <v>0</v>
      </c>
      <c r="E166" s="1">
        <v>624176.9</v>
      </c>
      <c r="F166" s="1">
        <v>310709.96000000002</v>
      </c>
      <c r="G166" s="1">
        <v>0</v>
      </c>
      <c r="H166" s="1">
        <v>0</v>
      </c>
      <c r="I166" s="1">
        <v>64.37</v>
      </c>
      <c r="J166" s="1">
        <v>32.04</v>
      </c>
      <c r="K166" s="1">
        <v>3.59</v>
      </c>
    </row>
    <row r="167" spans="1:11" x14ac:dyDescent="0.25">
      <c r="A167">
        <v>390</v>
      </c>
      <c r="B167" t="s">
        <v>174</v>
      </c>
      <c r="C167" s="1">
        <v>34926742.770000003</v>
      </c>
      <c r="D167" s="1">
        <v>0</v>
      </c>
      <c r="E167" s="1">
        <v>25764219.129999999</v>
      </c>
      <c r="F167" s="1">
        <v>9574763.9299999997</v>
      </c>
      <c r="G167" s="1">
        <v>0</v>
      </c>
      <c r="H167" s="1">
        <v>0</v>
      </c>
      <c r="I167" s="1">
        <v>73.77</v>
      </c>
      <c r="J167" s="1">
        <v>27.41</v>
      </c>
      <c r="K167" s="1">
        <v>-1.18</v>
      </c>
    </row>
    <row r="168" spans="1:11" x14ac:dyDescent="0.25">
      <c r="A168">
        <v>179</v>
      </c>
      <c r="B168" t="s">
        <v>175</v>
      </c>
      <c r="C168" s="1">
        <v>1469239.23</v>
      </c>
      <c r="D168" s="1">
        <v>0</v>
      </c>
      <c r="E168" s="1">
        <v>1325923.8999999999</v>
      </c>
      <c r="F168" s="1">
        <v>139694.29</v>
      </c>
      <c r="G168" s="1">
        <v>0</v>
      </c>
      <c r="H168" s="1">
        <v>0</v>
      </c>
      <c r="I168" s="1">
        <v>90.25</v>
      </c>
      <c r="J168" s="1">
        <v>9.51</v>
      </c>
      <c r="K168" s="1">
        <v>0.25</v>
      </c>
    </row>
    <row r="169" spans="1:11" x14ac:dyDescent="0.25">
      <c r="A169">
        <v>180</v>
      </c>
      <c r="B169" t="s">
        <v>176</v>
      </c>
      <c r="C169" s="1">
        <v>6198097.6699999999</v>
      </c>
      <c r="D169" s="1">
        <v>0</v>
      </c>
      <c r="E169" s="1">
        <v>5084760.37</v>
      </c>
      <c r="F169" s="1">
        <v>1010376.76</v>
      </c>
      <c r="G169" s="1">
        <v>0</v>
      </c>
      <c r="H169" s="1">
        <v>0</v>
      </c>
      <c r="I169" s="1">
        <v>82.04</v>
      </c>
      <c r="J169" s="1">
        <v>16.3</v>
      </c>
      <c r="K169" s="1">
        <v>1.66</v>
      </c>
    </row>
    <row r="170" spans="1:11" x14ac:dyDescent="0.25">
      <c r="A170">
        <v>181</v>
      </c>
      <c r="B170" t="s">
        <v>177</v>
      </c>
      <c r="C170" s="1">
        <v>2356555.04</v>
      </c>
      <c r="D170" s="1">
        <v>0</v>
      </c>
      <c r="E170" s="1">
        <v>2352186.66</v>
      </c>
      <c r="F170" s="1">
        <v>0</v>
      </c>
      <c r="G170" s="1">
        <v>130</v>
      </c>
      <c r="H170" s="1">
        <v>0</v>
      </c>
      <c r="I170" s="1">
        <v>99.81</v>
      </c>
      <c r="J170" s="1">
        <v>0</v>
      </c>
      <c r="K170" s="1">
        <v>0.19</v>
      </c>
    </row>
    <row r="171" spans="1:11" x14ac:dyDescent="0.25">
      <c r="A171">
        <v>182</v>
      </c>
      <c r="B171" t="s">
        <v>178</v>
      </c>
      <c r="C171" s="1">
        <v>2052667.83</v>
      </c>
      <c r="D171" s="1">
        <v>0</v>
      </c>
      <c r="E171" s="1">
        <v>1927548.98</v>
      </c>
      <c r="F171" s="1">
        <v>128513.79</v>
      </c>
      <c r="G171" s="1">
        <v>0</v>
      </c>
      <c r="H171" s="1">
        <v>0</v>
      </c>
      <c r="I171" s="1">
        <v>93.9</v>
      </c>
      <c r="J171" s="1">
        <v>6.26</v>
      </c>
      <c r="K171" s="1">
        <v>-0.17</v>
      </c>
    </row>
    <row r="172" spans="1:11" x14ac:dyDescent="0.25">
      <c r="A172">
        <v>183</v>
      </c>
      <c r="B172" t="s">
        <v>179</v>
      </c>
      <c r="C172" s="1">
        <v>22407395.219999999</v>
      </c>
      <c r="D172" s="1">
        <v>0</v>
      </c>
      <c r="E172" s="1">
        <v>16403256.49</v>
      </c>
      <c r="F172" s="1">
        <v>5821267.1500000004</v>
      </c>
      <c r="G172" s="1">
        <v>0</v>
      </c>
      <c r="H172" s="1">
        <v>0</v>
      </c>
      <c r="I172" s="1">
        <v>73.2</v>
      </c>
      <c r="J172" s="1">
        <v>25.98</v>
      </c>
      <c r="K172" s="1">
        <v>0.82</v>
      </c>
    </row>
    <row r="173" spans="1:11" x14ac:dyDescent="0.25">
      <c r="A173">
        <v>184</v>
      </c>
      <c r="B173" t="s">
        <v>180</v>
      </c>
      <c r="C173" s="1">
        <v>1103948.1299999999</v>
      </c>
      <c r="D173" s="1">
        <v>0</v>
      </c>
      <c r="E173" s="1">
        <v>898508.03</v>
      </c>
      <c r="F173" s="1">
        <v>189996.52</v>
      </c>
      <c r="G173" s="1">
        <v>0</v>
      </c>
      <c r="H173" s="1">
        <v>18688.16</v>
      </c>
      <c r="I173" s="1">
        <v>81.39</v>
      </c>
      <c r="J173" s="1">
        <v>15.52</v>
      </c>
      <c r="K173" s="1">
        <v>3.09</v>
      </c>
    </row>
    <row r="174" spans="1:11" x14ac:dyDescent="0.25">
      <c r="A174">
        <v>185</v>
      </c>
      <c r="B174" t="s">
        <v>181</v>
      </c>
      <c r="C174" s="1">
        <v>7632749</v>
      </c>
      <c r="D174" s="1">
        <v>0</v>
      </c>
      <c r="E174" s="1">
        <v>4524590.2</v>
      </c>
      <c r="F174" s="1">
        <v>3194148.75</v>
      </c>
      <c r="G174" s="1">
        <v>3604.02</v>
      </c>
      <c r="H174" s="1">
        <v>128261.83</v>
      </c>
      <c r="I174" s="1">
        <v>59.23</v>
      </c>
      <c r="J174" s="1">
        <v>40.17</v>
      </c>
      <c r="K174" s="1">
        <v>0.6</v>
      </c>
    </row>
    <row r="175" spans="1:11" x14ac:dyDescent="0.25">
      <c r="A175">
        <v>186</v>
      </c>
      <c r="B175" t="s">
        <v>182</v>
      </c>
      <c r="C175" s="1">
        <v>552917.97</v>
      </c>
      <c r="D175" s="1">
        <v>0</v>
      </c>
      <c r="E175" s="1">
        <v>439580.77</v>
      </c>
      <c r="F175" s="1">
        <v>107118.12</v>
      </c>
      <c r="G175" s="1">
        <v>0</v>
      </c>
      <c r="H175" s="1">
        <v>0</v>
      </c>
      <c r="I175" s="1">
        <v>79.5</v>
      </c>
      <c r="J175" s="1">
        <v>19.37</v>
      </c>
      <c r="K175" s="1">
        <v>1.1200000000000001</v>
      </c>
    </row>
    <row r="176" spans="1:11" x14ac:dyDescent="0.25">
      <c r="A176">
        <v>187</v>
      </c>
      <c r="B176" t="s">
        <v>183</v>
      </c>
      <c r="C176" s="1">
        <v>1700444.53</v>
      </c>
      <c r="D176" s="1">
        <v>0</v>
      </c>
      <c r="E176" s="1">
        <v>1598233.66</v>
      </c>
      <c r="F176" s="1">
        <v>78178.7</v>
      </c>
      <c r="G176" s="1">
        <v>0</v>
      </c>
      <c r="H176" s="1">
        <v>544.29</v>
      </c>
      <c r="I176" s="1">
        <v>93.99</v>
      </c>
      <c r="J176" s="1">
        <v>4.57</v>
      </c>
      <c r="K176" s="1">
        <v>1.45</v>
      </c>
    </row>
    <row r="177" spans="1:11" x14ac:dyDescent="0.25">
      <c r="A177">
        <v>188</v>
      </c>
      <c r="B177" t="s">
        <v>184</v>
      </c>
      <c r="C177" s="1">
        <v>1009586.59</v>
      </c>
      <c r="D177" s="1">
        <v>0</v>
      </c>
      <c r="E177" s="1">
        <v>935017.07</v>
      </c>
      <c r="F177" s="1">
        <v>73504.27</v>
      </c>
      <c r="G177" s="1">
        <v>0</v>
      </c>
      <c r="H177" s="1">
        <v>0</v>
      </c>
      <c r="I177" s="1">
        <v>92.61</v>
      </c>
      <c r="J177" s="1">
        <v>7.28</v>
      </c>
      <c r="K177" s="1">
        <v>0.11</v>
      </c>
    </row>
    <row r="178" spans="1:11" x14ac:dyDescent="0.25">
      <c r="A178">
        <v>189</v>
      </c>
      <c r="B178" t="s">
        <v>185</v>
      </c>
      <c r="C178" s="1">
        <v>3864391.92</v>
      </c>
      <c r="D178" s="1">
        <v>0</v>
      </c>
      <c r="E178" s="1">
        <v>3103886.82</v>
      </c>
      <c r="F178" s="1">
        <v>756770.93</v>
      </c>
      <c r="G178" s="1">
        <v>0</v>
      </c>
      <c r="H178" s="1">
        <v>0</v>
      </c>
      <c r="I178" s="1">
        <v>80.319999999999993</v>
      </c>
      <c r="J178" s="1">
        <v>19.579999999999998</v>
      </c>
      <c r="K178" s="1">
        <v>0.1</v>
      </c>
    </row>
    <row r="179" spans="1:11" x14ac:dyDescent="0.25">
      <c r="A179">
        <v>190</v>
      </c>
      <c r="B179" t="s">
        <v>186</v>
      </c>
      <c r="C179" s="1">
        <v>5163752.57</v>
      </c>
      <c r="D179" s="1">
        <v>0</v>
      </c>
      <c r="E179" s="1">
        <v>3884285.79</v>
      </c>
      <c r="F179" s="1">
        <v>347483.24</v>
      </c>
      <c r="G179" s="1">
        <v>528668.68999999994</v>
      </c>
      <c r="H179" s="1">
        <v>0</v>
      </c>
      <c r="I179" s="1">
        <v>64.98</v>
      </c>
      <c r="J179" s="1">
        <v>6.73</v>
      </c>
      <c r="K179" s="1">
        <v>28.29</v>
      </c>
    </row>
    <row r="180" spans="1:11" x14ac:dyDescent="0.25">
      <c r="A180">
        <v>292</v>
      </c>
      <c r="B180" t="s">
        <v>187</v>
      </c>
      <c r="C180" s="1">
        <v>1625667.85</v>
      </c>
      <c r="D180" s="1">
        <v>0</v>
      </c>
      <c r="E180" s="1">
        <v>1625667.85</v>
      </c>
      <c r="F180" s="1">
        <v>37391.699999999997</v>
      </c>
      <c r="G180" s="1">
        <v>0</v>
      </c>
      <c r="H180" s="1">
        <v>0</v>
      </c>
      <c r="I180" s="1">
        <v>100</v>
      </c>
      <c r="J180" s="1">
        <v>2.2999999999999998</v>
      </c>
      <c r="K180" s="1">
        <v>-2.2999999999999998</v>
      </c>
    </row>
    <row r="181" spans="1:11" x14ac:dyDescent="0.25">
      <c r="A181">
        <v>192</v>
      </c>
      <c r="B181" t="s">
        <v>189</v>
      </c>
      <c r="C181" s="1">
        <v>741818.61</v>
      </c>
      <c r="D181" s="1">
        <v>0</v>
      </c>
      <c r="E181" s="1">
        <v>608850.12</v>
      </c>
      <c r="F181" s="1">
        <v>133143.82</v>
      </c>
      <c r="G181" s="1">
        <v>0</v>
      </c>
      <c r="H181" s="1">
        <v>0</v>
      </c>
      <c r="I181" s="1">
        <v>82.08</v>
      </c>
      <c r="J181" s="1">
        <v>17.95</v>
      </c>
      <c r="K181" s="1">
        <v>-0.02</v>
      </c>
    </row>
    <row r="182" spans="1:11" x14ac:dyDescent="0.25">
      <c r="A182">
        <v>193</v>
      </c>
      <c r="B182" t="s">
        <v>190</v>
      </c>
      <c r="C182" s="1">
        <v>8218942.0099999998</v>
      </c>
      <c r="D182" s="1">
        <v>0</v>
      </c>
      <c r="E182" s="1">
        <v>6751786.2199999997</v>
      </c>
      <c r="F182" s="1">
        <v>1182454.83</v>
      </c>
      <c r="G182" s="1">
        <v>129591.76</v>
      </c>
      <c r="H182" s="1">
        <v>0</v>
      </c>
      <c r="I182" s="1">
        <v>80.569999999999993</v>
      </c>
      <c r="J182" s="1">
        <v>14.39</v>
      </c>
      <c r="K182" s="1">
        <v>5.04</v>
      </c>
    </row>
    <row r="183" spans="1:11" x14ac:dyDescent="0.25">
      <c r="A183">
        <v>194</v>
      </c>
      <c r="B183" t="s">
        <v>191</v>
      </c>
      <c r="C183" s="1">
        <v>3424556.9</v>
      </c>
      <c r="D183" s="1">
        <v>0</v>
      </c>
      <c r="E183" s="1">
        <v>3066255.9</v>
      </c>
      <c r="F183" s="1">
        <v>354841.77</v>
      </c>
      <c r="G183" s="1">
        <v>0</v>
      </c>
      <c r="H183" s="1">
        <v>0</v>
      </c>
      <c r="I183" s="1">
        <v>89.54</v>
      </c>
      <c r="J183" s="1">
        <v>10.36</v>
      </c>
      <c r="K183" s="1">
        <v>0.1</v>
      </c>
    </row>
    <row r="184" spans="1:11" x14ac:dyDescent="0.25">
      <c r="A184">
        <v>195</v>
      </c>
      <c r="B184" t="s">
        <v>192</v>
      </c>
      <c r="C184" s="1">
        <v>9430241.2699999996</v>
      </c>
      <c r="D184" s="1">
        <v>0</v>
      </c>
      <c r="E184" s="1">
        <v>7930631.4199999999</v>
      </c>
      <c r="F184" s="1">
        <v>1486004.88</v>
      </c>
      <c r="G184" s="1">
        <v>0</v>
      </c>
      <c r="H184" s="1">
        <v>0</v>
      </c>
      <c r="I184" s="1">
        <v>84.1</v>
      </c>
      <c r="J184" s="1">
        <v>15.76</v>
      </c>
      <c r="K184" s="1">
        <v>0.14000000000000001</v>
      </c>
    </row>
    <row r="185" spans="1:11" x14ac:dyDescent="0.25">
      <c r="A185">
        <v>196</v>
      </c>
      <c r="B185" t="s">
        <v>193</v>
      </c>
      <c r="C185" s="1">
        <v>6115145.1900000004</v>
      </c>
      <c r="D185" s="1">
        <v>0</v>
      </c>
      <c r="E185" s="1">
        <v>4785275.08</v>
      </c>
      <c r="F185" s="1">
        <v>1318367.55</v>
      </c>
      <c r="G185" s="1">
        <v>206163.6</v>
      </c>
      <c r="H185" s="1">
        <v>0</v>
      </c>
      <c r="I185" s="1">
        <v>74.88</v>
      </c>
      <c r="J185" s="1">
        <v>21.56</v>
      </c>
      <c r="K185" s="1">
        <v>3.56</v>
      </c>
    </row>
    <row r="186" spans="1:11" x14ac:dyDescent="0.25">
      <c r="A186">
        <v>197</v>
      </c>
      <c r="B186" t="s">
        <v>194</v>
      </c>
      <c r="C186" s="1">
        <v>58467288.100000001</v>
      </c>
      <c r="D186" s="1">
        <v>0</v>
      </c>
      <c r="E186" s="1">
        <v>55553001.280000001</v>
      </c>
      <c r="F186" s="1">
        <v>13485099.85</v>
      </c>
      <c r="G186" s="1">
        <v>672335.46</v>
      </c>
      <c r="H186" s="1">
        <v>32660.400000000001</v>
      </c>
      <c r="I186" s="1">
        <v>93.87</v>
      </c>
      <c r="J186" s="1">
        <v>23.01</v>
      </c>
      <c r="K186" s="1">
        <v>-16.87</v>
      </c>
    </row>
    <row r="187" spans="1:11" x14ac:dyDescent="0.25">
      <c r="A187">
        <v>198</v>
      </c>
      <c r="B187" t="s">
        <v>195</v>
      </c>
      <c r="C187" s="1">
        <v>5396180.7000000002</v>
      </c>
      <c r="D187" s="1">
        <v>0</v>
      </c>
      <c r="E187" s="1">
        <v>5065938.76</v>
      </c>
      <c r="F187" s="1">
        <v>184667.03</v>
      </c>
      <c r="G187" s="1">
        <v>0</v>
      </c>
      <c r="H187" s="1">
        <v>0</v>
      </c>
      <c r="I187" s="1">
        <v>93.88</v>
      </c>
      <c r="J187" s="1">
        <v>3.42</v>
      </c>
      <c r="K187" s="1">
        <v>2.7</v>
      </c>
    </row>
    <row r="188" spans="1:11" x14ac:dyDescent="0.25">
      <c r="A188">
        <v>199</v>
      </c>
      <c r="B188" t="s">
        <v>196</v>
      </c>
      <c r="C188" s="1">
        <v>16618220.9</v>
      </c>
      <c r="D188" s="1">
        <v>0</v>
      </c>
      <c r="E188" s="1">
        <v>15798736.98</v>
      </c>
      <c r="F188" s="1">
        <v>275976.75</v>
      </c>
      <c r="G188" s="1">
        <v>0</v>
      </c>
      <c r="H188" s="1">
        <v>0</v>
      </c>
      <c r="I188" s="1">
        <v>95.07</v>
      </c>
      <c r="J188" s="1">
        <v>1.66</v>
      </c>
      <c r="K188" s="1">
        <v>3.27</v>
      </c>
    </row>
    <row r="189" spans="1:11" x14ac:dyDescent="0.25">
      <c r="A189">
        <v>391</v>
      </c>
      <c r="B189" t="s">
        <v>197</v>
      </c>
      <c r="C189" s="1">
        <v>1681502.16</v>
      </c>
      <c r="D189" s="1">
        <v>0</v>
      </c>
      <c r="E189" s="1">
        <v>1409056.45</v>
      </c>
      <c r="F189" s="1">
        <v>254660.61</v>
      </c>
      <c r="G189" s="1">
        <v>0</v>
      </c>
      <c r="H189" s="1">
        <v>0</v>
      </c>
      <c r="I189" s="1">
        <v>83.8</v>
      </c>
      <c r="J189" s="1">
        <v>15.14</v>
      </c>
      <c r="K189" s="1">
        <v>1.06</v>
      </c>
    </row>
    <row r="190" spans="1:11" x14ac:dyDescent="0.25">
      <c r="A190">
        <v>200</v>
      </c>
      <c r="B190" t="s">
        <v>198</v>
      </c>
      <c r="C190" s="1">
        <v>1506914.71</v>
      </c>
      <c r="D190" s="1">
        <v>0</v>
      </c>
      <c r="E190" s="1">
        <v>1506914.71</v>
      </c>
      <c r="F190" s="1">
        <v>804.75</v>
      </c>
      <c r="G190" s="1">
        <v>0</v>
      </c>
      <c r="H190" s="1">
        <v>0</v>
      </c>
      <c r="I190" s="1">
        <v>100</v>
      </c>
      <c r="J190" s="1">
        <v>0.05</v>
      </c>
      <c r="K190" s="1">
        <v>-0.05</v>
      </c>
    </row>
    <row r="191" spans="1:11" x14ac:dyDescent="0.25">
      <c r="A191">
        <v>201</v>
      </c>
      <c r="B191" t="s">
        <v>199</v>
      </c>
      <c r="C191" s="1">
        <v>14852730.91</v>
      </c>
      <c r="D191" s="1">
        <v>0</v>
      </c>
      <c r="E191" s="1">
        <v>12530510.92</v>
      </c>
      <c r="F191" s="1">
        <v>2537854.12</v>
      </c>
      <c r="G191" s="1">
        <v>0</v>
      </c>
      <c r="H191" s="1">
        <v>0</v>
      </c>
      <c r="I191" s="1">
        <v>84.36</v>
      </c>
      <c r="J191" s="1">
        <v>17.09</v>
      </c>
      <c r="K191" s="1">
        <v>-1.45</v>
      </c>
    </row>
    <row r="192" spans="1:11" x14ac:dyDescent="0.25">
      <c r="A192">
        <v>296</v>
      </c>
      <c r="B192" t="s">
        <v>200</v>
      </c>
      <c r="C192" s="1">
        <v>424550.96</v>
      </c>
      <c r="D192" s="1">
        <v>0</v>
      </c>
      <c r="E192" s="1">
        <v>424550.96</v>
      </c>
      <c r="F192" s="1">
        <v>22081.26</v>
      </c>
      <c r="G192" s="1">
        <v>1322.56</v>
      </c>
      <c r="H192" s="1">
        <v>0</v>
      </c>
      <c r="I192" s="1">
        <v>99.69</v>
      </c>
      <c r="J192" s="1">
        <v>5.2</v>
      </c>
      <c r="K192" s="1">
        <v>-4.8899999999999997</v>
      </c>
    </row>
    <row r="193" spans="1:11" x14ac:dyDescent="0.25">
      <c r="A193">
        <v>248</v>
      </c>
      <c r="B193" t="s">
        <v>201</v>
      </c>
      <c r="C193" s="1">
        <v>19987595.059999999</v>
      </c>
      <c r="D193" s="1">
        <v>0</v>
      </c>
      <c r="E193" s="1">
        <v>19987595.059999999</v>
      </c>
      <c r="F193" s="1">
        <v>760025.31</v>
      </c>
      <c r="G193" s="1">
        <v>805.61</v>
      </c>
      <c r="H193" s="1">
        <v>1.51</v>
      </c>
      <c r="I193" s="1">
        <v>100</v>
      </c>
      <c r="J193" s="1">
        <v>3.8</v>
      </c>
      <c r="K193" s="1">
        <v>-3.8</v>
      </c>
    </row>
    <row r="194" spans="1:11" x14ac:dyDescent="0.25">
      <c r="A194">
        <v>202</v>
      </c>
      <c r="B194" t="s">
        <v>202</v>
      </c>
      <c r="C194" s="1">
        <v>3730669.73</v>
      </c>
      <c r="D194" s="1">
        <v>0</v>
      </c>
      <c r="E194" s="1">
        <v>2157650.67</v>
      </c>
      <c r="F194" s="1">
        <v>1526021.83</v>
      </c>
      <c r="G194" s="1">
        <v>28913.52</v>
      </c>
      <c r="H194" s="1">
        <v>6196.53</v>
      </c>
      <c r="I194" s="1">
        <v>57.06</v>
      </c>
      <c r="J194" s="1">
        <v>40.74</v>
      </c>
      <c r="K194" s="1">
        <v>2.2000000000000002</v>
      </c>
    </row>
    <row r="195" spans="1:11" x14ac:dyDescent="0.25">
      <c r="A195">
        <v>203</v>
      </c>
      <c r="B195" t="s">
        <v>203</v>
      </c>
      <c r="C195" s="1">
        <v>1746104.77</v>
      </c>
      <c r="D195" s="1">
        <v>0</v>
      </c>
      <c r="E195" s="1">
        <v>1571907.52</v>
      </c>
      <c r="F195" s="1">
        <v>150406.54</v>
      </c>
      <c r="G195" s="1">
        <v>7822.03</v>
      </c>
      <c r="H195" s="1">
        <v>0</v>
      </c>
      <c r="I195" s="1">
        <v>89.58</v>
      </c>
      <c r="J195" s="1">
        <v>8.61</v>
      </c>
      <c r="K195" s="1">
        <v>1.81</v>
      </c>
    </row>
    <row r="196" spans="1:11" x14ac:dyDescent="0.25">
      <c r="A196">
        <v>204</v>
      </c>
      <c r="B196" t="s">
        <v>204</v>
      </c>
      <c r="C196" s="1">
        <v>2591162.08</v>
      </c>
      <c r="D196" s="1">
        <v>0</v>
      </c>
      <c r="E196" s="1">
        <v>2013327.11</v>
      </c>
      <c r="F196" s="1">
        <v>628888.06000000006</v>
      </c>
      <c r="G196" s="1">
        <v>0</v>
      </c>
      <c r="H196" s="1">
        <v>0</v>
      </c>
      <c r="I196" s="1">
        <v>77.7</v>
      </c>
      <c r="J196" s="1">
        <v>24.27</v>
      </c>
      <c r="K196" s="1">
        <v>-1.97</v>
      </c>
    </row>
    <row r="197" spans="1:11" x14ac:dyDescent="0.25">
      <c r="A197">
        <v>205</v>
      </c>
      <c r="B197" t="s">
        <v>205</v>
      </c>
      <c r="C197" s="1">
        <v>82889110.950000003</v>
      </c>
      <c r="D197" s="1">
        <v>0</v>
      </c>
      <c r="E197" s="1">
        <v>77585414.769999996</v>
      </c>
      <c r="F197" s="1">
        <v>2854010.72</v>
      </c>
      <c r="G197" s="1">
        <v>193020.28</v>
      </c>
      <c r="H197" s="1">
        <v>886080.04</v>
      </c>
      <c r="I197" s="1">
        <v>93.37</v>
      </c>
      <c r="J197" s="1">
        <v>2.37</v>
      </c>
      <c r="K197" s="1">
        <v>4.26</v>
      </c>
    </row>
    <row r="198" spans="1:11" x14ac:dyDescent="0.25">
      <c r="A198">
        <v>207</v>
      </c>
      <c r="B198" t="s">
        <v>206</v>
      </c>
      <c r="C198" s="1">
        <v>7773315.6699999999</v>
      </c>
      <c r="D198" s="1">
        <v>0</v>
      </c>
      <c r="E198" s="1">
        <v>7835008.9400000004</v>
      </c>
      <c r="F198" s="1">
        <v>138718.15</v>
      </c>
      <c r="G198" s="1">
        <v>217327.92</v>
      </c>
      <c r="H198" s="1">
        <v>0</v>
      </c>
      <c r="I198" s="1">
        <v>98</v>
      </c>
      <c r="J198" s="1">
        <v>1.78</v>
      </c>
      <c r="K198" s="1">
        <v>0.22</v>
      </c>
    </row>
    <row r="199" spans="1:11" x14ac:dyDescent="0.25">
      <c r="A199">
        <v>208</v>
      </c>
      <c r="B199" t="s">
        <v>207</v>
      </c>
      <c r="C199" s="1">
        <v>2348118.36</v>
      </c>
      <c r="D199" s="1">
        <v>0</v>
      </c>
      <c r="E199" s="1">
        <v>1529849.14</v>
      </c>
      <c r="F199" s="1">
        <v>903665.91</v>
      </c>
      <c r="G199" s="1">
        <v>0</v>
      </c>
      <c r="H199" s="1">
        <v>0</v>
      </c>
      <c r="I199" s="1">
        <v>65.150000000000006</v>
      </c>
      <c r="J199" s="1">
        <v>38.479999999999997</v>
      </c>
      <c r="K199" s="1">
        <v>-3.64</v>
      </c>
    </row>
    <row r="200" spans="1:11" x14ac:dyDescent="0.25">
      <c r="A200">
        <v>209</v>
      </c>
      <c r="B200" t="s">
        <v>208</v>
      </c>
      <c r="C200" s="1">
        <v>2743680.73</v>
      </c>
      <c r="D200" s="1">
        <v>0</v>
      </c>
      <c r="E200" s="1">
        <v>1682764.69</v>
      </c>
      <c r="F200" s="1">
        <v>993105.15</v>
      </c>
      <c r="G200" s="1">
        <v>0</v>
      </c>
      <c r="H200" s="1">
        <v>0</v>
      </c>
      <c r="I200" s="1">
        <v>61.33</v>
      </c>
      <c r="J200" s="1">
        <v>36.200000000000003</v>
      </c>
      <c r="K200" s="1">
        <v>2.4700000000000002</v>
      </c>
    </row>
    <row r="201" spans="1:11" x14ac:dyDescent="0.25">
      <c r="A201">
        <v>210</v>
      </c>
      <c r="B201" t="s">
        <v>209</v>
      </c>
      <c r="C201" s="1">
        <v>802632.18</v>
      </c>
      <c r="D201" s="1">
        <v>0</v>
      </c>
      <c r="E201" s="1">
        <v>718260.8</v>
      </c>
      <c r="F201" s="1">
        <v>106649.28</v>
      </c>
      <c r="G201" s="1">
        <v>0</v>
      </c>
      <c r="H201" s="1">
        <v>0</v>
      </c>
      <c r="I201" s="1">
        <v>89.49</v>
      </c>
      <c r="J201" s="1">
        <v>13.29</v>
      </c>
      <c r="K201" s="1">
        <v>-2.78</v>
      </c>
    </row>
    <row r="202" spans="1:11" x14ac:dyDescent="0.25">
      <c r="A202">
        <v>211</v>
      </c>
      <c r="B202" t="s">
        <v>210</v>
      </c>
      <c r="C202" s="1">
        <v>2231520.59</v>
      </c>
      <c r="D202" s="1">
        <v>0</v>
      </c>
      <c r="E202" s="1">
        <v>1869009.32</v>
      </c>
      <c r="F202" s="1">
        <v>82176.740000000005</v>
      </c>
      <c r="G202" s="1">
        <v>0</v>
      </c>
      <c r="H202" s="1">
        <v>0</v>
      </c>
      <c r="I202" s="1">
        <v>83.76</v>
      </c>
      <c r="J202" s="1">
        <v>3.68</v>
      </c>
      <c r="K202" s="1">
        <v>12.56</v>
      </c>
    </row>
    <row r="203" spans="1:11" x14ac:dyDescent="0.25">
      <c r="A203">
        <v>212</v>
      </c>
      <c r="B203" t="s">
        <v>211</v>
      </c>
      <c r="C203" s="1">
        <v>10676504.6</v>
      </c>
      <c r="D203" s="1">
        <v>0</v>
      </c>
      <c r="E203" s="1">
        <v>6811387.5300000003</v>
      </c>
      <c r="F203" s="1">
        <v>4200461.37</v>
      </c>
      <c r="G203" s="1">
        <v>559297.42000000004</v>
      </c>
      <c r="H203" s="1">
        <v>0</v>
      </c>
      <c r="I203" s="1">
        <v>58.56</v>
      </c>
      <c r="J203" s="1">
        <v>39.340000000000003</v>
      </c>
      <c r="K203" s="1">
        <v>2.1</v>
      </c>
    </row>
    <row r="204" spans="1:11" x14ac:dyDescent="0.25">
      <c r="A204">
        <v>213</v>
      </c>
      <c r="B204" t="s">
        <v>212</v>
      </c>
      <c r="C204" s="1">
        <v>784299.25</v>
      </c>
      <c r="D204" s="1">
        <v>0</v>
      </c>
      <c r="E204" s="1">
        <v>720152.03</v>
      </c>
      <c r="F204" s="1">
        <v>18739.580000000002</v>
      </c>
      <c r="G204" s="1">
        <v>0</v>
      </c>
      <c r="H204" s="1">
        <v>0</v>
      </c>
      <c r="I204" s="1">
        <v>91.82</v>
      </c>
      <c r="J204" s="1">
        <v>2.39</v>
      </c>
      <c r="K204" s="1">
        <v>5.79</v>
      </c>
    </row>
    <row r="205" spans="1:11" x14ac:dyDescent="0.25">
      <c r="A205">
        <v>214</v>
      </c>
      <c r="B205" t="s">
        <v>213</v>
      </c>
      <c r="C205" s="1">
        <v>2428413.17</v>
      </c>
      <c r="D205" s="1">
        <v>0</v>
      </c>
      <c r="E205" s="1">
        <v>2427521.27</v>
      </c>
      <c r="F205" s="1">
        <v>3859.99</v>
      </c>
      <c r="G205" s="1">
        <v>0</v>
      </c>
      <c r="H205" s="1">
        <v>0</v>
      </c>
      <c r="I205" s="1">
        <v>99.96</v>
      </c>
      <c r="J205" s="1">
        <v>0.16</v>
      </c>
      <c r="K205" s="1">
        <v>-0.12</v>
      </c>
    </row>
    <row r="206" spans="1:11" x14ac:dyDescent="0.25">
      <c r="A206">
        <v>392</v>
      </c>
      <c r="B206" t="s">
        <v>214</v>
      </c>
      <c r="C206" s="1">
        <v>951576.4</v>
      </c>
      <c r="D206" s="1">
        <v>0</v>
      </c>
      <c r="E206" s="1">
        <v>917675.18</v>
      </c>
      <c r="F206" s="1">
        <v>284.02</v>
      </c>
      <c r="G206" s="1">
        <v>26270.48</v>
      </c>
      <c r="H206" s="1">
        <v>0</v>
      </c>
      <c r="I206" s="1">
        <v>93.68</v>
      </c>
      <c r="J206" s="1">
        <v>0.03</v>
      </c>
      <c r="K206" s="1">
        <v>6.29</v>
      </c>
    </row>
    <row r="207" spans="1:11" x14ac:dyDescent="0.25">
      <c r="A207">
        <v>215</v>
      </c>
      <c r="B207" t="s">
        <v>215</v>
      </c>
      <c r="C207" s="1">
        <v>799026.97</v>
      </c>
      <c r="D207" s="1">
        <v>0</v>
      </c>
      <c r="E207" s="1">
        <v>799026.97</v>
      </c>
      <c r="F207" s="1">
        <v>359.25</v>
      </c>
      <c r="G207" s="1">
        <v>0</v>
      </c>
      <c r="H207" s="1">
        <v>0</v>
      </c>
      <c r="I207" s="1">
        <v>100</v>
      </c>
      <c r="J207" s="1">
        <v>0.04</v>
      </c>
      <c r="K207" s="1">
        <v>-0.04</v>
      </c>
    </row>
    <row r="208" spans="1:11" x14ac:dyDescent="0.25">
      <c r="A208">
        <v>216</v>
      </c>
      <c r="B208" t="s">
        <v>216</v>
      </c>
      <c r="C208" s="1">
        <v>1881753.75</v>
      </c>
      <c r="D208" s="1">
        <v>0</v>
      </c>
      <c r="E208" s="1">
        <v>1326962.69</v>
      </c>
      <c r="F208" s="1">
        <v>472840.96000000002</v>
      </c>
      <c r="G208" s="1">
        <v>0</v>
      </c>
      <c r="H208" s="1">
        <v>11797.51</v>
      </c>
      <c r="I208" s="1">
        <v>70.52</v>
      </c>
      <c r="J208" s="1">
        <v>24.5</v>
      </c>
      <c r="K208" s="1">
        <v>4.9800000000000004</v>
      </c>
    </row>
    <row r="209" spans="1:11" x14ac:dyDescent="0.25">
      <c r="A209">
        <v>217</v>
      </c>
      <c r="B209" t="s">
        <v>217</v>
      </c>
      <c r="C209" s="1">
        <v>4521598.57</v>
      </c>
      <c r="D209" s="1">
        <v>0</v>
      </c>
      <c r="E209" s="1">
        <v>2914715.28</v>
      </c>
      <c r="F209" s="1">
        <v>1531990.56</v>
      </c>
      <c r="G209" s="1">
        <v>0</v>
      </c>
      <c r="H209" s="1">
        <v>0</v>
      </c>
      <c r="I209" s="1">
        <v>64.459999999999994</v>
      </c>
      <c r="J209" s="1">
        <v>33.880000000000003</v>
      </c>
      <c r="K209" s="1">
        <v>1.66</v>
      </c>
    </row>
    <row r="210" spans="1:11" x14ac:dyDescent="0.25">
      <c r="A210">
        <v>294</v>
      </c>
      <c r="B210" t="s">
        <v>218</v>
      </c>
      <c r="C210" s="1">
        <v>1956251.49</v>
      </c>
      <c r="D210" s="1">
        <v>0</v>
      </c>
      <c r="E210" s="1">
        <v>1646849.75</v>
      </c>
      <c r="F210" s="1">
        <v>276894.15000000002</v>
      </c>
      <c r="G210" s="1">
        <v>0</v>
      </c>
      <c r="H210" s="1">
        <v>640</v>
      </c>
      <c r="I210" s="1">
        <v>84.18</v>
      </c>
      <c r="J210" s="1">
        <v>14.12</v>
      </c>
      <c r="K210" s="1">
        <v>1.69</v>
      </c>
    </row>
    <row r="211" spans="1:11" x14ac:dyDescent="0.25">
      <c r="A211">
        <v>218</v>
      </c>
      <c r="B211" t="s">
        <v>219</v>
      </c>
      <c r="C211" s="1">
        <v>43949728.57</v>
      </c>
      <c r="D211" s="1">
        <v>0</v>
      </c>
      <c r="E211" s="1">
        <v>32316429.760000002</v>
      </c>
      <c r="F211" s="1">
        <v>13729170.220000001</v>
      </c>
      <c r="G211" s="1">
        <v>2862577.43</v>
      </c>
      <c r="H211" s="1">
        <v>881374.7</v>
      </c>
      <c r="I211" s="1">
        <v>67.02</v>
      </c>
      <c r="J211" s="1">
        <v>29.23</v>
      </c>
      <c r="K211" s="1">
        <v>3.75</v>
      </c>
    </row>
    <row r="212" spans="1:11" x14ac:dyDescent="0.25">
      <c r="A212">
        <v>298</v>
      </c>
      <c r="B212" t="s">
        <v>220</v>
      </c>
      <c r="C212" s="1">
        <v>2697164.87</v>
      </c>
      <c r="D212" s="1">
        <v>0</v>
      </c>
      <c r="E212" s="1">
        <v>1960637.18</v>
      </c>
      <c r="F212" s="1">
        <v>670097.39</v>
      </c>
      <c r="G212" s="1">
        <v>0</v>
      </c>
      <c r="H212" s="1">
        <v>0</v>
      </c>
      <c r="I212" s="1">
        <v>72.69</v>
      </c>
      <c r="J212" s="1">
        <v>24.84</v>
      </c>
      <c r="K212" s="1">
        <v>2.46</v>
      </c>
    </row>
    <row r="213" spans="1:11" x14ac:dyDescent="0.25">
      <c r="A213">
        <v>219</v>
      </c>
      <c r="B213" t="s">
        <v>221</v>
      </c>
      <c r="C213" s="1">
        <v>4283953.2</v>
      </c>
      <c r="D213" s="1">
        <v>0</v>
      </c>
      <c r="E213" s="1">
        <v>4387487.7</v>
      </c>
      <c r="F213" s="1">
        <v>11607.98</v>
      </c>
      <c r="G213" s="1">
        <v>231802.13</v>
      </c>
      <c r="H213" s="1">
        <v>0</v>
      </c>
      <c r="I213" s="1">
        <v>97.01</v>
      </c>
      <c r="J213" s="1">
        <v>0.27</v>
      </c>
      <c r="K213" s="1">
        <v>2.72</v>
      </c>
    </row>
    <row r="214" spans="1:11" x14ac:dyDescent="0.25">
      <c r="A214">
        <v>220</v>
      </c>
      <c r="B214" t="s">
        <v>222</v>
      </c>
      <c r="C214" s="1">
        <v>2314068.14</v>
      </c>
      <c r="D214" s="1">
        <v>0</v>
      </c>
      <c r="E214" s="1">
        <v>2403589.58</v>
      </c>
      <c r="F214" s="1">
        <v>3903.45</v>
      </c>
      <c r="G214" s="1">
        <v>95366.45</v>
      </c>
      <c r="H214" s="1">
        <v>0</v>
      </c>
      <c r="I214" s="1">
        <v>99.75</v>
      </c>
      <c r="J214" s="1">
        <v>0.17</v>
      </c>
      <c r="K214" s="1">
        <v>0.08</v>
      </c>
    </row>
    <row r="215" spans="1:11" x14ac:dyDescent="0.25">
      <c r="A215">
        <v>221</v>
      </c>
      <c r="B215" t="s">
        <v>223</v>
      </c>
      <c r="C215" s="1">
        <v>4845517.51</v>
      </c>
      <c r="D215" s="1">
        <v>0</v>
      </c>
      <c r="E215" s="1">
        <v>4701392.32</v>
      </c>
      <c r="F215" s="1">
        <v>1122.3800000000001</v>
      </c>
      <c r="G215" s="1">
        <v>0</v>
      </c>
      <c r="H215" s="1">
        <v>0</v>
      </c>
      <c r="I215" s="1">
        <v>97.03</v>
      </c>
      <c r="J215" s="1">
        <v>0.02</v>
      </c>
      <c r="K215" s="1">
        <v>2.95</v>
      </c>
    </row>
    <row r="216" spans="1:11" x14ac:dyDescent="0.25">
      <c r="A216">
        <v>222</v>
      </c>
      <c r="B216" t="s">
        <v>224</v>
      </c>
      <c r="C216" s="1">
        <v>654826</v>
      </c>
      <c r="D216" s="1">
        <v>0</v>
      </c>
      <c r="E216" s="1">
        <v>448315.55</v>
      </c>
      <c r="F216" s="1">
        <v>241379.62</v>
      </c>
      <c r="G216" s="1">
        <v>0</v>
      </c>
      <c r="H216" s="1">
        <v>0</v>
      </c>
      <c r="I216" s="1">
        <v>68.459999999999994</v>
      </c>
      <c r="J216" s="1">
        <v>36.86</v>
      </c>
      <c r="K216" s="1">
        <v>-5.32</v>
      </c>
    </row>
    <row r="217" spans="1:11" x14ac:dyDescent="0.25">
      <c r="A217">
        <v>224</v>
      </c>
      <c r="B217" t="s">
        <v>225</v>
      </c>
      <c r="C217" s="1">
        <v>10489119.029999999</v>
      </c>
      <c r="D217" s="1">
        <v>0</v>
      </c>
      <c r="E217" s="1">
        <v>8889826.2200000007</v>
      </c>
      <c r="F217" s="1">
        <v>1505174.47</v>
      </c>
      <c r="G217" s="1">
        <v>103102.85</v>
      </c>
      <c r="H217" s="1">
        <v>0</v>
      </c>
      <c r="I217" s="1">
        <v>83.77</v>
      </c>
      <c r="J217" s="1">
        <v>14.35</v>
      </c>
      <c r="K217" s="1">
        <v>1.88</v>
      </c>
    </row>
    <row r="218" spans="1:11" x14ac:dyDescent="0.25">
      <c r="A218">
        <v>225</v>
      </c>
      <c r="B218" t="s">
        <v>226</v>
      </c>
      <c r="C218" s="1">
        <v>2491475.81</v>
      </c>
      <c r="D218" s="1">
        <v>0</v>
      </c>
      <c r="E218" s="1">
        <v>1991252.91</v>
      </c>
      <c r="F218" s="1">
        <v>504959.16</v>
      </c>
      <c r="G218" s="1">
        <v>0</v>
      </c>
      <c r="H218" s="1">
        <v>0</v>
      </c>
      <c r="I218" s="1">
        <v>79.92</v>
      </c>
      <c r="J218" s="1">
        <v>20.27</v>
      </c>
      <c r="K218" s="1">
        <v>-0.19</v>
      </c>
    </row>
    <row r="219" spans="1:11" x14ac:dyDescent="0.25">
      <c r="A219">
        <v>226</v>
      </c>
      <c r="B219" t="s">
        <v>227</v>
      </c>
      <c r="C219" s="1">
        <v>8766944.0500000007</v>
      </c>
      <c r="D219" s="1">
        <v>0</v>
      </c>
      <c r="E219" s="1">
        <v>7993150.1900000004</v>
      </c>
      <c r="F219" s="1">
        <v>295364.27</v>
      </c>
      <c r="G219" s="1">
        <v>19003.37</v>
      </c>
      <c r="H219" s="1">
        <v>0</v>
      </c>
      <c r="I219" s="1">
        <v>90.96</v>
      </c>
      <c r="J219" s="1">
        <v>3.37</v>
      </c>
      <c r="K219" s="1">
        <v>5.67</v>
      </c>
    </row>
    <row r="220" spans="1:11" x14ac:dyDescent="0.25">
      <c r="A220">
        <v>227</v>
      </c>
      <c r="B220" t="s">
        <v>228</v>
      </c>
      <c r="C220" s="1">
        <v>2219580.14</v>
      </c>
      <c r="D220" s="1">
        <v>0</v>
      </c>
      <c r="E220" s="1">
        <v>1920545.55</v>
      </c>
      <c r="F220" s="1">
        <v>453745.73</v>
      </c>
      <c r="G220" s="1">
        <v>158177.85</v>
      </c>
      <c r="H220" s="1">
        <v>12926.97</v>
      </c>
      <c r="I220" s="1">
        <v>79.400000000000006</v>
      </c>
      <c r="J220" s="1">
        <v>19.86</v>
      </c>
      <c r="K220" s="1">
        <v>0.74</v>
      </c>
    </row>
    <row r="221" spans="1:11" x14ac:dyDescent="0.25">
      <c r="A221">
        <v>393</v>
      </c>
      <c r="B221" t="s">
        <v>229</v>
      </c>
      <c r="C221" s="1">
        <v>520292.37</v>
      </c>
      <c r="D221" s="1">
        <v>0</v>
      </c>
      <c r="E221" s="1">
        <v>505803.32</v>
      </c>
      <c r="F221" s="1">
        <v>19.7</v>
      </c>
      <c r="G221" s="1">
        <v>5363.4</v>
      </c>
      <c r="H221" s="1">
        <v>0</v>
      </c>
      <c r="I221" s="1">
        <v>96.18</v>
      </c>
      <c r="J221" s="1">
        <v>0</v>
      </c>
      <c r="K221" s="1">
        <v>3.81</v>
      </c>
    </row>
    <row r="222" spans="1:11" x14ac:dyDescent="0.25">
      <c r="A222">
        <v>229</v>
      </c>
      <c r="B222" t="s">
        <v>230</v>
      </c>
      <c r="C222" s="1">
        <v>70169621.280000001</v>
      </c>
      <c r="D222" s="1">
        <v>0</v>
      </c>
      <c r="E222" s="1">
        <v>45729239.159999996</v>
      </c>
      <c r="F222" s="1">
        <v>23758283.620000001</v>
      </c>
      <c r="G222" s="1">
        <v>0</v>
      </c>
      <c r="H222" s="1">
        <v>0</v>
      </c>
      <c r="I222" s="1">
        <v>65.17</v>
      </c>
      <c r="J222" s="1">
        <v>33.86</v>
      </c>
      <c r="K222" s="1">
        <v>0.97</v>
      </c>
    </row>
    <row r="223" spans="1:11" x14ac:dyDescent="0.25">
      <c r="A223">
        <v>230</v>
      </c>
      <c r="B223" t="s">
        <v>231</v>
      </c>
      <c r="C223" s="1">
        <v>3516499.08</v>
      </c>
      <c r="D223" s="1">
        <v>0</v>
      </c>
      <c r="E223" s="1">
        <v>2692339.25</v>
      </c>
      <c r="F223" s="1">
        <v>1050770.8400000001</v>
      </c>
      <c r="G223" s="1">
        <v>0</v>
      </c>
      <c r="H223" s="1">
        <v>0</v>
      </c>
      <c r="I223" s="1">
        <v>76.56</v>
      </c>
      <c r="J223" s="1">
        <v>29.88</v>
      </c>
      <c r="K223" s="1">
        <v>-6.44</v>
      </c>
    </row>
    <row r="224" spans="1:11" x14ac:dyDescent="0.25">
      <c r="A224">
        <v>231</v>
      </c>
      <c r="B224" t="s">
        <v>232</v>
      </c>
      <c r="C224" s="1">
        <v>6814177.8499999996</v>
      </c>
      <c r="D224" s="1">
        <v>0</v>
      </c>
      <c r="E224" s="1">
        <v>4438782.5999999996</v>
      </c>
      <c r="F224" s="1">
        <v>2112823.04</v>
      </c>
      <c r="G224" s="1">
        <v>0</v>
      </c>
      <c r="H224" s="1">
        <v>0</v>
      </c>
      <c r="I224" s="1">
        <v>65.14</v>
      </c>
      <c r="J224" s="1">
        <v>31.01</v>
      </c>
      <c r="K224" s="1">
        <v>3.85</v>
      </c>
    </row>
    <row r="225" spans="1:11" x14ac:dyDescent="0.25">
      <c r="A225">
        <v>232</v>
      </c>
      <c r="B225" t="s">
        <v>233</v>
      </c>
      <c r="C225" s="1">
        <v>3109264.7</v>
      </c>
      <c r="D225" s="1">
        <v>0</v>
      </c>
      <c r="E225" s="1">
        <v>2491877.13</v>
      </c>
      <c r="F225" s="1">
        <v>631618.5</v>
      </c>
      <c r="G225" s="1">
        <v>0</v>
      </c>
      <c r="H225" s="1">
        <v>0</v>
      </c>
      <c r="I225" s="1">
        <v>80.14</v>
      </c>
      <c r="J225" s="1">
        <v>20.309999999999999</v>
      </c>
      <c r="K225" s="1">
        <v>-0.46</v>
      </c>
    </row>
    <row r="226" spans="1:11" x14ac:dyDescent="0.25">
      <c r="A226">
        <v>233</v>
      </c>
      <c r="B226" t="s">
        <v>234</v>
      </c>
      <c r="C226" s="1">
        <v>792863.57</v>
      </c>
      <c r="D226" s="1">
        <v>0</v>
      </c>
      <c r="E226" s="1">
        <v>640733.86</v>
      </c>
      <c r="F226" s="1">
        <v>235633.88</v>
      </c>
      <c r="G226" s="1">
        <v>0</v>
      </c>
      <c r="H226" s="1">
        <v>0</v>
      </c>
      <c r="I226" s="1">
        <v>80.81</v>
      </c>
      <c r="J226" s="1">
        <v>29.72</v>
      </c>
      <c r="K226" s="1">
        <v>-10.53</v>
      </c>
    </row>
    <row r="227" spans="1:11" x14ac:dyDescent="0.25">
      <c r="A227">
        <v>234</v>
      </c>
      <c r="B227" t="s">
        <v>235</v>
      </c>
      <c r="C227" s="1">
        <v>1454568.18</v>
      </c>
      <c r="D227" s="1">
        <v>0</v>
      </c>
      <c r="E227" s="1">
        <v>1298025.8</v>
      </c>
      <c r="F227" s="1">
        <v>168043.01</v>
      </c>
      <c r="G227" s="1">
        <v>0</v>
      </c>
      <c r="H227" s="1">
        <v>11828.65</v>
      </c>
      <c r="I227" s="1">
        <v>89.24</v>
      </c>
      <c r="J227" s="1">
        <v>10.74</v>
      </c>
      <c r="K227" s="1">
        <v>0.02</v>
      </c>
    </row>
    <row r="228" spans="1:11" x14ac:dyDescent="0.25">
      <c r="A228">
        <v>235</v>
      </c>
      <c r="B228" t="s">
        <v>236</v>
      </c>
      <c r="C228" s="1">
        <v>1478246.34</v>
      </c>
      <c r="D228" s="1">
        <v>0</v>
      </c>
      <c r="E228" s="1">
        <v>1142054.52</v>
      </c>
      <c r="F228" s="1">
        <v>347825.08</v>
      </c>
      <c r="G228" s="1">
        <v>0</v>
      </c>
      <c r="H228" s="1">
        <v>3656</v>
      </c>
      <c r="I228" s="1">
        <v>77.260000000000005</v>
      </c>
      <c r="J228" s="1">
        <v>23.28</v>
      </c>
      <c r="K228" s="1">
        <v>-0.54</v>
      </c>
    </row>
    <row r="229" spans="1:11" x14ac:dyDescent="0.25">
      <c r="A229">
        <v>279</v>
      </c>
      <c r="B229" t="s">
        <v>237</v>
      </c>
      <c r="C229" s="1">
        <v>3033499.25</v>
      </c>
      <c r="D229" s="1">
        <v>0</v>
      </c>
      <c r="E229" s="1">
        <v>3033499.25</v>
      </c>
      <c r="F229" s="1">
        <v>1016535.79</v>
      </c>
      <c r="G229" s="1">
        <v>24538.21</v>
      </c>
      <c r="H229" s="1">
        <v>4309.16</v>
      </c>
      <c r="I229" s="1">
        <v>99.19</v>
      </c>
      <c r="J229" s="1">
        <v>33.369999999999997</v>
      </c>
      <c r="K229" s="1">
        <v>-32.56</v>
      </c>
    </row>
    <row r="230" spans="1:11" x14ac:dyDescent="0.25">
      <c r="A230">
        <v>236</v>
      </c>
      <c r="B230" t="s">
        <v>238</v>
      </c>
      <c r="C230" s="1">
        <v>1278105.5</v>
      </c>
      <c r="D230" s="1">
        <v>0</v>
      </c>
      <c r="E230" s="1">
        <v>808528.8</v>
      </c>
      <c r="F230" s="1">
        <v>466430.2</v>
      </c>
      <c r="G230" s="1">
        <v>0</v>
      </c>
      <c r="H230" s="1">
        <v>0</v>
      </c>
      <c r="I230" s="1">
        <v>63.26</v>
      </c>
      <c r="J230" s="1">
        <v>36.49</v>
      </c>
      <c r="K230" s="1">
        <v>0.25</v>
      </c>
    </row>
    <row r="231" spans="1:11" x14ac:dyDescent="0.25">
      <c r="A231">
        <v>237</v>
      </c>
      <c r="B231" t="s">
        <v>239</v>
      </c>
      <c r="C231" s="1">
        <v>33813213.869999997</v>
      </c>
      <c r="D231" s="1">
        <v>0</v>
      </c>
      <c r="E231" s="1">
        <v>26278957.640000001</v>
      </c>
      <c r="F231" s="1">
        <v>6582231.21</v>
      </c>
      <c r="G231" s="1">
        <v>0</v>
      </c>
      <c r="H231" s="1">
        <v>0</v>
      </c>
      <c r="I231" s="1">
        <v>77.72</v>
      </c>
      <c r="J231" s="1">
        <v>19.47</v>
      </c>
      <c r="K231" s="1">
        <v>2.82</v>
      </c>
    </row>
    <row r="232" spans="1:11" x14ac:dyDescent="0.25">
      <c r="A232">
        <v>238</v>
      </c>
      <c r="B232" t="s">
        <v>240</v>
      </c>
      <c r="C232" s="1">
        <v>1230437.06</v>
      </c>
      <c r="D232" s="1">
        <v>0</v>
      </c>
      <c r="E232" s="1">
        <v>959219.94</v>
      </c>
      <c r="F232" s="1">
        <v>305561.32</v>
      </c>
      <c r="G232" s="1">
        <v>28279.63</v>
      </c>
      <c r="H232" s="1">
        <v>0</v>
      </c>
      <c r="I232" s="1">
        <v>75.66</v>
      </c>
      <c r="J232" s="1">
        <v>24.83</v>
      </c>
      <c r="K232" s="1">
        <v>-0.49</v>
      </c>
    </row>
    <row r="233" spans="1:11" x14ac:dyDescent="0.25">
      <c r="A233">
        <v>239</v>
      </c>
      <c r="B233" t="s">
        <v>241</v>
      </c>
      <c r="C233" s="1">
        <v>1597431.51</v>
      </c>
      <c r="D233" s="1">
        <v>0</v>
      </c>
      <c r="E233" s="1">
        <v>1469623.49</v>
      </c>
      <c r="F233" s="1">
        <v>66328.78</v>
      </c>
      <c r="G233" s="1">
        <v>0</v>
      </c>
      <c r="H233" s="1">
        <v>0</v>
      </c>
      <c r="I233" s="1">
        <v>92</v>
      </c>
      <c r="J233" s="1">
        <v>4.1500000000000004</v>
      </c>
      <c r="K233" s="1">
        <v>3.85</v>
      </c>
    </row>
    <row r="234" spans="1:11" x14ac:dyDescent="0.25">
      <c r="A234">
        <v>240</v>
      </c>
      <c r="B234" t="s">
        <v>242</v>
      </c>
      <c r="C234" s="1">
        <v>3399923.46</v>
      </c>
      <c r="D234" s="1">
        <v>0</v>
      </c>
      <c r="E234" s="1">
        <v>2933658.24</v>
      </c>
      <c r="F234" s="1">
        <v>347281.46</v>
      </c>
      <c r="G234" s="1">
        <v>0</v>
      </c>
      <c r="H234" s="1">
        <v>0</v>
      </c>
      <c r="I234" s="1">
        <v>86.29</v>
      </c>
      <c r="J234" s="1">
        <v>10.210000000000001</v>
      </c>
      <c r="K234" s="1">
        <v>3.5</v>
      </c>
    </row>
    <row r="235" spans="1:11" x14ac:dyDescent="0.25">
      <c r="A235">
        <v>284</v>
      </c>
      <c r="B235" t="s">
        <v>243</v>
      </c>
      <c r="C235" s="1">
        <v>1421229.34</v>
      </c>
      <c r="D235" s="1">
        <v>0</v>
      </c>
      <c r="E235" s="1">
        <v>1367683.12</v>
      </c>
      <c r="F235" s="1">
        <v>52829.75</v>
      </c>
      <c r="G235" s="1">
        <v>0</v>
      </c>
      <c r="H235" s="1">
        <v>0</v>
      </c>
      <c r="I235" s="1">
        <v>96.23</v>
      </c>
      <c r="J235" s="1">
        <v>3.72</v>
      </c>
      <c r="K235" s="1">
        <v>0.05</v>
      </c>
    </row>
    <row r="236" spans="1:11" x14ac:dyDescent="0.25">
      <c r="A236">
        <v>241</v>
      </c>
      <c r="B236" t="s">
        <v>244</v>
      </c>
      <c r="C236" s="1">
        <v>10960897.09</v>
      </c>
      <c r="D236" s="1">
        <v>0</v>
      </c>
      <c r="E236" s="1">
        <v>8790227.7899999991</v>
      </c>
      <c r="F236" s="1">
        <v>2049410.27</v>
      </c>
      <c r="G236" s="1">
        <v>0</v>
      </c>
      <c r="H236" s="1">
        <v>11292.39</v>
      </c>
      <c r="I236" s="1">
        <v>80.2</v>
      </c>
      <c r="J236" s="1">
        <v>18.59</v>
      </c>
      <c r="K236" s="1">
        <v>1.21</v>
      </c>
    </row>
    <row r="237" spans="1:11" x14ac:dyDescent="0.25">
      <c r="A237">
        <v>243</v>
      </c>
      <c r="B237" t="s">
        <v>245</v>
      </c>
      <c r="C237" s="1">
        <v>4251004.9800000004</v>
      </c>
      <c r="D237" s="1">
        <v>0</v>
      </c>
      <c r="E237" s="1">
        <v>3477545.97</v>
      </c>
      <c r="F237" s="1">
        <v>492294.21</v>
      </c>
      <c r="G237" s="1">
        <v>0</v>
      </c>
      <c r="H237" s="1">
        <v>0</v>
      </c>
      <c r="I237" s="1">
        <v>81.81</v>
      </c>
      <c r="J237" s="1">
        <v>11.58</v>
      </c>
      <c r="K237" s="1">
        <v>6.61</v>
      </c>
    </row>
    <row r="238" spans="1:11" x14ac:dyDescent="0.25">
      <c r="A238">
        <v>244</v>
      </c>
      <c r="B238" t="s">
        <v>246</v>
      </c>
      <c r="C238" s="1">
        <v>1104371.1100000001</v>
      </c>
      <c r="D238" s="1">
        <v>0</v>
      </c>
      <c r="E238" s="1">
        <v>971506.72</v>
      </c>
      <c r="F238" s="1">
        <v>165108.62</v>
      </c>
      <c r="G238" s="1">
        <v>0</v>
      </c>
      <c r="H238" s="1">
        <v>14798.96</v>
      </c>
      <c r="I238" s="1">
        <v>87.97</v>
      </c>
      <c r="J238" s="1">
        <v>13.61</v>
      </c>
      <c r="K238" s="1">
        <v>-1.58</v>
      </c>
    </row>
    <row r="239" spans="1:11" x14ac:dyDescent="0.25">
      <c r="A239">
        <v>394</v>
      </c>
      <c r="B239" t="s">
        <v>247</v>
      </c>
      <c r="C239" s="1">
        <v>80718680.219999999</v>
      </c>
      <c r="D239" s="1">
        <v>0</v>
      </c>
      <c r="E239" s="1">
        <v>64414667.020000003</v>
      </c>
      <c r="F239" s="1">
        <v>15229953.58</v>
      </c>
      <c r="G239" s="1">
        <v>0</v>
      </c>
      <c r="H239" s="1">
        <v>0</v>
      </c>
      <c r="I239" s="1">
        <v>79.8</v>
      </c>
      <c r="J239" s="1">
        <v>18.87</v>
      </c>
      <c r="K239" s="1">
        <v>1.33</v>
      </c>
    </row>
    <row r="240" spans="1:11" x14ac:dyDescent="0.25">
      <c r="A240">
        <v>245</v>
      </c>
      <c r="B240" t="s">
        <v>248</v>
      </c>
      <c r="C240" s="1">
        <v>1129989.52</v>
      </c>
      <c r="D240" s="1">
        <v>0</v>
      </c>
      <c r="E240" s="1">
        <v>1139960.06</v>
      </c>
      <c r="F240" s="1">
        <v>182966.31</v>
      </c>
      <c r="G240" s="1">
        <v>121942.39999999999</v>
      </c>
      <c r="H240" s="1">
        <v>0</v>
      </c>
      <c r="I240" s="1">
        <v>90.09</v>
      </c>
      <c r="J240" s="1">
        <v>16.190000000000001</v>
      </c>
      <c r="K240" s="1">
        <v>-6.28</v>
      </c>
    </row>
    <row r="241" spans="1:11" x14ac:dyDescent="0.25">
      <c r="A241">
        <v>246</v>
      </c>
      <c r="B241" t="s">
        <v>249</v>
      </c>
      <c r="C241" s="1">
        <v>5847183.9800000004</v>
      </c>
      <c r="D241" s="1">
        <v>0</v>
      </c>
      <c r="E241" s="1">
        <v>5074432.0199999996</v>
      </c>
      <c r="F241" s="1">
        <v>1340469.56</v>
      </c>
      <c r="G241" s="1">
        <v>22247.15</v>
      </c>
      <c r="H241" s="1">
        <v>0</v>
      </c>
      <c r="I241" s="1">
        <v>86.4</v>
      </c>
      <c r="J241" s="1">
        <v>22.92</v>
      </c>
      <c r="K241" s="1">
        <v>-9.33</v>
      </c>
    </row>
    <row r="242" spans="1:11" x14ac:dyDescent="0.25">
      <c r="A242">
        <v>247</v>
      </c>
      <c r="B242" t="s">
        <v>250</v>
      </c>
      <c r="C242" s="1">
        <v>4051598.09</v>
      </c>
      <c r="D242" s="1">
        <v>0</v>
      </c>
      <c r="E242" s="1">
        <v>3420986.67</v>
      </c>
      <c r="F242" s="1">
        <v>623904.85</v>
      </c>
      <c r="G242" s="1">
        <v>0</v>
      </c>
      <c r="H242" s="1">
        <v>0</v>
      </c>
      <c r="I242" s="1">
        <v>84.44</v>
      </c>
      <c r="J242" s="1">
        <v>15.4</v>
      </c>
      <c r="K242" s="1">
        <v>0.17</v>
      </c>
    </row>
    <row r="243" spans="1:11" x14ac:dyDescent="0.25">
      <c r="A243">
        <v>282</v>
      </c>
      <c r="B243" t="s">
        <v>251</v>
      </c>
      <c r="C243" s="1">
        <v>3299944.54</v>
      </c>
      <c r="D243" s="1">
        <v>0</v>
      </c>
      <c r="E243" s="1">
        <v>1716647.62</v>
      </c>
      <c r="F243" s="1">
        <v>1677981.07</v>
      </c>
      <c r="G243" s="1">
        <v>0</v>
      </c>
      <c r="H243" s="1">
        <v>0</v>
      </c>
      <c r="I243" s="1">
        <v>52.02</v>
      </c>
      <c r="J243" s="1">
        <v>50.85</v>
      </c>
      <c r="K243" s="1">
        <v>-2.87</v>
      </c>
    </row>
    <row r="244" spans="1:11" x14ac:dyDescent="0.25">
      <c r="A244">
        <v>395</v>
      </c>
      <c r="B244" t="s">
        <v>252</v>
      </c>
      <c r="C244" s="1">
        <v>2591887.9900000002</v>
      </c>
      <c r="D244" s="1">
        <v>0</v>
      </c>
      <c r="E244" s="1">
        <v>1748166.42</v>
      </c>
      <c r="F244" s="1">
        <v>804618.93</v>
      </c>
      <c r="G244" s="1">
        <v>0</v>
      </c>
      <c r="H244" s="1">
        <v>0</v>
      </c>
      <c r="I244" s="1">
        <v>67.45</v>
      </c>
      <c r="J244" s="1">
        <v>31.04</v>
      </c>
      <c r="K244" s="1">
        <v>1.51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"/>
  <sheetViews>
    <sheetView workbookViewId="0">
      <pane ySplit="1" topLeftCell="A5" activePane="bottomLeft" state="frozen"/>
      <selection activeCell="E3" sqref="E3"/>
      <selection pane="bottomLeft" activeCell="E3" sqref="E3"/>
    </sheetView>
  </sheetViews>
  <sheetFormatPr defaultRowHeight="15" x14ac:dyDescent="0.25"/>
  <cols>
    <col min="1" max="1" width="13.140625" bestFit="1" customWidth="1"/>
    <col min="2" max="2" width="28.7109375" bestFit="1" customWidth="1"/>
    <col min="3" max="3" width="14.28515625" bestFit="1" customWidth="1"/>
    <col min="4" max="4" width="15.85546875" style="1" bestFit="1" customWidth="1"/>
    <col min="5" max="5" width="20.7109375" style="1" bestFit="1" customWidth="1"/>
    <col min="6" max="6" width="21.140625" style="1" bestFit="1" customWidth="1"/>
    <col min="7" max="7" width="15.42578125" style="1" bestFit="1" customWidth="1"/>
    <col min="8" max="8" width="28.28515625" style="1" bestFit="1" customWidth="1"/>
    <col min="9" max="9" width="42.140625" style="1" bestFit="1" customWidth="1"/>
    <col min="10" max="10" width="10.5703125" style="1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386</v>
      </c>
      <c r="B2" t="s">
        <v>10</v>
      </c>
      <c r="C2">
        <v>2016</v>
      </c>
      <c r="D2" s="1">
        <v>3594737.08</v>
      </c>
      <c r="E2" s="1">
        <v>14801006.5</v>
      </c>
      <c r="F2" s="1">
        <v>8457913.0999999996</v>
      </c>
      <c r="G2" s="1">
        <v>3940296.86</v>
      </c>
      <c r="H2" s="1">
        <v>18395743.579999998</v>
      </c>
      <c r="I2" s="1">
        <v>4517616.24</v>
      </c>
      <c r="J2" s="1">
        <v>24.56</v>
      </c>
    </row>
    <row r="3" spans="1:10" x14ac:dyDescent="0.25">
      <c r="A3">
        <v>1</v>
      </c>
      <c r="B3" t="s">
        <v>11</v>
      </c>
      <c r="C3">
        <v>2016</v>
      </c>
      <c r="D3" s="1">
        <v>4231200.5</v>
      </c>
      <c r="E3" s="1">
        <v>21459148.809999999</v>
      </c>
      <c r="F3" s="1">
        <v>7349203.7000000002</v>
      </c>
      <c r="G3" s="1">
        <v>1002162.26</v>
      </c>
      <c r="H3" s="1">
        <v>25690349.309999999</v>
      </c>
      <c r="I3" s="1">
        <v>6347041.4400000004</v>
      </c>
      <c r="J3" s="1">
        <v>24.71</v>
      </c>
    </row>
    <row r="4" spans="1:10" x14ac:dyDescent="0.25">
      <c r="A4">
        <v>249</v>
      </c>
      <c r="B4" t="s">
        <v>12</v>
      </c>
      <c r="C4">
        <v>2016</v>
      </c>
      <c r="D4" s="1">
        <v>6303334.1600000001</v>
      </c>
      <c r="E4" s="1">
        <v>29962579.16</v>
      </c>
      <c r="F4" s="1">
        <v>13295726.59</v>
      </c>
      <c r="G4" s="1">
        <v>2558393.2000000002</v>
      </c>
      <c r="H4" s="1">
        <v>36265913.32</v>
      </c>
      <c r="I4" s="1">
        <v>10737333.390000001</v>
      </c>
      <c r="J4" s="1">
        <v>29.61</v>
      </c>
    </row>
    <row r="5" spans="1:10" x14ac:dyDescent="0.25">
      <c r="A5">
        <v>2</v>
      </c>
      <c r="B5" t="s">
        <v>13</v>
      </c>
      <c r="C5">
        <v>2016</v>
      </c>
      <c r="D5" s="1">
        <v>397670.32</v>
      </c>
      <c r="E5" s="1">
        <v>9815819.0600000005</v>
      </c>
      <c r="F5" s="1">
        <v>1899518.53</v>
      </c>
      <c r="G5" s="1">
        <v>-812328.26</v>
      </c>
      <c r="H5" s="1">
        <v>10213489.380000001</v>
      </c>
      <c r="I5" s="1">
        <v>2711846.79</v>
      </c>
      <c r="J5" s="1">
        <v>26.55</v>
      </c>
    </row>
    <row r="6" spans="1:10" x14ac:dyDescent="0.25">
      <c r="A6">
        <v>3</v>
      </c>
      <c r="B6" t="s">
        <v>14</v>
      </c>
      <c r="C6">
        <v>2016</v>
      </c>
      <c r="D6" s="1">
        <v>1649807.98</v>
      </c>
      <c r="E6" s="1">
        <v>13963565.220000001</v>
      </c>
      <c r="F6" s="1">
        <v>4053187.41</v>
      </c>
      <c r="G6" s="1">
        <v>-329214.53000000003</v>
      </c>
      <c r="H6" s="1">
        <v>15613373.199999999</v>
      </c>
      <c r="I6" s="1">
        <v>4382401.9400000004</v>
      </c>
      <c r="J6" s="1">
        <v>28.07</v>
      </c>
    </row>
    <row r="7" spans="1:10" x14ac:dyDescent="0.25">
      <c r="A7">
        <v>4</v>
      </c>
      <c r="B7" t="s">
        <v>15</v>
      </c>
      <c r="C7">
        <v>2016</v>
      </c>
      <c r="D7" s="1">
        <v>167633.54</v>
      </c>
      <c r="E7" s="1">
        <v>12510406.189999999</v>
      </c>
      <c r="F7" s="1">
        <v>2585555.9</v>
      </c>
      <c r="G7" s="1">
        <v>-1436545.6</v>
      </c>
      <c r="H7" s="1">
        <v>12678039.73</v>
      </c>
      <c r="I7" s="1">
        <v>4022101.5</v>
      </c>
      <c r="J7" s="1">
        <v>31.72</v>
      </c>
    </row>
    <row r="8" spans="1:10" x14ac:dyDescent="0.25">
      <c r="A8">
        <v>387</v>
      </c>
      <c r="B8" t="s">
        <v>16</v>
      </c>
      <c r="C8">
        <v>2016</v>
      </c>
      <c r="D8" s="1">
        <v>30953679.359999999</v>
      </c>
      <c r="E8" s="1">
        <v>86552041.680000007</v>
      </c>
      <c r="F8" s="1">
        <v>97123572.109999999</v>
      </c>
      <c r="G8" s="1">
        <v>64182429.5</v>
      </c>
      <c r="H8" s="1">
        <v>117505721.04000001</v>
      </c>
      <c r="I8" s="1">
        <v>32941142.609999999</v>
      </c>
      <c r="J8" s="1">
        <v>28.03</v>
      </c>
    </row>
    <row r="9" spans="1:10" x14ac:dyDescent="0.25">
      <c r="A9">
        <v>5</v>
      </c>
      <c r="B9" t="s">
        <v>17</v>
      </c>
      <c r="C9">
        <v>2016</v>
      </c>
      <c r="D9" s="1">
        <v>7969562.4800000004</v>
      </c>
      <c r="E9" s="1">
        <v>33653491.799999997</v>
      </c>
      <c r="F9" s="1">
        <v>18308571.039999999</v>
      </c>
      <c r="G9" s="1">
        <v>6011334.0099999998</v>
      </c>
      <c r="H9" s="1">
        <v>41623054.280000001</v>
      </c>
      <c r="I9" s="1">
        <v>12297237.029999999</v>
      </c>
      <c r="J9" s="1">
        <v>29.54</v>
      </c>
    </row>
    <row r="10" spans="1:10" x14ac:dyDescent="0.25">
      <c r="A10">
        <v>6</v>
      </c>
      <c r="B10" t="s">
        <v>18</v>
      </c>
      <c r="C10">
        <v>2016</v>
      </c>
      <c r="D10" s="1">
        <v>260307.8</v>
      </c>
      <c r="E10" s="1">
        <v>9882715.8100000005</v>
      </c>
      <c r="F10" s="1">
        <v>1009616.36</v>
      </c>
      <c r="G10" s="1">
        <v>-1625086.35</v>
      </c>
      <c r="H10" s="1">
        <v>10143023.609999999</v>
      </c>
      <c r="I10" s="1">
        <v>2634702.71</v>
      </c>
      <c r="J10" s="1">
        <v>25.98</v>
      </c>
    </row>
    <row r="11" spans="1:10" x14ac:dyDescent="0.25">
      <c r="A11">
        <v>287</v>
      </c>
      <c r="B11" t="s">
        <v>19</v>
      </c>
      <c r="C11">
        <v>2016</v>
      </c>
      <c r="D11" s="1">
        <v>7345175.2599999998</v>
      </c>
      <c r="E11" s="1">
        <v>39155135.57</v>
      </c>
      <c r="F11" s="1">
        <v>10367919.279999999</v>
      </c>
      <c r="G11" s="1">
        <v>-2625906.89</v>
      </c>
      <c r="H11" s="1">
        <v>46500310.829999998</v>
      </c>
      <c r="I11" s="1">
        <v>12993826.17</v>
      </c>
      <c r="J11" s="1">
        <v>27.94</v>
      </c>
    </row>
    <row r="12" spans="1:10" x14ac:dyDescent="0.25">
      <c r="A12">
        <v>7</v>
      </c>
      <c r="B12" t="s">
        <v>20</v>
      </c>
      <c r="C12">
        <v>2016</v>
      </c>
      <c r="D12" s="1">
        <v>1951803.6</v>
      </c>
      <c r="E12" s="1">
        <v>13342913.15</v>
      </c>
      <c r="F12" s="1">
        <v>5162558.8899999997</v>
      </c>
      <c r="G12" s="1">
        <v>1087443.92</v>
      </c>
      <c r="H12" s="1">
        <v>15294716.75</v>
      </c>
      <c r="I12" s="1">
        <v>4075114.97</v>
      </c>
      <c r="J12" s="1">
        <v>26.64</v>
      </c>
    </row>
    <row r="13" spans="1:10" x14ac:dyDescent="0.25">
      <c r="A13">
        <v>8</v>
      </c>
      <c r="B13" t="s">
        <v>21</v>
      </c>
      <c r="C13">
        <v>2016</v>
      </c>
      <c r="D13" s="1">
        <v>1736871.38</v>
      </c>
      <c r="E13" s="1">
        <v>12754210.17</v>
      </c>
      <c r="F13" s="1">
        <v>6162485.2999999998</v>
      </c>
      <c r="G13" s="1">
        <v>2446355.7999999998</v>
      </c>
      <c r="H13" s="1">
        <v>14491081.550000001</v>
      </c>
      <c r="I13" s="1">
        <v>3716129.5</v>
      </c>
      <c r="J13" s="1">
        <v>25.64</v>
      </c>
    </row>
    <row r="14" spans="1:10" x14ac:dyDescent="0.25">
      <c r="A14">
        <v>388</v>
      </c>
      <c r="B14" t="s">
        <v>22</v>
      </c>
      <c r="C14">
        <v>2016</v>
      </c>
      <c r="D14" s="1">
        <v>406402.67</v>
      </c>
      <c r="E14" s="1">
        <v>10987206.67</v>
      </c>
      <c r="F14" s="1">
        <v>2778206.77</v>
      </c>
      <c r="G14" s="1">
        <v>-476958.05</v>
      </c>
      <c r="H14" s="1">
        <v>11393609.34</v>
      </c>
      <c r="I14" s="1">
        <v>3255164.82</v>
      </c>
      <c r="J14" s="1">
        <v>28.57</v>
      </c>
    </row>
    <row r="15" spans="1:10" x14ac:dyDescent="0.25">
      <c r="A15">
        <v>9</v>
      </c>
      <c r="B15" t="s">
        <v>23</v>
      </c>
      <c r="C15">
        <v>2016</v>
      </c>
      <c r="D15" s="1">
        <v>471275.01</v>
      </c>
      <c r="E15" s="1">
        <v>10642801.15</v>
      </c>
      <c r="F15" s="1">
        <v>2875719.8</v>
      </c>
      <c r="G15" s="1">
        <v>-141317.87</v>
      </c>
      <c r="H15" s="1">
        <v>11114076.16</v>
      </c>
      <c r="I15" s="1">
        <v>3017037.67</v>
      </c>
      <c r="J15" s="1">
        <v>27.15</v>
      </c>
    </row>
    <row r="16" spans="1:10" x14ac:dyDescent="0.25">
      <c r="A16">
        <v>10</v>
      </c>
      <c r="B16" t="s">
        <v>24</v>
      </c>
      <c r="C16">
        <v>2016</v>
      </c>
      <c r="D16" s="1">
        <v>672626.45</v>
      </c>
      <c r="E16" s="1">
        <v>12509126.300000001</v>
      </c>
      <c r="F16" s="1">
        <v>2522968.66</v>
      </c>
      <c r="G16" s="1">
        <v>-1415209.54</v>
      </c>
      <c r="H16" s="1">
        <v>13181752.75</v>
      </c>
      <c r="I16" s="1">
        <v>3938178.2</v>
      </c>
      <c r="J16" s="1">
        <v>29.88</v>
      </c>
    </row>
    <row r="17" spans="1:10" x14ac:dyDescent="0.25">
      <c r="A17">
        <v>11</v>
      </c>
      <c r="B17" t="s">
        <v>25</v>
      </c>
      <c r="C17">
        <v>2016</v>
      </c>
      <c r="D17" s="1">
        <v>178748390.21000001</v>
      </c>
      <c r="E17" s="1">
        <v>343900077.17000002</v>
      </c>
      <c r="F17" s="1">
        <v>216352403.56</v>
      </c>
      <c r="G17" s="1">
        <v>56460832.369999997</v>
      </c>
      <c r="H17" s="1">
        <v>522648467.38</v>
      </c>
      <c r="I17" s="1">
        <v>159891571.19</v>
      </c>
      <c r="J17" s="1">
        <v>30.59</v>
      </c>
    </row>
    <row r="18" spans="1:10" x14ac:dyDescent="0.25">
      <c r="A18">
        <v>16</v>
      </c>
      <c r="B18" t="s">
        <v>26</v>
      </c>
      <c r="C18">
        <v>2016</v>
      </c>
      <c r="D18" s="1">
        <v>176689.79</v>
      </c>
      <c r="E18" s="1">
        <v>9399803.6899999995</v>
      </c>
      <c r="F18" s="1">
        <v>1453891.26</v>
      </c>
      <c r="G18" s="1">
        <v>-1228545.8700000001</v>
      </c>
      <c r="H18" s="1">
        <v>9576493.4800000004</v>
      </c>
      <c r="I18" s="1">
        <v>2682437.13</v>
      </c>
      <c r="J18" s="1">
        <v>28.01</v>
      </c>
    </row>
    <row r="19" spans="1:10" x14ac:dyDescent="0.25">
      <c r="A19">
        <v>17</v>
      </c>
      <c r="B19" t="s">
        <v>27</v>
      </c>
      <c r="C19">
        <v>2016</v>
      </c>
      <c r="D19" s="1">
        <v>3075921.63</v>
      </c>
      <c r="E19" s="1">
        <v>26651358.059999999</v>
      </c>
      <c r="F19" s="1">
        <v>9375977.5700000003</v>
      </c>
      <c r="G19" s="1">
        <v>938008.13</v>
      </c>
      <c r="H19" s="1">
        <v>29727279.690000001</v>
      </c>
      <c r="I19" s="1">
        <v>8437969.4399999995</v>
      </c>
      <c r="J19" s="1">
        <v>28.38</v>
      </c>
    </row>
    <row r="20" spans="1:10" x14ac:dyDescent="0.25">
      <c r="A20">
        <v>19</v>
      </c>
      <c r="B20" t="s">
        <v>28</v>
      </c>
      <c r="C20">
        <v>2016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5">
      <c r="A21">
        <v>290</v>
      </c>
      <c r="B21" t="s">
        <v>29</v>
      </c>
      <c r="C21">
        <v>2016</v>
      </c>
      <c r="D21" s="1">
        <v>732879.23</v>
      </c>
      <c r="E21" s="1">
        <v>14045402</v>
      </c>
      <c r="F21" s="1">
        <v>3018745.13</v>
      </c>
      <c r="G21" s="1">
        <v>-466924.16</v>
      </c>
      <c r="H21" s="1">
        <v>14778281.23</v>
      </c>
      <c r="I21" s="1">
        <v>3485669.29</v>
      </c>
      <c r="J21" s="1">
        <v>23.59</v>
      </c>
    </row>
    <row r="22" spans="1:10" x14ac:dyDescent="0.25">
      <c r="A22">
        <v>20</v>
      </c>
      <c r="B22" t="s">
        <v>30</v>
      </c>
      <c r="C22">
        <v>2016</v>
      </c>
      <c r="D22" s="1">
        <v>4055793.45</v>
      </c>
      <c r="E22" s="1">
        <v>18748424.899999999</v>
      </c>
      <c r="F22" s="1">
        <v>6945392.5800000001</v>
      </c>
      <c r="G22" s="1">
        <v>-760230.62</v>
      </c>
      <c r="H22" s="1">
        <v>22804218.350000001</v>
      </c>
      <c r="I22" s="1">
        <v>7705623.2000000002</v>
      </c>
      <c r="J22" s="1">
        <v>33.79</v>
      </c>
    </row>
    <row r="23" spans="1:10" x14ac:dyDescent="0.25">
      <c r="A23">
        <v>21</v>
      </c>
      <c r="B23" t="s">
        <v>31</v>
      </c>
      <c r="C23">
        <v>2016</v>
      </c>
      <c r="D23" s="1">
        <v>483436.28</v>
      </c>
      <c r="E23" s="1">
        <v>10032415.33</v>
      </c>
      <c r="F23" s="1">
        <v>1604235.71</v>
      </c>
      <c r="G23" s="1">
        <v>-1059049.54</v>
      </c>
      <c r="H23" s="1">
        <v>10515851.609999999</v>
      </c>
      <c r="I23" s="1">
        <v>2663285.25</v>
      </c>
      <c r="J23" s="1">
        <v>25.33</v>
      </c>
    </row>
    <row r="24" spans="1:10" x14ac:dyDescent="0.25">
      <c r="A24">
        <v>22</v>
      </c>
      <c r="B24" t="s">
        <v>32</v>
      </c>
      <c r="C24">
        <v>2016</v>
      </c>
      <c r="D24" s="1">
        <v>1897965.01</v>
      </c>
      <c r="E24" s="1">
        <v>20506858.800000001</v>
      </c>
      <c r="F24" s="1">
        <v>9993244.4499999993</v>
      </c>
      <c r="G24" s="1">
        <v>3466664.69</v>
      </c>
      <c r="H24" s="1">
        <v>22404823.809999999</v>
      </c>
      <c r="I24" s="1">
        <v>6526579.7599999998</v>
      </c>
      <c r="J24" s="1">
        <v>29.13</v>
      </c>
    </row>
    <row r="25" spans="1:10" x14ac:dyDescent="0.25">
      <c r="A25">
        <v>23</v>
      </c>
      <c r="B25" t="s">
        <v>33</v>
      </c>
      <c r="C25">
        <v>2016</v>
      </c>
      <c r="D25" s="1">
        <v>2571626.0699999998</v>
      </c>
      <c r="E25" s="1">
        <v>10680221.310000001</v>
      </c>
      <c r="F25" s="1">
        <v>5633424.8200000003</v>
      </c>
      <c r="G25" s="1">
        <v>2120238.71</v>
      </c>
      <c r="H25" s="1">
        <v>13251847.380000001</v>
      </c>
      <c r="I25" s="1">
        <v>3513186.11</v>
      </c>
      <c r="J25" s="1">
        <v>26.51</v>
      </c>
    </row>
    <row r="26" spans="1:10" x14ac:dyDescent="0.25">
      <c r="A26">
        <v>24</v>
      </c>
      <c r="B26" t="s">
        <v>34</v>
      </c>
      <c r="C26">
        <v>2016</v>
      </c>
      <c r="D26" s="1">
        <v>1258199.76</v>
      </c>
      <c r="E26" s="1">
        <v>12144970.51</v>
      </c>
      <c r="F26" s="1">
        <v>4072165.62</v>
      </c>
      <c r="G26" s="1">
        <v>314007.32</v>
      </c>
      <c r="H26" s="1">
        <v>13403170.27</v>
      </c>
      <c r="I26" s="1">
        <v>3758158.3</v>
      </c>
      <c r="J26" s="1">
        <v>28.04</v>
      </c>
    </row>
    <row r="27" spans="1:10" x14ac:dyDescent="0.25">
      <c r="A27">
        <v>25</v>
      </c>
      <c r="B27" t="s">
        <v>35</v>
      </c>
      <c r="C27">
        <v>2016</v>
      </c>
      <c r="D27" s="1">
        <v>1423188.35</v>
      </c>
      <c r="E27" s="1">
        <v>11933654.85</v>
      </c>
      <c r="F27" s="1">
        <v>3494671.91</v>
      </c>
      <c r="G27" s="1">
        <v>-638022.21</v>
      </c>
      <c r="H27" s="1">
        <v>13356843.199999999</v>
      </c>
      <c r="I27" s="1">
        <v>4132694.12</v>
      </c>
      <c r="J27" s="1">
        <v>30.94</v>
      </c>
    </row>
    <row r="28" spans="1:10" x14ac:dyDescent="0.25">
      <c r="A28">
        <v>26</v>
      </c>
      <c r="B28" t="s">
        <v>36</v>
      </c>
      <c r="C28">
        <v>2016</v>
      </c>
      <c r="D28" s="1">
        <v>2601110.08</v>
      </c>
      <c r="E28" s="1">
        <v>16187186.67</v>
      </c>
      <c r="F28" s="1">
        <v>5971504.5199999996</v>
      </c>
      <c r="G28" s="1">
        <v>720660.71</v>
      </c>
      <c r="H28" s="1">
        <v>18788296.75</v>
      </c>
      <c r="I28" s="1">
        <v>5250843.8099999996</v>
      </c>
      <c r="J28" s="1">
        <v>27.95</v>
      </c>
    </row>
    <row r="29" spans="1:10" x14ac:dyDescent="0.25">
      <c r="A29">
        <v>27</v>
      </c>
      <c r="B29" t="s">
        <v>37</v>
      </c>
      <c r="C29">
        <v>2016</v>
      </c>
      <c r="D29" s="1">
        <v>284945.69</v>
      </c>
      <c r="E29" s="1">
        <v>10673746.82</v>
      </c>
      <c r="F29" s="1">
        <v>1791122.78</v>
      </c>
      <c r="G29" s="1">
        <v>-1187111.97</v>
      </c>
      <c r="H29" s="1">
        <v>10958692.51</v>
      </c>
      <c r="I29" s="1">
        <v>2978234.75</v>
      </c>
      <c r="J29" s="1">
        <v>27.18</v>
      </c>
    </row>
    <row r="30" spans="1:10" x14ac:dyDescent="0.25">
      <c r="A30">
        <v>28</v>
      </c>
      <c r="B30" t="s">
        <v>38</v>
      </c>
      <c r="C30">
        <v>2016</v>
      </c>
      <c r="D30" s="1">
        <v>332440.49</v>
      </c>
      <c r="E30" s="1">
        <v>10454644.9</v>
      </c>
      <c r="F30" s="1">
        <v>2553592.4500000002</v>
      </c>
      <c r="G30" s="1">
        <v>-270413.78999999998</v>
      </c>
      <c r="H30" s="1">
        <v>10787085.390000001</v>
      </c>
      <c r="I30" s="1">
        <v>2824006.24</v>
      </c>
      <c r="J30" s="1">
        <v>26.18</v>
      </c>
    </row>
    <row r="31" spans="1:10" x14ac:dyDescent="0.25">
      <c r="A31">
        <v>29</v>
      </c>
      <c r="B31" t="s">
        <v>39</v>
      </c>
      <c r="C31">
        <v>2016</v>
      </c>
      <c r="D31" s="1">
        <v>627962.49</v>
      </c>
      <c r="E31" s="1">
        <v>9786854.25</v>
      </c>
      <c r="F31" s="1">
        <v>3102772.87</v>
      </c>
      <c r="G31" s="1">
        <v>-740078.24</v>
      </c>
      <c r="H31" s="1">
        <v>10414816.74</v>
      </c>
      <c r="I31" s="1">
        <v>3842851.11</v>
      </c>
      <c r="J31" s="1">
        <v>36.9</v>
      </c>
    </row>
    <row r="32" spans="1:10" x14ac:dyDescent="0.25">
      <c r="A32">
        <v>30</v>
      </c>
      <c r="B32" t="s">
        <v>40</v>
      </c>
      <c r="C32">
        <v>2016</v>
      </c>
      <c r="D32" s="1">
        <v>9895165.1999999993</v>
      </c>
      <c r="E32" s="1">
        <v>27972777.620000001</v>
      </c>
      <c r="F32" s="1">
        <v>16083237.390000001</v>
      </c>
      <c r="G32" s="1">
        <v>2362374.0299999998</v>
      </c>
      <c r="H32" s="1">
        <v>37867942.82</v>
      </c>
      <c r="I32" s="1">
        <v>13720863.359999999</v>
      </c>
      <c r="J32" s="1">
        <v>36.229999999999997</v>
      </c>
    </row>
    <row r="33" spans="1:10" x14ac:dyDescent="0.25">
      <c r="A33">
        <v>32</v>
      </c>
      <c r="B33" t="s">
        <v>41</v>
      </c>
      <c r="C33">
        <v>2016</v>
      </c>
      <c r="D33" s="1">
        <v>8785777.5800000001</v>
      </c>
      <c r="E33" s="1">
        <v>44155857.619999997</v>
      </c>
      <c r="F33" s="1">
        <v>12807641.66</v>
      </c>
      <c r="G33" s="1">
        <v>-729957.02</v>
      </c>
      <c r="H33" s="1">
        <v>52941635.200000003</v>
      </c>
      <c r="I33" s="1">
        <v>13537598.68</v>
      </c>
      <c r="J33" s="1">
        <v>25.57</v>
      </c>
    </row>
    <row r="34" spans="1:10" x14ac:dyDescent="0.25">
      <c r="A34">
        <v>33</v>
      </c>
      <c r="B34" t="s">
        <v>42</v>
      </c>
      <c r="C34">
        <v>2016</v>
      </c>
      <c r="D34" s="1">
        <v>1114263.23</v>
      </c>
      <c r="E34" s="1">
        <v>13049529.59</v>
      </c>
      <c r="F34" s="1">
        <v>3805499.93</v>
      </c>
      <c r="G34" s="1">
        <v>-7588.46</v>
      </c>
      <c r="H34" s="1">
        <v>14163792.82</v>
      </c>
      <c r="I34" s="1">
        <v>3813088.39</v>
      </c>
      <c r="J34" s="1">
        <v>26.92</v>
      </c>
    </row>
    <row r="35" spans="1:10" x14ac:dyDescent="0.25">
      <c r="A35">
        <v>34</v>
      </c>
      <c r="B35" t="s">
        <v>43</v>
      </c>
      <c r="C35">
        <v>2016</v>
      </c>
      <c r="D35" s="1">
        <v>5625309.54</v>
      </c>
      <c r="E35" s="1">
        <v>32746073.809999999</v>
      </c>
      <c r="F35" s="1">
        <v>15411207.49</v>
      </c>
      <c r="G35" s="1">
        <v>7255985.1699999999</v>
      </c>
      <c r="H35" s="1">
        <v>38371383.350000001</v>
      </c>
      <c r="I35" s="1">
        <v>8155222.3200000003</v>
      </c>
      <c r="J35" s="1">
        <v>21.25</v>
      </c>
    </row>
    <row r="36" spans="1:10" x14ac:dyDescent="0.25">
      <c r="A36">
        <v>35</v>
      </c>
      <c r="B36" t="s">
        <v>44</v>
      </c>
      <c r="C36">
        <v>2016</v>
      </c>
      <c r="D36" s="1">
        <v>922483.7</v>
      </c>
      <c r="E36" s="1">
        <v>10379400.630000001</v>
      </c>
      <c r="F36" s="1">
        <v>4235601.5599999996</v>
      </c>
      <c r="G36" s="1">
        <v>1546150.42</v>
      </c>
      <c r="H36" s="1">
        <v>11301884.33</v>
      </c>
      <c r="I36" s="1">
        <v>2689451.14</v>
      </c>
      <c r="J36" s="1">
        <v>23.8</v>
      </c>
    </row>
    <row r="37" spans="1:10" x14ac:dyDescent="0.25">
      <c r="A37">
        <v>389</v>
      </c>
      <c r="B37" t="s">
        <v>45</v>
      </c>
      <c r="C37">
        <v>2016</v>
      </c>
      <c r="D37" s="1">
        <v>651845.6</v>
      </c>
      <c r="E37" s="1">
        <v>13609283.52</v>
      </c>
      <c r="F37" s="1">
        <v>3552296.83</v>
      </c>
      <c r="G37" s="1">
        <v>-1336376.49</v>
      </c>
      <c r="H37" s="1">
        <v>14261129.119999999</v>
      </c>
      <c r="I37" s="1">
        <v>4888673.32</v>
      </c>
      <c r="J37" s="1">
        <v>34.28</v>
      </c>
    </row>
    <row r="38" spans="1:10" x14ac:dyDescent="0.25">
      <c r="A38">
        <v>36</v>
      </c>
      <c r="B38" t="s">
        <v>46</v>
      </c>
      <c r="C38">
        <v>2016</v>
      </c>
      <c r="D38" s="1">
        <v>465506.06</v>
      </c>
      <c r="E38" s="1">
        <v>10415148.800000001</v>
      </c>
      <c r="F38" s="1">
        <v>2163922.5</v>
      </c>
      <c r="G38" s="1">
        <v>-762861.06</v>
      </c>
      <c r="H38" s="1">
        <v>10880654.859999999</v>
      </c>
      <c r="I38" s="1">
        <v>2926783.56</v>
      </c>
      <c r="J38" s="1">
        <v>26.9</v>
      </c>
    </row>
    <row r="39" spans="1:10" x14ac:dyDescent="0.25">
      <c r="A39">
        <v>37</v>
      </c>
      <c r="B39" t="s">
        <v>47</v>
      </c>
      <c r="C39">
        <v>2016</v>
      </c>
      <c r="D39" s="1">
        <v>882466.19</v>
      </c>
      <c r="E39" s="1">
        <v>14402801.77</v>
      </c>
      <c r="F39" s="1">
        <v>3440555.48</v>
      </c>
      <c r="G39" s="1">
        <v>-388624.94</v>
      </c>
      <c r="H39" s="1">
        <v>15285267.960000001</v>
      </c>
      <c r="I39" s="1">
        <v>3829180.42</v>
      </c>
      <c r="J39" s="1">
        <v>25.05</v>
      </c>
    </row>
    <row r="40" spans="1:10" x14ac:dyDescent="0.25">
      <c r="A40">
        <v>38</v>
      </c>
      <c r="B40" t="s">
        <v>48</v>
      </c>
      <c r="C40">
        <v>2016</v>
      </c>
      <c r="D40" s="1">
        <v>1726807.51</v>
      </c>
      <c r="E40" s="1">
        <v>18327934.210000001</v>
      </c>
      <c r="F40" s="1">
        <v>7122923.2800000003</v>
      </c>
      <c r="G40" s="1">
        <v>655739.03</v>
      </c>
      <c r="H40" s="1">
        <v>20054741.719999999</v>
      </c>
      <c r="I40" s="1">
        <v>6467184.25</v>
      </c>
      <c r="J40" s="1">
        <v>32.25</v>
      </c>
    </row>
    <row r="41" spans="1:10" x14ac:dyDescent="0.25">
      <c r="A41">
        <v>289</v>
      </c>
      <c r="B41" t="s">
        <v>49</v>
      </c>
      <c r="C41">
        <v>2016</v>
      </c>
      <c r="D41" s="1">
        <v>255298.9</v>
      </c>
      <c r="E41" s="1">
        <v>12205247.83</v>
      </c>
      <c r="F41" s="1">
        <v>2110033.33</v>
      </c>
      <c r="G41" s="1">
        <v>-1254454.2</v>
      </c>
      <c r="H41" s="1">
        <v>12460546.73</v>
      </c>
      <c r="I41" s="1">
        <v>3364487.53</v>
      </c>
      <c r="J41" s="1">
        <v>27</v>
      </c>
    </row>
    <row r="42" spans="1:10" x14ac:dyDescent="0.25">
      <c r="A42">
        <v>281</v>
      </c>
      <c r="B42" t="s">
        <v>50</v>
      </c>
      <c r="C42">
        <v>2016</v>
      </c>
      <c r="D42" s="1">
        <v>216164.49</v>
      </c>
      <c r="E42" s="1">
        <v>11200747.130000001</v>
      </c>
      <c r="F42" s="1">
        <v>2571209.46</v>
      </c>
      <c r="G42" s="1">
        <v>-604563.69999999995</v>
      </c>
      <c r="H42" s="1">
        <v>11416911.619999999</v>
      </c>
      <c r="I42" s="1">
        <v>3175773.16</v>
      </c>
      <c r="J42" s="1">
        <v>27.82</v>
      </c>
    </row>
    <row r="43" spans="1:10" x14ac:dyDescent="0.25">
      <c r="A43">
        <v>39</v>
      </c>
      <c r="B43" t="s">
        <v>51</v>
      </c>
      <c r="C43">
        <v>2016</v>
      </c>
      <c r="D43" s="1">
        <v>1485610.21</v>
      </c>
      <c r="E43" s="1">
        <v>13217431.08</v>
      </c>
      <c r="F43" s="1">
        <v>6238780.4500000002</v>
      </c>
      <c r="G43" s="1">
        <v>571697.49</v>
      </c>
      <c r="H43" s="1">
        <v>14703041.289999999</v>
      </c>
      <c r="I43" s="1">
        <v>5667082.96</v>
      </c>
      <c r="J43" s="1">
        <v>38.54</v>
      </c>
    </row>
    <row r="44" spans="1:10" x14ac:dyDescent="0.25">
      <c r="A44">
        <v>40</v>
      </c>
      <c r="B44" t="s">
        <v>52</v>
      </c>
      <c r="C44">
        <v>2016</v>
      </c>
      <c r="D44" s="1">
        <v>2676642.42</v>
      </c>
      <c r="E44" s="1">
        <v>18926390.300000001</v>
      </c>
      <c r="F44" s="1">
        <v>7681249.6799999997</v>
      </c>
      <c r="G44" s="1">
        <v>1109202.8700000001</v>
      </c>
      <c r="H44" s="1">
        <v>21603032.719999999</v>
      </c>
      <c r="I44" s="1">
        <v>6572046.8099999996</v>
      </c>
      <c r="J44" s="1">
        <v>30.42</v>
      </c>
    </row>
    <row r="45" spans="1:10" x14ac:dyDescent="0.25">
      <c r="A45">
        <v>41</v>
      </c>
      <c r="B45" t="s">
        <v>53</v>
      </c>
      <c r="C45">
        <v>2016</v>
      </c>
      <c r="D45" s="1">
        <v>3181717.64</v>
      </c>
      <c r="E45" s="1">
        <v>31097538.98</v>
      </c>
      <c r="F45" s="1">
        <v>11853388.810000001</v>
      </c>
      <c r="G45" s="1">
        <v>-605349.78</v>
      </c>
      <c r="H45" s="1">
        <v>34279256.619999997</v>
      </c>
      <c r="I45" s="1">
        <v>12458738.59</v>
      </c>
      <c r="J45" s="1">
        <v>36.340000000000003</v>
      </c>
    </row>
    <row r="46" spans="1:10" x14ac:dyDescent="0.25">
      <c r="A46">
        <v>42</v>
      </c>
      <c r="B46" t="s">
        <v>54</v>
      </c>
      <c r="C46">
        <v>2016</v>
      </c>
      <c r="D46" s="1">
        <v>392396.45</v>
      </c>
      <c r="E46" s="1">
        <v>9888321.9100000001</v>
      </c>
      <c r="F46" s="1">
        <v>1118326.44</v>
      </c>
      <c r="G46" s="1">
        <v>-1496444.36</v>
      </c>
      <c r="H46" s="1">
        <v>10280718.359999999</v>
      </c>
      <c r="I46" s="1">
        <v>2614770.7999999998</v>
      </c>
      <c r="J46" s="1">
        <v>25.43</v>
      </c>
    </row>
    <row r="47" spans="1:10" x14ac:dyDescent="0.25">
      <c r="A47">
        <v>43</v>
      </c>
      <c r="B47" t="s">
        <v>55</v>
      </c>
      <c r="C47">
        <v>2016</v>
      </c>
      <c r="D47" s="1">
        <v>8974883.7100000009</v>
      </c>
      <c r="E47" s="1">
        <v>32207895.300000001</v>
      </c>
      <c r="F47" s="1">
        <v>13147179.960000001</v>
      </c>
      <c r="G47" s="1">
        <v>332509.42</v>
      </c>
      <c r="H47" s="1">
        <v>41182779.009999998</v>
      </c>
      <c r="I47" s="1">
        <v>12814670.539999999</v>
      </c>
      <c r="J47" s="1">
        <v>31.12</v>
      </c>
    </row>
    <row r="48" spans="1:10" x14ac:dyDescent="0.25">
      <c r="A48">
        <v>44</v>
      </c>
      <c r="B48" t="s">
        <v>56</v>
      </c>
      <c r="C48">
        <v>2016</v>
      </c>
      <c r="D48" s="1">
        <v>5663074.9000000004</v>
      </c>
      <c r="E48" s="1">
        <v>34108326.240000002</v>
      </c>
      <c r="F48" s="1">
        <v>11708530.16</v>
      </c>
      <c r="G48" s="1">
        <v>-1322935.6100000001</v>
      </c>
      <c r="H48" s="1">
        <v>39771401.140000001</v>
      </c>
      <c r="I48" s="1">
        <v>13031465.77</v>
      </c>
      <c r="J48" s="1">
        <v>32.770000000000003</v>
      </c>
    </row>
    <row r="49" spans="1:10" x14ac:dyDescent="0.25">
      <c r="A49">
        <v>45</v>
      </c>
      <c r="B49" t="s">
        <v>57</v>
      </c>
      <c r="C49">
        <v>2016</v>
      </c>
      <c r="D49" s="1">
        <v>40071383.579999998</v>
      </c>
      <c r="E49" s="1">
        <v>60924665.280000001</v>
      </c>
      <c r="F49" s="1">
        <v>50580668.340000004</v>
      </c>
      <c r="G49" s="1">
        <v>30582636.43</v>
      </c>
      <c r="H49" s="1">
        <v>100996048.86</v>
      </c>
      <c r="I49" s="1">
        <v>19998031.91</v>
      </c>
      <c r="J49" s="1">
        <v>19.8</v>
      </c>
    </row>
    <row r="50" spans="1:10" x14ac:dyDescent="0.25">
      <c r="A50">
        <v>297</v>
      </c>
      <c r="B50" t="s">
        <v>58</v>
      </c>
      <c r="C50">
        <v>2016</v>
      </c>
      <c r="D50" s="1">
        <v>344221.81</v>
      </c>
      <c r="E50" s="1">
        <v>9936929.4600000009</v>
      </c>
      <c r="F50" s="1">
        <v>3287535.45</v>
      </c>
      <c r="G50" s="1">
        <v>-561858.76</v>
      </c>
      <c r="H50" s="1">
        <v>10281151.27</v>
      </c>
      <c r="I50" s="1">
        <v>3849394.21</v>
      </c>
      <c r="J50" s="1">
        <v>37.44</v>
      </c>
    </row>
    <row r="51" spans="1:10" x14ac:dyDescent="0.25">
      <c r="A51">
        <v>46</v>
      </c>
      <c r="B51" t="s">
        <v>59</v>
      </c>
      <c r="C51">
        <v>2016</v>
      </c>
      <c r="D51" s="1">
        <v>276975.38</v>
      </c>
      <c r="E51" s="1">
        <v>9742839.1300000008</v>
      </c>
      <c r="F51" s="1">
        <v>3132159.16</v>
      </c>
      <c r="G51" s="1">
        <v>298127.52</v>
      </c>
      <c r="H51" s="1">
        <v>10019814.51</v>
      </c>
      <c r="I51" s="1">
        <v>2834031.64</v>
      </c>
      <c r="J51" s="1">
        <v>28.28</v>
      </c>
    </row>
    <row r="52" spans="1:10" x14ac:dyDescent="0.25">
      <c r="A52">
        <v>47</v>
      </c>
      <c r="B52" t="s">
        <v>60</v>
      </c>
      <c r="C52">
        <v>2016</v>
      </c>
      <c r="D52" s="1">
        <v>663125.51</v>
      </c>
      <c r="E52" s="1">
        <v>10548511.890000001</v>
      </c>
      <c r="F52" s="1">
        <v>3215093.7599999998</v>
      </c>
      <c r="G52" s="1">
        <v>226601.01</v>
      </c>
      <c r="H52" s="1">
        <v>11211637.4</v>
      </c>
      <c r="I52" s="1">
        <v>2988492.75</v>
      </c>
      <c r="J52" s="1">
        <v>26.66</v>
      </c>
    </row>
    <row r="53" spans="1:10" x14ac:dyDescent="0.25">
      <c r="A53">
        <v>48</v>
      </c>
      <c r="B53" t="s">
        <v>61</v>
      </c>
      <c r="C53">
        <v>2016</v>
      </c>
      <c r="D53" s="1">
        <v>2242270.52</v>
      </c>
      <c r="E53" s="1">
        <v>14909094.050000001</v>
      </c>
      <c r="F53" s="1">
        <v>5617205.8099999996</v>
      </c>
      <c r="G53" s="1">
        <v>1153596.02</v>
      </c>
      <c r="H53" s="1">
        <v>17151364.57</v>
      </c>
      <c r="I53" s="1">
        <v>4463609.79</v>
      </c>
      <c r="J53" s="1">
        <v>26.02</v>
      </c>
    </row>
    <row r="54" spans="1:10" x14ac:dyDescent="0.25">
      <c r="A54">
        <v>49</v>
      </c>
      <c r="B54" t="s">
        <v>62</v>
      </c>
      <c r="C54">
        <v>2016</v>
      </c>
      <c r="D54" s="1">
        <v>6573112.3899999997</v>
      </c>
      <c r="E54" s="1">
        <v>16842882.059999999</v>
      </c>
      <c r="F54" s="1">
        <v>6982722.8399999999</v>
      </c>
      <c r="G54" s="1">
        <v>546804.31000000006</v>
      </c>
      <c r="H54" s="1">
        <v>23415994.449999999</v>
      </c>
      <c r="I54" s="1">
        <v>6435918.5300000003</v>
      </c>
      <c r="J54" s="1">
        <v>27.49</v>
      </c>
    </row>
    <row r="55" spans="1:10" x14ac:dyDescent="0.25">
      <c r="A55">
        <v>512</v>
      </c>
      <c r="B55" t="s">
        <v>63</v>
      </c>
      <c r="C55">
        <v>2016</v>
      </c>
      <c r="D55" s="1">
        <v>782535.6</v>
      </c>
      <c r="E55" s="1">
        <v>12260641.01</v>
      </c>
      <c r="F55" s="1">
        <v>6171217.8300000001</v>
      </c>
      <c r="G55" s="1">
        <v>1726958.9</v>
      </c>
      <c r="H55" s="1">
        <v>13043176.609999999</v>
      </c>
      <c r="I55" s="1">
        <v>4444258.93</v>
      </c>
      <c r="J55" s="1">
        <v>34.07</v>
      </c>
    </row>
    <row r="56" spans="1:10" x14ac:dyDescent="0.25">
      <c r="A56">
        <v>50</v>
      </c>
      <c r="B56" t="s">
        <v>64</v>
      </c>
      <c r="C56">
        <v>2016</v>
      </c>
      <c r="D56" s="1">
        <v>2843048.77</v>
      </c>
      <c r="E56" s="1">
        <v>20635141.879999999</v>
      </c>
      <c r="F56" s="1">
        <v>15398408.279999999</v>
      </c>
      <c r="G56" s="1">
        <v>9057545.6899999995</v>
      </c>
      <c r="H56" s="1">
        <v>23478190.649999999</v>
      </c>
      <c r="I56" s="1">
        <v>6340862.5899999999</v>
      </c>
      <c r="J56" s="1">
        <v>27.01</v>
      </c>
    </row>
    <row r="57" spans="1:10" x14ac:dyDescent="0.25">
      <c r="A57">
        <v>51</v>
      </c>
      <c r="B57" t="s">
        <v>65</v>
      </c>
      <c r="C57">
        <v>2016</v>
      </c>
      <c r="D57" s="1">
        <v>200571.09</v>
      </c>
      <c r="E57" s="1">
        <v>10695025.25</v>
      </c>
      <c r="F57" s="1">
        <v>3134970.74</v>
      </c>
      <c r="G57" s="1">
        <v>293425.01</v>
      </c>
      <c r="H57" s="1">
        <v>10895596.34</v>
      </c>
      <c r="I57" s="1">
        <v>2841545.73</v>
      </c>
      <c r="J57" s="1">
        <v>26.08</v>
      </c>
    </row>
    <row r="58" spans="1:10" x14ac:dyDescent="0.25">
      <c r="A58">
        <v>52</v>
      </c>
      <c r="B58" t="s">
        <v>66</v>
      </c>
      <c r="C58">
        <v>2016</v>
      </c>
      <c r="D58" s="1">
        <v>869582.99</v>
      </c>
      <c r="E58" s="1">
        <v>14745473.949999999</v>
      </c>
      <c r="F58" s="1">
        <v>5957020.6799999997</v>
      </c>
      <c r="G58" s="1">
        <v>1147074.06</v>
      </c>
      <c r="H58" s="1">
        <v>15615056.939999999</v>
      </c>
      <c r="I58" s="1">
        <v>4809946.62</v>
      </c>
      <c r="J58" s="1">
        <v>30.8</v>
      </c>
    </row>
    <row r="59" spans="1:10" x14ac:dyDescent="0.25">
      <c r="A59">
        <v>293</v>
      </c>
      <c r="B59" t="s">
        <v>67</v>
      </c>
      <c r="C59">
        <v>2016</v>
      </c>
      <c r="D59" s="1">
        <v>665762.92000000004</v>
      </c>
      <c r="E59" s="1">
        <v>10869349.199999999</v>
      </c>
      <c r="F59" s="1">
        <v>2631768.0699999998</v>
      </c>
      <c r="G59" s="1">
        <v>-479028.45</v>
      </c>
      <c r="H59" s="1">
        <v>11535112.119999999</v>
      </c>
      <c r="I59" s="1">
        <v>3110796.52</v>
      </c>
      <c r="J59" s="1">
        <v>26.97</v>
      </c>
    </row>
    <row r="60" spans="1:10" x14ac:dyDescent="0.25">
      <c r="A60">
        <v>53</v>
      </c>
      <c r="B60" t="s">
        <v>68</v>
      </c>
      <c r="C60">
        <v>2016</v>
      </c>
      <c r="D60" s="1">
        <v>52794492.560000002</v>
      </c>
      <c r="E60" s="1">
        <v>207344631</v>
      </c>
      <c r="F60" s="1">
        <v>51097256.170000002</v>
      </c>
      <c r="G60" s="1">
        <v>-12843963.32</v>
      </c>
      <c r="H60" s="1">
        <v>260139123.56</v>
      </c>
      <c r="I60" s="1">
        <v>63941219.490000002</v>
      </c>
      <c r="J60" s="1">
        <v>24.58</v>
      </c>
    </row>
    <row r="61" spans="1:10" x14ac:dyDescent="0.25">
      <c r="A61">
        <v>58</v>
      </c>
      <c r="B61" t="s">
        <v>69</v>
      </c>
      <c r="C61">
        <v>2016</v>
      </c>
      <c r="D61" s="1">
        <v>785703.21</v>
      </c>
      <c r="E61" s="1">
        <v>12061626.539999999</v>
      </c>
      <c r="F61" s="1">
        <v>3286097.22</v>
      </c>
      <c r="G61" s="1">
        <v>-335211.45</v>
      </c>
      <c r="H61" s="1">
        <v>12847329.75</v>
      </c>
      <c r="I61" s="1">
        <v>3621308.67</v>
      </c>
      <c r="J61" s="1">
        <v>28.19</v>
      </c>
    </row>
    <row r="62" spans="1:10" x14ac:dyDescent="0.25">
      <c r="A62">
        <v>59</v>
      </c>
      <c r="B62" t="s">
        <v>70</v>
      </c>
      <c r="C62">
        <v>2016</v>
      </c>
      <c r="D62" s="1">
        <v>922342.74</v>
      </c>
      <c r="E62" s="1">
        <v>21316823.050000001</v>
      </c>
      <c r="F62" s="1">
        <v>9711973.4700000007</v>
      </c>
      <c r="G62" s="1">
        <v>1466684.44</v>
      </c>
      <c r="H62" s="1">
        <v>22239165.789999999</v>
      </c>
      <c r="I62" s="1">
        <v>8245289.0300000003</v>
      </c>
      <c r="J62" s="1">
        <v>37.08</v>
      </c>
    </row>
    <row r="63" spans="1:10" x14ac:dyDescent="0.25">
      <c r="A63">
        <v>60</v>
      </c>
      <c r="B63" t="s">
        <v>71</v>
      </c>
      <c r="C63">
        <v>2016</v>
      </c>
      <c r="D63" s="1">
        <v>7012336.29</v>
      </c>
      <c r="E63" s="1">
        <v>26648734.899999999</v>
      </c>
      <c r="F63" s="1">
        <v>9644326.0800000001</v>
      </c>
      <c r="G63" s="1">
        <v>796659.72</v>
      </c>
      <c r="H63" s="1">
        <v>33661071.189999998</v>
      </c>
      <c r="I63" s="1">
        <v>8847666.3599999994</v>
      </c>
      <c r="J63" s="1">
        <v>26.28</v>
      </c>
    </row>
    <row r="64" spans="1:10" x14ac:dyDescent="0.25">
      <c r="A64">
        <v>61</v>
      </c>
      <c r="B64" t="s">
        <v>72</v>
      </c>
      <c r="C64">
        <v>2016</v>
      </c>
      <c r="D64" s="1">
        <v>2827885.96</v>
      </c>
      <c r="E64" s="1">
        <v>20714345.960000001</v>
      </c>
      <c r="F64" s="1">
        <v>5666582.5300000003</v>
      </c>
      <c r="G64" s="1">
        <v>-1303909.78</v>
      </c>
      <c r="H64" s="1">
        <v>23542231.920000002</v>
      </c>
      <c r="I64" s="1">
        <v>6970492.3099999996</v>
      </c>
      <c r="J64" s="1">
        <v>29.61</v>
      </c>
    </row>
    <row r="65" spans="1:10" x14ac:dyDescent="0.25">
      <c r="A65">
        <v>291</v>
      </c>
      <c r="B65" t="s">
        <v>73</v>
      </c>
      <c r="C65">
        <v>2016</v>
      </c>
      <c r="D65" s="1">
        <v>9883256.6300000008</v>
      </c>
      <c r="E65" s="1">
        <v>42484185.640000001</v>
      </c>
      <c r="F65" s="1">
        <v>15180865.210000001</v>
      </c>
      <c r="G65" s="1">
        <v>-462108.24</v>
      </c>
      <c r="H65" s="1">
        <v>52367442.270000003</v>
      </c>
      <c r="I65" s="1">
        <v>15642973.449999999</v>
      </c>
      <c r="J65" s="1">
        <v>29.87</v>
      </c>
    </row>
    <row r="66" spans="1:10" x14ac:dyDescent="0.25">
      <c r="A66">
        <v>283</v>
      </c>
      <c r="B66" t="s">
        <v>74</v>
      </c>
      <c r="C66">
        <v>2016</v>
      </c>
      <c r="D66" s="1">
        <v>15091832.57</v>
      </c>
      <c r="E66" s="1">
        <v>39600637.030000001</v>
      </c>
      <c r="F66" s="1">
        <v>42713917</v>
      </c>
      <c r="G66" s="1">
        <v>30171724.760000002</v>
      </c>
      <c r="H66" s="1">
        <v>54692469.600000001</v>
      </c>
      <c r="I66" s="1">
        <v>12542192.24</v>
      </c>
      <c r="J66" s="1">
        <v>22.93</v>
      </c>
    </row>
    <row r="67" spans="1:10" x14ac:dyDescent="0.25">
      <c r="A67">
        <v>275</v>
      </c>
      <c r="B67" t="s">
        <v>75</v>
      </c>
      <c r="C67">
        <v>2016</v>
      </c>
      <c r="D67" s="1">
        <v>4412027.9800000004</v>
      </c>
      <c r="E67" s="1">
        <v>24434587.5</v>
      </c>
      <c r="F67" s="1">
        <v>15760432.67</v>
      </c>
      <c r="G67" s="1">
        <v>8087387.7800000003</v>
      </c>
      <c r="H67" s="1">
        <v>28846615.48</v>
      </c>
      <c r="I67" s="1">
        <v>7673044.8899999997</v>
      </c>
      <c r="J67" s="1">
        <v>26.6</v>
      </c>
    </row>
    <row r="68" spans="1:10" x14ac:dyDescent="0.25">
      <c r="A68">
        <v>62</v>
      </c>
      <c r="B68" t="s">
        <v>76</v>
      </c>
      <c r="C68">
        <v>2016</v>
      </c>
      <c r="D68" s="1">
        <v>773365.14</v>
      </c>
      <c r="E68" s="1">
        <v>11860270.23</v>
      </c>
      <c r="F68" s="1">
        <v>4436266.34</v>
      </c>
      <c r="G68" s="1">
        <v>-376384.02</v>
      </c>
      <c r="H68" s="1">
        <v>12633635.369999999</v>
      </c>
      <c r="I68" s="1">
        <v>4812650.3600000003</v>
      </c>
      <c r="J68" s="1">
        <v>38.090000000000003</v>
      </c>
    </row>
    <row r="69" spans="1:10" x14ac:dyDescent="0.25">
      <c r="A69">
        <v>63</v>
      </c>
      <c r="B69" t="s">
        <v>77</v>
      </c>
      <c r="C69">
        <v>2016</v>
      </c>
      <c r="D69" s="1">
        <v>438765.78</v>
      </c>
      <c r="E69" s="1">
        <v>10406257.529999999</v>
      </c>
      <c r="F69" s="1">
        <v>1921982.43</v>
      </c>
      <c r="G69" s="1">
        <v>-1039372.16</v>
      </c>
      <c r="H69" s="1">
        <v>10845023.310000001</v>
      </c>
      <c r="I69" s="1">
        <v>2961354.59</v>
      </c>
      <c r="J69" s="1">
        <v>27.31</v>
      </c>
    </row>
    <row r="70" spans="1:10" x14ac:dyDescent="0.25">
      <c r="A70">
        <v>64</v>
      </c>
      <c r="B70" t="s">
        <v>78</v>
      </c>
      <c r="C70">
        <v>2016</v>
      </c>
      <c r="D70" s="1">
        <v>1344094.16</v>
      </c>
      <c r="E70" s="1">
        <v>16822627.620000001</v>
      </c>
      <c r="F70" s="1">
        <v>5276058.97</v>
      </c>
      <c r="G70" s="1">
        <v>264451.90999999997</v>
      </c>
      <c r="H70" s="1">
        <v>18166721.780000001</v>
      </c>
      <c r="I70" s="1">
        <v>5011607.0599999996</v>
      </c>
      <c r="J70" s="1">
        <v>27.59</v>
      </c>
    </row>
    <row r="71" spans="1:10" x14ac:dyDescent="0.25">
      <c r="A71">
        <v>65</v>
      </c>
      <c r="B71" t="s">
        <v>79</v>
      </c>
      <c r="C71">
        <v>2016</v>
      </c>
      <c r="D71" s="1">
        <v>1521742.17</v>
      </c>
      <c r="E71" s="1">
        <v>23013913.719999999</v>
      </c>
      <c r="F71" s="1">
        <v>8305675.5800000001</v>
      </c>
      <c r="G71" s="1">
        <v>-162825.06</v>
      </c>
      <c r="H71" s="1">
        <v>24535655.890000001</v>
      </c>
      <c r="I71" s="1">
        <v>8468500.6400000006</v>
      </c>
      <c r="J71" s="1">
        <v>34.520000000000003</v>
      </c>
    </row>
    <row r="72" spans="1:10" x14ac:dyDescent="0.25">
      <c r="A72">
        <v>66</v>
      </c>
      <c r="B72" t="s">
        <v>80</v>
      </c>
      <c r="C72">
        <v>2016</v>
      </c>
      <c r="D72" s="1">
        <v>18989055.600000001</v>
      </c>
      <c r="E72" s="1">
        <v>80395576.629999995</v>
      </c>
      <c r="F72" s="1">
        <v>47113102.039999999</v>
      </c>
      <c r="G72" s="1">
        <v>22611523.350000001</v>
      </c>
      <c r="H72" s="1">
        <v>99384632.230000004</v>
      </c>
      <c r="I72" s="1">
        <v>24501578.690000001</v>
      </c>
      <c r="J72" s="1">
        <v>24.65</v>
      </c>
    </row>
    <row r="73" spans="1:10" x14ac:dyDescent="0.25">
      <c r="A73">
        <v>67</v>
      </c>
      <c r="B73" t="s">
        <v>81</v>
      </c>
      <c r="C73">
        <v>2016</v>
      </c>
      <c r="D73" s="1">
        <v>1053228.6599999999</v>
      </c>
      <c r="E73" s="1">
        <v>13682065.890000001</v>
      </c>
      <c r="F73" s="1">
        <v>3703376.49</v>
      </c>
      <c r="G73" s="1">
        <v>-188243.35</v>
      </c>
      <c r="H73" s="1">
        <v>14735294.550000001</v>
      </c>
      <c r="I73" s="1">
        <v>3891619.8399999999</v>
      </c>
      <c r="J73" s="1">
        <v>26.41</v>
      </c>
    </row>
    <row r="74" spans="1:10" x14ac:dyDescent="0.25">
      <c r="A74">
        <v>69</v>
      </c>
      <c r="B74" t="s">
        <v>82</v>
      </c>
      <c r="C74">
        <v>2016</v>
      </c>
      <c r="D74" s="1">
        <v>366321.8</v>
      </c>
      <c r="E74" s="1">
        <v>10258207.92</v>
      </c>
      <c r="F74" s="1">
        <v>2049399.45</v>
      </c>
      <c r="G74" s="1">
        <v>-898683.13</v>
      </c>
      <c r="H74" s="1">
        <v>10624529.720000001</v>
      </c>
      <c r="I74" s="1">
        <v>2948082.58</v>
      </c>
      <c r="J74" s="1">
        <v>27.75</v>
      </c>
    </row>
    <row r="75" spans="1:10" x14ac:dyDescent="0.25">
      <c r="A75">
        <v>70</v>
      </c>
      <c r="B75" t="s">
        <v>83</v>
      </c>
      <c r="C75">
        <v>2016</v>
      </c>
      <c r="D75" s="1">
        <v>813255.89</v>
      </c>
      <c r="E75" s="1">
        <v>10570150.65</v>
      </c>
      <c r="F75" s="1">
        <v>1470453.8</v>
      </c>
      <c r="G75" s="1">
        <v>-1545825.84</v>
      </c>
      <c r="H75" s="1">
        <v>11383406.539999999</v>
      </c>
      <c r="I75" s="1">
        <v>3016279.64</v>
      </c>
      <c r="J75" s="1">
        <v>26.5</v>
      </c>
    </row>
    <row r="76" spans="1:10" x14ac:dyDescent="0.25">
      <c r="A76">
        <v>71</v>
      </c>
      <c r="B76" t="s">
        <v>84</v>
      </c>
      <c r="C76">
        <v>2016</v>
      </c>
      <c r="D76" s="1">
        <v>277772.74</v>
      </c>
      <c r="E76" s="1">
        <v>10599238.199999999</v>
      </c>
      <c r="F76" s="1">
        <v>1971278.15</v>
      </c>
      <c r="G76" s="1">
        <v>-565494.17000000004</v>
      </c>
      <c r="H76" s="1">
        <v>10877010.939999999</v>
      </c>
      <c r="I76" s="1">
        <v>2536772.3199999998</v>
      </c>
      <c r="J76" s="1">
        <v>23.32</v>
      </c>
    </row>
    <row r="77" spans="1:10" x14ac:dyDescent="0.25">
      <c r="A77">
        <v>72</v>
      </c>
      <c r="B77" t="s">
        <v>85</v>
      </c>
      <c r="C77">
        <v>2016</v>
      </c>
      <c r="D77" s="1">
        <v>755885.99</v>
      </c>
      <c r="E77" s="1">
        <v>10065231.189999999</v>
      </c>
      <c r="F77" s="1">
        <v>1790205.73</v>
      </c>
      <c r="G77" s="1">
        <v>-792387.33</v>
      </c>
      <c r="H77" s="1">
        <v>10821117.18</v>
      </c>
      <c r="I77" s="1">
        <v>2582593.06</v>
      </c>
      <c r="J77" s="1">
        <v>23.87</v>
      </c>
    </row>
    <row r="78" spans="1:10" x14ac:dyDescent="0.25">
      <c r="A78">
        <v>73</v>
      </c>
      <c r="B78" t="s">
        <v>86</v>
      </c>
      <c r="C78">
        <v>2016</v>
      </c>
      <c r="D78" s="1">
        <v>382958.3</v>
      </c>
      <c r="E78" s="1">
        <v>16740941.33</v>
      </c>
      <c r="F78" s="1">
        <v>2795858.62</v>
      </c>
      <c r="G78" s="1">
        <v>-2449992.13</v>
      </c>
      <c r="H78" s="1">
        <v>17123899.629999999</v>
      </c>
      <c r="I78" s="1">
        <v>5245850.75</v>
      </c>
      <c r="J78" s="1">
        <v>30.63</v>
      </c>
    </row>
    <row r="79" spans="1:10" x14ac:dyDescent="0.25">
      <c r="A79">
        <v>74</v>
      </c>
      <c r="B79" t="s">
        <v>87</v>
      </c>
      <c r="C79">
        <v>2016</v>
      </c>
      <c r="D79" s="1">
        <v>532994.61</v>
      </c>
      <c r="E79" s="1">
        <v>10201340.1</v>
      </c>
      <c r="F79" s="1">
        <v>1351067.82</v>
      </c>
      <c r="G79" s="1">
        <v>-1379571</v>
      </c>
      <c r="H79" s="1">
        <v>10734334.710000001</v>
      </c>
      <c r="I79" s="1">
        <v>2730638.82</v>
      </c>
      <c r="J79" s="1">
        <v>25.44</v>
      </c>
    </row>
    <row r="80" spans="1:10" x14ac:dyDescent="0.25">
      <c r="A80">
        <v>75</v>
      </c>
      <c r="B80" t="s">
        <v>88</v>
      </c>
      <c r="C80">
        <v>2016</v>
      </c>
      <c r="D80" s="1">
        <v>934481.36</v>
      </c>
      <c r="E80" s="1">
        <v>10348528.42</v>
      </c>
      <c r="F80" s="1">
        <v>3785805.66</v>
      </c>
      <c r="G80" s="1">
        <v>880055.82</v>
      </c>
      <c r="H80" s="1">
        <v>11283009.779999999</v>
      </c>
      <c r="I80" s="1">
        <v>2905749.84</v>
      </c>
      <c r="J80" s="1">
        <v>25.75</v>
      </c>
    </row>
    <row r="81" spans="1:10" x14ac:dyDescent="0.25">
      <c r="A81">
        <v>76</v>
      </c>
      <c r="B81" t="s">
        <v>89</v>
      </c>
      <c r="C81">
        <v>2016</v>
      </c>
      <c r="D81" s="1">
        <v>2460661.63</v>
      </c>
      <c r="E81" s="1">
        <v>15884434.380000001</v>
      </c>
      <c r="F81" s="1">
        <v>6135767.71</v>
      </c>
      <c r="G81" s="1">
        <v>-110516.77</v>
      </c>
      <c r="H81" s="1">
        <v>18345096.010000002</v>
      </c>
      <c r="I81" s="1">
        <v>6246284.4800000004</v>
      </c>
      <c r="J81" s="1">
        <v>34.049999999999997</v>
      </c>
    </row>
    <row r="82" spans="1:10" x14ac:dyDescent="0.25">
      <c r="A82">
        <v>77</v>
      </c>
      <c r="B82" t="s">
        <v>90</v>
      </c>
      <c r="C82">
        <v>2016</v>
      </c>
      <c r="D82" s="1">
        <v>2705433.35</v>
      </c>
      <c r="E82" s="1">
        <v>12607677.390000001</v>
      </c>
      <c r="F82" s="1">
        <v>4919924.67</v>
      </c>
      <c r="G82" s="1">
        <v>592402.62</v>
      </c>
      <c r="H82" s="1">
        <v>15313110.74</v>
      </c>
      <c r="I82" s="1">
        <v>4327522.05</v>
      </c>
      <c r="J82" s="1">
        <v>28.26</v>
      </c>
    </row>
    <row r="83" spans="1:10" x14ac:dyDescent="0.25">
      <c r="A83">
        <v>78</v>
      </c>
      <c r="B83" t="s">
        <v>91</v>
      </c>
      <c r="C83">
        <v>2016</v>
      </c>
      <c r="D83" s="1">
        <v>5201201.97</v>
      </c>
      <c r="E83" s="1">
        <v>25549038.09</v>
      </c>
      <c r="F83" s="1">
        <v>7703480.4500000002</v>
      </c>
      <c r="G83" s="1">
        <v>-405627.76</v>
      </c>
      <c r="H83" s="1">
        <v>30750240.059999999</v>
      </c>
      <c r="I83" s="1">
        <v>8109108.21</v>
      </c>
      <c r="J83" s="1">
        <v>26.37</v>
      </c>
    </row>
    <row r="84" spans="1:10" x14ac:dyDescent="0.25">
      <c r="A84">
        <v>79</v>
      </c>
      <c r="B84" t="s">
        <v>92</v>
      </c>
      <c r="C84">
        <v>2016</v>
      </c>
      <c r="D84" s="1">
        <v>594855.19999999995</v>
      </c>
      <c r="E84" s="1">
        <v>10396424.630000001</v>
      </c>
      <c r="F84" s="1">
        <v>2630570.7000000002</v>
      </c>
      <c r="G84" s="1">
        <v>-162595.47</v>
      </c>
      <c r="H84" s="1">
        <v>10991279.83</v>
      </c>
      <c r="I84" s="1">
        <v>2793166.17</v>
      </c>
      <c r="J84" s="1">
        <v>25.41</v>
      </c>
    </row>
    <row r="85" spans="1:10" x14ac:dyDescent="0.25">
      <c r="A85">
        <v>80</v>
      </c>
      <c r="B85" t="s">
        <v>93</v>
      </c>
      <c r="C85">
        <v>2016</v>
      </c>
      <c r="D85" s="1">
        <v>481166.04</v>
      </c>
      <c r="E85" s="1">
        <v>13429821.119999999</v>
      </c>
      <c r="F85" s="1">
        <v>4237642.6100000003</v>
      </c>
      <c r="G85" s="1">
        <v>1009264.81</v>
      </c>
      <c r="H85" s="1">
        <v>13910987.16</v>
      </c>
      <c r="I85" s="1">
        <v>3228377.8</v>
      </c>
      <c r="J85" s="1">
        <v>23.21</v>
      </c>
    </row>
    <row r="86" spans="1:10" x14ac:dyDescent="0.25">
      <c r="A86">
        <v>81</v>
      </c>
      <c r="B86" t="s">
        <v>94</v>
      </c>
      <c r="C86">
        <v>2016</v>
      </c>
      <c r="D86" s="1">
        <v>558337.59</v>
      </c>
      <c r="E86" s="1">
        <v>11096539.640000001</v>
      </c>
      <c r="F86" s="1">
        <v>3022445.17</v>
      </c>
      <c r="G86" s="1">
        <v>-829695.65</v>
      </c>
      <c r="H86" s="1">
        <v>11654877.23</v>
      </c>
      <c r="I86" s="1">
        <v>3852140.82</v>
      </c>
      <c r="J86" s="1">
        <v>33.049999999999997</v>
      </c>
    </row>
    <row r="87" spans="1:10" x14ac:dyDescent="0.25">
      <c r="A87">
        <v>82</v>
      </c>
      <c r="B87" t="s">
        <v>95</v>
      </c>
      <c r="C87">
        <v>2016</v>
      </c>
      <c r="D87" s="1">
        <v>1145649.21</v>
      </c>
      <c r="E87" s="1">
        <v>16116325.23</v>
      </c>
      <c r="F87" s="1">
        <v>4640657.47</v>
      </c>
      <c r="G87" s="1">
        <v>-415757.62</v>
      </c>
      <c r="H87" s="1">
        <v>17261974.440000001</v>
      </c>
      <c r="I87" s="1">
        <v>5056415.09</v>
      </c>
      <c r="J87" s="1">
        <v>29.29</v>
      </c>
    </row>
    <row r="88" spans="1:10" x14ac:dyDescent="0.25">
      <c r="A88">
        <v>83</v>
      </c>
      <c r="B88" t="s">
        <v>96</v>
      </c>
      <c r="C88">
        <v>2016</v>
      </c>
      <c r="D88" s="1">
        <v>1074827.1599999999</v>
      </c>
      <c r="E88" s="1">
        <v>18011314.469999999</v>
      </c>
      <c r="F88" s="1">
        <v>11286330.59</v>
      </c>
      <c r="G88" s="1">
        <v>3926017.51</v>
      </c>
      <c r="H88" s="1">
        <v>19086141.629999999</v>
      </c>
      <c r="I88" s="1">
        <v>7360313.0800000001</v>
      </c>
      <c r="J88" s="1">
        <v>38.56</v>
      </c>
    </row>
    <row r="89" spans="1:10" x14ac:dyDescent="0.25">
      <c r="A89">
        <v>84</v>
      </c>
      <c r="B89" t="s">
        <v>97</v>
      </c>
      <c r="C89">
        <v>2016</v>
      </c>
      <c r="D89" s="1">
        <v>29042085.260000002</v>
      </c>
      <c r="E89" s="1">
        <v>79066865.090000004</v>
      </c>
      <c r="F89" s="1">
        <v>58750897.450000003</v>
      </c>
      <c r="G89" s="1">
        <v>36266722.219999999</v>
      </c>
      <c r="H89" s="1">
        <v>108108950.34999999</v>
      </c>
      <c r="I89" s="1">
        <v>22484175.23</v>
      </c>
      <c r="J89" s="1">
        <v>20.8</v>
      </c>
    </row>
    <row r="90" spans="1:10" x14ac:dyDescent="0.25">
      <c r="A90">
        <v>85</v>
      </c>
      <c r="B90" t="s">
        <v>98</v>
      </c>
      <c r="C90">
        <v>2016</v>
      </c>
      <c r="D90" s="1">
        <v>334722.49</v>
      </c>
      <c r="E90" s="1">
        <v>12442615.93</v>
      </c>
      <c r="F90" s="1">
        <v>2717915.32</v>
      </c>
      <c r="G90" s="1">
        <v>-1047014.63</v>
      </c>
      <c r="H90" s="1">
        <v>12777338.42</v>
      </c>
      <c r="I90" s="1">
        <v>3764929.95</v>
      </c>
      <c r="J90" s="1">
        <v>29.47</v>
      </c>
    </row>
    <row r="91" spans="1:10" x14ac:dyDescent="0.25">
      <c r="A91">
        <v>475</v>
      </c>
      <c r="B91" t="s">
        <v>99</v>
      </c>
      <c r="C91">
        <v>2016</v>
      </c>
      <c r="D91" s="1">
        <v>501678.91</v>
      </c>
      <c r="E91" s="1">
        <v>14022273.189999999</v>
      </c>
      <c r="F91" s="1">
        <v>4692521.28</v>
      </c>
      <c r="G91" s="1">
        <v>82277.289999999994</v>
      </c>
      <c r="H91" s="1">
        <v>14523952.1</v>
      </c>
      <c r="I91" s="1">
        <v>4610243.99</v>
      </c>
      <c r="J91" s="1">
        <v>31.74</v>
      </c>
    </row>
    <row r="92" spans="1:10" x14ac:dyDescent="0.25">
      <c r="A92">
        <v>86</v>
      </c>
      <c r="B92" t="s">
        <v>100</v>
      </c>
      <c r="C92">
        <v>2016</v>
      </c>
      <c r="D92" s="1">
        <v>2834326.69</v>
      </c>
      <c r="E92" s="1">
        <v>18476243.440000001</v>
      </c>
      <c r="F92" s="1">
        <v>7976039.4100000001</v>
      </c>
      <c r="G92" s="1">
        <v>1686379.76</v>
      </c>
      <c r="H92" s="1">
        <v>21310570.129999999</v>
      </c>
      <c r="I92" s="1">
        <v>6289659.6500000004</v>
      </c>
      <c r="J92" s="1">
        <v>29.51</v>
      </c>
    </row>
    <row r="93" spans="1:10" x14ac:dyDescent="0.25">
      <c r="A93">
        <v>87</v>
      </c>
      <c r="B93" t="s">
        <v>101</v>
      </c>
      <c r="C93">
        <v>2016</v>
      </c>
      <c r="D93" s="1">
        <v>842380.28</v>
      </c>
      <c r="E93" s="1">
        <v>11048343.539999999</v>
      </c>
      <c r="F93" s="1">
        <v>3429489.64</v>
      </c>
      <c r="G93" s="1">
        <v>-251491.87</v>
      </c>
      <c r="H93" s="1">
        <v>11890723.82</v>
      </c>
      <c r="I93" s="1">
        <v>3680981.51</v>
      </c>
      <c r="J93" s="1">
        <v>30.96</v>
      </c>
    </row>
    <row r="94" spans="1:10" x14ac:dyDescent="0.25">
      <c r="A94">
        <v>88</v>
      </c>
      <c r="B94" t="s">
        <v>102</v>
      </c>
      <c r="C94">
        <v>2016</v>
      </c>
      <c r="D94" s="1">
        <v>23719048.059999999</v>
      </c>
      <c r="E94" s="1">
        <v>65985349.350000001</v>
      </c>
      <c r="F94" s="1">
        <v>34622649.670000002</v>
      </c>
      <c r="G94" s="1">
        <v>13103502.23</v>
      </c>
      <c r="H94" s="1">
        <v>89704397.409999996</v>
      </c>
      <c r="I94" s="1">
        <v>21519147.440000001</v>
      </c>
      <c r="J94" s="1">
        <v>23.99</v>
      </c>
    </row>
    <row r="95" spans="1:10" x14ac:dyDescent="0.25">
      <c r="A95">
        <v>89</v>
      </c>
      <c r="B95" t="s">
        <v>103</v>
      </c>
      <c r="C95">
        <v>2016</v>
      </c>
      <c r="D95" s="1">
        <v>1263210047.28</v>
      </c>
      <c r="E95" s="1">
        <v>1133532310.97</v>
      </c>
      <c r="F95" s="1">
        <v>831623681.49000001</v>
      </c>
      <c r="G95" s="1">
        <v>210777920.31999999</v>
      </c>
      <c r="H95" s="1">
        <v>2396742358.25</v>
      </c>
      <c r="I95" s="1">
        <v>620845761.16999996</v>
      </c>
      <c r="J95" s="1">
        <v>25.9</v>
      </c>
    </row>
    <row r="96" spans="1:10" x14ac:dyDescent="0.25">
      <c r="A96">
        <v>99</v>
      </c>
      <c r="B96" t="s">
        <v>104</v>
      </c>
      <c r="C96">
        <v>2016</v>
      </c>
      <c r="D96" s="1">
        <v>13571740.67</v>
      </c>
      <c r="E96" s="1">
        <v>36096420.640000001</v>
      </c>
      <c r="F96" s="1">
        <v>30174097.82</v>
      </c>
      <c r="G96" s="1">
        <v>12902889.51</v>
      </c>
      <c r="H96" s="1">
        <v>49668161.310000002</v>
      </c>
      <c r="I96" s="1">
        <v>17271208.309999999</v>
      </c>
      <c r="J96" s="1">
        <v>34.770000000000003</v>
      </c>
    </row>
    <row r="97" spans="1:10" x14ac:dyDescent="0.25">
      <c r="A97">
        <v>100</v>
      </c>
      <c r="B97" t="s">
        <v>105</v>
      </c>
      <c r="C97">
        <v>2016</v>
      </c>
      <c r="D97" s="1">
        <v>3556995.9</v>
      </c>
      <c r="E97" s="1">
        <v>31209844.010000002</v>
      </c>
      <c r="F97" s="1">
        <v>11373532.880000001</v>
      </c>
      <c r="G97" s="1">
        <v>356676.47</v>
      </c>
      <c r="H97" s="1">
        <v>34766839.909999996</v>
      </c>
      <c r="I97" s="1">
        <v>11016856.41</v>
      </c>
      <c r="J97" s="1">
        <v>31.69</v>
      </c>
    </row>
    <row r="98" spans="1:10" x14ac:dyDescent="0.25">
      <c r="A98">
        <v>101</v>
      </c>
      <c r="B98" t="s">
        <v>106</v>
      </c>
      <c r="C98">
        <v>2016</v>
      </c>
      <c r="D98" s="1">
        <v>13148704.470000001</v>
      </c>
      <c r="E98" s="1">
        <v>61364099.439999998</v>
      </c>
      <c r="F98" s="1">
        <v>24396547.940000001</v>
      </c>
      <c r="G98" s="1">
        <v>3922970.95</v>
      </c>
      <c r="H98" s="1">
        <v>74512803.909999996</v>
      </c>
      <c r="I98" s="1">
        <v>20473576.989999998</v>
      </c>
      <c r="J98" s="1">
        <v>27.48</v>
      </c>
    </row>
    <row r="99" spans="1:10" x14ac:dyDescent="0.25">
      <c r="A99">
        <v>102</v>
      </c>
      <c r="B99" t="s">
        <v>107</v>
      </c>
      <c r="C99">
        <v>2016</v>
      </c>
      <c r="D99" s="1">
        <v>1302702.97</v>
      </c>
      <c r="E99" s="1">
        <v>14552092.560000001</v>
      </c>
      <c r="F99" s="1">
        <v>4384155.4400000004</v>
      </c>
      <c r="G99" s="1">
        <v>-587024.42000000004</v>
      </c>
      <c r="H99" s="1">
        <v>15854795.529999999</v>
      </c>
      <c r="I99" s="1">
        <v>4971179.8600000003</v>
      </c>
      <c r="J99" s="1">
        <v>31.35</v>
      </c>
    </row>
    <row r="100" spans="1:10" x14ac:dyDescent="0.25">
      <c r="A100">
        <v>103</v>
      </c>
      <c r="B100" t="s">
        <v>108</v>
      </c>
      <c r="C100">
        <v>2016</v>
      </c>
      <c r="D100" s="1">
        <v>2803031.68</v>
      </c>
      <c r="E100" s="1">
        <v>17819223.809999999</v>
      </c>
      <c r="F100" s="1">
        <v>9121021.6400000006</v>
      </c>
      <c r="G100" s="1">
        <v>3331037.7</v>
      </c>
      <c r="H100" s="1">
        <v>20622255.489999998</v>
      </c>
      <c r="I100" s="1">
        <v>5789983.9400000004</v>
      </c>
      <c r="J100" s="1">
        <v>28.08</v>
      </c>
    </row>
    <row r="101" spans="1:10" x14ac:dyDescent="0.25">
      <c r="A101">
        <v>280</v>
      </c>
      <c r="B101" t="s">
        <v>109</v>
      </c>
      <c r="C101">
        <v>2016</v>
      </c>
      <c r="D101" s="1">
        <v>421889.23</v>
      </c>
      <c r="E101" s="1">
        <v>9696904.1400000006</v>
      </c>
      <c r="F101" s="1">
        <v>2283994.9</v>
      </c>
      <c r="G101" s="1">
        <v>-1051112.47</v>
      </c>
      <c r="H101" s="1">
        <v>10118793.369999999</v>
      </c>
      <c r="I101" s="1">
        <v>3335107.37</v>
      </c>
      <c r="J101" s="1">
        <v>32.96</v>
      </c>
    </row>
    <row r="102" spans="1:10" x14ac:dyDescent="0.25">
      <c r="A102">
        <v>104</v>
      </c>
      <c r="B102" t="s">
        <v>110</v>
      </c>
      <c r="C102">
        <v>2016</v>
      </c>
      <c r="D102" s="1">
        <v>745101.09</v>
      </c>
      <c r="E102" s="1">
        <v>12390663.42</v>
      </c>
      <c r="F102" s="1">
        <v>4096030.53</v>
      </c>
      <c r="G102" s="1">
        <v>-293085.14</v>
      </c>
      <c r="H102" s="1">
        <v>13135764.51</v>
      </c>
      <c r="I102" s="1">
        <v>4389115.67</v>
      </c>
      <c r="J102" s="1">
        <v>33.409999999999997</v>
      </c>
    </row>
    <row r="103" spans="1:10" x14ac:dyDescent="0.25">
      <c r="A103">
        <v>105</v>
      </c>
      <c r="B103" t="s">
        <v>111</v>
      </c>
      <c r="C103">
        <v>2016</v>
      </c>
      <c r="D103" s="1">
        <v>1143456.0900000001</v>
      </c>
      <c r="E103" s="1">
        <v>9662304.5299999993</v>
      </c>
      <c r="F103" s="1">
        <v>2430277.08</v>
      </c>
      <c r="G103" s="1">
        <v>-1084033.8500000001</v>
      </c>
      <c r="H103" s="1">
        <v>10805760.619999999</v>
      </c>
      <c r="I103" s="1">
        <v>3514310.93</v>
      </c>
      <c r="J103" s="1">
        <v>32.520000000000003</v>
      </c>
    </row>
    <row r="104" spans="1:10" x14ac:dyDescent="0.25">
      <c r="A104">
        <v>106</v>
      </c>
      <c r="B104" t="s">
        <v>112</v>
      </c>
      <c r="C104">
        <v>2016</v>
      </c>
      <c r="D104" s="1">
        <v>169267.6</v>
      </c>
      <c r="E104" s="1">
        <v>10473048.59</v>
      </c>
      <c r="F104" s="1">
        <v>2291880.73</v>
      </c>
      <c r="G104" s="1">
        <v>-788699.77</v>
      </c>
      <c r="H104" s="1">
        <v>10642316.189999999</v>
      </c>
      <c r="I104" s="1">
        <v>3080580.5</v>
      </c>
      <c r="J104" s="1">
        <v>28.95</v>
      </c>
    </row>
    <row r="105" spans="1:10" x14ac:dyDescent="0.25">
      <c r="A105">
        <v>107</v>
      </c>
      <c r="B105" t="s">
        <v>113</v>
      </c>
      <c r="C105">
        <v>2016</v>
      </c>
      <c r="D105" s="1">
        <v>9183536.8800000008</v>
      </c>
      <c r="E105" s="1">
        <v>27785832.739999998</v>
      </c>
      <c r="F105" s="1">
        <v>14614483.4</v>
      </c>
      <c r="G105" s="1">
        <v>5688597.3300000001</v>
      </c>
      <c r="H105" s="1">
        <v>36969369.619999997</v>
      </c>
      <c r="I105" s="1">
        <v>8925886.0700000003</v>
      </c>
      <c r="J105" s="1">
        <v>24.14</v>
      </c>
    </row>
    <row r="106" spans="1:10" x14ac:dyDescent="0.25">
      <c r="A106">
        <v>108</v>
      </c>
      <c r="B106" t="s">
        <v>114</v>
      </c>
      <c r="C106">
        <v>2016</v>
      </c>
      <c r="D106" s="1">
        <v>269507.34999999998</v>
      </c>
      <c r="E106" s="1">
        <v>12154710.84</v>
      </c>
      <c r="F106" s="1">
        <v>2513858.17</v>
      </c>
      <c r="G106" s="1">
        <v>-1122257.97</v>
      </c>
      <c r="H106" s="1">
        <v>12424218.189999999</v>
      </c>
      <c r="I106" s="1">
        <v>3636116.14</v>
      </c>
      <c r="J106" s="1">
        <v>29.27</v>
      </c>
    </row>
    <row r="107" spans="1:10" x14ac:dyDescent="0.25">
      <c r="A107">
        <v>109</v>
      </c>
      <c r="B107" t="s">
        <v>115</v>
      </c>
      <c r="C107">
        <v>2016</v>
      </c>
      <c r="D107" s="1">
        <v>1280401.67</v>
      </c>
      <c r="E107" s="1">
        <v>14943010.470000001</v>
      </c>
      <c r="F107" s="1">
        <v>8977874.9399999995</v>
      </c>
      <c r="G107" s="1">
        <v>2691955.08</v>
      </c>
      <c r="H107" s="1">
        <v>16223412.140000001</v>
      </c>
      <c r="I107" s="1">
        <v>6285919.8600000003</v>
      </c>
      <c r="J107" s="1">
        <v>38.75</v>
      </c>
    </row>
    <row r="108" spans="1:10" x14ac:dyDescent="0.25">
      <c r="A108">
        <v>295</v>
      </c>
      <c r="B108" t="s">
        <v>116</v>
      </c>
      <c r="C108">
        <v>2016</v>
      </c>
      <c r="D108" s="1">
        <v>1934341.34</v>
      </c>
      <c r="E108" s="1">
        <v>13516855.58</v>
      </c>
      <c r="F108" s="1">
        <v>6540455.9100000001</v>
      </c>
      <c r="G108" s="1">
        <v>1502134.42</v>
      </c>
      <c r="H108" s="1">
        <v>15451196.92</v>
      </c>
      <c r="I108" s="1">
        <v>5038321.49</v>
      </c>
      <c r="J108" s="1">
        <v>32.61</v>
      </c>
    </row>
    <row r="109" spans="1:10" x14ac:dyDescent="0.25">
      <c r="A109">
        <v>110</v>
      </c>
      <c r="B109" t="s">
        <v>117</v>
      </c>
      <c r="C109">
        <v>2016</v>
      </c>
      <c r="D109" s="1">
        <v>2078700.1</v>
      </c>
      <c r="E109" s="1">
        <v>21565170.359999999</v>
      </c>
      <c r="F109" s="1">
        <v>11582448.800000001</v>
      </c>
      <c r="G109" s="1">
        <v>3477520.54</v>
      </c>
      <c r="H109" s="1">
        <v>23643870.460000001</v>
      </c>
      <c r="I109" s="1">
        <v>8104928.2599999998</v>
      </c>
      <c r="J109" s="1">
        <v>34.28</v>
      </c>
    </row>
    <row r="110" spans="1:10" x14ac:dyDescent="0.25">
      <c r="A110">
        <v>111</v>
      </c>
      <c r="B110" t="s">
        <v>118</v>
      </c>
      <c r="C110">
        <v>2016</v>
      </c>
      <c r="D110" s="1">
        <v>10006480.869999999</v>
      </c>
      <c r="E110" s="1">
        <v>48809879.189999998</v>
      </c>
      <c r="F110" s="1">
        <v>23514041.949999999</v>
      </c>
      <c r="G110" s="1">
        <v>8758645.9900000002</v>
      </c>
      <c r="H110" s="1">
        <v>58816360.060000002</v>
      </c>
      <c r="I110" s="1">
        <v>14755395.960000001</v>
      </c>
      <c r="J110" s="1">
        <v>25.09</v>
      </c>
    </row>
    <row r="111" spans="1:10" x14ac:dyDescent="0.25">
      <c r="A111">
        <v>112</v>
      </c>
      <c r="B111" t="s">
        <v>119</v>
      </c>
      <c r="C111">
        <v>2016</v>
      </c>
      <c r="D111" s="1">
        <v>10447215.48</v>
      </c>
      <c r="E111" s="1">
        <v>43737689.789999999</v>
      </c>
      <c r="F111" s="1">
        <v>21506861.260000002</v>
      </c>
      <c r="G111" s="1">
        <v>5015087.34</v>
      </c>
      <c r="H111" s="1">
        <v>54184905.270000003</v>
      </c>
      <c r="I111" s="1">
        <v>16491773.92</v>
      </c>
      <c r="J111" s="1">
        <v>30.44</v>
      </c>
    </row>
    <row r="112" spans="1:10" x14ac:dyDescent="0.25">
      <c r="A112">
        <v>496</v>
      </c>
      <c r="B112" t="s">
        <v>120</v>
      </c>
      <c r="C112">
        <v>2016</v>
      </c>
      <c r="D112" s="1">
        <v>219131.01</v>
      </c>
      <c r="E112" s="1">
        <v>9851733.3000000007</v>
      </c>
      <c r="F112" s="1">
        <v>2740879.25</v>
      </c>
      <c r="G112" s="1">
        <v>-725385.33</v>
      </c>
      <c r="H112" s="1">
        <v>10070864.310000001</v>
      </c>
      <c r="I112" s="1">
        <v>3466264.58</v>
      </c>
      <c r="J112" s="1">
        <v>34.42</v>
      </c>
    </row>
    <row r="113" spans="1:10" x14ac:dyDescent="0.25">
      <c r="A113">
        <v>113</v>
      </c>
      <c r="B113" t="s">
        <v>121</v>
      </c>
      <c r="C113">
        <v>2016</v>
      </c>
      <c r="D113" s="1">
        <v>7964913.2800000003</v>
      </c>
      <c r="E113" s="1">
        <v>31546175.77</v>
      </c>
      <c r="F113" s="1">
        <v>10697897.51</v>
      </c>
      <c r="G113" s="1">
        <v>521196.03</v>
      </c>
      <c r="H113" s="1">
        <v>39511089.049999997</v>
      </c>
      <c r="I113" s="1">
        <v>10176701.48</v>
      </c>
      <c r="J113" s="1">
        <v>25.76</v>
      </c>
    </row>
    <row r="114" spans="1:10" x14ac:dyDescent="0.25">
      <c r="A114">
        <v>115</v>
      </c>
      <c r="B114" t="s">
        <v>122</v>
      </c>
      <c r="C114">
        <v>2016</v>
      </c>
      <c r="D114" s="1">
        <v>613783.76</v>
      </c>
      <c r="E114" s="1">
        <v>10207510.939999999</v>
      </c>
      <c r="F114" s="1">
        <v>2279802.33</v>
      </c>
      <c r="G114" s="1">
        <v>-1274791.1599999999</v>
      </c>
      <c r="H114" s="1">
        <v>10821294.699999999</v>
      </c>
      <c r="I114" s="1">
        <v>3554593.49</v>
      </c>
      <c r="J114" s="1">
        <v>32.85</v>
      </c>
    </row>
    <row r="115" spans="1:10" x14ac:dyDescent="0.25">
      <c r="A115">
        <v>116</v>
      </c>
      <c r="B115" t="s">
        <v>123</v>
      </c>
      <c r="C115">
        <v>2016</v>
      </c>
      <c r="D115" s="1">
        <v>8338595.5700000003</v>
      </c>
      <c r="E115" s="1">
        <v>55954166.990000002</v>
      </c>
      <c r="F115" s="1">
        <v>28856338.449999999</v>
      </c>
      <c r="G115" s="1">
        <v>7705899.79</v>
      </c>
      <c r="H115" s="1">
        <v>64292762.560000002</v>
      </c>
      <c r="I115" s="1">
        <v>21150438.66</v>
      </c>
      <c r="J115" s="1">
        <v>32.9</v>
      </c>
    </row>
    <row r="116" spans="1:10" x14ac:dyDescent="0.25">
      <c r="A116">
        <v>118</v>
      </c>
      <c r="B116" t="s">
        <v>124</v>
      </c>
      <c r="C116">
        <v>2016</v>
      </c>
      <c r="D116" s="1">
        <v>428570.88</v>
      </c>
      <c r="E116" s="1">
        <v>10795194.199999999</v>
      </c>
      <c r="F116" s="1">
        <v>3063186.33</v>
      </c>
      <c r="G116" s="1">
        <v>47117.5</v>
      </c>
      <c r="H116" s="1">
        <v>11223765.08</v>
      </c>
      <c r="I116" s="1">
        <v>3016068.83</v>
      </c>
      <c r="J116" s="1">
        <v>26.87</v>
      </c>
    </row>
    <row r="117" spans="1:10" x14ac:dyDescent="0.25">
      <c r="A117">
        <v>119</v>
      </c>
      <c r="B117" t="s">
        <v>125</v>
      </c>
      <c r="C117">
        <v>2016</v>
      </c>
      <c r="D117" s="1">
        <v>769433.99</v>
      </c>
      <c r="E117" s="1">
        <v>11077052.619999999</v>
      </c>
      <c r="F117" s="1">
        <v>2646729.3199999998</v>
      </c>
      <c r="G117" s="1">
        <v>-671712.14</v>
      </c>
      <c r="H117" s="1">
        <v>11846486.609999999</v>
      </c>
      <c r="I117" s="1">
        <v>3318441.46</v>
      </c>
      <c r="J117" s="1">
        <v>28.01</v>
      </c>
    </row>
    <row r="118" spans="1:10" x14ac:dyDescent="0.25">
      <c r="A118">
        <v>120</v>
      </c>
      <c r="B118" t="s">
        <v>126</v>
      </c>
      <c r="C118">
        <v>2016</v>
      </c>
      <c r="D118" s="1">
        <v>1309811.96</v>
      </c>
      <c r="E118" s="1">
        <v>15109770.49</v>
      </c>
      <c r="F118" s="1">
        <v>4962494.72</v>
      </c>
      <c r="G118" s="1">
        <v>-714849.73</v>
      </c>
      <c r="H118" s="1">
        <v>16419582.449999999</v>
      </c>
      <c r="I118" s="1">
        <v>5677344.4500000002</v>
      </c>
      <c r="J118" s="1">
        <v>34.58</v>
      </c>
    </row>
    <row r="119" spans="1:10" x14ac:dyDescent="0.25">
      <c r="A119">
        <v>121</v>
      </c>
      <c r="B119" t="s">
        <v>127</v>
      </c>
      <c r="C119">
        <v>2016</v>
      </c>
      <c r="D119" s="1">
        <v>2934879.29</v>
      </c>
      <c r="E119" s="1">
        <v>25198149.989999998</v>
      </c>
      <c r="F119" s="1">
        <v>10554300.02</v>
      </c>
      <c r="G119" s="1">
        <v>2470058.7400000002</v>
      </c>
      <c r="H119" s="1">
        <v>28133029.280000001</v>
      </c>
      <c r="I119" s="1">
        <v>8084241.2800000003</v>
      </c>
      <c r="J119" s="1">
        <v>28.74</v>
      </c>
    </row>
    <row r="120" spans="1:10" x14ac:dyDescent="0.25">
      <c r="A120">
        <v>122</v>
      </c>
      <c r="B120" t="s">
        <v>128</v>
      </c>
      <c r="C120">
        <v>2016</v>
      </c>
      <c r="D120" s="1">
        <v>1181332.47</v>
      </c>
      <c r="E120" s="1">
        <v>13378925.6</v>
      </c>
      <c r="F120" s="1">
        <v>4681401.43</v>
      </c>
      <c r="G120" s="1">
        <v>-472395.85</v>
      </c>
      <c r="H120" s="1">
        <v>14560258.07</v>
      </c>
      <c r="I120" s="1">
        <v>5153797.28</v>
      </c>
      <c r="J120" s="1">
        <v>35.4</v>
      </c>
    </row>
    <row r="121" spans="1:10" x14ac:dyDescent="0.25">
      <c r="A121">
        <v>123</v>
      </c>
      <c r="B121" t="s">
        <v>129</v>
      </c>
      <c r="C121">
        <v>2016</v>
      </c>
      <c r="D121" s="1">
        <v>4441934.3899999997</v>
      </c>
      <c r="E121" s="1">
        <v>28597411.989999998</v>
      </c>
      <c r="F121" s="1">
        <v>12124598.810000001</v>
      </c>
      <c r="G121" s="1">
        <v>3990087.08</v>
      </c>
      <c r="H121" s="1">
        <v>33039346.379999999</v>
      </c>
      <c r="I121" s="1">
        <v>8134511.7300000004</v>
      </c>
      <c r="J121" s="1">
        <v>24.62</v>
      </c>
    </row>
    <row r="122" spans="1:10" x14ac:dyDescent="0.25">
      <c r="A122">
        <v>124</v>
      </c>
      <c r="B122" t="s">
        <v>130</v>
      </c>
      <c r="C122">
        <v>2016</v>
      </c>
      <c r="D122" s="1">
        <v>2687255.94</v>
      </c>
      <c r="E122" s="1">
        <v>18052503.170000002</v>
      </c>
      <c r="F122" s="1">
        <v>7337532.4199999999</v>
      </c>
      <c r="G122" s="1">
        <v>1027817.27</v>
      </c>
      <c r="H122" s="1">
        <v>20739759.109999999</v>
      </c>
      <c r="I122" s="1">
        <v>6309715.1500000004</v>
      </c>
      <c r="J122" s="1">
        <v>30.42</v>
      </c>
    </row>
    <row r="123" spans="1:10" x14ac:dyDescent="0.25">
      <c r="A123">
        <v>125</v>
      </c>
      <c r="B123" t="s">
        <v>131</v>
      </c>
      <c r="C123">
        <v>2016</v>
      </c>
      <c r="D123" s="1">
        <v>1382243.6</v>
      </c>
      <c r="E123" s="1">
        <v>11427866.58</v>
      </c>
      <c r="F123" s="1">
        <v>3315901.26</v>
      </c>
      <c r="G123" s="1">
        <v>-85807.81</v>
      </c>
      <c r="H123" s="1">
        <v>12810110.18</v>
      </c>
      <c r="I123" s="1">
        <v>3401709.07</v>
      </c>
      <c r="J123" s="1">
        <v>26.55</v>
      </c>
    </row>
    <row r="124" spans="1:10" x14ac:dyDescent="0.25">
      <c r="A124">
        <v>126</v>
      </c>
      <c r="B124" t="s">
        <v>132</v>
      </c>
      <c r="C124">
        <v>2016</v>
      </c>
      <c r="D124" s="1">
        <v>40113692.740000002</v>
      </c>
      <c r="E124" s="1">
        <v>125754572.25</v>
      </c>
      <c r="F124" s="1">
        <v>64831921.520000003</v>
      </c>
      <c r="G124" s="1">
        <v>22501328.379999999</v>
      </c>
      <c r="H124" s="1">
        <v>165868264.99000001</v>
      </c>
      <c r="I124" s="1">
        <v>42330593.140000001</v>
      </c>
      <c r="J124" s="1">
        <v>25.52</v>
      </c>
    </row>
    <row r="125" spans="1:10" x14ac:dyDescent="0.25">
      <c r="A125">
        <v>135</v>
      </c>
      <c r="B125" t="s">
        <v>133</v>
      </c>
      <c r="C125">
        <v>2016</v>
      </c>
      <c r="D125" s="1">
        <v>810013.25</v>
      </c>
      <c r="E125" s="1">
        <v>14454161.5</v>
      </c>
      <c r="F125" s="1">
        <v>1591030.96</v>
      </c>
      <c r="G125" s="1">
        <v>-2433322.15</v>
      </c>
      <c r="H125" s="1">
        <v>15264174.75</v>
      </c>
      <c r="I125" s="1">
        <v>4024353.11</v>
      </c>
      <c r="J125" s="1">
        <v>26.36</v>
      </c>
    </row>
    <row r="126" spans="1:10" x14ac:dyDescent="0.25">
      <c r="A126">
        <v>136</v>
      </c>
      <c r="B126" t="s">
        <v>134</v>
      </c>
      <c r="C126">
        <v>2016</v>
      </c>
      <c r="D126" s="1">
        <v>1753447.46</v>
      </c>
      <c r="E126" s="1">
        <v>15832677.539999999</v>
      </c>
      <c r="F126" s="1">
        <v>5327003.37</v>
      </c>
      <c r="G126" s="1">
        <v>219729.48</v>
      </c>
      <c r="H126" s="1">
        <v>17586125</v>
      </c>
      <c r="I126" s="1">
        <v>5107273.8899999997</v>
      </c>
      <c r="J126" s="1">
        <v>29.04</v>
      </c>
    </row>
    <row r="127" spans="1:10" x14ac:dyDescent="0.25">
      <c r="A127">
        <v>137</v>
      </c>
      <c r="B127" t="s">
        <v>135</v>
      </c>
      <c r="C127">
        <v>2016</v>
      </c>
      <c r="D127" s="1">
        <v>7406419.5899999999</v>
      </c>
      <c r="E127" s="1">
        <v>39958234.740000002</v>
      </c>
      <c r="F127" s="1">
        <v>24623433.18</v>
      </c>
      <c r="G127" s="1">
        <v>10767139.130000001</v>
      </c>
      <c r="H127" s="1">
        <v>47364654.329999998</v>
      </c>
      <c r="I127" s="1">
        <v>13856294.050000001</v>
      </c>
      <c r="J127" s="1">
        <v>29.25</v>
      </c>
    </row>
    <row r="128" spans="1:10" x14ac:dyDescent="0.25">
      <c r="A128">
        <v>139</v>
      </c>
      <c r="B128" t="s">
        <v>136</v>
      </c>
      <c r="C128">
        <v>2016</v>
      </c>
      <c r="D128" s="1">
        <v>55265710.890000001</v>
      </c>
      <c r="E128" s="1">
        <v>149620463.56</v>
      </c>
      <c r="F128" s="1">
        <v>66366755.969999999</v>
      </c>
      <c r="G128" s="1">
        <v>10023811.189999999</v>
      </c>
      <c r="H128" s="1">
        <v>204886174.44999999</v>
      </c>
      <c r="I128" s="1">
        <v>56342944.780000001</v>
      </c>
      <c r="J128" s="1">
        <v>27.5</v>
      </c>
    </row>
    <row r="129" spans="1:10" x14ac:dyDescent="0.25">
      <c r="A129">
        <v>141</v>
      </c>
      <c r="B129" t="s">
        <v>137</v>
      </c>
      <c r="C129">
        <v>2016</v>
      </c>
      <c r="D129" s="1">
        <v>471682.77</v>
      </c>
      <c r="E129" s="1">
        <v>10011794.779999999</v>
      </c>
      <c r="F129" s="1">
        <v>2575579.33</v>
      </c>
      <c r="G129" s="1">
        <v>-791172.56</v>
      </c>
      <c r="H129" s="1">
        <v>10483477.550000001</v>
      </c>
      <c r="I129" s="1">
        <v>3366751.89</v>
      </c>
      <c r="J129" s="1">
        <v>32.11</v>
      </c>
    </row>
    <row r="130" spans="1:10" x14ac:dyDescent="0.25">
      <c r="A130">
        <v>285</v>
      </c>
      <c r="B130" t="s">
        <v>138</v>
      </c>
      <c r="C130">
        <v>2016</v>
      </c>
      <c r="D130" s="1">
        <v>480849.57</v>
      </c>
      <c r="E130" s="1">
        <v>9552843.8300000001</v>
      </c>
      <c r="F130" s="1">
        <v>1844559.48</v>
      </c>
      <c r="G130" s="1">
        <v>-849788.67</v>
      </c>
      <c r="H130" s="1">
        <v>10033693.4</v>
      </c>
      <c r="I130" s="1">
        <v>2694348.15</v>
      </c>
      <c r="J130" s="1">
        <v>26.85</v>
      </c>
    </row>
    <row r="131" spans="1:10" x14ac:dyDescent="0.25">
      <c r="A131">
        <v>142</v>
      </c>
      <c r="B131" t="s">
        <v>139</v>
      </c>
      <c r="C131">
        <v>2016</v>
      </c>
      <c r="D131" s="1">
        <v>2030680.9</v>
      </c>
      <c r="E131" s="1">
        <v>16629603.57</v>
      </c>
      <c r="F131" s="1">
        <v>5761292.3200000003</v>
      </c>
      <c r="G131" s="1">
        <v>667706.42000000004</v>
      </c>
      <c r="H131" s="1">
        <v>18660284.469999999</v>
      </c>
      <c r="I131" s="1">
        <v>5093585.9000000004</v>
      </c>
      <c r="J131" s="1">
        <v>27.3</v>
      </c>
    </row>
    <row r="132" spans="1:10" x14ac:dyDescent="0.25">
      <c r="A132">
        <v>143</v>
      </c>
      <c r="B132" t="s">
        <v>140</v>
      </c>
      <c r="C132">
        <v>2016</v>
      </c>
      <c r="D132" s="1">
        <v>5827963.3099999996</v>
      </c>
      <c r="E132" s="1">
        <v>28724303.039999999</v>
      </c>
      <c r="F132" s="1">
        <v>15226005.08</v>
      </c>
      <c r="G132" s="1">
        <v>862696.25</v>
      </c>
      <c r="H132" s="1">
        <v>34552266.350000001</v>
      </c>
      <c r="I132" s="1">
        <v>14363308.83</v>
      </c>
      <c r="J132" s="1">
        <v>41.57</v>
      </c>
    </row>
    <row r="133" spans="1:10" x14ac:dyDescent="0.25">
      <c r="A133">
        <v>514</v>
      </c>
      <c r="B133" t="s">
        <v>141</v>
      </c>
      <c r="C133">
        <v>2016</v>
      </c>
      <c r="D133" s="1">
        <v>633822.31999999995</v>
      </c>
      <c r="E133" s="1">
        <v>10252492.92</v>
      </c>
      <c r="F133" s="1">
        <v>2153117.0099999998</v>
      </c>
      <c r="G133" s="1">
        <v>-1140135.28</v>
      </c>
      <c r="H133" s="1">
        <v>10886315.24</v>
      </c>
      <c r="I133" s="1">
        <v>3293252.29</v>
      </c>
      <c r="J133" s="1">
        <v>30.25</v>
      </c>
    </row>
    <row r="134" spans="1:10" x14ac:dyDescent="0.25">
      <c r="A134">
        <v>144</v>
      </c>
      <c r="B134" t="s">
        <v>142</v>
      </c>
      <c r="C134">
        <v>2016</v>
      </c>
      <c r="D134" s="1">
        <v>696424.61</v>
      </c>
      <c r="E134" s="1">
        <v>13749996.98</v>
      </c>
      <c r="F134" s="1">
        <v>6036554.4199999999</v>
      </c>
      <c r="G134" s="1">
        <v>1609835.7</v>
      </c>
      <c r="H134" s="1">
        <v>14446421.59</v>
      </c>
      <c r="I134" s="1">
        <v>4426718.72</v>
      </c>
      <c r="J134" s="1">
        <v>30.64</v>
      </c>
    </row>
    <row r="135" spans="1:10" x14ac:dyDescent="0.25">
      <c r="A135">
        <v>145</v>
      </c>
      <c r="B135" t="s">
        <v>143</v>
      </c>
      <c r="C135">
        <v>2016</v>
      </c>
      <c r="D135" s="1">
        <v>40915551.560000002</v>
      </c>
      <c r="E135" s="1">
        <v>132998784.05</v>
      </c>
      <c r="F135" s="1">
        <v>98892426.310000002</v>
      </c>
      <c r="G135" s="1">
        <v>53314677.869999997</v>
      </c>
      <c r="H135" s="1">
        <v>173914335.61000001</v>
      </c>
      <c r="I135" s="1">
        <v>45577748.439999998</v>
      </c>
      <c r="J135" s="1">
        <v>26.21</v>
      </c>
    </row>
    <row r="136" spans="1:10" x14ac:dyDescent="0.25">
      <c r="A136">
        <v>146</v>
      </c>
      <c r="B136" t="s">
        <v>144</v>
      </c>
      <c r="C136">
        <v>2016</v>
      </c>
      <c r="D136" s="1">
        <v>590851.54</v>
      </c>
      <c r="E136" s="1">
        <v>10226303.85</v>
      </c>
      <c r="F136" s="1">
        <v>2062175.17</v>
      </c>
      <c r="G136" s="1">
        <v>-861719.52</v>
      </c>
      <c r="H136" s="1">
        <v>10817155.390000001</v>
      </c>
      <c r="I136" s="1">
        <v>2923894.69</v>
      </c>
      <c r="J136" s="1">
        <v>27.03</v>
      </c>
    </row>
    <row r="137" spans="1:10" x14ac:dyDescent="0.25">
      <c r="A137">
        <v>147</v>
      </c>
      <c r="B137" t="s">
        <v>145</v>
      </c>
      <c r="C137">
        <v>2016</v>
      </c>
      <c r="D137" s="1">
        <v>421248.26</v>
      </c>
      <c r="E137" s="1">
        <v>12038124.26</v>
      </c>
      <c r="F137" s="1">
        <v>5018063.9800000004</v>
      </c>
      <c r="G137" s="1">
        <v>2063668.74</v>
      </c>
      <c r="H137" s="1">
        <v>12459372.52</v>
      </c>
      <c r="I137" s="1">
        <v>2954395.24</v>
      </c>
      <c r="J137" s="1">
        <v>23.71</v>
      </c>
    </row>
    <row r="138" spans="1:10" x14ac:dyDescent="0.25">
      <c r="A138">
        <v>148</v>
      </c>
      <c r="B138" t="s">
        <v>146</v>
      </c>
      <c r="C138">
        <v>2016</v>
      </c>
      <c r="D138" s="1">
        <v>2292117.15</v>
      </c>
      <c r="E138" s="1">
        <v>15274141.699999999</v>
      </c>
      <c r="F138" s="1">
        <v>5920019.7699999996</v>
      </c>
      <c r="G138" s="1">
        <v>807790.84</v>
      </c>
      <c r="H138" s="1">
        <v>17566258.850000001</v>
      </c>
      <c r="I138" s="1">
        <v>5112228.93</v>
      </c>
      <c r="J138" s="1">
        <v>29.1</v>
      </c>
    </row>
    <row r="139" spans="1:10" x14ac:dyDescent="0.25">
      <c r="A139">
        <v>149</v>
      </c>
      <c r="B139" t="s">
        <v>147</v>
      </c>
      <c r="C139">
        <v>2016</v>
      </c>
      <c r="D139" s="1">
        <v>299832.39</v>
      </c>
      <c r="E139" s="1">
        <v>10120721.060000001</v>
      </c>
      <c r="F139" s="1">
        <v>1289266.8</v>
      </c>
      <c r="G139" s="1">
        <v>-1317947.01</v>
      </c>
      <c r="H139" s="1">
        <v>10420553.449999999</v>
      </c>
      <c r="I139" s="1">
        <v>2607213.81</v>
      </c>
      <c r="J139" s="1">
        <v>25.02</v>
      </c>
    </row>
    <row r="140" spans="1:10" x14ac:dyDescent="0.25">
      <c r="A140">
        <v>150</v>
      </c>
      <c r="B140" t="s">
        <v>148</v>
      </c>
      <c r="C140">
        <v>2016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</row>
    <row r="141" spans="1:10" x14ac:dyDescent="0.25">
      <c r="A141">
        <v>251</v>
      </c>
      <c r="B141" t="s">
        <v>149</v>
      </c>
      <c r="C141">
        <v>2016</v>
      </c>
      <c r="D141" s="1">
        <v>1638459.03</v>
      </c>
      <c r="E141" s="1">
        <v>17341856.75</v>
      </c>
      <c r="F141" s="1">
        <v>9663932.4299999997</v>
      </c>
      <c r="G141" s="1">
        <v>2432107.62</v>
      </c>
      <c r="H141" s="1">
        <v>18980315.780000001</v>
      </c>
      <c r="I141" s="1">
        <v>7231824.8099999996</v>
      </c>
      <c r="J141" s="1">
        <v>38.1</v>
      </c>
    </row>
    <row r="142" spans="1:10" x14ac:dyDescent="0.25">
      <c r="A142">
        <v>151</v>
      </c>
      <c r="B142" t="s">
        <v>150</v>
      </c>
      <c r="C142">
        <v>2016</v>
      </c>
      <c r="D142" s="1">
        <v>552662.15</v>
      </c>
      <c r="E142" s="1">
        <v>10096005.890000001</v>
      </c>
      <c r="F142" s="1">
        <v>2185560.71</v>
      </c>
      <c r="G142" s="1">
        <v>-608239.6</v>
      </c>
      <c r="H142" s="1">
        <v>10648668.039999999</v>
      </c>
      <c r="I142" s="1">
        <v>2793800.31</v>
      </c>
      <c r="J142" s="1">
        <v>26.24</v>
      </c>
    </row>
    <row r="143" spans="1:10" x14ac:dyDescent="0.25">
      <c r="A143">
        <v>152</v>
      </c>
      <c r="B143" t="s">
        <v>151</v>
      </c>
      <c r="C143">
        <v>2016</v>
      </c>
      <c r="D143" s="1">
        <v>8782974.0600000005</v>
      </c>
      <c r="E143" s="1">
        <v>61836165.609999999</v>
      </c>
      <c r="F143" s="1">
        <v>22793810.780000001</v>
      </c>
      <c r="G143" s="1">
        <v>3910681.77</v>
      </c>
      <c r="H143" s="1">
        <v>70619139.670000002</v>
      </c>
      <c r="I143" s="1">
        <v>18883129.010000002</v>
      </c>
      <c r="J143" s="1">
        <v>26.74</v>
      </c>
    </row>
    <row r="144" spans="1:10" x14ac:dyDescent="0.25">
      <c r="A144">
        <v>153</v>
      </c>
      <c r="B144" t="s">
        <v>152</v>
      </c>
      <c r="C144">
        <v>2016</v>
      </c>
      <c r="D144" s="1">
        <v>29892811.760000002</v>
      </c>
      <c r="E144" s="1">
        <v>91300537.129999995</v>
      </c>
      <c r="F144" s="1">
        <v>39667555.57</v>
      </c>
      <c r="G144" s="1">
        <v>7803082.7300000004</v>
      </c>
      <c r="H144" s="1">
        <v>121193348.89</v>
      </c>
      <c r="I144" s="1">
        <v>31864472.84</v>
      </c>
      <c r="J144" s="1">
        <v>26.29</v>
      </c>
    </row>
    <row r="145" spans="1:10" x14ac:dyDescent="0.25">
      <c r="A145">
        <v>156</v>
      </c>
      <c r="B145" t="s">
        <v>153</v>
      </c>
      <c r="C145">
        <v>2016</v>
      </c>
      <c r="D145" s="1">
        <v>341743.98</v>
      </c>
      <c r="E145" s="1">
        <v>10317465.949999999</v>
      </c>
      <c r="F145" s="1">
        <v>1232319.1100000001</v>
      </c>
      <c r="G145" s="1">
        <v>-1624215.62</v>
      </c>
      <c r="H145" s="1">
        <v>10659209.93</v>
      </c>
      <c r="I145" s="1">
        <v>2856534.73</v>
      </c>
      <c r="J145" s="1">
        <v>26.8</v>
      </c>
    </row>
    <row r="146" spans="1:10" x14ac:dyDescent="0.25">
      <c r="A146">
        <v>157</v>
      </c>
      <c r="B146" t="s">
        <v>154</v>
      </c>
      <c r="C146">
        <v>2016</v>
      </c>
      <c r="D146" s="1">
        <v>676013.73</v>
      </c>
      <c r="E146" s="1">
        <v>10994925.380000001</v>
      </c>
      <c r="F146" s="1">
        <v>5153950.13</v>
      </c>
      <c r="G146" s="1">
        <v>1277621.21</v>
      </c>
      <c r="H146" s="1">
        <v>11670939.109999999</v>
      </c>
      <c r="I146" s="1">
        <v>3876328.92</v>
      </c>
      <c r="J146" s="1">
        <v>33.21</v>
      </c>
    </row>
    <row r="147" spans="1:10" x14ac:dyDescent="0.25">
      <c r="A147">
        <v>250</v>
      </c>
      <c r="B147" t="s">
        <v>155</v>
      </c>
      <c r="C147">
        <v>2016</v>
      </c>
      <c r="D147" s="1">
        <v>2744325.49</v>
      </c>
      <c r="E147" s="1">
        <v>17138841.649999999</v>
      </c>
      <c r="F147" s="1">
        <v>6655422.3600000003</v>
      </c>
      <c r="G147" s="1">
        <v>764662.63</v>
      </c>
      <c r="H147" s="1">
        <v>19883167.140000001</v>
      </c>
      <c r="I147" s="1">
        <v>5890759.7300000004</v>
      </c>
      <c r="J147" s="1">
        <v>29.63</v>
      </c>
    </row>
    <row r="148" spans="1:10" x14ac:dyDescent="0.25">
      <c r="A148">
        <v>158</v>
      </c>
      <c r="B148" t="s">
        <v>156</v>
      </c>
      <c r="C148">
        <v>2016</v>
      </c>
      <c r="D148" s="1">
        <v>4568382.2300000004</v>
      </c>
      <c r="E148" s="1">
        <v>35309530.479999997</v>
      </c>
      <c r="F148" s="1">
        <v>17020800.649999999</v>
      </c>
      <c r="G148" s="1">
        <v>3042495.67</v>
      </c>
      <c r="H148" s="1">
        <v>39877912.710000001</v>
      </c>
      <c r="I148" s="1">
        <v>13978304.98</v>
      </c>
      <c r="J148" s="1">
        <v>35.049999999999997</v>
      </c>
    </row>
    <row r="149" spans="1:10" x14ac:dyDescent="0.25">
      <c r="A149">
        <v>286</v>
      </c>
      <c r="B149" t="s">
        <v>157</v>
      </c>
      <c r="C149">
        <v>2016</v>
      </c>
      <c r="D149" s="1">
        <v>297240.61</v>
      </c>
      <c r="E149" s="1">
        <v>10691297.210000001</v>
      </c>
      <c r="F149" s="1">
        <v>3629663.56</v>
      </c>
      <c r="G149" s="1">
        <v>811480.79</v>
      </c>
      <c r="H149" s="1">
        <v>10988537.82</v>
      </c>
      <c r="I149" s="1">
        <v>2818182.77</v>
      </c>
      <c r="J149" s="1">
        <v>25.65</v>
      </c>
    </row>
    <row r="150" spans="1:10" x14ac:dyDescent="0.25">
      <c r="A150">
        <v>159</v>
      </c>
      <c r="B150" t="s">
        <v>158</v>
      </c>
      <c r="C150">
        <v>2016</v>
      </c>
      <c r="D150" s="1">
        <v>13463369.6</v>
      </c>
      <c r="E150" s="1">
        <v>61151614.810000002</v>
      </c>
      <c r="F150" s="1">
        <v>21130811.539999999</v>
      </c>
      <c r="G150" s="1">
        <v>1870912.84</v>
      </c>
      <c r="H150" s="1">
        <v>74614984.409999996</v>
      </c>
      <c r="I150" s="1">
        <v>19259898.699999999</v>
      </c>
      <c r="J150" s="1">
        <v>25.81</v>
      </c>
    </row>
    <row r="151" spans="1:10" x14ac:dyDescent="0.25">
      <c r="A151">
        <v>163</v>
      </c>
      <c r="B151" t="s">
        <v>159</v>
      </c>
      <c r="C151">
        <v>2016</v>
      </c>
      <c r="D151" s="1">
        <v>285508.88</v>
      </c>
      <c r="E151" s="1">
        <v>9811960.8699999992</v>
      </c>
      <c r="F151" s="1">
        <v>2234335.2000000002</v>
      </c>
      <c r="G151" s="1">
        <v>-317212.12</v>
      </c>
      <c r="H151" s="1">
        <v>10097469.75</v>
      </c>
      <c r="I151" s="1">
        <v>2551547.3199999998</v>
      </c>
      <c r="J151" s="1">
        <v>25.27</v>
      </c>
    </row>
    <row r="152" spans="1:10" x14ac:dyDescent="0.25">
      <c r="A152">
        <v>164</v>
      </c>
      <c r="B152" t="s">
        <v>160</v>
      </c>
      <c r="C152">
        <v>2016</v>
      </c>
      <c r="D152" s="1">
        <v>962706.14</v>
      </c>
      <c r="E152" s="1">
        <v>13465905.08</v>
      </c>
      <c r="F152" s="1">
        <v>3321228.52</v>
      </c>
      <c r="G152" s="1">
        <v>-811962.01</v>
      </c>
      <c r="H152" s="1">
        <v>14428611.220000001</v>
      </c>
      <c r="I152" s="1">
        <v>4133190.53</v>
      </c>
      <c r="J152" s="1">
        <v>28.65</v>
      </c>
    </row>
    <row r="153" spans="1:10" x14ac:dyDescent="0.25">
      <c r="A153">
        <v>165</v>
      </c>
      <c r="B153" t="s">
        <v>161</v>
      </c>
      <c r="C153">
        <v>2016</v>
      </c>
      <c r="D153" s="1">
        <v>1716229.93</v>
      </c>
      <c r="E153" s="1">
        <v>28493698.98</v>
      </c>
      <c r="F153" s="1">
        <v>10003659.66</v>
      </c>
      <c r="G153" s="1">
        <v>1249177.05</v>
      </c>
      <c r="H153" s="1">
        <v>30209928.91</v>
      </c>
      <c r="I153" s="1">
        <v>8754482.6099999994</v>
      </c>
      <c r="J153" s="1">
        <v>28.98</v>
      </c>
    </row>
    <row r="154" spans="1:10" x14ac:dyDescent="0.25">
      <c r="A154">
        <v>166</v>
      </c>
      <c r="B154" t="s">
        <v>162</v>
      </c>
      <c r="C154">
        <v>2016</v>
      </c>
      <c r="D154" s="1">
        <v>1033106.12</v>
      </c>
      <c r="E154" s="1">
        <v>13534684.310000001</v>
      </c>
      <c r="F154" s="1">
        <v>6111888.7000000002</v>
      </c>
      <c r="G154" s="1">
        <v>585712.67000000004</v>
      </c>
      <c r="H154" s="1">
        <v>14567790.43</v>
      </c>
      <c r="I154" s="1">
        <v>5526176.0300000003</v>
      </c>
      <c r="J154" s="1">
        <v>37.93</v>
      </c>
    </row>
    <row r="155" spans="1:10" x14ac:dyDescent="0.25">
      <c r="A155">
        <v>168</v>
      </c>
      <c r="B155" t="s">
        <v>163</v>
      </c>
      <c r="C155">
        <v>2016</v>
      </c>
      <c r="D155" s="1">
        <v>723193.68</v>
      </c>
      <c r="E155" s="1">
        <v>10890564.43</v>
      </c>
      <c r="F155" s="1">
        <v>3021336.2</v>
      </c>
      <c r="G155" s="1">
        <v>-408251.64</v>
      </c>
      <c r="H155" s="1">
        <v>11613758.109999999</v>
      </c>
      <c r="I155" s="1">
        <v>3429587.84</v>
      </c>
      <c r="J155" s="1">
        <v>29.53</v>
      </c>
    </row>
    <row r="156" spans="1:10" x14ac:dyDescent="0.25">
      <c r="A156">
        <v>169</v>
      </c>
      <c r="B156" t="s">
        <v>164</v>
      </c>
      <c r="C156">
        <v>2016</v>
      </c>
      <c r="D156" s="1">
        <v>1110469.24</v>
      </c>
      <c r="E156" s="1">
        <v>13721358.32</v>
      </c>
      <c r="F156" s="1">
        <v>3704988.19</v>
      </c>
      <c r="G156" s="1">
        <v>113520.36</v>
      </c>
      <c r="H156" s="1">
        <v>14831827.560000001</v>
      </c>
      <c r="I156" s="1">
        <v>3591467.83</v>
      </c>
      <c r="J156" s="1">
        <v>24.21</v>
      </c>
    </row>
    <row r="157" spans="1:10" x14ac:dyDescent="0.25">
      <c r="A157">
        <v>170</v>
      </c>
      <c r="B157" t="s">
        <v>165</v>
      </c>
      <c r="C157">
        <v>2016</v>
      </c>
      <c r="D157" s="1">
        <v>11096828.34</v>
      </c>
      <c r="E157" s="1">
        <v>44442706.149999999</v>
      </c>
      <c r="F157" s="1">
        <v>24921869.93</v>
      </c>
      <c r="G157" s="1">
        <v>4731482.5</v>
      </c>
      <c r="H157" s="1">
        <v>55539534.490000002</v>
      </c>
      <c r="I157" s="1">
        <v>20190387.43</v>
      </c>
      <c r="J157" s="1">
        <v>36.35</v>
      </c>
    </row>
    <row r="158" spans="1:10" x14ac:dyDescent="0.25">
      <c r="A158">
        <v>171</v>
      </c>
      <c r="B158" t="s">
        <v>166</v>
      </c>
      <c r="C158">
        <v>2016</v>
      </c>
      <c r="D158" s="1">
        <v>10917681.960000001</v>
      </c>
      <c r="E158" s="1">
        <v>58273608.530000001</v>
      </c>
      <c r="F158" s="1">
        <v>45462213.259999998</v>
      </c>
      <c r="G158" s="1">
        <v>15790040.84</v>
      </c>
      <c r="H158" s="1">
        <v>69191290.489999995</v>
      </c>
      <c r="I158" s="1">
        <v>29672172.420000002</v>
      </c>
      <c r="J158" s="1">
        <v>42.88</v>
      </c>
    </row>
    <row r="159" spans="1:10" x14ac:dyDescent="0.25">
      <c r="A159">
        <v>172</v>
      </c>
      <c r="B159" t="s">
        <v>167</v>
      </c>
      <c r="C159">
        <v>2016</v>
      </c>
      <c r="D159" s="1">
        <v>420664.25</v>
      </c>
      <c r="E159" s="1">
        <v>10370058.32</v>
      </c>
      <c r="F159" s="1">
        <v>3285197.67</v>
      </c>
      <c r="G159" s="1">
        <v>-468522.11</v>
      </c>
      <c r="H159" s="1">
        <v>10790722.57</v>
      </c>
      <c r="I159" s="1">
        <v>3753719.78</v>
      </c>
      <c r="J159" s="1">
        <v>34.79</v>
      </c>
    </row>
    <row r="160" spans="1:10" x14ac:dyDescent="0.25">
      <c r="A160">
        <v>173</v>
      </c>
      <c r="B160" t="s">
        <v>168</v>
      </c>
      <c r="C160">
        <v>2016</v>
      </c>
      <c r="D160" s="1">
        <v>379011.79</v>
      </c>
      <c r="E160" s="1">
        <v>10392760.390000001</v>
      </c>
      <c r="F160" s="1">
        <v>1394211.93</v>
      </c>
      <c r="G160" s="1">
        <v>-1505192.33</v>
      </c>
      <c r="H160" s="1">
        <v>10771772.18</v>
      </c>
      <c r="I160" s="1">
        <v>2899404.26</v>
      </c>
      <c r="J160" s="1">
        <v>26.92</v>
      </c>
    </row>
    <row r="161" spans="1:10" x14ac:dyDescent="0.25">
      <c r="A161">
        <v>175</v>
      </c>
      <c r="B161" t="s">
        <v>169</v>
      </c>
      <c r="C161">
        <v>2016</v>
      </c>
      <c r="D161" s="1">
        <v>462962.17</v>
      </c>
      <c r="E161" s="1">
        <v>10664815.59</v>
      </c>
      <c r="F161" s="1">
        <v>3256639.21</v>
      </c>
      <c r="G161" s="1">
        <v>3179.06</v>
      </c>
      <c r="H161" s="1">
        <v>11127777.76</v>
      </c>
      <c r="I161" s="1">
        <v>3253460.15</v>
      </c>
      <c r="J161" s="1">
        <v>29.24</v>
      </c>
    </row>
    <row r="162" spans="1:10" x14ac:dyDescent="0.25">
      <c r="A162">
        <v>288</v>
      </c>
      <c r="B162" t="s">
        <v>170</v>
      </c>
      <c r="C162">
        <v>2016</v>
      </c>
      <c r="D162" s="1">
        <v>258849.19</v>
      </c>
      <c r="E162" s="1">
        <v>9973988.8800000008</v>
      </c>
      <c r="F162" s="1">
        <v>2590949.19</v>
      </c>
      <c r="G162" s="1">
        <v>-417696.31</v>
      </c>
      <c r="H162" s="1">
        <v>10232838.07</v>
      </c>
      <c r="I162" s="1">
        <v>3008645.5</v>
      </c>
      <c r="J162" s="1">
        <v>29.4</v>
      </c>
    </row>
    <row r="163" spans="1:10" x14ac:dyDescent="0.25">
      <c r="A163">
        <v>176</v>
      </c>
      <c r="B163" t="s">
        <v>171</v>
      </c>
      <c r="C163">
        <v>2016</v>
      </c>
      <c r="D163" s="1">
        <v>378475.8</v>
      </c>
      <c r="E163" s="1">
        <v>12294338.02</v>
      </c>
      <c r="F163" s="1">
        <v>3372707.28</v>
      </c>
      <c r="G163" s="1">
        <v>-697639.49</v>
      </c>
      <c r="H163" s="1">
        <v>12672813.82</v>
      </c>
      <c r="I163" s="1">
        <v>4070346.77</v>
      </c>
      <c r="J163" s="1">
        <v>32.119999999999997</v>
      </c>
    </row>
    <row r="164" spans="1:10" x14ac:dyDescent="0.25">
      <c r="A164">
        <v>177</v>
      </c>
      <c r="B164" t="s">
        <v>172</v>
      </c>
      <c r="C164">
        <v>2016</v>
      </c>
      <c r="D164" s="1">
        <v>1905811.01</v>
      </c>
      <c r="E164" s="1">
        <v>13101386.109999999</v>
      </c>
      <c r="F164" s="1">
        <v>4551525.17</v>
      </c>
      <c r="G164" s="1">
        <v>109361.98</v>
      </c>
      <c r="H164" s="1">
        <v>15007197.119999999</v>
      </c>
      <c r="I164" s="1">
        <v>4442163.1900000004</v>
      </c>
      <c r="J164" s="1">
        <v>29.6</v>
      </c>
    </row>
    <row r="165" spans="1:10" x14ac:dyDescent="0.25">
      <c r="A165">
        <v>178</v>
      </c>
      <c r="B165" t="s">
        <v>173</v>
      </c>
      <c r="C165">
        <v>2016</v>
      </c>
      <c r="D165" s="1">
        <v>492510.6</v>
      </c>
      <c r="E165" s="1">
        <v>10802364.26</v>
      </c>
      <c r="F165" s="1">
        <v>2052795.96</v>
      </c>
      <c r="G165" s="1">
        <v>-1000650.09</v>
      </c>
      <c r="H165" s="1">
        <v>11294874.859999999</v>
      </c>
      <c r="I165" s="1">
        <v>3053446.05</v>
      </c>
      <c r="J165" s="1">
        <v>27.03</v>
      </c>
    </row>
    <row r="166" spans="1:10" x14ac:dyDescent="0.25">
      <c r="A166">
        <v>390</v>
      </c>
      <c r="B166" t="s">
        <v>174</v>
      </c>
      <c r="C166">
        <v>2016</v>
      </c>
      <c r="D166" s="1">
        <v>6446088.6799999997</v>
      </c>
      <c r="E166" s="1">
        <v>48136709.869999997</v>
      </c>
      <c r="F166" s="1">
        <v>39301201.640000001</v>
      </c>
      <c r="G166" s="1">
        <v>26088610.670000002</v>
      </c>
      <c r="H166" s="1">
        <v>54582798.549999997</v>
      </c>
      <c r="I166" s="1">
        <v>13212590.970000001</v>
      </c>
      <c r="J166" s="1">
        <v>24.21</v>
      </c>
    </row>
    <row r="167" spans="1:10" x14ac:dyDescent="0.25">
      <c r="A167">
        <v>179</v>
      </c>
      <c r="B167" t="s">
        <v>175</v>
      </c>
      <c r="C167">
        <v>2016</v>
      </c>
      <c r="D167" s="1">
        <v>307389.25</v>
      </c>
      <c r="E167" s="1">
        <v>12260288.880000001</v>
      </c>
      <c r="F167" s="1">
        <v>4579169.25</v>
      </c>
      <c r="G167" s="1">
        <v>-672232.37</v>
      </c>
      <c r="H167" s="1">
        <v>12567678.130000001</v>
      </c>
      <c r="I167" s="1">
        <v>5251401.62</v>
      </c>
      <c r="J167" s="1">
        <v>41.78</v>
      </c>
    </row>
    <row r="168" spans="1:10" x14ac:dyDescent="0.25">
      <c r="A168">
        <v>180</v>
      </c>
      <c r="B168" t="s">
        <v>176</v>
      </c>
      <c r="C168">
        <v>2016</v>
      </c>
      <c r="D168" s="1">
        <v>2298388.96</v>
      </c>
      <c r="E168" s="1">
        <v>23972152.449999999</v>
      </c>
      <c r="F168" s="1">
        <v>10916195.880000001</v>
      </c>
      <c r="G168" s="1">
        <v>1789231.55</v>
      </c>
      <c r="H168" s="1">
        <v>26270541.41</v>
      </c>
      <c r="I168" s="1">
        <v>9126964.3300000001</v>
      </c>
      <c r="J168" s="1">
        <v>34.74</v>
      </c>
    </row>
    <row r="169" spans="1:10" x14ac:dyDescent="0.25">
      <c r="A169">
        <v>181</v>
      </c>
      <c r="B169" t="s">
        <v>177</v>
      </c>
      <c r="C169">
        <v>2016</v>
      </c>
      <c r="D169" s="1">
        <v>654457.62</v>
      </c>
      <c r="E169" s="1">
        <v>12766610.07</v>
      </c>
      <c r="F169" s="1">
        <v>4004903.22</v>
      </c>
      <c r="G169" s="1">
        <v>-49099.9</v>
      </c>
      <c r="H169" s="1">
        <v>13421067.689999999</v>
      </c>
      <c r="I169" s="1">
        <v>4054003.12</v>
      </c>
      <c r="J169" s="1">
        <v>30.21</v>
      </c>
    </row>
    <row r="170" spans="1:10" x14ac:dyDescent="0.25">
      <c r="A170">
        <v>182</v>
      </c>
      <c r="B170" t="s">
        <v>178</v>
      </c>
      <c r="C170">
        <v>2016</v>
      </c>
      <c r="D170" s="1">
        <v>8859443.8499999996</v>
      </c>
      <c r="E170" s="1">
        <v>20242210.77</v>
      </c>
      <c r="F170" s="1">
        <v>7516056.6299999999</v>
      </c>
      <c r="G170" s="1">
        <v>-1463552.09</v>
      </c>
      <c r="H170" s="1">
        <v>29101654.620000001</v>
      </c>
      <c r="I170" s="1">
        <v>8979608.7200000007</v>
      </c>
      <c r="J170" s="1">
        <v>30.86</v>
      </c>
    </row>
    <row r="171" spans="1:10" x14ac:dyDescent="0.25">
      <c r="A171">
        <v>183</v>
      </c>
      <c r="B171" t="s">
        <v>179</v>
      </c>
      <c r="C171">
        <v>2016</v>
      </c>
      <c r="D171" s="1">
        <v>5971932.8300000001</v>
      </c>
      <c r="E171" s="1">
        <v>32041901.809999999</v>
      </c>
      <c r="F171" s="1">
        <v>27229353.039999999</v>
      </c>
      <c r="G171" s="1">
        <v>17256391.949999999</v>
      </c>
      <c r="H171" s="1">
        <v>38013834.640000001</v>
      </c>
      <c r="I171" s="1">
        <v>9972961.0899999999</v>
      </c>
      <c r="J171" s="1">
        <v>26.24</v>
      </c>
    </row>
    <row r="172" spans="1:10" x14ac:dyDescent="0.25">
      <c r="A172">
        <v>184</v>
      </c>
      <c r="B172" t="s">
        <v>180</v>
      </c>
      <c r="C172">
        <v>2016</v>
      </c>
      <c r="D172" s="1">
        <v>743291.52</v>
      </c>
      <c r="E172" s="1">
        <v>11900646.310000001</v>
      </c>
      <c r="F172" s="1">
        <v>2607676.89</v>
      </c>
      <c r="G172" s="1">
        <v>-1044267.69</v>
      </c>
      <c r="H172" s="1">
        <v>12643937.83</v>
      </c>
      <c r="I172" s="1">
        <v>3651944.58</v>
      </c>
      <c r="J172" s="1">
        <v>28.88</v>
      </c>
    </row>
    <row r="173" spans="1:10" x14ac:dyDescent="0.25">
      <c r="A173">
        <v>185</v>
      </c>
      <c r="B173" t="s">
        <v>181</v>
      </c>
      <c r="C173">
        <v>2016</v>
      </c>
      <c r="D173" s="1">
        <v>6644920.8499999996</v>
      </c>
      <c r="E173" s="1">
        <v>48271750.25</v>
      </c>
      <c r="F173" s="1">
        <v>13727690.51</v>
      </c>
      <c r="G173" s="1">
        <v>146134.23000000001</v>
      </c>
      <c r="H173" s="1">
        <v>54916671.100000001</v>
      </c>
      <c r="I173" s="1">
        <v>13581556.279999999</v>
      </c>
      <c r="J173" s="1">
        <v>24.73</v>
      </c>
    </row>
    <row r="174" spans="1:10" x14ac:dyDescent="0.25">
      <c r="A174">
        <v>186</v>
      </c>
      <c r="B174" t="s">
        <v>182</v>
      </c>
      <c r="C174">
        <v>2016</v>
      </c>
      <c r="D174" s="1">
        <v>174378.68</v>
      </c>
      <c r="E174" s="1">
        <v>9829154.6799999997</v>
      </c>
      <c r="F174" s="1">
        <v>1652246.74</v>
      </c>
      <c r="G174" s="1">
        <v>-1247884.45</v>
      </c>
      <c r="H174" s="1">
        <v>10003533.359999999</v>
      </c>
      <c r="I174" s="1">
        <v>2900131.19</v>
      </c>
      <c r="J174" s="1">
        <v>28.99</v>
      </c>
    </row>
    <row r="175" spans="1:10" x14ac:dyDescent="0.25">
      <c r="A175">
        <v>187</v>
      </c>
      <c r="B175" t="s">
        <v>183</v>
      </c>
      <c r="C175">
        <v>2016</v>
      </c>
      <c r="D175" s="1">
        <v>726488.5</v>
      </c>
      <c r="E175" s="1">
        <v>12872426.640000001</v>
      </c>
      <c r="F175" s="1">
        <v>3210867.34</v>
      </c>
      <c r="G175" s="1">
        <v>-503734.63</v>
      </c>
      <c r="H175" s="1">
        <v>13598915.140000001</v>
      </c>
      <c r="I175" s="1">
        <v>3714601.97</v>
      </c>
      <c r="J175" s="1">
        <v>27.32</v>
      </c>
    </row>
    <row r="176" spans="1:10" x14ac:dyDescent="0.25">
      <c r="A176">
        <v>188</v>
      </c>
      <c r="B176" t="s">
        <v>184</v>
      </c>
      <c r="C176">
        <v>2016</v>
      </c>
      <c r="D176" s="1">
        <v>1123512.28</v>
      </c>
      <c r="E176" s="1">
        <v>11181075.539999999</v>
      </c>
      <c r="F176" s="1">
        <v>2158430.4300000002</v>
      </c>
      <c r="G176" s="1">
        <v>-954036.28</v>
      </c>
      <c r="H176" s="1">
        <v>12304587.82</v>
      </c>
      <c r="I176" s="1">
        <v>3112466.71</v>
      </c>
      <c r="J176" s="1">
        <v>25.3</v>
      </c>
    </row>
    <row r="177" spans="1:10" x14ac:dyDescent="0.25">
      <c r="A177">
        <v>189</v>
      </c>
      <c r="B177" t="s">
        <v>185</v>
      </c>
      <c r="C177">
        <v>2016</v>
      </c>
      <c r="D177" s="1">
        <v>1516755.38</v>
      </c>
      <c r="E177" s="1">
        <v>14345722.08</v>
      </c>
      <c r="F177" s="1">
        <v>5919739</v>
      </c>
      <c r="G177" s="1">
        <v>1108403.73</v>
      </c>
      <c r="H177" s="1">
        <v>15862477.460000001</v>
      </c>
      <c r="I177" s="1">
        <v>4811335.2699999996</v>
      </c>
      <c r="J177" s="1">
        <v>30.33</v>
      </c>
    </row>
    <row r="178" spans="1:10" x14ac:dyDescent="0.25">
      <c r="A178">
        <v>190</v>
      </c>
      <c r="B178" t="s">
        <v>186</v>
      </c>
      <c r="C178">
        <v>2016</v>
      </c>
      <c r="D178" s="1">
        <v>3224728.21</v>
      </c>
      <c r="E178" s="1">
        <v>36895758.219999999</v>
      </c>
      <c r="F178" s="1">
        <v>9673610.0899999999</v>
      </c>
      <c r="G178" s="1">
        <v>-509205.52</v>
      </c>
      <c r="H178" s="1">
        <v>40120486.43</v>
      </c>
      <c r="I178" s="1">
        <v>10182815.609999999</v>
      </c>
      <c r="J178" s="1">
        <v>25.38</v>
      </c>
    </row>
    <row r="179" spans="1:10" x14ac:dyDescent="0.25">
      <c r="A179">
        <v>292</v>
      </c>
      <c r="B179" t="s">
        <v>187</v>
      </c>
      <c r="C179">
        <v>2016</v>
      </c>
      <c r="D179" s="1">
        <v>1718156.89</v>
      </c>
      <c r="E179" s="1">
        <v>21747153.23</v>
      </c>
      <c r="F179" s="1">
        <v>4727409.57</v>
      </c>
      <c r="G179" s="1">
        <v>-2217458.4500000002</v>
      </c>
      <c r="H179" s="1">
        <v>23465310.120000001</v>
      </c>
      <c r="I179" s="1">
        <v>6944868.0199999996</v>
      </c>
      <c r="J179" s="1">
        <v>29.6</v>
      </c>
    </row>
    <row r="180" spans="1:10" x14ac:dyDescent="0.25">
      <c r="A180">
        <v>191</v>
      </c>
      <c r="B180" t="s">
        <v>188</v>
      </c>
      <c r="C180">
        <v>2016</v>
      </c>
      <c r="D180" s="1">
        <v>1762095.08</v>
      </c>
      <c r="E180" s="1">
        <v>14501710.300000001</v>
      </c>
      <c r="F180" s="1">
        <v>4449772.8600000003</v>
      </c>
      <c r="G180" s="1">
        <v>-666657.26</v>
      </c>
      <c r="H180" s="1">
        <v>16263805.380000001</v>
      </c>
      <c r="I180" s="1">
        <v>5116430.12</v>
      </c>
      <c r="J180" s="1">
        <v>31.46</v>
      </c>
    </row>
    <row r="181" spans="1:10" x14ac:dyDescent="0.25">
      <c r="A181">
        <v>192</v>
      </c>
      <c r="B181" t="s">
        <v>189</v>
      </c>
      <c r="C181">
        <v>2016</v>
      </c>
      <c r="D181" s="1">
        <v>3889267.46</v>
      </c>
      <c r="E181" s="1">
        <v>11493238.02</v>
      </c>
      <c r="F181" s="1">
        <v>3449654.44</v>
      </c>
      <c r="G181" s="1">
        <v>-1266198.7</v>
      </c>
      <c r="H181" s="1">
        <v>15382505.48</v>
      </c>
      <c r="I181" s="1">
        <v>4715853.1399999997</v>
      </c>
      <c r="J181" s="1">
        <v>30.66</v>
      </c>
    </row>
    <row r="182" spans="1:10" x14ac:dyDescent="0.25">
      <c r="A182">
        <v>193</v>
      </c>
      <c r="B182" t="s">
        <v>190</v>
      </c>
      <c r="C182">
        <v>2016</v>
      </c>
      <c r="D182" s="1">
        <v>6850398.8399999999</v>
      </c>
      <c r="E182" s="1">
        <v>36578833.380000003</v>
      </c>
      <c r="F182" s="1">
        <v>15693521.279999999</v>
      </c>
      <c r="G182" s="1">
        <v>1415363.07</v>
      </c>
      <c r="H182" s="1">
        <v>43429232.219999999</v>
      </c>
      <c r="I182" s="1">
        <v>14278158.210000001</v>
      </c>
      <c r="J182" s="1">
        <v>32.880000000000003</v>
      </c>
    </row>
    <row r="183" spans="1:10" x14ac:dyDescent="0.25">
      <c r="A183">
        <v>194</v>
      </c>
      <c r="B183" t="s">
        <v>191</v>
      </c>
      <c r="C183">
        <v>2016</v>
      </c>
      <c r="D183" s="1">
        <v>2148932.25</v>
      </c>
      <c r="E183" s="1">
        <v>18728313.010000002</v>
      </c>
      <c r="F183" s="1">
        <v>7419246.6500000004</v>
      </c>
      <c r="G183" s="1">
        <v>152210.21</v>
      </c>
      <c r="H183" s="1">
        <v>20877245.260000002</v>
      </c>
      <c r="I183" s="1">
        <v>7267036.4400000004</v>
      </c>
      <c r="J183" s="1">
        <v>34.81</v>
      </c>
    </row>
    <row r="184" spans="1:10" x14ac:dyDescent="0.25">
      <c r="A184">
        <v>195</v>
      </c>
      <c r="B184" t="s">
        <v>192</v>
      </c>
      <c r="C184">
        <v>2016</v>
      </c>
      <c r="D184" s="1">
        <v>4334706.8600000003</v>
      </c>
      <c r="E184" s="1">
        <v>26395078.719999999</v>
      </c>
      <c r="F184" s="1">
        <v>12397449.050000001</v>
      </c>
      <c r="G184" s="1">
        <v>4398777.49</v>
      </c>
      <c r="H184" s="1">
        <v>30729785.579999998</v>
      </c>
      <c r="I184" s="1">
        <v>7998671.5599999996</v>
      </c>
      <c r="J184" s="1">
        <v>26.03</v>
      </c>
    </row>
    <row r="185" spans="1:10" x14ac:dyDescent="0.25">
      <c r="A185">
        <v>196</v>
      </c>
      <c r="B185" t="s">
        <v>193</v>
      </c>
      <c r="C185">
        <v>2016</v>
      </c>
      <c r="D185" s="1">
        <v>4327964</v>
      </c>
      <c r="E185" s="1">
        <v>42247153.829999998</v>
      </c>
      <c r="F185" s="1">
        <v>11503105.720000001</v>
      </c>
      <c r="G185" s="1">
        <v>-1745294.13</v>
      </c>
      <c r="H185" s="1">
        <v>46575117.829999998</v>
      </c>
      <c r="I185" s="1">
        <v>13248399.85</v>
      </c>
      <c r="J185" s="1">
        <v>28.45</v>
      </c>
    </row>
    <row r="186" spans="1:10" x14ac:dyDescent="0.25">
      <c r="A186">
        <v>197</v>
      </c>
      <c r="B186" t="s">
        <v>194</v>
      </c>
      <c r="C186">
        <v>2016</v>
      </c>
      <c r="D186" s="1">
        <v>16246102.060000001</v>
      </c>
      <c r="E186" s="1">
        <v>46791732.689999998</v>
      </c>
      <c r="F186" s="1">
        <v>76104392.939999998</v>
      </c>
      <c r="G186" s="1">
        <v>51009305.560000002</v>
      </c>
      <c r="H186" s="1">
        <v>63037834.75</v>
      </c>
      <c r="I186" s="1">
        <v>25095087.379999999</v>
      </c>
      <c r="J186" s="1">
        <v>39.81</v>
      </c>
    </row>
    <row r="187" spans="1:10" x14ac:dyDescent="0.25">
      <c r="A187">
        <v>198</v>
      </c>
      <c r="B187" t="s">
        <v>195</v>
      </c>
      <c r="C187">
        <v>2016</v>
      </c>
      <c r="D187" s="1">
        <v>3491909.75</v>
      </c>
      <c r="E187" s="1">
        <v>26632834.780000001</v>
      </c>
      <c r="F187" s="1">
        <v>8432459.0399999991</v>
      </c>
      <c r="G187" s="1">
        <v>588884.97</v>
      </c>
      <c r="H187" s="1">
        <v>30124744.530000001</v>
      </c>
      <c r="I187" s="1">
        <v>7843574.0700000003</v>
      </c>
      <c r="J187" s="1">
        <v>26.04</v>
      </c>
    </row>
    <row r="188" spans="1:10" x14ac:dyDescent="0.25">
      <c r="A188">
        <v>199</v>
      </c>
      <c r="B188" t="s">
        <v>196</v>
      </c>
      <c r="C188">
        <v>2016</v>
      </c>
      <c r="D188" s="1">
        <v>11701026.34</v>
      </c>
      <c r="E188" s="1">
        <v>44294997.109999999</v>
      </c>
      <c r="F188" s="1">
        <v>26374822.260000002</v>
      </c>
      <c r="G188" s="1">
        <v>9217978.4000000004</v>
      </c>
      <c r="H188" s="1">
        <v>55996023.450000003</v>
      </c>
      <c r="I188" s="1">
        <v>17156843.859999999</v>
      </c>
      <c r="J188" s="1">
        <v>30.64</v>
      </c>
    </row>
    <row r="189" spans="1:10" x14ac:dyDescent="0.25">
      <c r="A189">
        <v>391</v>
      </c>
      <c r="B189" t="s">
        <v>197</v>
      </c>
      <c r="C189">
        <v>2016</v>
      </c>
      <c r="D189" s="1">
        <v>2225491.44</v>
      </c>
      <c r="E189" s="1">
        <v>14491822.48</v>
      </c>
      <c r="F189" s="1">
        <v>3492089.92</v>
      </c>
      <c r="G189" s="1">
        <v>-1000504.42</v>
      </c>
      <c r="H189" s="1">
        <v>16717313.92</v>
      </c>
      <c r="I189" s="1">
        <v>4492594.34</v>
      </c>
      <c r="J189" s="1">
        <v>26.87</v>
      </c>
    </row>
    <row r="190" spans="1:10" x14ac:dyDescent="0.25">
      <c r="A190">
        <v>200</v>
      </c>
      <c r="B190" t="s">
        <v>198</v>
      </c>
      <c r="C190">
        <v>2016</v>
      </c>
      <c r="D190" s="1">
        <v>1270653.78</v>
      </c>
      <c r="E190" s="1">
        <v>16618692.060000001</v>
      </c>
      <c r="F190" s="1">
        <v>3302211.54</v>
      </c>
      <c r="G190" s="1">
        <v>-1524781.05</v>
      </c>
      <c r="H190" s="1">
        <v>17889345.84</v>
      </c>
      <c r="I190" s="1">
        <v>4826992.59</v>
      </c>
      <c r="J190" s="1">
        <v>26.98</v>
      </c>
    </row>
    <row r="191" spans="1:10" x14ac:dyDescent="0.25">
      <c r="A191">
        <v>201</v>
      </c>
      <c r="B191" t="s">
        <v>199</v>
      </c>
      <c r="C191">
        <v>2016</v>
      </c>
      <c r="D191" s="1">
        <v>7224635.2999999998</v>
      </c>
      <c r="E191" s="1">
        <v>30947432.390000001</v>
      </c>
      <c r="F191" s="1">
        <v>20902810.329999998</v>
      </c>
      <c r="G191" s="1">
        <v>9225476.2400000002</v>
      </c>
      <c r="H191" s="1">
        <v>38172067.689999998</v>
      </c>
      <c r="I191" s="1">
        <v>11677334.09</v>
      </c>
      <c r="J191" s="1">
        <v>30.59</v>
      </c>
    </row>
    <row r="192" spans="1:10" x14ac:dyDescent="0.25">
      <c r="A192">
        <v>296</v>
      </c>
      <c r="B192" t="s">
        <v>200</v>
      </c>
      <c r="C192">
        <v>2016</v>
      </c>
      <c r="D192" s="1">
        <v>1007923.28</v>
      </c>
      <c r="E192" s="1">
        <v>10186212.25</v>
      </c>
      <c r="F192" s="1">
        <v>1566147.21</v>
      </c>
      <c r="G192" s="1">
        <v>-1470776.59</v>
      </c>
      <c r="H192" s="1">
        <v>11194135.529999999</v>
      </c>
      <c r="I192" s="1">
        <v>3036923.8</v>
      </c>
      <c r="J192" s="1">
        <v>27.13</v>
      </c>
    </row>
    <row r="193" spans="1:10" x14ac:dyDescent="0.25">
      <c r="A193">
        <v>248</v>
      </c>
      <c r="B193" t="s">
        <v>201</v>
      </c>
      <c r="C193">
        <v>2016</v>
      </c>
      <c r="D193" s="1">
        <v>18744495.98</v>
      </c>
      <c r="E193" s="1">
        <v>73597262.540000007</v>
      </c>
      <c r="F193" s="1">
        <v>36061920.270000003</v>
      </c>
      <c r="G193" s="1">
        <v>7177456.6600000001</v>
      </c>
      <c r="H193" s="1">
        <v>92341758.519999996</v>
      </c>
      <c r="I193" s="1">
        <v>28884463.609999999</v>
      </c>
      <c r="J193" s="1">
        <v>31.28</v>
      </c>
    </row>
    <row r="194" spans="1:10" x14ac:dyDescent="0.25">
      <c r="A194">
        <v>202</v>
      </c>
      <c r="B194" t="s">
        <v>202</v>
      </c>
      <c r="C194">
        <v>2016</v>
      </c>
      <c r="D194" s="1">
        <v>1245500.94</v>
      </c>
      <c r="E194" s="1">
        <v>14800046.609999999</v>
      </c>
      <c r="F194" s="1">
        <v>6080312.8099999996</v>
      </c>
      <c r="G194" s="1">
        <v>1024584.19</v>
      </c>
      <c r="H194" s="1">
        <v>16045547.550000001</v>
      </c>
      <c r="I194" s="1">
        <v>5055728.62</v>
      </c>
      <c r="J194" s="1">
        <v>31.51</v>
      </c>
    </row>
    <row r="195" spans="1:10" x14ac:dyDescent="0.25">
      <c r="A195">
        <v>203</v>
      </c>
      <c r="B195" t="s">
        <v>203</v>
      </c>
      <c r="C195">
        <v>2016</v>
      </c>
      <c r="D195" s="1">
        <v>598085.44999999995</v>
      </c>
      <c r="E195" s="1">
        <v>11608574.859999999</v>
      </c>
      <c r="F195" s="1">
        <v>2795765.5</v>
      </c>
      <c r="G195" s="1">
        <v>-378687.43</v>
      </c>
      <c r="H195" s="1">
        <v>12206660.310000001</v>
      </c>
      <c r="I195" s="1">
        <v>3174452.93</v>
      </c>
      <c r="J195" s="1">
        <v>26.01</v>
      </c>
    </row>
    <row r="196" spans="1:10" x14ac:dyDescent="0.25">
      <c r="A196">
        <v>204</v>
      </c>
      <c r="B196" t="s">
        <v>204</v>
      </c>
      <c r="C196">
        <v>2016</v>
      </c>
      <c r="D196" s="1">
        <v>7425679.29</v>
      </c>
      <c r="E196" s="1">
        <v>13799130.43</v>
      </c>
      <c r="F196" s="1">
        <v>5452801.4800000004</v>
      </c>
      <c r="G196" s="1">
        <v>-20799.64</v>
      </c>
      <c r="H196" s="1">
        <v>21224809.719999999</v>
      </c>
      <c r="I196" s="1">
        <v>5473601.1200000001</v>
      </c>
      <c r="J196" s="1">
        <v>25.79</v>
      </c>
    </row>
    <row r="197" spans="1:10" x14ac:dyDescent="0.25">
      <c r="A197">
        <v>205</v>
      </c>
      <c r="B197" t="s">
        <v>205</v>
      </c>
      <c r="C197">
        <v>2016</v>
      </c>
      <c r="D197" s="1">
        <v>131316359.88</v>
      </c>
      <c r="E197" s="1">
        <v>287260225.44</v>
      </c>
      <c r="F197" s="1">
        <v>144617932.72999999</v>
      </c>
      <c r="G197" s="1">
        <v>27540630.07</v>
      </c>
      <c r="H197" s="1">
        <v>418576585.31999999</v>
      </c>
      <c r="I197" s="1">
        <v>117077302.66</v>
      </c>
      <c r="J197" s="1">
        <v>27.97</v>
      </c>
    </row>
    <row r="198" spans="1:10" x14ac:dyDescent="0.25">
      <c r="A198">
        <v>207</v>
      </c>
      <c r="B198" t="s">
        <v>206</v>
      </c>
      <c r="C198">
        <v>2016</v>
      </c>
      <c r="D198" s="1">
        <v>4124044.58</v>
      </c>
      <c r="E198" s="1">
        <v>26376501.579999998</v>
      </c>
      <c r="F198" s="1">
        <v>12194951.460000001</v>
      </c>
      <c r="G198" s="1">
        <v>3187511.23</v>
      </c>
      <c r="H198" s="1">
        <v>30500546.16</v>
      </c>
      <c r="I198" s="1">
        <v>9007440.2300000004</v>
      </c>
      <c r="J198" s="1">
        <v>29.53</v>
      </c>
    </row>
    <row r="199" spans="1:10" x14ac:dyDescent="0.25">
      <c r="A199">
        <v>208</v>
      </c>
      <c r="B199" t="s">
        <v>207</v>
      </c>
      <c r="C199">
        <v>2016</v>
      </c>
      <c r="D199" s="1">
        <v>1006698.33</v>
      </c>
      <c r="E199" s="1">
        <v>11630008.65</v>
      </c>
      <c r="F199" s="1">
        <v>4244799.63</v>
      </c>
      <c r="G199" s="1">
        <v>395386.79</v>
      </c>
      <c r="H199" s="1">
        <v>12636706.98</v>
      </c>
      <c r="I199" s="1">
        <v>3849412.84</v>
      </c>
      <c r="J199" s="1">
        <v>30.46</v>
      </c>
    </row>
    <row r="200" spans="1:10" x14ac:dyDescent="0.25">
      <c r="A200">
        <v>209</v>
      </c>
      <c r="B200" t="s">
        <v>208</v>
      </c>
      <c r="C200">
        <v>2016</v>
      </c>
      <c r="D200" s="1">
        <v>888228.31</v>
      </c>
      <c r="E200" s="1">
        <v>10920806.279999999</v>
      </c>
      <c r="F200" s="1">
        <v>3991118.55</v>
      </c>
      <c r="G200" s="1">
        <v>695726.56</v>
      </c>
      <c r="H200" s="1">
        <v>11809034.59</v>
      </c>
      <c r="I200" s="1">
        <v>3295391.99</v>
      </c>
      <c r="J200" s="1">
        <v>27.91</v>
      </c>
    </row>
    <row r="201" spans="1:10" x14ac:dyDescent="0.25">
      <c r="A201">
        <v>210</v>
      </c>
      <c r="B201" t="s">
        <v>209</v>
      </c>
      <c r="C201">
        <v>2016</v>
      </c>
      <c r="D201" s="1">
        <v>418869.05</v>
      </c>
      <c r="E201" s="1">
        <v>12238254.039999999</v>
      </c>
      <c r="F201" s="1">
        <v>1692818.99</v>
      </c>
      <c r="G201" s="1">
        <v>-1511590.94</v>
      </c>
      <c r="H201" s="1">
        <v>12657123.09</v>
      </c>
      <c r="I201" s="1">
        <v>3204409.93</v>
      </c>
      <c r="J201" s="1">
        <v>25.32</v>
      </c>
    </row>
    <row r="202" spans="1:10" x14ac:dyDescent="0.25">
      <c r="A202">
        <v>211</v>
      </c>
      <c r="B202" t="s">
        <v>210</v>
      </c>
      <c r="C202">
        <v>2016</v>
      </c>
      <c r="D202" s="1">
        <v>705157.31</v>
      </c>
      <c r="E202" s="1">
        <v>15490750.859999999</v>
      </c>
      <c r="F202" s="1">
        <v>3542818.91</v>
      </c>
      <c r="G202" s="1">
        <v>-705170.6</v>
      </c>
      <c r="H202" s="1">
        <v>16195908.17</v>
      </c>
      <c r="I202" s="1">
        <v>4247989.51</v>
      </c>
      <c r="J202" s="1">
        <v>26.23</v>
      </c>
    </row>
    <row r="203" spans="1:10" x14ac:dyDescent="0.25">
      <c r="A203">
        <v>212</v>
      </c>
      <c r="B203" t="s">
        <v>211</v>
      </c>
      <c r="C203">
        <v>2016</v>
      </c>
      <c r="D203" s="1">
        <v>12258849.1</v>
      </c>
      <c r="E203" s="1">
        <v>52286331</v>
      </c>
      <c r="F203" s="1">
        <v>20728653.920000002</v>
      </c>
      <c r="G203" s="1">
        <v>1269792.1499999999</v>
      </c>
      <c r="H203" s="1">
        <v>64545180.100000001</v>
      </c>
      <c r="I203" s="1">
        <v>19458861.77</v>
      </c>
      <c r="J203" s="1">
        <v>30.15</v>
      </c>
    </row>
    <row r="204" spans="1:10" x14ac:dyDescent="0.25">
      <c r="A204">
        <v>213</v>
      </c>
      <c r="B204" t="s">
        <v>212</v>
      </c>
      <c r="C204">
        <v>2016</v>
      </c>
      <c r="D204" s="1">
        <v>538018.43999999994</v>
      </c>
      <c r="E204" s="1">
        <v>10498417.9</v>
      </c>
      <c r="F204" s="1">
        <v>1869446.93</v>
      </c>
      <c r="G204" s="1">
        <v>-1107120.75</v>
      </c>
      <c r="H204" s="1">
        <v>11036436.34</v>
      </c>
      <c r="I204" s="1">
        <v>2976567.68</v>
      </c>
      <c r="J204" s="1">
        <v>26.97</v>
      </c>
    </row>
    <row r="205" spans="1:10" x14ac:dyDescent="0.25">
      <c r="A205">
        <v>214</v>
      </c>
      <c r="B205" t="s">
        <v>213</v>
      </c>
      <c r="C205">
        <v>2016</v>
      </c>
      <c r="D205" s="1">
        <v>792606.93</v>
      </c>
      <c r="E205" s="1">
        <v>12131815.51</v>
      </c>
      <c r="F205" s="1">
        <v>3808403.75</v>
      </c>
      <c r="G205" s="1">
        <v>440970.86</v>
      </c>
      <c r="H205" s="1">
        <v>12924422.439999999</v>
      </c>
      <c r="I205" s="1">
        <v>3367432.89</v>
      </c>
      <c r="J205" s="1">
        <v>26.05</v>
      </c>
    </row>
    <row r="206" spans="1:10" x14ac:dyDescent="0.25">
      <c r="A206">
        <v>392</v>
      </c>
      <c r="B206" t="s">
        <v>214</v>
      </c>
      <c r="C206">
        <v>2016</v>
      </c>
      <c r="D206" s="1">
        <v>881956.76</v>
      </c>
      <c r="E206" s="1">
        <v>10474461.24</v>
      </c>
      <c r="F206" s="1">
        <v>3542565.13</v>
      </c>
      <c r="G206" s="1">
        <v>-761255.61</v>
      </c>
      <c r="H206" s="1">
        <v>11356418</v>
      </c>
      <c r="I206" s="1">
        <v>4303820.74</v>
      </c>
      <c r="J206" s="1">
        <v>37.9</v>
      </c>
    </row>
    <row r="207" spans="1:10" x14ac:dyDescent="0.25">
      <c r="A207">
        <v>215</v>
      </c>
      <c r="B207" t="s">
        <v>215</v>
      </c>
      <c r="C207">
        <v>2016</v>
      </c>
      <c r="D207" s="1">
        <v>613784.61</v>
      </c>
      <c r="E207" s="1">
        <v>10069922.98</v>
      </c>
      <c r="F207" s="1">
        <v>2129996.9900000002</v>
      </c>
      <c r="G207" s="1">
        <v>-1079566.3999999999</v>
      </c>
      <c r="H207" s="1">
        <v>10683707.59</v>
      </c>
      <c r="I207" s="1">
        <v>3209563.39</v>
      </c>
      <c r="J207" s="1">
        <v>30.04</v>
      </c>
    </row>
    <row r="208" spans="1:10" x14ac:dyDescent="0.25">
      <c r="A208">
        <v>216</v>
      </c>
      <c r="B208" t="s">
        <v>216</v>
      </c>
      <c r="C208">
        <v>2016</v>
      </c>
      <c r="D208" s="1">
        <v>516257.25</v>
      </c>
      <c r="E208" s="1">
        <v>11582194.75</v>
      </c>
      <c r="F208" s="1">
        <v>3019183.17</v>
      </c>
      <c r="G208" s="1">
        <v>-291893.03999999998</v>
      </c>
      <c r="H208" s="1">
        <v>12098452</v>
      </c>
      <c r="I208" s="1">
        <v>3311076.21</v>
      </c>
      <c r="J208" s="1">
        <v>27.37</v>
      </c>
    </row>
    <row r="209" spans="1:10" x14ac:dyDescent="0.25">
      <c r="A209">
        <v>217</v>
      </c>
      <c r="B209" t="s">
        <v>217</v>
      </c>
      <c r="C209">
        <v>2016</v>
      </c>
      <c r="D209" s="1">
        <v>1034564.99</v>
      </c>
      <c r="E209" s="1">
        <v>11371851.92</v>
      </c>
      <c r="F209" s="1">
        <v>6097268.46</v>
      </c>
      <c r="G209" s="1">
        <v>2432500.37</v>
      </c>
      <c r="H209" s="1">
        <v>12406416.91</v>
      </c>
      <c r="I209" s="1">
        <v>3664768.09</v>
      </c>
      <c r="J209" s="1">
        <v>29.54</v>
      </c>
    </row>
    <row r="210" spans="1:10" x14ac:dyDescent="0.25">
      <c r="A210">
        <v>294</v>
      </c>
      <c r="B210" t="s">
        <v>218</v>
      </c>
      <c r="C210">
        <v>2016</v>
      </c>
      <c r="D210" s="1">
        <v>1108198.46</v>
      </c>
      <c r="E210" s="1">
        <v>15508739.43</v>
      </c>
      <c r="F210" s="1">
        <v>4363980.74</v>
      </c>
      <c r="G210" s="1">
        <v>-747750.03</v>
      </c>
      <c r="H210" s="1">
        <v>16616937.890000001</v>
      </c>
      <c r="I210" s="1">
        <v>5111730.7699999996</v>
      </c>
      <c r="J210" s="1">
        <v>30.76</v>
      </c>
    </row>
    <row r="211" spans="1:10" x14ac:dyDescent="0.25">
      <c r="A211">
        <v>218</v>
      </c>
      <c r="B211" t="s">
        <v>219</v>
      </c>
      <c r="C211">
        <v>2016</v>
      </c>
      <c r="D211" s="1">
        <v>10997202.109999999</v>
      </c>
      <c r="E211" s="1">
        <v>38077715.619999997</v>
      </c>
      <c r="F211" s="1">
        <v>51970113.119999997</v>
      </c>
      <c r="G211" s="1">
        <v>40591488.869999997</v>
      </c>
      <c r="H211" s="1">
        <v>49074917.729999997</v>
      </c>
      <c r="I211" s="1">
        <v>11378624.25</v>
      </c>
      <c r="J211" s="1">
        <v>23.19</v>
      </c>
    </row>
    <row r="212" spans="1:10" x14ac:dyDescent="0.25">
      <c r="A212">
        <v>298</v>
      </c>
      <c r="B212" t="s">
        <v>220</v>
      </c>
      <c r="C212">
        <v>2016</v>
      </c>
      <c r="D212" s="1">
        <v>2334562.7599999998</v>
      </c>
      <c r="E212" s="1">
        <v>10927575.75</v>
      </c>
      <c r="F212" s="1">
        <v>4228553.76</v>
      </c>
      <c r="G212" s="1">
        <v>888162.49</v>
      </c>
      <c r="H212" s="1">
        <v>13262138.51</v>
      </c>
      <c r="I212" s="1">
        <v>3340391.27</v>
      </c>
      <c r="J212" s="1">
        <v>25.19</v>
      </c>
    </row>
    <row r="213" spans="1:10" x14ac:dyDescent="0.25">
      <c r="A213">
        <v>219</v>
      </c>
      <c r="B213" t="s">
        <v>221</v>
      </c>
      <c r="C213">
        <v>2016</v>
      </c>
      <c r="D213" s="1">
        <v>1448653.98</v>
      </c>
      <c r="E213" s="1">
        <v>17806832.690000001</v>
      </c>
      <c r="F213" s="1">
        <v>7934385.8399999999</v>
      </c>
      <c r="G213" s="1">
        <v>1152713.67</v>
      </c>
      <c r="H213" s="1">
        <v>19255486.670000002</v>
      </c>
      <c r="I213" s="1">
        <v>6781672.1699999999</v>
      </c>
      <c r="J213" s="1">
        <v>35.22</v>
      </c>
    </row>
    <row r="214" spans="1:10" x14ac:dyDescent="0.25">
      <c r="A214">
        <v>220</v>
      </c>
      <c r="B214" t="s">
        <v>222</v>
      </c>
      <c r="C214">
        <v>2016</v>
      </c>
      <c r="D214" s="1">
        <v>1058039.02</v>
      </c>
      <c r="E214" s="1">
        <v>11514512.9</v>
      </c>
      <c r="F214" s="1">
        <v>4623251.32</v>
      </c>
      <c r="G214" s="1">
        <v>1294191.44</v>
      </c>
      <c r="H214" s="1">
        <v>12572551.92</v>
      </c>
      <c r="I214" s="1">
        <v>3329059.88</v>
      </c>
      <c r="J214" s="1">
        <v>26.48</v>
      </c>
    </row>
    <row r="215" spans="1:10" x14ac:dyDescent="0.25">
      <c r="A215">
        <v>221</v>
      </c>
      <c r="B215" t="s">
        <v>223</v>
      </c>
      <c r="C215">
        <v>2016</v>
      </c>
      <c r="D215" s="1">
        <v>1150499.3500000001</v>
      </c>
      <c r="E215" s="1">
        <v>21290420.399999999</v>
      </c>
      <c r="F215" s="1">
        <v>9120276.9100000001</v>
      </c>
      <c r="G215" s="1">
        <v>933449.78</v>
      </c>
      <c r="H215" s="1">
        <v>22440919.75</v>
      </c>
      <c r="I215" s="1">
        <v>8186827.1299999999</v>
      </c>
      <c r="J215" s="1">
        <v>36.479999999999997</v>
      </c>
    </row>
    <row r="216" spans="1:10" x14ac:dyDescent="0.25">
      <c r="A216">
        <v>222</v>
      </c>
      <c r="B216" t="s">
        <v>224</v>
      </c>
      <c r="C216">
        <v>2016</v>
      </c>
      <c r="D216" s="1">
        <v>385062.83</v>
      </c>
      <c r="E216" s="1">
        <v>10562456.27</v>
      </c>
      <c r="F216" s="1">
        <v>1638087.01</v>
      </c>
      <c r="G216" s="1">
        <v>-1340508.6499999999</v>
      </c>
      <c r="H216" s="1">
        <v>10947519.1</v>
      </c>
      <c r="I216" s="1">
        <v>2978595.66</v>
      </c>
      <c r="J216" s="1">
        <v>27.21</v>
      </c>
    </row>
    <row r="217" spans="1:10" x14ac:dyDescent="0.25">
      <c r="A217">
        <v>224</v>
      </c>
      <c r="B217" t="s">
        <v>225</v>
      </c>
      <c r="C217">
        <v>2016</v>
      </c>
      <c r="D217" s="1">
        <v>7867800.54</v>
      </c>
      <c r="E217" s="1">
        <v>35701246.329999998</v>
      </c>
      <c r="F217" s="1">
        <v>15761285.15</v>
      </c>
      <c r="G217" s="1">
        <v>4744505.38</v>
      </c>
      <c r="H217" s="1">
        <v>43569046.869999997</v>
      </c>
      <c r="I217" s="1">
        <v>11016779.77</v>
      </c>
      <c r="J217" s="1">
        <v>25.29</v>
      </c>
    </row>
    <row r="218" spans="1:10" x14ac:dyDescent="0.25">
      <c r="A218">
        <v>225</v>
      </c>
      <c r="B218" t="s">
        <v>226</v>
      </c>
      <c r="C218">
        <v>2016</v>
      </c>
      <c r="D218" s="1">
        <v>1165873.1299999999</v>
      </c>
      <c r="E218" s="1">
        <v>13810450.939999999</v>
      </c>
      <c r="F218" s="1">
        <v>4020789.79</v>
      </c>
      <c r="G218" s="1">
        <v>-185429.72</v>
      </c>
      <c r="H218" s="1">
        <v>14976324.07</v>
      </c>
      <c r="I218" s="1">
        <v>4206219.51</v>
      </c>
      <c r="J218" s="1">
        <v>28.09</v>
      </c>
    </row>
    <row r="219" spans="1:10" x14ac:dyDescent="0.25">
      <c r="A219">
        <v>226</v>
      </c>
      <c r="B219" t="s">
        <v>227</v>
      </c>
      <c r="C219">
        <v>2016</v>
      </c>
      <c r="D219" s="1">
        <v>6047477.1500000004</v>
      </c>
      <c r="E219" s="1">
        <v>32621368.940000001</v>
      </c>
      <c r="F219" s="1">
        <v>14085062.439999999</v>
      </c>
      <c r="G219" s="1">
        <v>2824704.64</v>
      </c>
      <c r="H219" s="1">
        <v>38668846.090000004</v>
      </c>
      <c r="I219" s="1">
        <v>11260357.800000001</v>
      </c>
      <c r="J219" s="1">
        <v>29.12</v>
      </c>
    </row>
    <row r="220" spans="1:10" x14ac:dyDescent="0.25">
      <c r="A220">
        <v>227</v>
      </c>
      <c r="B220" t="s">
        <v>228</v>
      </c>
      <c r="C220">
        <v>2016</v>
      </c>
      <c r="D220" s="1">
        <v>596198.82999999996</v>
      </c>
      <c r="E220" s="1">
        <v>11224411.449999999</v>
      </c>
      <c r="F220" s="1">
        <v>4124078.29</v>
      </c>
      <c r="G220" s="1">
        <v>662401.77</v>
      </c>
      <c r="H220" s="1">
        <v>11820610.279999999</v>
      </c>
      <c r="I220" s="1">
        <v>3461676.52</v>
      </c>
      <c r="J220" s="1">
        <v>29.29</v>
      </c>
    </row>
    <row r="221" spans="1:10" x14ac:dyDescent="0.25">
      <c r="A221">
        <v>393</v>
      </c>
      <c r="B221" t="s">
        <v>229</v>
      </c>
      <c r="C221">
        <v>2016</v>
      </c>
      <c r="D221" s="1">
        <v>139304.53</v>
      </c>
      <c r="E221" s="1">
        <v>11670336.859999999</v>
      </c>
      <c r="F221" s="1">
        <v>1388124.21</v>
      </c>
      <c r="G221" s="1">
        <v>-1651452.96</v>
      </c>
      <c r="H221" s="1">
        <v>11809641.390000001</v>
      </c>
      <c r="I221" s="1">
        <v>3039577.17</v>
      </c>
      <c r="J221" s="1">
        <v>25.74</v>
      </c>
    </row>
    <row r="222" spans="1:10" x14ac:dyDescent="0.25">
      <c r="A222">
        <v>229</v>
      </c>
      <c r="B222" t="s">
        <v>230</v>
      </c>
      <c r="C222">
        <v>2016</v>
      </c>
      <c r="D222" s="1">
        <v>34359947.259999998</v>
      </c>
      <c r="E222" s="1">
        <v>174383275.94</v>
      </c>
      <c r="F222" s="1">
        <v>90904376.739999995</v>
      </c>
      <c r="G222" s="1">
        <v>38613650.039999999</v>
      </c>
      <c r="H222" s="1">
        <v>208743223.19999999</v>
      </c>
      <c r="I222" s="1">
        <v>52290726.700000003</v>
      </c>
      <c r="J222" s="1">
        <v>25.05</v>
      </c>
    </row>
    <row r="223" spans="1:10" x14ac:dyDescent="0.25">
      <c r="A223">
        <v>230</v>
      </c>
      <c r="B223" t="s">
        <v>231</v>
      </c>
      <c r="C223">
        <v>2016</v>
      </c>
      <c r="D223" s="1">
        <v>2503279.5299999998</v>
      </c>
      <c r="E223" s="1">
        <v>19740496.460000001</v>
      </c>
      <c r="F223" s="1">
        <v>7343629.5099999998</v>
      </c>
      <c r="G223" s="1">
        <v>377660.17</v>
      </c>
      <c r="H223" s="1">
        <v>22243775.989999998</v>
      </c>
      <c r="I223" s="1">
        <v>6965969.3399999999</v>
      </c>
      <c r="J223" s="1">
        <v>31.32</v>
      </c>
    </row>
    <row r="224" spans="1:10" x14ac:dyDescent="0.25">
      <c r="A224">
        <v>231</v>
      </c>
      <c r="B224" t="s">
        <v>232</v>
      </c>
      <c r="C224">
        <v>2016</v>
      </c>
      <c r="D224" s="1">
        <v>6021721.9400000004</v>
      </c>
      <c r="E224" s="1">
        <v>32379804.379999999</v>
      </c>
      <c r="F224" s="1">
        <v>12864450.470000001</v>
      </c>
      <c r="G224" s="1">
        <v>874153.04</v>
      </c>
      <c r="H224" s="1">
        <v>38401526.32</v>
      </c>
      <c r="I224" s="1">
        <v>11990297.43</v>
      </c>
      <c r="J224" s="1">
        <v>31.22</v>
      </c>
    </row>
    <row r="225" spans="1:10" x14ac:dyDescent="0.25">
      <c r="A225">
        <v>232</v>
      </c>
      <c r="B225" t="s">
        <v>233</v>
      </c>
      <c r="C225">
        <v>2016</v>
      </c>
      <c r="D225" s="1">
        <v>450942.08</v>
      </c>
      <c r="E225" s="1">
        <v>10576095.65</v>
      </c>
      <c r="F225" s="1">
        <v>4256435.33</v>
      </c>
      <c r="G225" s="1">
        <v>1147968.6200000001</v>
      </c>
      <c r="H225" s="1">
        <v>11027037.73</v>
      </c>
      <c r="I225" s="1">
        <v>3108466.71</v>
      </c>
      <c r="J225" s="1">
        <v>28.19</v>
      </c>
    </row>
    <row r="226" spans="1:10" x14ac:dyDescent="0.25">
      <c r="A226">
        <v>233</v>
      </c>
      <c r="B226" t="s">
        <v>234</v>
      </c>
      <c r="C226">
        <v>2016</v>
      </c>
      <c r="D226" s="1">
        <v>355892.47999999998</v>
      </c>
      <c r="E226" s="1">
        <v>10917568.720000001</v>
      </c>
      <c r="F226" s="1">
        <v>2587987.0499999998</v>
      </c>
      <c r="G226" s="1">
        <v>-1118083.08</v>
      </c>
      <c r="H226" s="1">
        <v>11273461.199999999</v>
      </c>
      <c r="I226" s="1">
        <v>3706070.13</v>
      </c>
      <c r="J226" s="1">
        <v>32.869999999999997</v>
      </c>
    </row>
    <row r="227" spans="1:10" x14ac:dyDescent="0.25">
      <c r="A227">
        <v>234</v>
      </c>
      <c r="B227" t="s">
        <v>235</v>
      </c>
      <c r="C227">
        <v>2016</v>
      </c>
      <c r="D227" s="1">
        <v>634528.35</v>
      </c>
      <c r="E227" s="1">
        <v>10364754.289999999</v>
      </c>
      <c r="F227" s="1">
        <v>2739734.62</v>
      </c>
      <c r="G227" s="1">
        <v>-378118.78</v>
      </c>
      <c r="H227" s="1">
        <v>10999282.640000001</v>
      </c>
      <c r="I227" s="1">
        <v>3117853.4</v>
      </c>
      <c r="J227" s="1">
        <v>28.35</v>
      </c>
    </row>
    <row r="228" spans="1:10" x14ac:dyDescent="0.25">
      <c r="A228">
        <v>235</v>
      </c>
      <c r="B228" t="s">
        <v>236</v>
      </c>
      <c r="C228">
        <v>2016</v>
      </c>
      <c r="D228" s="1">
        <v>291130.83</v>
      </c>
      <c r="E228" s="1">
        <v>9770396.2400000002</v>
      </c>
      <c r="F228" s="1">
        <v>2677646.27</v>
      </c>
      <c r="G228" s="1">
        <v>-246879.13</v>
      </c>
      <c r="H228" s="1">
        <v>10061527.07</v>
      </c>
      <c r="I228" s="1">
        <v>2924525.4</v>
      </c>
      <c r="J228" s="1">
        <v>29.07</v>
      </c>
    </row>
    <row r="229" spans="1:10" x14ac:dyDescent="0.25">
      <c r="A229">
        <v>279</v>
      </c>
      <c r="B229" t="s">
        <v>237</v>
      </c>
      <c r="C229">
        <v>2016</v>
      </c>
      <c r="D229" s="1">
        <v>1971880.43</v>
      </c>
      <c r="E229" s="1">
        <v>13985286.27</v>
      </c>
      <c r="F229" s="1">
        <v>5548974.1299999999</v>
      </c>
      <c r="G229" s="1">
        <v>496800.21</v>
      </c>
      <c r="H229" s="1">
        <v>15957166.699999999</v>
      </c>
      <c r="I229" s="1">
        <v>5052173.92</v>
      </c>
      <c r="J229" s="1">
        <v>31.66</v>
      </c>
    </row>
    <row r="230" spans="1:10" x14ac:dyDescent="0.25">
      <c r="A230">
        <v>236</v>
      </c>
      <c r="B230" t="s">
        <v>238</v>
      </c>
      <c r="C230">
        <v>2016</v>
      </c>
      <c r="D230" s="1">
        <v>503748.76</v>
      </c>
      <c r="E230" s="1">
        <v>9966439.1999999993</v>
      </c>
      <c r="F230" s="1">
        <v>2844256.39</v>
      </c>
      <c r="G230" s="1">
        <v>-463993.53</v>
      </c>
      <c r="H230" s="1">
        <v>10470187.960000001</v>
      </c>
      <c r="I230" s="1">
        <v>3308249.92</v>
      </c>
      <c r="J230" s="1">
        <v>31.6</v>
      </c>
    </row>
    <row r="231" spans="1:10" x14ac:dyDescent="0.25">
      <c r="A231">
        <v>237</v>
      </c>
      <c r="B231" t="s">
        <v>239</v>
      </c>
      <c r="C231">
        <v>2016</v>
      </c>
      <c r="D231" s="1">
        <v>24359114.550000001</v>
      </c>
      <c r="E231" s="1">
        <v>72635896.930000007</v>
      </c>
      <c r="F231" s="1">
        <v>51675154.43</v>
      </c>
      <c r="G231" s="1">
        <v>23541456.129999999</v>
      </c>
      <c r="H231" s="1">
        <v>96995011.480000004</v>
      </c>
      <c r="I231" s="1">
        <v>28133698.300000001</v>
      </c>
      <c r="J231" s="1">
        <v>29.01</v>
      </c>
    </row>
    <row r="232" spans="1:10" x14ac:dyDescent="0.25">
      <c r="A232">
        <v>238</v>
      </c>
      <c r="B232" t="s">
        <v>240</v>
      </c>
      <c r="C232">
        <v>2016</v>
      </c>
      <c r="D232" s="1">
        <v>496486.68</v>
      </c>
      <c r="E232" s="1">
        <v>12327692.83</v>
      </c>
      <c r="F232" s="1">
        <v>3506732.56</v>
      </c>
      <c r="G232" s="1">
        <v>-1033447.54</v>
      </c>
      <c r="H232" s="1">
        <v>12824179.51</v>
      </c>
      <c r="I232" s="1">
        <v>4540180.0999999996</v>
      </c>
      <c r="J232" s="1">
        <v>35.4</v>
      </c>
    </row>
    <row r="233" spans="1:10" x14ac:dyDescent="0.25">
      <c r="A233">
        <v>239</v>
      </c>
      <c r="B233" t="s">
        <v>241</v>
      </c>
      <c r="C233">
        <v>2016</v>
      </c>
      <c r="D233" s="1">
        <v>861416.94</v>
      </c>
      <c r="E233" s="1">
        <v>12128242.810000001</v>
      </c>
      <c r="F233" s="1">
        <v>3473564.08</v>
      </c>
      <c r="G233" s="1">
        <v>-487352.05</v>
      </c>
      <c r="H233" s="1">
        <v>12989659.75</v>
      </c>
      <c r="I233" s="1">
        <v>3960916.13</v>
      </c>
      <c r="J233" s="1">
        <v>30.49</v>
      </c>
    </row>
    <row r="234" spans="1:10" x14ac:dyDescent="0.25">
      <c r="A234">
        <v>240</v>
      </c>
      <c r="B234" t="s">
        <v>242</v>
      </c>
      <c r="C234">
        <v>2016</v>
      </c>
      <c r="D234" s="1">
        <v>1754183.82</v>
      </c>
      <c r="E234" s="1">
        <v>20652150.300000001</v>
      </c>
      <c r="F234" s="1">
        <v>6174633.8600000003</v>
      </c>
      <c r="G234" s="1">
        <v>-445704.03</v>
      </c>
      <c r="H234" s="1">
        <v>22406334.120000001</v>
      </c>
      <c r="I234" s="1">
        <v>6620337.8899999997</v>
      </c>
      <c r="J234" s="1">
        <v>29.55</v>
      </c>
    </row>
    <row r="235" spans="1:10" x14ac:dyDescent="0.25">
      <c r="A235">
        <v>284</v>
      </c>
      <c r="B235" t="s">
        <v>243</v>
      </c>
      <c r="C235">
        <v>2016</v>
      </c>
      <c r="D235" s="1">
        <v>271652.94</v>
      </c>
      <c r="E235" s="1">
        <v>10160206.73</v>
      </c>
      <c r="F235" s="1">
        <v>3719568.81</v>
      </c>
      <c r="G235" s="1">
        <v>-240758.58</v>
      </c>
      <c r="H235" s="1">
        <v>10431859.67</v>
      </c>
      <c r="I235" s="1">
        <v>3960327.39</v>
      </c>
      <c r="J235" s="1">
        <v>37.96</v>
      </c>
    </row>
    <row r="236" spans="1:10" x14ac:dyDescent="0.25">
      <c r="A236">
        <v>241</v>
      </c>
      <c r="B236" t="s">
        <v>244</v>
      </c>
      <c r="C236">
        <v>2016</v>
      </c>
      <c r="D236" s="1">
        <v>7622558.7999999998</v>
      </c>
      <c r="E236" s="1">
        <v>37302714.299999997</v>
      </c>
      <c r="F236" s="1">
        <v>19945745.390000001</v>
      </c>
      <c r="G236" s="1">
        <v>5025089.6500000004</v>
      </c>
      <c r="H236" s="1">
        <v>44925273.100000001</v>
      </c>
      <c r="I236" s="1">
        <v>14920655.74</v>
      </c>
      <c r="J236" s="1">
        <v>33.21</v>
      </c>
    </row>
    <row r="237" spans="1:10" x14ac:dyDescent="0.25">
      <c r="A237">
        <v>243</v>
      </c>
      <c r="B237" t="s">
        <v>245</v>
      </c>
      <c r="C237">
        <v>2016</v>
      </c>
      <c r="D237" s="1">
        <v>1759081.24</v>
      </c>
      <c r="E237" s="1">
        <v>17911132.16</v>
      </c>
      <c r="F237" s="1">
        <v>6594594.2300000004</v>
      </c>
      <c r="G237" s="1">
        <v>1323162.28</v>
      </c>
      <c r="H237" s="1">
        <v>19670213.399999999</v>
      </c>
      <c r="I237" s="1">
        <v>5271431.95</v>
      </c>
      <c r="J237" s="1">
        <v>26.8</v>
      </c>
    </row>
    <row r="238" spans="1:10" x14ac:dyDescent="0.25">
      <c r="A238">
        <v>244</v>
      </c>
      <c r="B238" t="s">
        <v>246</v>
      </c>
      <c r="C238">
        <v>2016</v>
      </c>
      <c r="D238" s="1">
        <v>636871.19999999995</v>
      </c>
      <c r="E238" s="1">
        <v>13193961.5</v>
      </c>
      <c r="F238" s="1">
        <v>3069004.98</v>
      </c>
      <c r="G238" s="1">
        <v>-1406106.59</v>
      </c>
      <c r="H238" s="1">
        <v>13830832.699999999</v>
      </c>
      <c r="I238" s="1">
        <v>4475111.57</v>
      </c>
      <c r="J238" s="1">
        <v>32.36</v>
      </c>
    </row>
    <row r="239" spans="1:10" x14ac:dyDescent="0.25">
      <c r="A239">
        <v>394</v>
      </c>
      <c r="B239" t="s">
        <v>247</v>
      </c>
      <c r="C239">
        <v>2016</v>
      </c>
      <c r="D239" s="1">
        <v>48584665.039999999</v>
      </c>
      <c r="E239" s="1">
        <v>90115547.629999995</v>
      </c>
      <c r="F239" s="1">
        <v>106276584.13</v>
      </c>
      <c r="G239" s="1">
        <v>69408047.780000001</v>
      </c>
      <c r="H239" s="1">
        <v>138700212.66999999</v>
      </c>
      <c r="I239" s="1">
        <v>36868536.350000001</v>
      </c>
      <c r="J239" s="1">
        <v>26.58</v>
      </c>
    </row>
    <row r="240" spans="1:10" x14ac:dyDescent="0.25">
      <c r="A240">
        <v>245</v>
      </c>
      <c r="B240" t="s">
        <v>248</v>
      </c>
      <c r="C240">
        <v>2016</v>
      </c>
      <c r="D240" s="1">
        <v>908087.63</v>
      </c>
      <c r="E240" s="1">
        <v>10537108.560000001</v>
      </c>
      <c r="F240" s="1">
        <v>2540124.91</v>
      </c>
      <c r="G240" s="1">
        <v>-443800.95</v>
      </c>
      <c r="H240" s="1">
        <v>11445196.189999999</v>
      </c>
      <c r="I240" s="1">
        <v>2983925.86</v>
      </c>
      <c r="J240" s="1">
        <v>26.07</v>
      </c>
    </row>
    <row r="241" spans="1:10" x14ac:dyDescent="0.25">
      <c r="A241">
        <v>246</v>
      </c>
      <c r="B241" t="s">
        <v>249</v>
      </c>
      <c r="C241">
        <v>2016</v>
      </c>
      <c r="D241" s="1">
        <v>3495685.22</v>
      </c>
      <c r="E241" s="1">
        <v>19606443.280000001</v>
      </c>
      <c r="F241" s="1">
        <v>10168228.6</v>
      </c>
      <c r="G241" s="1">
        <v>2662009.96</v>
      </c>
      <c r="H241" s="1">
        <v>23102128.5</v>
      </c>
      <c r="I241" s="1">
        <v>7506218.6399999997</v>
      </c>
      <c r="J241" s="1">
        <v>32.49</v>
      </c>
    </row>
    <row r="242" spans="1:10" x14ac:dyDescent="0.25">
      <c r="A242">
        <v>247</v>
      </c>
      <c r="B242" t="s">
        <v>250</v>
      </c>
      <c r="C242">
        <v>2016</v>
      </c>
      <c r="D242" s="1">
        <v>1032230.99</v>
      </c>
      <c r="E242" s="1">
        <v>16770473.67</v>
      </c>
      <c r="F242" s="1">
        <v>7118672.0999999996</v>
      </c>
      <c r="G242" s="1">
        <v>2076009.01</v>
      </c>
      <c r="H242" s="1">
        <v>17802704.66</v>
      </c>
      <c r="I242" s="1">
        <v>5042663.09</v>
      </c>
      <c r="J242" s="1">
        <v>28.33</v>
      </c>
    </row>
    <row r="243" spans="1:10" x14ac:dyDescent="0.25">
      <c r="A243">
        <v>282</v>
      </c>
      <c r="B243" t="s">
        <v>251</v>
      </c>
      <c r="C243">
        <v>2016</v>
      </c>
      <c r="D243" s="1">
        <v>448254.2</v>
      </c>
      <c r="E243" s="1">
        <v>10958839.880000001</v>
      </c>
      <c r="F243" s="1">
        <v>4179358.08</v>
      </c>
      <c r="G243" s="1">
        <v>1374378.55</v>
      </c>
      <c r="H243" s="1">
        <v>11407094.08</v>
      </c>
      <c r="I243" s="1">
        <v>2804979.53</v>
      </c>
      <c r="J243" s="1">
        <v>24.59</v>
      </c>
    </row>
    <row r="244" spans="1:10" x14ac:dyDescent="0.25">
      <c r="A244">
        <v>395</v>
      </c>
      <c r="B244" t="s">
        <v>252</v>
      </c>
      <c r="C244">
        <v>2016</v>
      </c>
      <c r="D244" s="1">
        <v>1237084.45</v>
      </c>
      <c r="E244" s="1">
        <v>14314058.689999999</v>
      </c>
      <c r="F244" s="1">
        <v>4778616.76</v>
      </c>
      <c r="G244" s="1">
        <v>-32640.54</v>
      </c>
      <c r="H244" s="1">
        <v>15551143.140000001</v>
      </c>
      <c r="I244" s="1">
        <v>4811257.3</v>
      </c>
      <c r="J244" s="1">
        <v>30.94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Cópia de Levantamento_MDE_FUNDE</vt:lpstr>
      <vt:lpstr>MDE_2016</vt:lpstr>
      <vt:lpstr>Ajustes_SAUDE</vt:lpstr>
      <vt:lpstr>Ajustes_FUNDEB</vt:lpstr>
      <vt:lpstr>Ajustes_EDUCACAO</vt:lpstr>
    </vt:vector>
  </TitlesOfParts>
  <Company>TCM-GO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Geison Duarte Costa</dc:creator>
  <cp:lastModifiedBy>RAFAELA D NOVAES</cp:lastModifiedBy>
  <dcterms:created xsi:type="dcterms:W3CDTF">2017-05-30T11:16:36Z</dcterms:created>
  <dcterms:modified xsi:type="dcterms:W3CDTF">2018-11-26T18:08:50Z</dcterms:modified>
</cp:coreProperties>
</file>