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 K\Desktop\Financial Mathematics\MA 591\"/>
    </mc:Choice>
  </mc:AlternateContent>
  <xr:revisionPtr revIDLastSave="0" documentId="13_ncr:1_{0E19B1F5-73E5-4363-BE1D-589AF1FF4461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2" l="1"/>
  <c r="L9" i="2"/>
  <c r="L10" i="2"/>
  <c r="L11" i="2"/>
  <c r="L12" i="2"/>
  <c r="L13" i="2"/>
  <c r="L14" i="2"/>
  <c r="L7" i="2"/>
  <c r="J8" i="2"/>
  <c r="J9" i="2"/>
  <c r="J10" i="2"/>
  <c r="J11" i="2"/>
  <c r="J12" i="2"/>
  <c r="J13" i="2"/>
  <c r="J14" i="2"/>
  <c r="J7" i="2"/>
  <c r="H11" i="2"/>
  <c r="H12" i="2"/>
  <c r="H13" i="2"/>
  <c r="H14" i="2"/>
  <c r="H10" i="2"/>
  <c r="H8" i="2"/>
  <c r="H9" i="2"/>
  <c r="H7" i="2"/>
  <c r="F7" i="2"/>
  <c r="F10" i="2"/>
  <c r="F11" i="2"/>
  <c r="F12" i="2"/>
  <c r="F13" i="2"/>
  <c r="F14" i="2"/>
  <c r="F8" i="2"/>
  <c r="F9" i="2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</calcChain>
</file>

<file path=xl/sharedStrings.xml><?xml version="1.0" encoding="utf-8"?>
<sst xmlns="http://schemas.openxmlformats.org/spreadsheetml/2006/main" count="101" uniqueCount="71">
  <si>
    <t>WEEK 0</t>
  </si>
  <si>
    <t>ETF 1</t>
  </si>
  <si>
    <t>ETF 2</t>
  </si>
  <si>
    <t>ETF 3</t>
  </si>
  <si>
    <t>ETF 5</t>
  </si>
  <si>
    <t>ETF 8</t>
  </si>
  <si>
    <t>ETF 9</t>
  </si>
  <si>
    <t>CASH</t>
  </si>
  <si>
    <t xml:space="preserve"> </t>
  </si>
  <si>
    <t>S&amp;P</t>
  </si>
  <si>
    <t>S&amp;P SHORT</t>
  </si>
  <si>
    <t>MUST CHOOSE MINIMUM OF 7</t>
  </si>
  <si>
    <t>CASH &lt;=10%</t>
  </si>
  <si>
    <t>S&amp;P LONG/SHORT &lt;=20%</t>
  </si>
  <si>
    <t>#SHARES</t>
  </si>
  <si>
    <t>PROCEEDS</t>
  </si>
  <si>
    <t>% OF TOTAL</t>
  </si>
  <si>
    <t>TOTAL</t>
  </si>
  <si>
    <t>$10  million to start</t>
  </si>
  <si>
    <t>WEEK 1</t>
  </si>
  <si>
    <t>PRICE 0</t>
  </si>
  <si>
    <t>PRICE 1</t>
  </si>
  <si>
    <t>CHG FROM 0</t>
  </si>
  <si>
    <t>GAIN/LOSS</t>
  </si>
  <si>
    <t>MARK TO MARKET EACH FRIDAY AFTER 5 PM</t>
  </si>
  <si>
    <t>HPR WEEK</t>
  </si>
  <si>
    <t>HPR MONTH</t>
  </si>
  <si>
    <t>HPR FROM WEEK 0</t>
  </si>
  <si>
    <t>XX</t>
  </si>
  <si>
    <t>YY</t>
  </si>
  <si>
    <t>ZZ</t>
  </si>
  <si>
    <t>IN DOLLARS</t>
  </si>
  <si>
    <t>TOTAL VALUE OF PORTFOLIO</t>
  </si>
  <si>
    <t>10,000,000 +/-</t>
  </si>
  <si>
    <t>TRADES</t>
  </si>
  <si>
    <t>Name</t>
  </si>
  <si>
    <t>SHY</t>
  </si>
  <si>
    <t>IEF</t>
  </si>
  <si>
    <t>TLT</t>
  </si>
  <si>
    <t>GNMA</t>
  </si>
  <si>
    <t>MBB</t>
  </si>
  <si>
    <t>HYG</t>
  </si>
  <si>
    <t>FALN</t>
  </si>
  <si>
    <t>IAGG</t>
  </si>
  <si>
    <t>Week 0</t>
  </si>
  <si>
    <t>week 1</t>
  </si>
  <si>
    <t>week 2</t>
  </si>
  <si>
    <t xml:space="preserve">week 3 </t>
  </si>
  <si>
    <t>week 4</t>
  </si>
  <si>
    <t>7-10 Year Treasury Bond</t>
  </si>
  <si>
    <t>1-3 Year Treasury Bond</t>
  </si>
  <si>
    <t>20+ Year Treasury Bond</t>
  </si>
  <si>
    <t>GNMA Bond ETF</t>
  </si>
  <si>
    <t>International Aggregate Bond ETF</t>
  </si>
  <si>
    <t>Fallen Angels USD Bond ETF</t>
  </si>
  <si>
    <t>Boxx $ High Yield Corporate Bond ETF</t>
  </si>
  <si>
    <t>MBS ETF</t>
  </si>
  <si>
    <t>hpr</t>
  </si>
  <si>
    <t>Dividends</t>
  </si>
  <si>
    <t>ETF 6</t>
  </si>
  <si>
    <t>ETF 7</t>
  </si>
  <si>
    <t>PORTFOLIO MANAGEMENT PROJECT</t>
  </si>
  <si>
    <t>Weekely Profit</t>
  </si>
  <si>
    <t>Sept Div</t>
  </si>
  <si>
    <t>Annualized HPR:  4.62%</t>
  </si>
  <si>
    <t>Cash Reserve: 2%</t>
  </si>
  <si>
    <t>Price</t>
  </si>
  <si>
    <t>Weekly HPR</t>
  </si>
  <si>
    <t>Monthly HPR: 4.62%</t>
  </si>
  <si>
    <t>Worth:           9.8M</t>
  </si>
  <si>
    <t>Tharun Polamarasetty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</si>
</sst>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83" formatCode="0.00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9" fontId="0" fillId="0" borderId="0" xfId="2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/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183" fontId="0" fillId="0" borderId="7" xfId="2" applyNumberFormat="1" applyFont="1" applyBorder="1"/>
    <xf numFmtId="0" fontId="0" fillId="0" borderId="8" xfId="0" applyBorder="1"/>
    <xf numFmtId="183" fontId="0" fillId="0" borderId="9" xfId="2" applyNumberFormat="1" applyFont="1" applyBorder="1"/>
    <xf numFmtId="0" fontId="0" fillId="0" borderId="2" xfId="0" applyBorder="1"/>
    <xf numFmtId="183" fontId="0" fillId="0" borderId="2" xfId="2" applyNumberFormat="1" applyFont="1" applyBorder="1"/>
    <xf numFmtId="10" fontId="0" fillId="0" borderId="7" xfId="2" applyNumberFormat="1" applyFont="1" applyBorder="1"/>
    <xf numFmtId="10" fontId="0" fillId="0" borderId="9" xfId="2" applyNumberFormat="1" applyFont="1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4" xfId="0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9" xfId="0" applyBorder="1"/>
    <xf numFmtId="0" fontId="0" fillId="0" borderId="18" xfId="0" applyBorder="1"/>
    <xf numFmtId="183" fontId="0" fillId="0" borderId="17" xfId="2" applyNumberFormat="1" applyFont="1" applyBorder="1"/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10" fontId="0" fillId="0" borderId="2" xfId="2" applyNumberFormat="1" applyFont="1" applyBorder="1"/>
    <xf numFmtId="10" fontId="0" fillId="0" borderId="17" xfId="2" applyNumberFormat="1" applyFont="1" applyBorder="1"/>
    <xf numFmtId="0" fontId="0" fillId="0" borderId="4" xfId="0" applyBorder="1"/>
    <xf numFmtId="0" fontId="0" fillId="0" borderId="13" xfId="0" applyBorder="1"/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" fontId="0" fillId="0" borderId="6" xfId="0" applyNumberFormat="1" applyBorder="1"/>
    <xf numFmtId="0" fontId="0" fillId="0" borderId="7" xfId="0" applyBorder="1" applyAlignment="1">
      <alignment horizontal="center" vertical="center"/>
    </xf>
    <xf numFmtId="1" fontId="0" fillId="0" borderId="8" xfId="0" applyNumberFormat="1" applyBorder="1"/>
    <xf numFmtId="0" fontId="0" fillId="0" borderId="16" xfId="0" applyBorder="1"/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0" fontId="0" fillId="0" borderId="0" xfId="0" applyNumberFormat="1" applyBorder="1"/>
    <xf numFmtId="10" fontId="0" fillId="0" borderId="0" xfId="2" applyNumberFormat="1" applyFont="1" applyBorder="1"/>
    <xf numFmtId="0" fontId="0" fillId="0" borderId="10" xfId="0" applyBorder="1"/>
    <xf numFmtId="10" fontId="0" fillId="0" borderId="16" xfId="2" applyNumberFormat="1" applyFont="1" applyBorder="1"/>
    <xf numFmtId="0" fontId="0" fillId="0" borderId="1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10" fontId="0" fillId="0" borderId="16" xfId="0" applyNumberFormat="1" applyBorder="1"/>
    <xf numFmtId="183" fontId="0" fillId="0" borderId="10" xfId="2" applyNumberFormat="1" applyFont="1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right" vertical="center" wrapText="1"/>
    </xf>
    <xf numFmtId="0" fontId="0" fillId="0" borderId="15" xfId="0" applyBorder="1" applyAlignment="1">
      <alignment horizontal="right" vertical="center" wrapText="1"/>
    </xf>
    <xf numFmtId="9" fontId="0" fillId="0" borderId="12" xfId="0" applyNumberFormat="1" applyBorder="1"/>
    <xf numFmtId="0" fontId="5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6"/>
  <sheetViews>
    <sheetView workbookViewId="0">
      <selection activeCell="C1" sqref="C1"/>
    </sheetView>
  </sheetViews>
  <sheetFormatPr defaultColWidth="10.875" defaultRowHeight="15.75" x14ac:dyDescent="0.25"/>
  <cols>
    <col min="1" max="1" width="10.875" style="1"/>
    <col min="2" max="2" width="15" style="1" customWidth="1"/>
    <col min="3" max="3" width="13.125" style="1" customWidth="1"/>
    <col min="4" max="4" width="10.875" style="1"/>
    <col min="5" max="5" width="9.5" style="7" customWidth="1"/>
    <col min="6" max="6" width="14.75" style="1" bestFit="1" customWidth="1"/>
    <col min="7" max="7" width="11.375" style="1" bestFit="1" customWidth="1"/>
    <col min="8" max="10" width="10.875" style="1"/>
    <col min="11" max="11" width="11.875" style="1" bestFit="1" customWidth="1"/>
    <col min="12" max="12" width="10.875" style="1"/>
    <col min="13" max="13" width="17.125" style="1" bestFit="1" customWidth="1"/>
    <col min="14" max="14" width="25.625" style="1" bestFit="1" customWidth="1"/>
    <col min="15" max="16384" width="10.875" style="1"/>
  </cols>
  <sheetData>
    <row r="1" spans="1:16" x14ac:dyDescent="0.25">
      <c r="C1" s="1" t="s">
        <v>61</v>
      </c>
    </row>
    <row r="3" spans="1:16" x14ac:dyDescent="0.25">
      <c r="K3" s="1" t="s">
        <v>19</v>
      </c>
    </row>
    <row r="4" spans="1:16" x14ac:dyDescent="0.25">
      <c r="B4" s="1" t="s">
        <v>0</v>
      </c>
      <c r="C4" s="1" t="s">
        <v>35</v>
      </c>
      <c r="D4" s="1" t="s">
        <v>20</v>
      </c>
      <c r="E4" s="7" t="s">
        <v>14</v>
      </c>
      <c r="F4" s="1" t="s">
        <v>15</v>
      </c>
      <c r="G4" s="1" t="s">
        <v>16</v>
      </c>
      <c r="J4" s="1" t="s">
        <v>21</v>
      </c>
      <c r="K4" s="1" t="s">
        <v>22</v>
      </c>
      <c r="L4" s="1" t="s">
        <v>14</v>
      </c>
      <c r="M4" s="1" t="s">
        <v>23</v>
      </c>
      <c r="N4" s="1" t="s">
        <v>32</v>
      </c>
      <c r="P4" s="1" t="s">
        <v>34</v>
      </c>
    </row>
    <row r="6" spans="1:16" x14ac:dyDescent="0.25">
      <c r="A6" t="s">
        <v>50</v>
      </c>
      <c r="B6" s="1" t="s">
        <v>1</v>
      </c>
      <c r="C6" s="4" t="s">
        <v>36</v>
      </c>
      <c r="D6" s="1">
        <v>85.09</v>
      </c>
      <c r="E6" s="7">
        <f>(G6%*F19)/D6</f>
        <v>17628.393465742156</v>
      </c>
      <c r="F6" s="1">
        <f>D6*E6</f>
        <v>1500000</v>
      </c>
      <c r="G6" s="1">
        <v>15</v>
      </c>
    </row>
    <row r="7" spans="1:16" x14ac:dyDescent="0.25">
      <c r="A7" t="s">
        <v>49</v>
      </c>
      <c r="B7" s="1" t="s">
        <v>2</v>
      </c>
      <c r="C7" s="4" t="s">
        <v>37</v>
      </c>
      <c r="D7" s="1">
        <v>114</v>
      </c>
      <c r="E7" s="7">
        <f>(G7%*F19)/D7</f>
        <v>8771.9298245614027</v>
      </c>
      <c r="F7" s="1">
        <f t="shared" ref="F7:F13" si="0">D7*E7</f>
        <v>999999.99999999988</v>
      </c>
      <c r="G7" s="1">
        <v>10</v>
      </c>
    </row>
    <row r="8" spans="1:16" x14ac:dyDescent="0.25">
      <c r="A8" t="s">
        <v>51</v>
      </c>
      <c r="B8" s="1" t="s">
        <v>3</v>
      </c>
      <c r="C8" s="4" t="s">
        <v>38</v>
      </c>
      <c r="D8" s="1">
        <v>147.28</v>
      </c>
      <c r="E8" s="7">
        <f>(G8%*F19)/D8</f>
        <v>6789.7881586094518</v>
      </c>
      <c r="F8" s="1">
        <f t="shared" si="0"/>
        <v>1000000.0000000001</v>
      </c>
      <c r="G8" s="1">
        <v>10</v>
      </c>
    </row>
    <row r="9" spans="1:16" x14ac:dyDescent="0.25">
      <c r="A9" t="s">
        <v>52</v>
      </c>
      <c r="B9" s="1" t="s">
        <v>4</v>
      </c>
      <c r="C9" s="6" t="s">
        <v>39</v>
      </c>
      <c r="D9" s="1">
        <v>10.59</v>
      </c>
      <c r="E9" s="7">
        <f>(G9%*F19)/D9</f>
        <v>141643.059490085</v>
      </c>
      <c r="F9" s="1">
        <f t="shared" si="0"/>
        <v>1500000</v>
      </c>
      <c r="G9" s="1">
        <v>15</v>
      </c>
    </row>
    <row r="10" spans="1:16" x14ac:dyDescent="0.25">
      <c r="A10" t="s">
        <v>56</v>
      </c>
      <c r="B10" s="1" t="s">
        <v>59</v>
      </c>
      <c r="C10" s="6" t="s">
        <v>40</v>
      </c>
      <c r="D10" s="1">
        <v>108.5</v>
      </c>
      <c r="E10" s="7">
        <f>(G10%*F19)/D10</f>
        <v>4608.294930875576</v>
      </c>
      <c r="F10" s="1">
        <f t="shared" si="0"/>
        <v>500000</v>
      </c>
      <c r="G10" s="1">
        <v>5</v>
      </c>
    </row>
    <row r="11" spans="1:16" x14ac:dyDescent="0.25">
      <c r="A11" t="s">
        <v>55</v>
      </c>
      <c r="B11" s="1" t="s">
        <v>60</v>
      </c>
      <c r="C11" s="5" t="s">
        <v>41</v>
      </c>
      <c r="D11" s="1">
        <v>86.54</v>
      </c>
      <c r="E11" s="7">
        <f>(G11%*F19)/D11</f>
        <v>23110.7002542177</v>
      </c>
      <c r="F11" s="1">
        <f t="shared" si="0"/>
        <v>1999999.9999999998</v>
      </c>
      <c r="G11" s="1">
        <v>20</v>
      </c>
    </row>
    <row r="12" spans="1:16" x14ac:dyDescent="0.25">
      <c r="A12" t="s">
        <v>54</v>
      </c>
      <c r="B12" s="1" t="s">
        <v>5</v>
      </c>
      <c r="C12" s="5" t="s">
        <v>42</v>
      </c>
      <c r="D12" s="1">
        <v>26.77</v>
      </c>
      <c r="E12" s="7">
        <f>(G12%*F19)/D12</f>
        <v>56032.872618602916</v>
      </c>
      <c r="F12" s="1">
        <f t="shared" si="0"/>
        <v>1500000</v>
      </c>
      <c r="G12" s="1">
        <v>15</v>
      </c>
    </row>
    <row r="13" spans="1:16" x14ac:dyDescent="0.25">
      <c r="A13" t="s">
        <v>53</v>
      </c>
      <c r="B13" s="1" t="s">
        <v>6</v>
      </c>
      <c r="C13" s="1" t="s">
        <v>43</v>
      </c>
      <c r="D13" s="1">
        <v>56.095090999999996</v>
      </c>
      <c r="E13" s="7">
        <f>(G13%*F19)/D13</f>
        <v>14261.497498952271</v>
      </c>
      <c r="F13" s="1">
        <f t="shared" si="0"/>
        <v>800000</v>
      </c>
      <c r="G13" s="1">
        <v>8</v>
      </c>
    </row>
    <row r="14" spans="1:16" x14ac:dyDescent="0.25">
      <c r="B14" s="1" t="s">
        <v>8</v>
      </c>
    </row>
    <row r="15" spans="1:16" x14ac:dyDescent="0.25">
      <c r="B15" s="1" t="s">
        <v>9</v>
      </c>
    </row>
    <row r="16" spans="1:16" x14ac:dyDescent="0.25">
      <c r="B16" s="1" t="s">
        <v>10</v>
      </c>
    </row>
    <row r="17" spans="2:14" x14ac:dyDescent="0.25">
      <c r="B17" s="1" t="s">
        <v>7</v>
      </c>
      <c r="G17" s="1">
        <v>10</v>
      </c>
    </row>
    <row r="18" spans="2:14" x14ac:dyDescent="0.25">
      <c r="B18" s="1" t="s">
        <v>8</v>
      </c>
    </row>
    <row r="19" spans="2:14" x14ac:dyDescent="0.25">
      <c r="B19" s="1" t="s">
        <v>17</v>
      </c>
      <c r="F19" s="2">
        <v>10000000</v>
      </c>
      <c r="G19" s="3">
        <v>1</v>
      </c>
      <c r="M19" s="1" t="s">
        <v>31</v>
      </c>
      <c r="N19" s="2" t="s">
        <v>33</v>
      </c>
    </row>
    <row r="22" spans="2:14" x14ac:dyDescent="0.25">
      <c r="D22" s="1" t="s">
        <v>11</v>
      </c>
    </row>
    <row r="23" spans="2:14" x14ac:dyDescent="0.25">
      <c r="D23" s="1" t="s">
        <v>12</v>
      </c>
      <c r="M23" s="1" t="s">
        <v>25</v>
      </c>
      <c r="N23" s="1" t="s">
        <v>28</v>
      </c>
    </row>
    <row r="24" spans="2:14" x14ac:dyDescent="0.25">
      <c r="D24" s="1" t="s">
        <v>13</v>
      </c>
      <c r="M24" s="1" t="s">
        <v>26</v>
      </c>
      <c r="N24" s="1" t="s">
        <v>29</v>
      </c>
    </row>
    <row r="25" spans="2:14" x14ac:dyDescent="0.25">
      <c r="D25" s="1" t="s">
        <v>18</v>
      </c>
      <c r="M25" s="1" t="s">
        <v>27</v>
      </c>
      <c r="N25" s="1" t="s">
        <v>30</v>
      </c>
    </row>
    <row r="26" spans="2:14" x14ac:dyDescent="0.25">
      <c r="D26" s="1" t="s">
        <v>24</v>
      </c>
    </row>
  </sheetData>
  <phoneticPr fontId="3" type="noConversion"/>
  <pageMargins left="0.7" right="0.7" top="0.75" bottom="0.75" header="0.3" footer="0.3"/>
  <pageSetup scale="55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00E90-08B6-48EE-9891-B0F53CD0DA7F}">
  <sheetPr>
    <pageSetUpPr fitToPage="1"/>
  </sheetPr>
  <dimension ref="A2:O20"/>
  <sheetViews>
    <sheetView tabSelected="1" workbookViewId="0">
      <selection activeCell="D9" sqref="D9"/>
    </sheetView>
  </sheetViews>
  <sheetFormatPr defaultRowHeight="15.75" x14ac:dyDescent="0.25"/>
  <cols>
    <col min="1" max="1" width="31.875" customWidth="1"/>
    <col min="4" max="4" width="11" bestFit="1" customWidth="1"/>
    <col min="6" max="6" width="8.875" bestFit="1" customWidth="1"/>
    <col min="13" max="13" width="7.875" bestFit="1" customWidth="1"/>
    <col min="14" max="14" width="9.75" customWidth="1"/>
    <col min="15" max="15" width="7" customWidth="1"/>
  </cols>
  <sheetData>
    <row r="2" spans="1:15" ht="21" x14ac:dyDescent="0.35">
      <c r="A2" s="64" t="s">
        <v>70</v>
      </c>
    </row>
    <row r="3" spans="1:15" x14ac:dyDescent="0.25">
      <c r="A3" t="s">
        <v>61</v>
      </c>
    </row>
    <row r="4" spans="1:15" ht="16.5" thickBot="1" x14ac:dyDescent="0.3">
      <c r="A4" s="8"/>
    </row>
    <row r="5" spans="1:15" ht="18.75" x14ac:dyDescent="0.3">
      <c r="A5" s="39"/>
      <c r="B5" s="57" t="s">
        <v>35</v>
      </c>
      <c r="C5" s="33" t="s">
        <v>44</v>
      </c>
      <c r="D5" s="26" t="s">
        <v>63</v>
      </c>
      <c r="E5" s="13" t="s">
        <v>45</v>
      </c>
      <c r="F5" s="14"/>
      <c r="G5" s="27" t="s">
        <v>46</v>
      </c>
      <c r="H5" s="28"/>
      <c r="I5" s="13" t="s">
        <v>47</v>
      </c>
      <c r="J5" s="14"/>
      <c r="K5" s="27" t="s">
        <v>48</v>
      </c>
      <c r="L5" s="28"/>
      <c r="M5" s="39" t="s">
        <v>14</v>
      </c>
      <c r="N5" s="40" t="s">
        <v>15</v>
      </c>
      <c r="O5" s="41" t="s">
        <v>16</v>
      </c>
    </row>
    <row r="6" spans="1:15" x14ac:dyDescent="0.25">
      <c r="A6" s="15"/>
      <c r="B6" s="58"/>
      <c r="C6" s="35" t="s">
        <v>66</v>
      </c>
      <c r="D6" s="11" t="s">
        <v>58</v>
      </c>
      <c r="E6" s="15" t="s">
        <v>66</v>
      </c>
      <c r="F6" s="16" t="s">
        <v>57</v>
      </c>
      <c r="G6" s="12" t="s">
        <v>66</v>
      </c>
      <c r="H6" s="20" t="s">
        <v>57</v>
      </c>
      <c r="I6" s="15" t="s">
        <v>66</v>
      </c>
      <c r="J6" s="16" t="s">
        <v>57</v>
      </c>
      <c r="K6" s="12" t="s">
        <v>66</v>
      </c>
      <c r="L6" s="20" t="s">
        <v>57</v>
      </c>
      <c r="M6" s="15"/>
      <c r="N6" s="10"/>
      <c r="O6" s="42"/>
    </row>
    <row r="7" spans="1:15" x14ac:dyDescent="0.25">
      <c r="A7" s="15" t="s">
        <v>50</v>
      </c>
      <c r="B7" s="59" t="s">
        <v>36</v>
      </c>
      <c r="C7" s="35">
        <v>85.08</v>
      </c>
      <c r="D7" s="11">
        <v>0.14599999999999999</v>
      </c>
      <c r="E7" s="15">
        <v>84.89</v>
      </c>
      <c r="F7" s="17">
        <f>-(E7-C7)/C7</f>
        <v>2.2331922896097521E-3</v>
      </c>
      <c r="G7" s="12">
        <v>84.5</v>
      </c>
      <c r="H7" s="21">
        <f>-(G7-E7)/E7</f>
        <v>4.5941807044410478E-3</v>
      </c>
      <c r="I7" s="15">
        <v>84.66</v>
      </c>
      <c r="J7" s="22">
        <f>(I7-G7)/I7</f>
        <v>1.889912591542601E-3</v>
      </c>
      <c r="K7" s="12">
        <v>84.78</v>
      </c>
      <c r="L7" s="37">
        <f>(K7-I7)/K7</f>
        <v>1.4154281670205773E-3</v>
      </c>
      <c r="M7" s="43">
        <v>17628.393465742156</v>
      </c>
      <c r="N7" s="10">
        <v>1500000</v>
      </c>
      <c r="O7" s="44">
        <v>15</v>
      </c>
    </row>
    <row r="8" spans="1:15" x14ac:dyDescent="0.25">
      <c r="A8" s="15" t="s">
        <v>49</v>
      </c>
      <c r="B8" s="59" t="s">
        <v>37</v>
      </c>
      <c r="C8" s="35">
        <v>114</v>
      </c>
      <c r="D8" s="11">
        <v>0.19</v>
      </c>
      <c r="E8" s="15">
        <v>113.4</v>
      </c>
      <c r="F8" s="17">
        <f t="shared" ref="F8:F9" si="0">-(E8-C8)/C8</f>
        <v>5.2631578947367925E-3</v>
      </c>
      <c r="G8" s="12">
        <v>110.5</v>
      </c>
      <c r="H8" s="21">
        <f>-(G8-E8)/E8</f>
        <v>2.5573192239858954E-2</v>
      </c>
      <c r="I8" s="15">
        <v>112</v>
      </c>
      <c r="J8" s="22">
        <f t="shared" ref="J8:J14" si="1">(I8-G8)/I8</f>
        <v>1.3392857142857142E-2</v>
      </c>
      <c r="K8" s="12">
        <v>112.38</v>
      </c>
      <c r="L8" s="37">
        <f t="shared" ref="L8:L14" si="2">(K8-I8)/K8</f>
        <v>3.3813845880049428E-3</v>
      </c>
      <c r="M8" s="43">
        <v>8771.9298245614027</v>
      </c>
      <c r="N8" s="10">
        <v>999999.99999999988</v>
      </c>
      <c r="O8" s="44">
        <v>10</v>
      </c>
    </row>
    <row r="9" spans="1:15" x14ac:dyDescent="0.25">
      <c r="A9" s="15" t="s">
        <v>51</v>
      </c>
      <c r="B9" s="59" t="s">
        <v>38</v>
      </c>
      <c r="C9" s="35">
        <v>147.28</v>
      </c>
      <c r="D9" s="11">
        <v>0.26</v>
      </c>
      <c r="E9" s="15">
        <v>145.79</v>
      </c>
      <c r="F9" s="17">
        <f t="shared" si="0"/>
        <v>1.0116784356328144E-2</v>
      </c>
      <c r="G9" s="12">
        <v>136.54</v>
      </c>
      <c r="H9" s="21">
        <f>-(G9-E9)/E9</f>
        <v>6.344742437752933E-2</v>
      </c>
      <c r="I9" s="15">
        <v>141.88999999999999</v>
      </c>
      <c r="J9" s="22">
        <f t="shared" si="1"/>
        <v>3.7705264641623756E-2</v>
      </c>
      <c r="K9" s="12">
        <v>142.72999999999999</v>
      </c>
      <c r="L9" s="37">
        <f t="shared" si="2"/>
        <v>5.8852378616969349E-3</v>
      </c>
      <c r="M9" s="43">
        <v>6789.7881586094518</v>
      </c>
      <c r="N9" s="10">
        <v>1000000.0000000001</v>
      </c>
      <c r="O9" s="44">
        <v>10</v>
      </c>
    </row>
    <row r="10" spans="1:15" x14ac:dyDescent="0.25">
      <c r="A10" s="15" t="s">
        <v>52</v>
      </c>
      <c r="B10" s="59" t="s">
        <v>39</v>
      </c>
      <c r="C10" s="35">
        <v>50.43</v>
      </c>
      <c r="D10" s="11">
        <v>0.111</v>
      </c>
      <c r="E10" s="15">
        <v>50.32</v>
      </c>
      <c r="F10" s="17">
        <f t="shared" ref="F10:F14" si="3">((D10+(E10-C10))/C10)</f>
        <v>1.98294665873601E-5</v>
      </c>
      <c r="G10" s="12">
        <v>50.08</v>
      </c>
      <c r="H10" s="21">
        <f>(G10-E10)/E10</f>
        <v>-4.7694753577106914E-3</v>
      </c>
      <c r="I10" s="15">
        <v>50.31</v>
      </c>
      <c r="J10" s="22">
        <f t="shared" si="1"/>
        <v>4.5716557344465114E-3</v>
      </c>
      <c r="K10" s="12">
        <v>50.3</v>
      </c>
      <c r="L10" s="37">
        <f t="shared" si="2"/>
        <v>-1.9880715705775581E-4</v>
      </c>
      <c r="M10" s="43">
        <v>141643.059490085</v>
      </c>
      <c r="N10" s="10">
        <v>1500000</v>
      </c>
      <c r="O10" s="44">
        <v>15</v>
      </c>
    </row>
    <row r="11" spans="1:15" x14ac:dyDescent="0.25">
      <c r="A11" s="15" t="s">
        <v>56</v>
      </c>
      <c r="B11" s="59" t="s">
        <v>40</v>
      </c>
      <c r="C11" s="35">
        <v>108.5</v>
      </c>
      <c r="D11" s="11">
        <v>0.26500000000000001</v>
      </c>
      <c r="E11" s="15">
        <v>108.22</v>
      </c>
      <c r="F11" s="17">
        <f t="shared" si="3"/>
        <v>-1.3824884792627764E-4</v>
      </c>
      <c r="G11" s="12">
        <v>107.7</v>
      </c>
      <c r="H11" s="21">
        <f t="shared" ref="H11:H14" si="4">(G11-E11)/E11</f>
        <v>-4.8050267972647945E-3</v>
      </c>
      <c r="I11" s="15">
        <v>108.06</v>
      </c>
      <c r="J11" s="22">
        <f t="shared" si="1"/>
        <v>3.3314825097168189E-3</v>
      </c>
      <c r="K11" s="12">
        <v>108.26</v>
      </c>
      <c r="L11" s="37">
        <f t="shared" si="2"/>
        <v>1.8474043968224906E-3</v>
      </c>
      <c r="M11" s="43">
        <v>4608.294930875576</v>
      </c>
      <c r="N11" s="10">
        <v>500000</v>
      </c>
      <c r="O11" s="44">
        <v>5</v>
      </c>
    </row>
    <row r="12" spans="1:15" x14ac:dyDescent="0.25">
      <c r="A12" s="15" t="s">
        <v>55</v>
      </c>
      <c r="B12" s="59" t="s">
        <v>41</v>
      </c>
      <c r="C12" s="35">
        <v>86.54</v>
      </c>
      <c r="D12" s="11">
        <v>0.371</v>
      </c>
      <c r="E12" s="15">
        <v>87.14</v>
      </c>
      <c r="F12" s="17">
        <f t="shared" si="3"/>
        <v>1.1220244973422628E-2</v>
      </c>
      <c r="G12" s="12">
        <v>87.16</v>
      </c>
      <c r="H12" s="21">
        <f t="shared" si="4"/>
        <v>2.2951572182689948E-4</v>
      </c>
      <c r="I12" s="15">
        <v>87.48</v>
      </c>
      <c r="J12" s="22">
        <f t="shared" si="1"/>
        <v>3.6579789666210264E-3</v>
      </c>
      <c r="K12" s="12">
        <v>87.07</v>
      </c>
      <c r="L12" s="37">
        <f t="shared" si="2"/>
        <v>-4.7088549442978163E-3</v>
      </c>
      <c r="M12" s="43">
        <v>23110.7002542177</v>
      </c>
      <c r="N12" s="10">
        <v>1999999.9999999998</v>
      </c>
      <c r="O12" s="44">
        <v>20</v>
      </c>
    </row>
    <row r="13" spans="1:15" x14ac:dyDescent="0.25">
      <c r="A13" s="15" t="s">
        <v>54</v>
      </c>
      <c r="B13" s="59" t="s">
        <v>42</v>
      </c>
      <c r="C13" s="35">
        <v>26.8</v>
      </c>
      <c r="D13" s="11">
        <v>0.12</v>
      </c>
      <c r="E13" s="15">
        <v>26.76</v>
      </c>
      <c r="F13" s="17">
        <f t="shared" si="3"/>
        <v>2.9850746268657033E-3</v>
      </c>
      <c r="G13" s="12">
        <v>26.86</v>
      </c>
      <c r="H13" s="21">
        <f t="shared" si="4"/>
        <v>3.7369207772794417E-3</v>
      </c>
      <c r="I13" s="15">
        <v>26.94</v>
      </c>
      <c r="J13" s="22">
        <f t="shared" si="1"/>
        <v>2.9695619896066014E-3</v>
      </c>
      <c r="K13" s="12">
        <v>26.75</v>
      </c>
      <c r="L13" s="37">
        <f t="shared" si="2"/>
        <v>-7.1028037383178049E-3</v>
      </c>
      <c r="M13" s="43">
        <v>56032.872618602916</v>
      </c>
      <c r="N13" s="10">
        <v>1500000</v>
      </c>
      <c r="O13" s="44">
        <v>15</v>
      </c>
    </row>
    <row r="14" spans="1:15" ht="16.5" thickBot="1" x14ac:dyDescent="0.3">
      <c r="A14" s="18" t="s">
        <v>53</v>
      </c>
      <c r="B14" s="60" t="s">
        <v>43</v>
      </c>
      <c r="C14" s="34">
        <v>56.1</v>
      </c>
      <c r="D14" s="29">
        <v>0.11</v>
      </c>
      <c r="E14" s="18">
        <v>55.81</v>
      </c>
      <c r="F14" s="19">
        <f t="shared" si="3"/>
        <v>-3.2085561497326052E-3</v>
      </c>
      <c r="G14" s="31">
        <v>55.16</v>
      </c>
      <c r="H14" s="32">
        <f t="shared" si="4"/>
        <v>-1.1646658304963369E-2</v>
      </c>
      <c r="I14" s="18">
        <v>55.62</v>
      </c>
      <c r="J14" s="23">
        <f t="shared" si="1"/>
        <v>8.2704063286587713E-3</v>
      </c>
      <c r="K14" s="31">
        <v>55.83</v>
      </c>
      <c r="L14" s="38">
        <f t="shared" si="2"/>
        <v>3.7614185921547708E-3</v>
      </c>
      <c r="M14" s="45">
        <v>14261.497498952271</v>
      </c>
      <c r="N14" s="46">
        <v>800000</v>
      </c>
      <c r="O14" s="47">
        <v>8</v>
      </c>
    </row>
    <row r="15" spans="1:15" x14ac:dyDescent="0.25">
      <c r="A15" s="25"/>
      <c r="B15" s="24"/>
      <c r="C15" s="24"/>
      <c r="D15" s="24"/>
      <c r="E15" s="51"/>
      <c r="F15" s="56"/>
      <c r="G15" s="51"/>
      <c r="H15" s="51"/>
      <c r="I15" s="51"/>
      <c r="J15" s="51"/>
      <c r="K15" s="51"/>
      <c r="L15" s="51"/>
      <c r="M15" s="61" t="s">
        <v>69</v>
      </c>
      <c r="N15" s="62"/>
      <c r="O15" s="63">
        <v>0.98</v>
      </c>
    </row>
    <row r="16" spans="1:15" x14ac:dyDescent="0.25">
      <c r="A16" s="15"/>
      <c r="B16" s="53" t="s">
        <v>62</v>
      </c>
      <c r="C16" s="53"/>
      <c r="D16" s="53"/>
      <c r="E16" s="10"/>
      <c r="F16" s="10">
        <v>43041.61</v>
      </c>
      <c r="G16" s="10"/>
      <c r="H16" s="10">
        <v>83102.23</v>
      </c>
      <c r="I16" s="10"/>
      <c r="J16" s="10">
        <v>80842.84</v>
      </c>
      <c r="K16" s="10"/>
      <c r="L16" s="10">
        <v>-5047.54</v>
      </c>
      <c r="M16" s="10"/>
      <c r="N16" s="10"/>
      <c r="O16" s="16"/>
    </row>
    <row r="17" spans="1:15" ht="16.5" thickBot="1" x14ac:dyDescent="0.3">
      <c r="A17" s="18"/>
      <c r="B17" s="54" t="s">
        <v>67</v>
      </c>
      <c r="C17" s="54"/>
      <c r="D17" s="54"/>
      <c r="E17" s="46"/>
      <c r="F17" s="55">
        <v>2.8490000000000001E-2</v>
      </c>
      <c r="G17" s="46"/>
      <c r="H17" s="55">
        <v>7.6359999999999997E-2</v>
      </c>
      <c r="I17" s="46"/>
      <c r="J17" s="52">
        <v>7.5800000000000006E-2</v>
      </c>
      <c r="K17" s="46"/>
      <c r="L17" s="55">
        <v>4.3E-3</v>
      </c>
      <c r="M17" s="46"/>
      <c r="N17" s="46"/>
      <c r="O17" s="30"/>
    </row>
    <row r="18" spans="1:15" x14ac:dyDescent="0.25">
      <c r="B18" s="48"/>
      <c r="C18" s="48"/>
      <c r="D18" s="48"/>
      <c r="E18" s="36"/>
      <c r="F18" s="49"/>
      <c r="G18" s="36"/>
      <c r="H18" s="49"/>
      <c r="I18" s="36"/>
      <c r="J18" s="50"/>
      <c r="K18" s="36"/>
      <c r="L18" s="49"/>
      <c r="M18" s="36"/>
      <c r="N18" s="36"/>
      <c r="O18" s="36"/>
    </row>
    <row r="19" spans="1:15" x14ac:dyDescent="0.25">
      <c r="B19" s="9" t="s">
        <v>64</v>
      </c>
      <c r="C19" s="9"/>
      <c r="D19" s="9"/>
      <c r="F19" s="9" t="s">
        <v>68</v>
      </c>
      <c r="G19" s="9"/>
      <c r="H19" s="9"/>
    </row>
    <row r="20" spans="1:15" x14ac:dyDescent="0.25">
      <c r="B20" s="9" t="s">
        <v>65</v>
      </c>
      <c r="C20" s="9"/>
      <c r="D20" s="9"/>
    </row>
  </sheetData>
  <mergeCells count="11">
    <mergeCell ref="O5:O6"/>
    <mergeCell ref="F19:H19"/>
    <mergeCell ref="M15:N15"/>
    <mergeCell ref="B16:D16"/>
    <mergeCell ref="B19:D19"/>
    <mergeCell ref="B17:D17"/>
    <mergeCell ref="B20:D20"/>
    <mergeCell ref="K5:L5"/>
    <mergeCell ref="I5:J5"/>
    <mergeCell ref="G5:H5"/>
    <mergeCell ref="E5:F5"/>
  </mergeCells>
  <pageMargins left="0.25" right="0.25" top="0.75" bottom="0.75" header="0.3" footer="0.3"/>
  <pageSetup paperSize="9"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 K</cp:lastModifiedBy>
  <cp:lastPrinted>2019-09-30T06:54:47Z</cp:lastPrinted>
  <dcterms:created xsi:type="dcterms:W3CDTF">2019-08-28T11:31:41Z</dcterms:created>
  <dcterms:modified xsi:type="dcterms:W3CDTF">2019-09-30T07:21:41Z</dcterms:modified>
</cp:coreProperties>
</file>