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e54ae84ed9d9481/Área de Trabalho/"/>
    </mc:Choice>
  </mc:AlternateContent>
  <xr:revisionPtr revIDLastSave="0" documentId="8_{B554C494-5B1A-47E0-BDC4-C6DFD45CE574}" xr6:coauthVersionLast="47" xr6:coauthVersionMax="47" xr10:uidLastSave="{00000000-0000-0000-0000-000000000000}"/>
  <bookViews>
    <workbookView xWindow="-108" yWindow="-108" windowWidth="23256" windowHeight="12456" xr2:uid="{3B0E2E9B-2E41-47DF-87CF-FC2D29817C39}"/>
  </bookViews>
  <sheets>
    <sheet name="Base" sheetId="1" r:id="rId1"/>
    <sheet name="Planilha_apoio" sheetId="2" r:id="rId2"/>
  </sheets>
  <definedNames>
    <definedName name="aporte">Base!$D$18</definedName>
    <definedName name="matriz">Planilha_apoio!$A$2:$D$20</definedName>
    <definedName name="patrimonio">Base!$D$21</definedName>
    <definedName name="qtd_anos">Base!$D$19</definedName>
    <definedName name="Rendimento_carteira">Base!$D$13</definedName>
    <definedName name="salario">Base!$D$12</definedName>
    <definedName name="sugestao_iinvestimento">Base!$D$14</definedName>
    <definedName name="sugestao_investimento">Base!$D$14</definedName>
    <definedName name="taxa_mensal">Base!$D$20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6" i="1"/>
  <c r="C37" i="1"/>
  <c r="C38" i="1"/>
  <c r="D38" i="1" s="1"/>
  <c r="C39" i="1"/>
  <c r="D39" i="1" s="1"/>
  <c r="C40" i="1"/>
  <c r="C35" i="1"/>
  <c r="A20" i="2"/>
  <c r="A19" i="2"/>
  <c r="A18" i="2"/>
  <c r="A17" i="2"/>
  <c r="A16" i="2"/>
  <c r="A15" i="2"/>
  <c r="A14" i="2"/>
  <c r="A13" i="2"/>
  <c r="A12" i="2"/>
  <c r="A11" i="2"/>
  <c r="A10" i="2"/>
  <c r="A9" i="2"/>
  <c r="A4" i="2"/>
  <c r="A5" i="2"/>
  <c r="A6" i="2"/>
  <c r="A7" i="2"/>
  <c r="A8" i="2"/>
  <c r="A3" i="2"/>
  <c r="D14" i="1"/>
  <c r="C29" i="1"/>
  <c r="D29" i="1" s="1"/>
  <c r="C28" i="1"/>
  <c r="D28" i="1" s="1"/>
  <c r="C26" i="1"/>
  <c r="D26" i="1" s="1"/>
  <c r="C25" i="1"/>
  <c r="D25" i="1" s="1"/>
  <c r="C27" i="1"/>
  <c r="D27" i="1" s="1"/>
  <c r="D21" i="1"/>
  <c r="D22" i="1" s="1"/>
  <c r="D36" i="1" l="1"/>
  <c r="D40" i="1"/>
  <c r="D37" i="1"/>
  <c r="D35" i="1"/>
  <c r="D41" i="1" s="1"/>
</calcChain>
</file>

<file path=xl/sharedStrings.xml><?xml version="1.0" encoding="utf-8"?>
<sst xmlns="http://schemas.openxmlformats.org/spreadsheetml/2006/main" count="69" uniqueCount="33">
  <si>
    <t>Quanto investir por mês?</t>
  </si>
  <si>
    <t>Por quanto anos?</t>
  </si>
  <si>
    <t>Taxa de rendimento mensal?</t>
  </si>
  <si>
    <t>Quanto de patrimonio acumulado?</t>
  </si>
  <si>
    <t>Dividendos?</t>
  </si>
  <si>
    <t>INVESTIMENTO MENSAL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</si>
  <si>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</si>
  <si>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</si>
  <si>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</si>
  <si>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</si>
  <si>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</si>
  <si>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</si>
  <si>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</si>
  <si>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Configuração</t>
  </si>
  <si>
    <t>Salário</t>
  </si>
  <si>
    <t>Rendimentos Carteira</t>
  </si>
  <si>
    <t>Sugestão de Investimento</t>
  </si>
  <si>
    <t>PERFIL</t>
  </si>
  <si>
    <t>Conservador</t>
  </si>
  <si>
    <t>Moderado</t>
  </si>
  <si>
    <t>VALOR A SER INVESTTIDO POR MÊS</t>
  </si>
  <si>
    <t>Agressivo</t>
  </si>
  <si>
    <t>TIPO DE FII</t>
  </si>
  <si>
    <t>Percentual</t>
  </si>
  <si>
    <t>PAPEL</t>
  </si>
  <si>
    <t>TIJOLO</t>
  </si>
  <si>
    <t>HIBRIDOS</t>
  </si>
  <si>
    <t>FOFs</t>
  </si>
  <si>
    <t>DESENVOLVIMENTO</t>
  </si>
  <si>
    <t>HOTELARIAS</t>
  </si>
  <si>
    <t>VALORES</t>
  </si>
  <si>
    <t>CHAVE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</si>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</sst>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9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0" tint="-0.499984740745262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 tint="-0.14996795556505021"/>
      </left>
      <right style="thin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thin">
        <color indexed="64"/>
      </right>
      <top style="medium">
        <color theme="0" tint="-0.14996795556505021"/>
      </top>
      <bottom style="thin">
        <color indexed="64"/>
      </bottom>
      <diagonal/>
    </border>
    <border>
      <left style="thick">
        <color indexed="64"/>
      </left>
      <right style="thin">
        <color theme="9" tint="0.59996337778862885"/>
      </right>
      <top style="thick">
        <color indexed="64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ck">
        <color indexed="64"/>
      </top>
      <bottom style="thin">
        <color theme="9" tint="0.59996337778862885"/>
      </bottom>
      <diagonal/>
    </border>
    <border>
      <left style="thin">
        <color theme="9" tint="0.59996337778862885"/>
      </left>
      <right style="thick">
        <color indexed="64"/>
      </right>
      <top style="thick">
        <color indexed="64"/>
      </top>
      <bottom style="thin">
        <color theme="9" tint="0.59996337778862885"/>
      </bottom>
      <diagonal/>
    </border>
    <border>
      <left style="thick">
        <color indexed="64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thick">
        <color indexed="64"/>
      </right>
      <top style="thin">
        <color theme="9" tint="0.59996337778862885"/>
      </top>
      <bottom style="thin">
        <color theme="9" tint="0.59996337778862885"/>
      </bottom>
      <diagonal/>
    </border>
    <border>
      <left style="thick">
        <color indexed="64"/>
      </left>
      <right style="thin">
        <color theme="9" tint="0.59996337778862885"/>
      </right>
      <top style="thin">
        <color theme="9" tint="0.59996337778862885"/>
      </top>
      <bottom style="thick">
        <color indexed="64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ck">
        <color indexed="64"/>
      </bottom>
      <diagonal/>
    </border>
    <border>
      <left style="thin">
        <color theme="9" tint="0.59996337778862885"/>
      </left>
      <right style="thick">
        <color indexed="64"/>
      </right>
      <top style="thin">
        <color theme="9" tint="0.59996337778862885"/>
      </top>
      <bottom style="thick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0" fontId="7" fillId="3" borderId="5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left"/>
    </xf>
    <xf numFmtId="0" fontId="3" fillId="3" borderId="7" xfId="0" applyFont="1" applyFill="1" applyBorder="1" applyAlignment="1"/>
    <xf numFmtId="169" fontId="0" fillId="0" borderId="14" xfId="1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8" fontId="4" fillId="4" borderId="3" xfId="0" applyNumberFormat="1" applyFont="1" applyFill="1" applyBorder="1" applyAlignment="1">
      <alignment horizontal="left"/>
    </xf>
    <xf numFmtId="8" fontId="4" fillId="4" borderId="4" xfId="0" applyNumberFormat="1" applyFont="1" applyFill="1" applyBorder="1" applyAlignment="1">
      <alignment horizontal="left"/>
    </xf>
    <xf numFmtId="169" fontId="4" fillId="0" borderId="3" xfId="1" applyNumberFormat="1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 indent="2"/>
    </xf>
    <xf numFmtId="0" fontId="6" fillId="6" borderId="18" xfId="0" applyFont="1" applyFill="1" applyBorder="1" applyAlignment="1">
      <alignment horizontal="left" indent="2"/>
    </xf>
    <xf numFmtId="0" fontId="8" fillId="0" borderId="16" xfId="0" applyFont="1" applyBorder="1" applyAlignment="1">
      <alignment horizontal="left" indent="2"/>
    </xf>
    <xf numFmtId="0" fontId="8" fillId="0" borderId="17" xfId="0" applyFont="1" applyBorder="1" applyAlignment="1">
      <alignment horizontal="left" indent="2"/>
    </xf>
    <xf numFmtId="0" fontId="9" fillId="4" borderId="16" xfId="0" applyFont="1" applyFill="1" applyBorder="1" applyAlignment="1">
      <alignment horizontal="left" indent="2"/>
    </xf>
    <xf numFmtId="0" fontId="9" fillId="4" borderId="17" xfId="0" applyFont="1" applyFill="1" applyBorder="1" applyAlignment="1">
      <alignment horizontal="left" indent="2"/>
    </xf>
    <xf numFmtId="169" fontId="0" fillId="6" borderId="15" xfId="0" applyNumberFormat="1" applyFill="1" applyBorder="1" applyAlignment="1">
      <alignment horizontal="left"/>
    </xf>
    <xf numFmtId="0" fontId="6" fillId="6" borderId="8" xfId="0" applyFont="1" applyFill="1" applyBorder="1" applyAlignment="1">
      <alignment horizontal="left" indent="2"/>
    </xf>
    <xf numFmtId="8" fontId="0" fillId="6" borderId="9" xfId="0" applyNumberFormat="1" applyFill="1" applyBorder="1" applyAlignment="1">
      <alignment horizontal="center"/>
    </xf>
    <xf numFmtId="8" fontId="0" fillId="6" borderId="10" xfId="0" applyNumberFormat="1" applyFill="1" applyBorder="1" applyAlignment="1">
      <alignment horizontal="center"/>
    </xf>
    <xf numFmtId="0" fontId="6" fillId="6" borderId="11" xfId="0" applyFont="1" applyFill="1" applyBorder="1" applyAlignment="1">
      <alignment horizontal="left" indent="2"/>
    </xf>
    <xf numFmtId="8" fontId="0" fillId="6" borderId="12" xfId="0" applyNumberFormat="1" applyFill="1" applyBorder="1" applyAlignment="1">
      <alignment horizontal="center"/>
    </xf>
    <xf numFmtId="8" fontId="0" fillId="6" borderId="13" xfId="0" applyNumberFormat="1" applyFill="1" applyBorder="1" applyAlignment="1">
      <alignment horizontal="center"/>
    </xf>
    <xf numFmtId="0" fontId="6" fillId="6" borderId="0" xfId="0" applyFont="1" applyFill="1" applyBorder="1" applyAlignment="1">
      <alignment horizontal="left" indent="2"/>
    </xf>
    <xf numFmtId="0" fontId="2" fillId="2" borderId="0" xfId="3" applyBorder="1" applyAlignment="1">
      <alignment horizontal="left" indent="2"/>
    </xf>
    <xf numFmtId="0" fontId="2" fillId="2" borderId="0" xfId="3" applyAlignment="1">
      <alignment horizontal="left"/>
    </xf>
    <xf numFmtId="0" fontId="2" fillId="2" borderId="0" xfId="3"/>
    <xf numFmtId="169" fontId="0" fillId="0" borderId="0" xfId="1" applyNumberFormat="1" applyFont="1" applyAlignment="1">
      <alignment horizontal="left"/>
    </xf>
    <xf numFmtId="0" fontId="0" fillId="6" borderId="0" xfId="0" applyFill="1"/>
    <xf numFmtId="0" fontId="4" fillId="6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169" fontId="0" fillId="6" borderId="0" xfId="0" applyNumberFormat="1" applyFill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9" fontId="0" fillId="0" borderId="0" xfId="2" applyNumberFormat="1" applyFont="1" applyAlignment="1">
      <alignment horizontal="center"/>
    </xf>
    <xf numFmtId="9" fontId="0" fillId="0" borderId="14" xfId="2" applyFont="1" applyBorder="1" applyAlignment="1">
      <alignment horizontal="left"/>
    </xf>
    <xf numFmtId="9" fontId="0" fillId="6" borderId="0" xfId="2" applyNumberFormat="1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Base!$C$34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Base!$B$35:$B$40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Base!$C$35:$C$40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D-46A1-8EBB-DB3BC703DD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510540</xdr:colOff>
      <xdr:row>0</xdr:row>
      <xdr:rowOff>38100</xdr:rowOff>
    </xdr:from>
    <xdr:to>
      <xdr:col>4</xdr:col>
      <xdr:colOff>114300</xdr:colOff>
      <xdr:row>7</xdr:row>
      <xdr:rowOff>160020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B66F0C-CA1F-B98C-F141-5EFDFF6C6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38100"/>
          <a:ext cx="5722620" cy="147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544830</xdr:colOff>
      <xdr:row>41</xdr:row>
      <xdr:rowOff>125730</xdr:rowOff>
    </xdr:from>
    <xdr:to>
      <xdr:col>3</xdr:col>
      <xdr:colOff>883920</xdr:colOff>
      <xdr:row>56</xdr:row>
      <xdr:rowOff>125730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43CA7E-8AF7-A778-4274-CACA99E2B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1604-C03F-40BE-92B1-C92E0F80C3D3}">
  <dimension ref="A4:I41"/>
  <sheetViews>
    <sheetView showGridLines="0" tabSelected="1" workbookViewId="0">
      <selection activeCell="F17" sqref="F17"/>
    </sheetView>
  </sheetViews>
  <sheetFormatPr defaultColWidth="0" defaultRowHeight="14.4" x14ac:dyDescent="0.3"/>
  <cols>
    <col min="1" max="1" width="8.88671875" customWidth="1"/>
    <col min="2" max="2" width="34" customWidth="1"/>
    <col min="3" max="3" width="33.33203125" style="3" customWidth="1"/>
    <col min="4" max="4" width="13" customWidth="1"/>
    <col min="5" max="5" width="21" customWidth="1"/>
    <col min="6" max="6" width="11.88671875" bestFit="1" customWidth="1"/>
    <col min="7" max="8" width="8.88671875" hidden="1" customWidth="1"/>
    <col min="9" max="9" width="8.109375" hidden="1" customWidth="1"/>
    <col min="10" max="10" width="8.88671875" hidden="1" customWidth="1"/>
    <col min="11" max="16384" width="8.88671875" hidden="1"/>
  </cols>
  <sheetData>
    <row r="4" spans="2:4" ht="20.399999999999999" customHeight="1" x14ac:dyDescent="0.3"/>
    <row r="11" spans="2:4" ht="25.8" customHeight="1" x14ac:dyDescent="0.5">
      <c r="B11" s="16" t="s">
        <v>13</v>
      </c>
      <c r="C11" s="18"/>
      <c r="D11" s="17"/>
    </row>
    <row r="12" spans="2:4" ht="14.4" customHeight="1" x14ac:dyDescent="0.3">
      <c r="B12" s="19" t="s">
        <v>14</v>
      </c>
      <c r="C12" s="20"/>
      <c r="D12" s="7">
        <v>2000</v>
      </c>
    </row>
    <row r="13" spans="2:4" ht="14.4" customHeight="1" x14ac:dyDescent="0.3">
      <c r="B13" s="19" t="s">
        <v>15</v>
      </c>
      <c r="C13" s="20"/>
      <c r="D13" s="46">
        <v>6.0000000000000001E-3</v>
      </c>
    </row>
    <row r="14" spans="2:4" ht="15" customHeight="1" thickBot="1" x14ac:dyDescent="0.35">
      <c r="B14" s="19" t="s">
        <v>16</v>
      </c>
      <c r="C14" s="20"/>
      <c r="D14" s="25">
        <f>D12*30%</f>
        <v>600</v>
      </c>
    </row>
    <row r="17" spans="1:4" ht="27" customHeight="1" thickBot="1" x14ac:dyDescent="0.55000000000000004">
      <c r="B17" s="13" t="s">
        <v>5</v>
      </c>
      <c r="C17" s="14"/>
      <c r="D17" s="15"/>
    </row>
    <row r="18" spans="1:4" ht="16.2" thickBot="1" x14ac:dyDescent="0.35">
      <c r="B18" s="21" t="s">
        <v>0</v>
      </c>
      <c r="C18" s="22"/>
      <c r="D18" s="12">
        <v>200</v>
      </c>
    </row>
    <row r="19" spans="1:4" ht="16.2" thickBot="1" x14ac:dyDescent="0.35">
      <c r="B19" s="21" t="s">
        <v>1</v>
      </c>
      <c r="C19" s="22"/>
      <c r="D19" s="8">
        <v>5</v>
      </c>
    </row>
    <row r="20" spans="1:4" ht="16.2" thickBot="1" x14ac:dyDescent="0.35">
      <c r="B20" s="21" t="s">
        <v>2</v>
      </c>
      <c r="C20" s="22"/>
      <c r="D20" s="9">
        <v>1.0800000000000001E-2</v>
      </c>
    </row>
    <row r="21" spans="1:4" ht="16.2" thickBot="1" x14ac:dyDescent="0.35">
      <c r="B21" s="23" t="s">
        <v>3</v>
      </c>
      <c r="C21" s="24"/>
      <c r="D21" s="10">
        <f>FV(D20,D19*12,D18*-1)</f>
        <v>16760.803871851687</v>
      </c>
    </row>
    <row r="22" spans="1:4" ht="15.6" x14ac:dyDescent="0.3">
      <c r="B22" s="23" t="s">
        <v>4</v>
      </c>
      <c r="C22" s="24"/>
      <c r="D22" s="11">
        <f>patrimonio*Rendimento_carteira</f>
        <v>100.56482323111013</v>
      </c>
    </row>
    <row r="23" spans="1:4" ht="15" thickBot="1" x14ac:dyDescent="0.35"/>
    <row r="24" spans="1:4" ht="26.4" thickTop="1" x14ac:dyDescent="0.5">
      <c r="B24" s="4" t="s">
        <v>6</v>
      </c>
      <c r="C24" s="5"/>
      <c r="D24" s="6" t="s">
        <v>12</v>
      </c>
    </row>
    <row r="25" spans="1:4" ht="15.6" x14ac:dyDescent="0.3">
      <c r="A25" s="2">
        <v>2</v>
      </c>
      <c r="B25" s="26" t="s">
        <v>7</v>
      </c>
      <c r="C25" s="27">
        <f>FV($D$20,A25*12,D18*-1)</f>
        <v>5446.172732116318</v>
      </c>
      <c r="D25" s="28">
        <f>C25*$D$13</f>
        <v>32.677036392697907</v>
      </c>
    </row>
    <row r="26" spans="1:4" ht="15.6" x14ac:dyDescent="0.3">
      <c r="A26" s="2">
        <v>5</v>
      </c>
      <c r="B26" s="26" t="s">
        <v>8</v>
      </c>
      <c r="C26" s="27">
        <f>FV($D$20,A26*12,D18*-1)</f>
        <v>16760.803871851687</v>
      </c>
      <c r="D26" s="28">
        <f>C26*$D$13</f>
        <v>100.56482323111013</v>
      </c>
    </row>
    <row r="27" spans="1:4" ht="15.6" x14ac:dyDescent="0.3">
      <c r="A27" s="2">
        <v>10</v>
      </c>
      <c r="B27" s="26" t="s">
        <v>9</v>
      </c>
      <c r="C27" s="27">
        <f>FV($D$20,A27*12,D18*-1)</f>
        <v>48691.533250960019</v>
      </c>
      <c r="D27" s="28">
        <f>C27*$D$13</f>
        <v>292.14919950576012</v>
      </c>
    </row>
    <row r="28" spans="1:4" ht="15.6" x14ac:dyDescent="0.3">
      <c r="A28" s="2">
        <v>20</v>
      </c>
      <c r="B28" s="26" t="s">
        <v>10</v>
      </c>
      <c r="C28" s="27">
        <f>FV($D$20,A28*12,D18*-1)</f>
        <v>225409.79865970465</v>
      </c>
      <c r="D28" s="28">
        <f>C28*$D$13</f>
        <v>1352.4587919582279</v>
      </c>
    </row>
    <row r="29" spans="1:4" ht="16.2" thickBot="1" x14ac:dyDescent="0.35">
      <c r="A29" s="2">
        <v>30</v>
      </c>
      <c r="B29" s="29" t="s">
        <v>11</v>
      </c>
      <c r="C29" s="30">
        <f>FV($D$20,A29*12,D18*-1)</f>
        <v>866780.96206335025</v>
      </c>
      <c r="D29" s="31">
        <f>C29*$D$13</f>
        <v>5200.6857723801013</v>
      </c>
    </row>
    <row r="30" spans="1:4" ht="15" thickTop="1" x14ac:dyDescent="0.3"/>
    <row r="31" spans="1:4" x14ac:dyDescent="0.3">
      <c r="B31" s="33" t="s">
        <v>17</v>
      </c>
      <c r="C31" s="34" t="s">
        <v>21</v>
      </c>
      <c r="D31" s="35"/>
    </row>
    <row r="32" spans="1:4" ht="15.6" x14ac:dyDescent="0.3">
      <c r="B32" s="32" t="s">
        <v>20</v>
      </c>
      <c r="C32" s="36">
        <f>aporte</f>
        <v>200</v>
      </c>
    </row>
    <row r="34" spans="2:4" x14ac:dyDescent="0.3">
      <c r="B34" s="38" t="s">
        <v>22</v>
      </c>
      <c r="C34" s="38" t="s">
        <v>23</v>
      </c>
      <c r="D34" s="38" t="s">
        <v>30</v>
      </c>
    </row>
    <row r="35" spans="2:4" x14ac:dyDescent="0.3">
      <c r="B35" s="1" t="s">
        <v>24</v>
      </c>
      <c r="C35" s="39">
        <f>VLOOKUP($C$31&amp;"-"&amp;B35,matriz,4,FALSE)</f>
        <v>0.5</v>
      </c>
      <c r="D35" s="40">
        <f>C35*$C$32</f>
        <v>100</v>
      </c>
    </row>
    <row r="36" spans="2:4" x14ac:dyDescent="0.3">
      <c r="B36" s="1" t="s">
        <v>25</v>
      </c>
      <c r="C36" s="39">
        <f>VLOOKUP($C$31&amp;"-"&amp;B36,matriz,4,FALSE)</f>
        <v>0.1</v>
      </c>
      <c r="D36" s="40">
        <f t="shared" ref="D36:D40" si="0">C36*$C$32</f>
        <v>20</v>
      </c>
    </row>
    <row r="37" spans="2:4" x14ac:dyDescent="0.3">
      <c r="B37" s="1" t="s">
        <v>26</v>
      </c>
      <c r="C37" s="39">
        <f>VLOOKUP($C$31&amp;"-"&amp;B37,matriz,4,FALSE)</f>
        <v>0.05</v>
      </c>
      <c r="D37" s="40">
        <f t="shared" si="0"/>
        <v>10</v>
      </c>
    </row>
    <row r="38" spans="2:4" x14ac:dyDescent="0.3">
      <c r="B38" s="1" t="s">
        <v>27</v>
      </c>
      <c r="C38" s="39">
        <f>VLOOKUP($C$31&amp;"-"&amp;B38,matriz,4,FALSE)</f>
        <v>0.05</v>
      </c>
      <c r="D38" s="40">
        <f t="shared" si="0"/>
        <v>10</v>
      </c>
    </row>
    <row r="39" spans="2:4" x14ac:dyDescent="0.3">
      <c r="B39" s="1" t="s">
        <v>28</v>
      </c>
      <c r="C39" s="39">
        <f>VLOOKUP($C$31&amp;"-"&amp;B39,matriz,4,FALSE)</f>
        <v>0.2</v>
      </c>
      <c r="D39" s="40">
        <f t="shared" si="0"/>
        <v>40</v>
      </c>
    </row>
    <row r="40" spans="2:4" x14ac:dyDescent="0.3">
      <c r="B40" s="1" t="s">
        <v>29</v>
      </c>
      <c r="C40" s="39">
        <f>VLOOKUP($C$31&amp;"-"&amp;B40,matriz,4,FALSE)</f>
        <v>0.1</v>
      </c>
      <c r="D40" s="40">
        <f t="shared" si="0"/>
        <v>20</v>
      </c>
    </row>
    <row r="41" spans="2:4" x14ac:dyDescent="0.3">
      <c r="B41" s="41"/>
      <c r="C41" s="41"/>
      <c r="D41" s="42">
        <f>SUM(D35:D40)</f>
        <v>200</v>
      </c>
    </row>
  </sheetData>
  <mergeCells count="11">
    <mergeCell ref="B11:D11"/>
    <mergeCell ref="B12:C12"/>
    <mergeCell ref="B13:C13"/>
    <mergeCell ref="B14:C14"/>
    <mergeCell ref="B24:C24"/>
    <mergeCell ref="B18:C18"/>
    <mergeCell ref="B19:C19"/>
    <mergeCell ref="B20:C20"/>
    <mergeCell ref="B21:C21"/>
    <mergeCell ref="B22:C22"/>
    <mergeCell ref="B17:D17"/>
  </mergeCells>
  <dataValidations count="1">
    <dataValidation type="list" allowBlank="1" showInputMessage="1" showErrorMessage="1" sqref="C31" xr:uid="{C08EB2EA-E048-46B0-89EC-49C941149A2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8651-B759-423B-8251-AA8AD3C113EE}">
  <dimension ref="A2:D20"/>
  <sheetViews>
    <sheetView workbookViewId="0">
      <selection activeCell="A2" sqref="A2:D2"/>
    </sheetView>
  </sheetViews>
  <sheetFormatPr defaultRowHeight="14.4" x14ac:dyDescent="0.3"/>
  <cols>
    <col min="1" max="1" width="28.21875" customWidth="1"/>
    <col min="2" max="2" width="11.21875" bestFit="1" customWidth="1"/>
    <col min="3" max="3" width="17.6640625" bestFit="1" customWidth="1"/>
    <col min="4" max="4" width="9.109375" style="45" bestFit="1" customWidth="1"/>
  </cols>
  <sheetData>
    <row r="2" spans="1:4" x14ac:dyDescent="0.3">
      <c r="A2" s="37" t="s">
        <v>31</v>
      </c>
      <c r="B2" s="37" t="s">
        <v>17</v>
      </c>
      <c r="C2" s="38" t="s">
        <v>22</v>
      </c>
      <c r="D2" s="47" t="s">
        <v>32</v>
      </c>
    </row>
    <row r="3" spans="1:4" x14ac:dyDescent="0.3">
      <c r="A3" t="str">
        <f>B3&amp;"-"&amp;C3</f>
        <v>Conservador-PAPEL</v>
      </c>
      <c r="B3" t="s">
        <v>18</v>
      </c>
      <c r="C3" s="1" t="s">
        <v>24</v>
      </c>
      <c r="D3" s="45">
        <v>0.3</v>
      </c>
    </row>
    <row r="4" spans="1:4" x14ac:dyDescent="0.3">
      <c r="A4" t="str">
        <f t="shared" ref="A4:A8" si="0">B4&amp;"-"&amp;C4</f>
        <v>Conservador-TIJOLO</v>
      </c>
      <c r="B4" t="s">
        <v>18</v>
      </c>
      <c r="C4" s="1" t="s">
        <v>25</v>
      </c>
      <c r="D4" s="45">
        <v>0.5</v>
      </c>
    </row>
    <row r="5" spans="1:4" x14ac:dyDescent="0.3">
      <c r="A5" t="str">
        <f t="shared" si="0"/>
        <v>Conservador-HIBRIDOS</v>
      </c>
      <c r="B5" t="s">
        <v>18</v>
      </c>
      <c r="C5" s="1" t="s">
        <v>26</v>
      </c>
      <c r="D5" s="45">
        <v>0.1</v>
      </c>
    </row>
    <row r="6" spans="1:4" x14ac:dyDescent="0.3">
      <c r="A6" t="str">
        <f t="shared" si="0"/>
        <v>Conservador-FOFs</v>
      </c>
      <c r="B6" t="s">
        <v>18</v>
      </c>
      <c r="C6" s="1" t="s">
        <v>27</v>
      </c>
      <c r="D6" s="45">
        <v>0.1</v>
      </c>
    </row>
    <row r="7" spans="1:4" x14ac:dyDescent="0.3">
      <c r="A7" t="str">
        <f t="shared" si="0"/>
        <v>Conservador-DESENVOLVIMENTO</v>
      </c>
      <c r="B7" t="s">
        <v>18</v>
      </c>
      <c r="C7" s="1" t="s">
        <v>28</v>
      </c>
      <c r="D7" s="45">
        <v>0</v>
      </c>
    </row>
    <row r="8" spans="1:4" ht="15" thickBot="1" x14ac:dyDescent="0.35">
      <c r="A8" s="43" t="str">
        <f t="shared" si="0"/>
        <v>Conservador-HOTELARIAS</v>
      </c>
      <c r="B8" s="43" t="s">
        <v>18</v>
      </c>
      <c r="C8" s="44" t="s">
        <v>29</v>
      </c>
      <c r="D8" s="45">
        <v>0</v>
      </c>
    </row>
    <row r="9" spans="1:4" x14ac:dyDescent="0.3">
      <c r="A9" t="str">
        <f>B9&amp;"-"&amp;C9</f>
        <v>Moderado-PAPEL</v>
      </c>
      <c r="B9" t="s">
        <v>19</v>
      </c>
      <c r="C9" s="1" t="s">
        <v>24</v>
      </c>
      <c r="D9" s="45">
        <v>0.32</v>
      </c>
    </row>
    <row r="10" spans="1:4" x14ac:dyDescent="0.3">
      <c r="A10" t="str">
        <f t="shared" ref="A10:A14" si="1">B10&amp;"-"&amp;C10</f>
        <v>Moderado-TIJOLO</v>
      </c>
      <c r="B10" t="s">
        <v>19</v>
      </c>
      <c r="C10" s="1" t="s">
        <v>25</v>
      </c>
      <c r="D10" s="45">
        <v>0.35</v>
      </c>
    </row>
    <row r="11" spans="1:4" x14ac:dyDescent="0.3">
      <c r="A11" t="str">
        <f t="shared" si="1"/>
        <v>Moderado-HIBRIDOS</v>
      </c>
      <c r="B11" t="s">
        <v>19</v>
      </c>
      <c r="C11" s="1" t="s">
        <v>26</v>
      </c>
      <c r="D11" s="45">
        <v>0.08</v>
      </c>
    </row>
    <row r="12" spans="1:4" x14ac:dyDescent="0.3">
      <c r="A12" t="str">
        <f t="shared" si="1"/>
        <v>Moderado-FOFs</v>
      </c>
      <c r="B12" t="s">
        <v>19</v>
      </c>
      <c r="C12" s="1" t="s">
        <v>27</v>
      </c>
      <c r="D12" s="45">
        <v>0.05</v>
      </c>
    </row>
    <row r="13" spans="1:4" x14ac:dyDescent="0.3">
      <c r="A13" t="str">
        <f t="shared" si="1"/>
        <v>Moderado-DESENVOLVIMENTO</v>
      </c>
      <c r="B13" t="s">
        <v>19</v>
      </c>
      <c r="C13" s="1" t="s">
        <v>28</v>
      </c>
      <c r="D13" s="45">
        <v>0.1</v>
      </c>
    </row>
    <row r="14" spans="1:4" x14ac:dyDescent="0.3">
      <c r="A14" t="str">
        <f t="shared" si="1"/>
        <v>Moderado-HOTELARIAS</v>
      </c>
      <c r="B14" t="s">
        <v>19</v>
      </c>
      <c r="C14" s="1" t="s">
        <v>29</v>
      </c>
      <c r="D14" s="45">
        <v>0.1</v>
      </c>
    </row>
    <row r="15" spans="1:4" x14ac:dyDescent="0.3">
      <c r="A15" t="str">
        <f>B15&amp;"-"&amp;C15</f>
        <v>Agressivo-PAPEL</v>
      </c>
      <c r="B15" t="s">
        <v>21</v>
      </c>
      <c r="C15" s="1" t="s">
        <v>24</v>
      </c>
      <c r="D15" s="45">
        <v>0.5</v>
      </c>
    </row>
    <row r="16" spans="1:4" x14ac:dyDescent="0.3">
      <c r="A16" t="str">
        <f t="shared" ref="A16:A20" si="2">B16&amp;"-"&amp;C16</f>
        <v>Agressivo-TIJOLO</v>
      </c>
      <c r="B16" t="s">
        <v>21</v>
      </c>
      <c r="C16" s="1" t="s">
        <v>25</v>
      </c>
      <c r="D16" s="45">
        <v>0.1</v>
      </c>
    </row>
    <row r="17" spans="1:4" x14ac:dyDescent="0.3">
      <c r="A17" t="str">
        <f t="shared" si="2"/>
        <v>Agressivo-HIBRIDOS</v>
      </c>
      <c r="B17" t="s">
        <v>21</v>
      </c>
      <c r="C17" s="1" t="s">
        <v>26</v>
      </c>
      <c r="D17" s="45">
        <v>0.05</v>
      </c>
    </row>
    <row r="18" spans="1:4" x14ac:dyDescent="0.3">
      <c r="A18" t="str">
        <f t="shared" si="2"/>
        <v>Agressivo-FOFs</v>
      </c>
      <c r="B18" t="s">
        <v>21</v>
      </c>
      <c r="C18" s="1" t="s">
        <v>27</v>
      </c>
      <c r="D18" s="45">
        <v>0.05</v>
      </c>
    </row>
    <row r="19" spans="1:4" x14ac:dyDescent="0.3">
      <c r="A19" t="str">
        <f t="shared" si="2"/>
        <v>Agressivo-DESENVOLVIMENTO</v>
      </c>
      <c r="B19" t="s">
        <v>21</v>
      </c>
      <c r="C19" s="1" t="s">
        <v>28</v>
      </c>
      <c r="D19" s="45">
        <v>0.2</v>
      </c>
    </row>
    <row r="20" spans="1:4" x14ac:dyDescent="0.3">
      <c r="A20" t="str">
        <f t="shared" si="2"/>
        <v>Agressivo-HOTELARIAS</v>
      </c>
      <c r="B20" t="s">
        <v>21</v>
      </c>
      <c r="C20" s="1" t="s">
        <v>29</v>
      </c>
      <c r="D20" s="4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Base</vt:lpstr>
      <vt:lpstr>Planilha_apoio</vt:lpstr>
      <vt:lpstr>aporte</vt:lpstr>
      <vt:lpstr>matriz</vt:lpstr>
      <vt:lpstr>patrimonio</vt:lpstr>
      <vt:lpstr>qtd_anos</vt:lpstr>
      <vt:lpstr>Rendimento_carteira</vt:lpstr>
      <vt:lpstr>salario</vt:lpstr>
      <vt:lpstr>sugestao_iinvestimento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Thayana Santos</dc:creator>
  <cp:lastModifiedBy>Thayana Santos</cp:lastModifiedBy>
  <dcterms:created xsi:type="dcterms:W3CDTF">2025-06-18T22:37:08Z</dcterms:created>
  <dcterms:modified xsi:type="dcterms:W3CDTF">2025-06-19T02:56:42Z</dcterms:modified>
</cp:coreProperties>
</file>