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A" sheetId="1" r:id="rId4"/>
    <sheet state="visible" name="BPP" sheetId="2" r:id="rId5"/>
    <sheet state="visible" name="DRE" sheetId="3" r:id="rId6"/>
    <sheet state="visible" name="DFC" sheetId="4" r:id="rId7"/>
    <sheet state="visible" name="Indicadores" sheetId="5" r:id="rId8"/>
  </sheets>
  <definedNames/>
  <calcPr/>
  <extLst>
    <ext uri="GoogleSheetsCustomDataVersion2">
      <go:sheetsCustomData xmlns:go="http://customooxmlschemas.google.com/" r:id="rId9" roundtripDataChecksum="pZ705PYwsFcgfkouB4oFPDsweSpgM+lnkH6hV7khvOk="/>
    </ext>
  </extLst>
</workbook>
</file>

<file path=xl/sharedStrings.xml><?xml version="1.0" encoding="utf-8"?>
<sst xmlns="http://schemas.openxmlformats.org/spreadsheetml/2006/main" count="511" uniqueCount="447">
  <si>
    <r>
      <rPr>
        <rFont val="Arial"/>
        <b/>
        <color theme="1"/>
        <sz val="12.0"/>
      </rPr>
      <t>Dfs Consolidadas / Balanço Patrimonial Ativo</t>
    </r>
  </si>
  <si>
    <r>
      <rPr>
        <rFont val="Arial"/>
        <b/>
        <color theme="1"/>
        <sz val="12.0"/>
      </rPr>
      <t>(Reais Mil)</t>
    </r>
  </si>
  <si>
    <r>
      <rPr>
        <rFont val="Arial"/>
        <b/>
        <color theme="1"/>
        <sz val="8.0"/>
      </rPr>
      <t>Código da</t>
    </r>
  </si>
  <si>
    <r>
      <rPr>
        <rFont val="Arial"/>
        <b/>
        <color theme="1"/>
        <sz val="8.0"/>
      </rPr>
      <t>Descrição da Conta</t>
    </r>
  </si>
  <si>
    <r>
      <rPr>
        <rFont val="Arial"/>
        <b/>
        <color theme="1"/>
        <sz val="8.0"/>
      </rPr>
      <t>Último Exercício</t>
    </r>
  </si>
  <si>
    <t>AV (%)</t>
  </si>
  <si>
    <t>AH (%)</t>
  </si>
  <si>
    <r>
      <rPr>
        <rFont val="Arial"/>
        <b/>
        <color theme="1"/>
        <sz val="8.0"/>
      </rPr>
      <t>Penúltimo Exercício</t>
    </r>
  </si>
  <si>
    <r>
      <rPr>
        <rFont val="Arial"/>
        <b/>
        <color theme="1"/>
        <sz val="8.0"/>
      </rPr>
      <t>Antepenúltimo Exercício</t>
    </r>
  </si>
  <si>
    <r>
      <rPr>
        <rFont val="Arial"/>
        <b/>
        <color theme="1"/>
        <sz val="8.0"/>
      </rPr>
      <t>Conta</t>
    </r>
  </si>
  <si>
    <r>
      <rPr>
        <rFont val="Arial MT"/>
        <color theme="1"/>
        <sz val="8.0"/>
      </rPr>
      <t>Ativo Total</t>
    </r>
  </si>
  <si>
    <r>
      <rPr>
        <rFont val="Arial MT"/>
        <color theme="1"/>
        <sz val="8.0"/>
      </rPr>
      <t>1.01</t>
    </r>
  </si>
  <si>
    <r>
      <rPr>
        <rFont val="Arial MT"/>
        <color theme="1"/>
        <sz val="8.0"/>
      </rPr>
      <t>Ativo Circulante</t>
    </r>
  </si>
  <si>
    <r>
      <rPr>
        <rFont val="Arial MT"/>
        <color theme="1"/>
        <sz val="8.0"/>
      </rPr>
      <t>Caixa e Equivalentes de Caixa</t>
    </r>
  </si>
  <si>
    <r>
      <rPr>
        <rFont val="Arial MT"/>
        <color theme="1"/>
        <sz val="8.0"/>
      </rPr>
      <t>Aplicações Financeiras</t>
    </r>
  </si>
  <si>
    <r>
      <rPr>
        <rFont val="Arial MT"/>
        <color theme="1"/>
        <sz val="8.0"/>
      </rPr>
      <t>1.01.02.01</t>
    </r>
  </si>
  <si>
    <r>
      <rPr>
        <rFont val="Arial MT"/>
        <color theme="1"/>
        <sz val="8.0"/>
      </rPr>
      <t>Aplicações Financeiras Avaliadas a Valor Justo através do Resultado</t>
    </r>
  </si>
  <si>
    <r>
      <rPr>
        <rFont val="Arial MT"/>
        <color theme="1"/>
        <sz val="8.0"/>
      </rPr>
      <t>1.01.02.01.02</t>
    </r>
  </si>
  <si>
    <r>
      <rPr>
        <rFont val="Arial MT"/>
        <color theme="1"/>
        <sz val="8.0"/>
      </rPr>
      <t>Títulos Designados a Valor Justo</t>
    </r>
  </si>
  <si>
    <r>
      <rPr>
        <rFont val="Arial MT"/>
        <color theme="1"/>
        <sz val="8.0"/>
      </rPr>
      <t>1.01.02.02</t>
    </r>
  </si>
  <si>
    <r>
      <rPr>
        <rFont val="Arial MT"/>
        <color theme="1"/>
        <sz val="8.0"/>
      </rPr>
      <t>Aplicações Financeiras Avaliadas a Valor Justo através de Outros Resultados Abrangentes</t>
    </r>
  </si>
  <si>
    <t>-</t>
  </si>
  <si>
    <r>
      <rPr>
        <rFont val="Arial MT"/>
        <color theme="1"/>
        <sz val="8.0"/>
      </rPr>
      <t>1.01.02.03</t>
    </r>
  </si>
  <si>
    <r>
      <rPr>
        <rFont val="Arial MT"/>
        <color theme="1"/>
        <sz val="8.0"/>
      </rPr>
      <t>Aplicações Financeiras Avaliadas ao Custo Amortizado</t>
    </r>
  </si>
  <si>
    <r>
      <rPr>
        <rFont val="Arial MT"/>
        <color theme="1"/>
        <sz val="8.0"/>
      </rPr>
      <t>Contas a Receber</t>
    </r>
  </si>
  <si>
    <r>
      <rPr>
        <rFont val="Arial MT"/>
        <color theme="1"/>
        <sz val="8.0"/>
      </rPr>
      <t>1.01.03.01</t>
    </r>
  </si>
  <si>
    <r>
      <rPr>
        <rFont val="Arial MT"/>
        <color theme="1"/>
        <sz val="8.0"/>
      </rPr>
      <t>Clientes</t>
    </r>
  </si>
  <si>
    <r>
      <rPr>
        <rFont val="Arial MT"/>
        <color theme="1"/>
        <sz val="8.0"/>
      </rPr>
      <t>1.01.03.01.01</t>
    </r>
  </si>
  <si>
    <r>
      <rPr>
        <rFont val="Arial MT"/>
        <color theme="1"/>
        <sz val="8.0"/>
      </rPr>
      <t>Contas a receber</t>
    </r>
  </si>
  <si>
    <r>
      <rPr>
        <rFont val="Arial MT"/>
        <color theme="1"/>
        <sz val="8.0"/>
      </rPr>
      <t>1.01.03.01.02</t>
    </r>
  </si>
  <si>
    <r>
      <rPr>
        <rFont val="Arial MT"/>
        <color theme="1"/>
        <sz val="8.0"/>
      </rPr>
      <t>Financiamento a clientes</t>
    </r>
  </si>
  <si>
    <r>
      <rPr>
        <rFont val="Arial MT"/>
        <color theme="1"/>
        <sz val="8.0"/>
      </rPr>
      <t>1.01.03.01.03</t>
    </r>
  </si>
  <si>
    <r>
      <rPr>
        <rFont val="Arial MT"/>
        <color theme="1"/>
        <sz val="8.0"/>
      </rPr>
      <t>Contas a receber vinculadas</t>
    </r>
  </si>
  <si>
    <r>
      <rPr>
        <rFont val="Arial MT"/>
        <color theme="1"/>
        <sz val="8.0"/>
      </rPr>
      <t>Estoques</t>
    </r>
  </si>
  <si>
    <r>
      <rPr>
        <rFont val="Arial MT"/>
        <color theme="1"/>
        <sz val="8.0"/>
      </rPr>
      <t>Tributos a Recuperar</t>
    </r>
  </si>
  <si>
    <r>
      <rPr>
        <rFont val="Arial MT"/>
        <color theme="1"/>
        <sz val="8.0"/>
      </rPr>
      <t>1.01.06.01</t>
    </r>
  </si>
  <si>
    <r>
      <rPr>
        <rFont val="Arial MT"/>
        <color theme="1"/>
        <sz val="8.0"/>
      </rPr>
      <t>Tributos Correntes a Recuperar</t>
    </r>
  </si>
  <si>
    <r>
      <rPr>
        <rFont val="Arial MT"/>
        <color theme="1"/>
        <sz val="8.0"/>
      </rPr>
      <t>Despesas Antecipadas</t>
    </r>
  </si>
  <si>
    <r>
      <rPr>
        <rFont val="Arial MT"/>
        <color theme="1"/>
        <sz val="8.0"/>
      </rPr>
      <t>Outros Ativos Circulantes</t>
    </r>
  </si>
  <si>
    <r>
      <rPr>
        <rFont val="Arial MT"/>
        <color theme="1"/>
        <sz val="8.0"/>
      </rPr>
      <t>1.01.08.02</t>
    </r>
  </si>
  <si>
    <r>
      <rPr>
        <rFont val="Arial MT"/>
        <color theme="1"/>
        <sz val="8.0"/>
      </rPr>
      <t>Ativos de Operações Descontinuadas</t>
    </r>
  </si>
  <si>
    <r>
      <rPr>
        <rFont val="Arial MT"/>
        <color theme="1"/>
        <sz val="8.0"/>
      </rPr>
      <t>1.01.08.03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</si>
  <si>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</si>
  <si>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1.01.08.03.01</t>
    </r>
  </si>
  <si>
    <r>
      <rPr>
        <rFont val="Arial MT"/>
        <color theme="1"/>
        <sz val="8.0"/>
      </rPr>
      <t>Outros ativos</t>
    </r>
  </si>
  <si>
    <r>
      <rPr>
        <rFont val="Arial MT"/>
        <color theme="1"/>
        <sz val="8.0"/>
      </rPr>
      <t>1.01.08.03.02</t>
    </r>
  </si>
  <si>
    <r>
      <rPr>
        <rFont val="Arial MT"/>
        <color theme="1"/>
        <sz val="8.0"/>
      </rPr>
      <t>Instrumentos financeiros derivativos</t>
    </r>
  </si>
  <si>
    <r>
      <rPr>
        <rFont val="Arial MT"/>
        <color theme="1"/>
        <sz val="8.0"/>
      </rPr>
      <t>1.01.08.03.03</t>
    </r>
  </si>
  <si>
    <r>
      <rPr>
        <rFont val="Arial MT"/>
        <color theme="1"/>
        <sz val="8.0"/>
      </rPr>
      <t>Depósitos em garantia</t>
    </r>
  </si>
  <si>
    <r>
      <rPr>
        <rFont val="Arial MT"/>
        <color theme="1"/>
        <sz val="8.0"/>
      </rPr>
      <t>1.01.08.03.04</t>
    </r>
  </si>
  <si>
    <r>
      <rPr>
        <rFont val="Arial MT"/>
        <color theme="1"/>
        <sz val="8.0"/>
      </rPr>
      <t>Ativos de contrato</t>
    </r>
  </si>
  <si>
    <r>
      <rPr>
        <rFont val="Arial MT"/>
        <color theme="1"/>
        <sz val="8.0"/>
      </rPr>
      <t>1.02</t>
    </r>
  </si>
  <si>
    <r>
      <rPr>
        <rFont val="Arial MT"/>
        <color theme="1"/>
        <sz val="8.0"/>
      </rPr>
      <t>Ativo Não Circulante</t>
    </r>
  </si>
  <si>
    <r>
      <rPr>
        <rFont val="Arial MT"/>
        <color theme="1"/>
        <sz val="8.0"/>
      </rPr>
      <t>Ativo Realizável a Longo Prazo</t>
    </r>
  </si>
  <si>
    <r>
      <rPr>
        <rFont val="Arial MT"/>
        <color theme="1"/>
        <sz val="8.0"/>
      </rPr>
      <t>1.02.01.01</t>
    </r>
  </si>
  <si>
    <r>
      <rPr>
        <rFont val="Arial MT"/>
        <color theme="1"/>
        <sz val="8.0"/>
      </rPr>
      <t>Aplicações Financeiras Avaliadas a Valor Justo através do Resultado</t>
    </r>
  </si>
  <si>
    <r>
      <rPr>
        <rFont val="Arial MT"/>
        <color theme="1"/>
        <sz val="8.0"/>
      </rPr>
      <t>1.02.01.03</t>
    </r>
  </si>
  <si>
    <r>
      <rPr>
        <rFont val="Arial MT"/>
        <color theme="1"/>
        <sz val="8.0"/>
      </rPr>
      <t>Aplicações Financeiras Avaliadas ao Custo Amortizado</t>
    </r>
  </si>
  <si>
    <r>
      <rPr>
        <rFont val="Arial MT"/>
        <color theme="1"/>
        <sz val="8.0"/>
      </rPr>
      <t>1.02.01.04</t>
    </r>
  </si>
  <si>
    <r>
      <rPr>
        <rFont val="Arial MT"/>
        <color theme="1"/>
        <sz val="8.0"/>
      </rPr>
      <t>Contas a Receber</t>
    </r>
  </si>
  <si>
    <r>
      <rPr>
        <rFont val="Arial MT"/>
        <color theme="1"/>
        <sz val="8.0"/>
      </rPr>
      <t>1.02.01.04.01</t>
    </r>
  </si>
  <si>
    <r>
      <rPr>
        <rFont val="Arial MT"/>
        <color theme="1"/>
        <sz val="8.0"/>
      </rPr>
      <t>Clientes</t>
    </r>
  </si>
  <si>
    <r>
      <rPr>
        <rFont val="Arial MT"/>
        <color theme="1"/>
        <sz val="8.0"/>
      </rPr>
      <t>1.02.01.04.03</t>
    </r>
  </si>
  <si>
    <r>
      <rPr>
        <rFont val="Arial MT"/>
        <color theme="1"/>
        <sz val="8.0"/>
      </rPr>
      <t>Financiamento a clientes</t>
    </r>
  </si>
  <si>
    <r>
      <rPr>
        <rFont val="Arial MT"/>
        <color theme="1"/>
        <sz val="8.0"/>
      </rPr>
      <t>1.02.01.04.04</t>
    </r>
  </si>
  <si>
    <r>
      <rPr>
        <rFont val="Arial MT"/>
        <color theme="1"/>
        <sz val="8.0"/>
      </rPr>
      <t>Contas a receber vinculadas</t>
    </r>
  </si>
  <si>
    <r>
      <rPr>
        <rFont val="Arial MT"/>
        <color theme="1"/>
        <sz val="8.0"/>
      </rPr>
      <t>1.02.01.07</t>
    </r>
  </si>
  <si>
    <r>
      <rPr>
        <rFont val="Arial MT"/>
        <color theme="1"/>
        <sz val="8.0"/>
      </rPr>
      <t>Tributos Diferidos</t>
    </r>
  </si>
  <si>
    <r>
      <rPr>
        <rFont val="Arial MT"/>
        <color theme="1"/>
        <sz val="8.0"/>
      </rPr>
      <t>1.02.01.07.01</t>
    </r>
  </si>
  <si>
    <r>
      <rPr>
        <rFont val="Arial MT"/>
        <color theme="1"/>
        <sz val="8.0"/>
      </rPr>
      <t>Imposto de Renda e Contribuição Social Diferidos</t>
    </r>
  </si>
  <si>
    <r>
      <rPr>
        <rFont val="Arial MT"/>
        <color theme="1"/>
        <sz val="8.0"/>
      </rPr>
      <t>1.02.01.08</t>
    </r>
  </si>
  <si>
    <r>
      <rPr>
        <rFont val="Arial MT"/>
        <color theme="1"/>
        <sz val="8.0"/>
      </rPr>
      <t>Despesas Antecipadas</t>
    </r>
  </si>
  <si>
    <r>
      <rPr>
        <rFont val="Arial MT"/>
        <color theme="1"/>
        <sz val="8.0"/>
      </rPr>
      <t>1.02.01.10</t>
    </r>
  </si>
  <si>
    <r>
      <rPr>
        <rFont val="Arial MT"/>
        <color theme="1"/>
        <sz val="8.0"/>
      </rPr>
      <t>Outros Ativos Não Circulantes</t>
    </r>
  </si>
  <si>
    <r>
      <rPr>
        <rFont val="Arial MT"/>
        <color theme="1"/>
        <sz val="8.0"/>
      </rPr>
      <t>1.02.01.10.03</t>
    </r>
  </si>
  <si>
    <r>
      <rPr>
        <rFont val="Arial MT"/>
        <color theme="1"/>
        <sz val="8.0"/>
      </rPr>
      <t>Tributos a recuperar</t>
    </r>
  </si>
  <si>
    <r>
      <rPr>
        <rFont val="Arial MT"/>
        <color theme="1"/>
        <sz val="8.0"/>
      </rPr>
      <t>1.02.01.10.04</t>
    </r>
  </si>
  <si>
    <r>
      <rPr>
        <rFont val="Arial MT"/>
        <color theme="1"/>
        <sz val="8.0"/>
      </rPr>
      <t>Outros ativos</t>
    </r>
  </si>
  <si>
    <r>
      <rPr>
        <rFont val="Arial MT"/>
        <color theme="1"/>
        <sz val="8.0"/>
      </rPr>
      <t>1.02.01.10.05</t>
    </r>
  </si>
  <si>
    <r>
      <rPr>
        <rFont val="Arial MT"/>
        <color theme="1"/>
        <sz val="8.0"/>
      </rPr>
      <t>Depósitos em garantia</t>
    </r>
  </si>
  <si>
    <r>
      <rPr>
        <rFont val="Arial MT"/>
        <color theme="1"/>
        <sz val="8.0"/>
      </rPr>
      <t>1.02.01.10.06</t>
    </r>
  </si>
  <si>
    <r>
      <rPr>
        <rFont val="Arial MT"/>
        <color theme="1"/>
        <sz val="8.0"/>
      </rPr>
      <t>Instrumentos financeiros derivativos</t>
    </r>
  </si>
  <si>
    <r>
      <rPr>
        <rFont val="Arial MT"/>
        <color theme="1"/>
        <sz val="8.0"/>
      </rPr>
      <t>Investimentos</t>
    </r>
  </si>
  <si>
    <r>
      <rPr>
        <rFont val="Arial MT"/>
        <color theme="1"/>
        <sz val="8.0"/>
      </rPr>
      <t>1.02.02.01</t>
    </r>
  </si>
  <si>
    <r>
      <rPr>
        <rFont val="Arial MT"/>
        <color theme="1"/>
        <sz val="8.0"/>
      </rPr>
      <t>Participações Societárias</t>
    </r>
  </si>
  <si>
    <r>
      <rPr>
        <rFont val="Arial MT"/>
        <color theme="1"/>
        <sz val="8.0"/>
      </rPr>
      <t>1.02.02.01.01</t>
    </r>
  </si>
  <si>
    <r>
      <rPr>
        <rFont val="Arial MT"/>
        <color theme="1"/>
        <sz val="8.0"/>
      </rPr>
      <t>Participações em Coligadas</t>
    </r>
  </si>
  <si>
    <r>
      <rPr>
        <rFont val="Arial MT"/>
        <color theme="1"/>
        <sz val="8.0"/>
      </rPr>
      <t>Imobilizado</t>
    </r>
  </si>
  <si>
    <r>
      <rPr>
        <rFont val="Arial MT"/>
        <color theme="1"/>
        <sz val="8.0"/>
      </rPr>
      <t>1.02.03.01</t>
    </r>
  </si>
  <si>
    <r>
      <rPr>
        <rFont val="Arial MT"/>
        <color theme="1"/>
        <sz val="8.0"/>
      </rPr>
      <t>Imobilizado em Operação</t>
    </r>
  </si>
  <si>
    <r>
      <rPr>
        <rFont val="Arial MT"/>
        <color theme="1"/>
        <sz val="8.0"/>
      </rPr>
      <t>1.02.03.02</t>
    </r>
  </si>
  <si>
    <r>
      <rPr>
        <rFont val="Arial MT"/>
        <color theme="1"/>
        <sz val="8.0"/>
      </rPr>
      <t>Direito de Uso em Arrendamento</t>
    </r>
  </si>
  <si>
    <r>
      <rPr>
        <rFont val="Arial MT"/>
        <color theme="1"/>
        <sz val="8.0"/>
      </rPr>
      <t>Intangível</t>
    </r>
  </si>
  <si>
    <r>
      <rPr>
        <rFont val="Arial MT"/>
        <color theme="1"/>
        <sz val="8.0"/>
      </rPr>
      <t>1.02.04.01</t>
    </r>
  </si>
  <si>
    <r>
      <rPr>
        <rFont val="Arial MT"/>
        <color theme="1"/>
        <sz val="8.0"/>
      </rPr>
      <t>Intangíveis</t>
    </r>
  </si>
  <si>
    <r>
      <rPr>
        <rFont val="Arial"/>
        <b/>
        <color theme="1"/>
        <sz val="12.0"/>
      </rPr>
      <t>Dfs Consolidadas / Balanço Patrimonial Passivo</t>
    </r>
  </si>
  <si>
    <r>
      <rPr>
        <rFont val="Arial"/>
        <b/>
        <color theme="1"/>
        <sz val="12.0"/>
      </rPr>
      <t>(Reais Mil)</t>
    </r>
  </si>
  <si>
    <r>
      <rPr>
        <rFont val="Arial"/>
        <b/>
        <color theme="1"/>
        <sz val="8.0"/>
      </rPr>
      <t>Código da</t>
    </r>
  </si>
  <si>
    <r>
      <rPr>
        <rFont val="Arial"/>
        <b/>
        <color theme="1"/>
        <sz val="8.0"/>
      </rPr>
      <t>Descrição da Conta</t>
    </r>
  </si>
  <si>
    <r>
      <rPr>
        <rFont val="Arial"/>
        <b/>
        <color theme="1"/>
        <sz val="8.0"/>
      </rPr>
      <t>Último Exercício</t>
    </r>
  </si>
  <si>
    <r>
      <rPr>
        <rFont val="Arial"/>
        <b/>
        <color theme="1"/>
        <sz val="8.0"/>
      </rPr>
      <t>Penúltimo Exercício</t>
    </r>
  </si>
  <si>
    <r>
      <rPr>
        <rFont val="Arial"/>
        <b/>
        <color theme="1"/>
        <sz val="8.0"/>
      </rPr>
      <t>Antepenúltimo Exercício</t>
    </r>
  </si>
  <si>
    <r>
      <rPr>
        <rFont val="Arial"/>
        <b/>
        <color theme="1"/>
        <sz val="8.0"/>
      </rPr>
      <t>Conta</t>
    </r>
  </si>
  <si>
    <r>
      <rPr>
        <rFont val="Arial MT"/>
        <color theme="1"/>
        <sz val="8.0"/>
      </rPr>
      <t>Passivo Total</t>
    </r>
  </si>
  <si>
    <r>
      <rPr>
        <rFont val="Arial MT"/>
        <color theme="1"/>
        <sz val="8.0"/>
      </rPr>
      <t>2.01</t>
    </r>
  </si>
  <si>
    <r>
      <rPr>
        <rFont val="Arial MT"/>
        <color theme="1"/>
        <sz val="8.0"/>
      </rPr>
      <t>Passivo Circulante</t>
    </r>
  </si>
  <si>
    <r>
      <rPr>
        <rFont val="Arial MT"/>
        <color theme="1"/>
        <sz val="8.0"/>
      </rPr>
      <t>Fornecedores</t>
    </r>
  </si>
  <si>
    <r>
      <rPr>
        <rFont val="Arial MT"/>
        <color theme="1"/>
        <sz val="8.0"/>
      </rPr>
      <t>2.01.02.01</t>
    </r>
  </si>
  <si>
    <r>
      <rPr>
        <rFont val="Arial MT"/>
        <color theme="1"/>
        <sz val="8.0"/>
      </rPr>
      <t>Fornecedores Nacionais</t>
    </r>
  </si>
  <si>
    <r>
      <rPr>
        <rFont val="Arial MT"/>
        <color theme="1"/>
        <sz val="8.0"/>
      </rPr>
      <t>2.01.02.02</t>
    </r>
  </si>
  <si>
    <r>
      <rPr>
        <rFont val="Arial MT"/>
        <color theme="1"/>
        <sz val="8.0"/>
      </rPr>
      <t>Fornecedores Estrangeiros</t>
    </r>
  </si>
  <si>
    <r>
      <rPr>
        <rFont val="Arial MT"/>
        <color theme="1"/>
        <sz val="8.0"/>
      </rPr>
      <t>Obrigações Fiscais</t>
    </r>
  </si>
  <si>
    <r>
      <rPr>
        <rFont val="Arial MT"/>
        <color theme="1"/>
        <sz val="8.0"/>
      </rPr>
      <t>2.01.03.01</t>
    </r>
  </si>
  <si>
    <r>
      <rPr>
        <rFont val="Arial MT"/>
        <color theme="1"/>
        <sz val="8.0"/>
      </rPr>
      <t>Obrigações Fiscais Federais</t>
    </r>
  </si>
  <si>
    <r>
      <rPr>
        <rFont val="Arial MT"/>
        <color theme="1"/>
        <sz val="8.0"/>
      </rPr>
      <t>2.01.03.01.01</t>
    </r>
  </si>
  <si>
    <r>
      <rPr>
        <rFont val="Arial MT"/>
        <color theme="1"/>
        <sz val="8.0"/>
      </rPr>
      <t>Imposto de Renda e Contribuição Social a Pagar</t>
    </r>
  </si>
  <si>
    <r>
      <rPr>
        <rFont val="Arial MT"/>
        <color theme="1"/>
        <sz val="8.0"/>
      </rPr>
      <t>2.01.03.01.02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</si>
  <si>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</si>
  <si>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2.01.03.02</t>
    </r>
  </si>
  <si>
    <r>
      <rPr>
        <rFont val="Arial MT"/>
        <color theme="1"/>
        <sz val="8.0"/>
      </rPr>
      <t>Obrigações Fiscais Estaduais</t>
    </r>
  </si>
  <si>
    <r>
      <rPr>
        <rFont val="Arial MT"/>
        <color theme="1"/>
        <sz val="8.0"/>
      </rPr>
      <t>2.01.03.03</t>
    </r>
  </si>
  <si>
    <r>
      <rPr>
        <rFont val="Arial MT"/>
        <color theme="1"/>
        <sz val="8.0"/>
      </rPr>
      <t>Obrigações Fiscais Municipais</t>
    </r>
  </si>
  <si>
    <r>
      <rPr>
        <rFont val="Arial MT"/>
        <color theme="1"/>
        <sz val="8.0"/>
      </rPr>
      <t>Empréstimos e Financiamentos</t>
    </r>
  </si>
  <si>
    <r>
      <rPr>
        <rFont val="Arial MT"/>
        <color theme="1"/>
        <sz val="8.0"/>
      </rPr>
      <t>2.01.04.01</t>
    </r>
  </si>
  <si>
    <r>
      <rPr>
        <rFont val="Arial MT"/>
        <color theme="1"/>
        <sz val="8.0"/>
      </rPr>
      <t>Empréstimos e Financiamentos</t>
    </r>
  </si>
  <si>
    <r>
      <rPr>
        <rFont val="Arial MT"/>
        <color theme="1"/>
        <sz val="8.0"/>
      </rPr>
      <t>2.01.04.01.01</t>
    </r>
  </si>
  <si>
    <r>
      <rPr>
        <rFont val="Arial MT"/>
        <color theme="1"/>
        <sz val="8.0"/>
      </rPr>
      <t>Em Moeda Nacional</t>
    </r>
  </si>
  <si>
    <r>
      <rPr>
        <rFont val="Arial MT"/>
        <color theme="1"/>
        <sz val="8.0"/>
      </rPr>
      <t>2.01.04.01.02</t>
    </r>
  </si>
  <si>
    <r>
      <rPr>
        <rFont val="Arial MT"/>
        <color theme="1"/>
        <sz val="8.0"/>
      </rPr>
      <t>Em Moeda Estrangeira</t>
    </r>
  </si>
  <si>
    <r>
      <rPr>
        <rFont val="Arial MT"/>
        <color theme="1"/>
        <sz val="8.0"/>
      </rPr>
      <t>Outras Obrigações</t>
    </r>
  </si>
  <si>
    <r>
      <rPr>
        <rFont val="Arial MT"/>
        <color theme="1"/>
        <sz val="8.0"/>
      </rPr>
      <t>2.01.05.02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</si>
  <si>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</si>
  <si>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2.01.05.02.01</t>
    </r>
  </si>
  <si>
    <r>
      <rPr>
        <rFont val="Arial MT"/>
        <color theme="1"/>
        <sz val="8.0"/>
      </rPr>
      <t>Dividendos e JCP a Pagar</t>
    </r>
  </si>
  <si>
    <r>
      <rPr>
        <rFont val="Arial MT"/>
        <color theme="1"/>
        <sz val="8.0"/>
      </rPr>
      <t>2.01.05.02.04</t>
    </r>
  </si>
  <si>
    <r>
      <rPr>
        <rFont val="Arial MT"/>
        <color theme="1"/>
        <sz val="8.0"/>
      </rPr>
      <t>Contas a Pagar</t>
    </r>
  </si>
  <si>
    <r>
      <rPr>
        <rFont val="Arial MT"/>
        <color theme="1"/>
        <sz val="8.0"/>
      </rPr>
      <t>2.01.05.02.06</t>
    </r>
  </si>
  <si>
    <r>
      <rPr>
        <rFont val="Arial MT"/>
        <color theme="1"/>
        <sz val="8.0"/>
      </rPr>
      <t>Dívidas com e sem direito de regresso</t>
    </r>
  </si>
  <si>
    <r>
      <rPr>
        <rFont val="Arial MT"/>
        <color theme="1"/>
        <sz val="8.0"/>
      </rPr>
      <t>2.01.05.02.09</t>
    </r>
  </si>
  <si>
    <r>
      <rPr>
        <rFont val="Arial MT"/>
        <color theme="1"/>
        <sz val="8.0"/>
      </rPr>
      <t>Instrumentos Financeiros Derivativos</t>
    </r>
  </si>
  <si>
    <r>
      <rPr>
        <rFont val="Arial MT"/>
        <color theme="1"/>
        <sz val="8.0"/>
      </rPr>
      <t>2.01.05.02.10</t>
    </r>
  </si>
  <si>
    <r>
      <rPr>
        <rFont val="Arial MT"/>
        <color theme="1"/>
        <sz val="8.0"/>
      </rPr>
      <t>Receitas Diferidas</t>
    </r>
  </si>
  <si>
    <r>
      <rPr>
        <rFont val="Arial MT"/>
        <color theme="1"/>
        <sz val="8.0"/>
      </rPr>
      <t>2.01.05.02.11</t>
    </r>
  </si>
  <si>
    <r>
      <rPr>
        <rFont val="Arial MT"/>
        <color theme="1"/>
        <sz val="8.0"/>
      </rPr>
      <t>Garantia financeira e de valor residual</t>
    </r>
  </si>
  <si>
    <r>
      <rPr>
        <rFont val="Arial MT"/>
        <color theme="1"/>
        <sz val="8.0"/>
      </rPr>
      <t>2.01.05.02.12</t>
    </r>
  </si>
  <si>
    <r>
      <rPr>
        <rFont val="Arial MT"/>
        <color theme="1"/>
        <sz val="8.0"/>
      </rPr>
      <t>Passivos de contrato</t>
    </r>
  </si>
  <si>
    <r>
      <rPr>
        <rFont val="Arial MT"/>
        <color theme="1"/>
        <sz val="8.0"/>
      </rPr>
      <t>2.01.05.02.13</t>
    </r>
  </si>
  <si>
    <r>
      <rPr>
        <rFont val="Arial MT"/>
        <color theme="1"/>
        <sz val="8.0"/>
      </rPr>
      <t>Passivo de arrendamento</t>
    </r>
  </si>
  <si>
    <r>
      <rPr>
        <rFont val="Arial MT"/>
        <color theme="1"/>
        <sz val="8.0"/>
      </rPr>
      <t>Provisões</t>
    </r>
  </si>
  <si>
    <r>
      <rPr>
        <rFont val="Arial MT"/>
        <color theme="1"/>
        <sz val="8.0"/>
      </rPr>
      <t>2.01.06.01</t>
    </r>
  </si>
  <si>
    <r>
      <rPr>
        <rFont val="Arial MT"/>
        <color theme="1"/>
        <sz val="8.0"/>
      </rPr>
      <t>Provisões Fiscais Previdenciárias Trabalhistas e Cíveis</t>
    </r>
  </si>
  <si>
    <r>
      <rPr>
        <rFont val="Arial MT"/>
        <color theme="1"/>
        <sz val="8.0"/>
      </rPr>
      <t>2.01.06.01.01</t>
    </r>
  </si>
  <si>
    <r>
      <rPr>
        <rFont val="Arial MT"/>
        <color theme="1"/>
        <sz val="8.0"/>
      </rPr>
      <t>Provisões Fiscais</t>
    </r>
  </si>
  <si>
    <r>
      <rPr>
        <rFont val="Arial MT"/>
        <color theme="1"/>
        <sz val="8.0"/>
      </rPr>
      <t>2.01.06.01.02</t>
    </r>
  </si>
  <si>
    <r>
      <rPr>
        <rFont val="Arial MT"/>
        <color theme="1"/>
        <sz val="8.0"/>
      </rPr>
      <t>Provisões Previdenciárias e Trabalhistas</t>
    </r>
  </si>
  <si>
    <r>
      <rPr>
        <rFont val="Arial MT"/>
        <color theme="1"/>
        <sz val="8.0"/>
      </rPr>
      <t>2.01.06.02</t>
    </r>
  </si>
  <si>
    <r>
      <rPr>
        <rFont val="Arial MT"/>
        <color theme="1"/>
        <sz val="8.0"/>
      </rPr>
      <t>Outras Provisões</t>
    </r>
  </si>
  <si>
    <r>
      <rPr>
        <rFont val="Arial MT"/>
        <color theme="1"/>
        <sz val="8.0"/>
      </rPr>
      <t>2.01.06.02.01</t>
    </r>
  </si>
  <si>
    <r>
      <rPr>
        <rFont val="Arial MT"/>
        <color theme="1"/>
        <sz val="8.0"/>
      </rPr>
      <t>Provisões para Garantias</t>
    </r>
  </si>
  <si>
    <r>
      <rPr>
        <rFont val="Arial MT"/>
        <color theme="1"/>
        <sz val="8.0"/>
      </rPr>
      <t>2.01.06.02.03</t>
    </r>
  </si>
  <si>
    <r>
      <rPr>
        <rFont val="Arial MT"/>
        <color theme="1"/>
        <sz val="8.0"/>
      </rPr>
      <t>Provisões para Passivos Ambientais e de Desativação</t>
    </r>
  </si>
  <si>
    <r>
      <rPr>
        <rFont val="Arial MT"/>
        <color theme="1"/>
        <sz val="8.0"/>
      </rPr>
      <t>2.01.06.02.04</t>
    </r>
  </si>
  <si>
    <r>
      <rPr>
        <rFont val="Arial MT"/>
        <color theme="1"/>
        <sz val="8.0"/>
      </rPr>
      <t>Outras Provisões</t>
    </r>
  </si>
  <si>
    <r>
      <rPr>
        <rFont val="Arial MT"/>
        <color theme="1"/>
        <sz val="8.0"/>
      </rPr>
      <t>Passivos sobre Ativos Não-Correntes a Venda e Descontinuados</t>
    </r>
  </si>
  <si>
    <r>
      <rPr>
        <rFont val="Arial MT"/>
        <color theme="1"/>
        <sz val="8.0"/>
      </rPr>
      <t>2.01.07.02</t>
    </r>
  </si>
  <si>
    <r>
      <rPr>
        <rFont val="Arial MT"/>
        <color theme="1"/>
        <sz val="8.0"/>
      </rPr>
      <t>Passivos sobre Ativos de Operações Descontinuadas</t>
    </r>
  </si>
  <si>
    <r>
      <rPr>
        <rFont val="Arial MT"/>
        <color theme="1"/>
        <sz val="8.0"/>
      </rPr>
      <t>2.02</t>
    </r>
  </si>
  <si>
    <r>
      <rPr>
        <rFont val="Arial MT"/>
        <color theme="1"/>
        <sz val="8.0"/>
      </rPr>
      <t>Passivo Não Circulante</t>
    </r>
  </si>
  <si>
    <r>
      <rPr>
        <rFont val="Arial MT"/>
        <color theme="1"/>
        <sz val="8.0"/>
      </rPr>
      <t>Empréstimos e Financiamentos</t>
    </r>
  </si>
  <si>
    <r>
      <rPr>
        <rFont val="Arial MT"/>
        <color theme="1"/>
        <sz val="8.0"/>
      </rPr>
      <t>2.02.01.01</t>
    </r>
  </si>
  <si>
    <r>
      <rPr>
        <rFont val="Arial MT"/>
        <color theme="1"/>
        <sz val="8.0"/>
      </rPr>
      <t>Empréstimos e Financiamentos</t>
    </r>
  </si>
  <si>
    <r>
      <rPr>
        <rFont val="Arial MT"/>
        <color theme="1"/>
        <sz val="8.0"/>
      </rPr>
      <t>2.02.01.01.01</t>
    </r>
  </si>
  <si>
    <r>
      <rPr>
        <rFont val="Arial MT"/>
        <color theme="1"/>
        <sz val="8.0"/>
      </rPr>
      <t>Em Moeda Nacional</t>
    </r>
  </si>
  <si>
    <r>
      <rPr>
        <rFont val="Arial MT"/>
        <color theme="1"/>
        <sz val="8.0"/>
      </rPr>
      <t>2.02.01.01.02</t>
    </r>
  </si>
  <si>
    <r>
      <rPr>
        <rFont val="Arial MT"/>
        <color theme="1"/>
        <sz val="8.0"/>
      </rPr>
      <t>Em Moeda Estrangeira</t>
    </r>
  </si>
  <si>
    <r>
      <rPr>
        <rFont val="Arial MT"/>
        <color theme="1"/>
        <sz val="8.0"/>
      </rPr>
      <t>Outras Obrigações</t>
    </r>
  </si>
  <si>
    <r>
      <rPr>
        <rFont val="Arial MT"/>
        <color theme="1"/>
        <sz val="8.0"/>
      </rPr>
      <t>2.02.02.02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</si>
  <si>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</si>
  <si>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2.02.02.02.03</t>
    </r>
  </si>
  <si>
    <r>
      <rPr>
        <rFont val="Arial MT"/>
        <color theme="1"/>
        <sz val="8.0"/>
      </rPr>
      <t>Contas a Pagar</t>
    </r>
  </si>
  <si>
    <r>
      <rPr>
        <rFont val="Arial MT"/>
        <color theme="1"/>
        <sz val="8.0"/>
      </rPr>
      <t>2.02.02.02.05</t>
    </r>
  </si>
  <si>
    <r>
      <rPr>
        <rFont val="Arial MT"/>
        <color theme="1"/>
        <sz val="8.0"/>
      </rPr>
      <t>Dívidas com e sem Direito de Regresso</t>
    </r>
  </si>
  <si>
    <r>
      <rPr>
        <rFont val="Arial MT"/>
        <color theme="1"/>
        <sz val="8.0"/>
      </rPr>
      <t>2.02.02.02.07</t>
    </r>
  </si>
  <si>
    <r>
      <rPr>
        <rFont val="Arial MT"/>
        <color theme="1"/>
        <sz val="8.0"/>
      </rPr>
      <t>Impostos e Encargos Sociais a Recolher</t>
    </r>
  </si>
  <si>
    <r>
      <rPr>
        <rFont val="Arial MT"/>
        <color theme="1"/>
        <sz val="8.0"/>
      </rPr>
      <t>2.02.02.02.08</t>
    </r>
  </si>
  <si>
    <r>
      <rPr>
        <rFont val="Arial MT"/>
        <color theme="1"/>
        <sz val="8.0"/>
      </rPr>
      <t>Instrumentos Financeiros Derivativos</t>
    </r>
  </si>
  <si>
    <r>
      <rPr>
        <rFont val="Arial MT"/>
        <color theme="1"/>
        <sz val="8.0"/>
      </rPr>
      <t>2.02.02.02.09</t>
    </r>
  </si>
  <si>
    <r>
      <rPr>
        <rFont val="Arial MT"/>
        <color theme="1"/>
        <sz val="8.0"/>
      </rPr>
      <t>Garantias Financeiras</t>
    </r>
  </si>
  <si>
    <r>
      <rPr>
        <rFont val="Arial MT"/>
        <color theme="1"/>
        <sz val="8.0"/>
      </rPr>
      <t>2.02.02.02.11</t>
    </r>
  </si>
  <si>
    <r>
      <rPr>
        <rFont val="Arial MT"/>
        <color theme="1"/>
        <sz val="8.0"/>
      </rPr>
      <t>Passivos de contrato</t>
    </r>
  </si>
  <si>
    <r>
      <rPr>
        <rFont val="Arial MT"/>
        <color theme="1"/>
        <sz val="8.0"/>
      </rPr>
      <t>2.02.02.02.12</t>
    </r>
  </si>
  <si>
    <r>
      <rPr>
        <rFont val="Arial MT"/>
        <color theme="1"/>
        <sz val="8.0"/>
      </rPr>
      <t>Passivo de arrendamento</t>
    </r>
  </si>
  <si>
    <r>
      <rPr>
        <rFont val="Arial MT"/>
        <color theme="1"/>
        <sz val="8.0"/>
      </rPr>
      <t>Tributos Diferidos</t>
    </r>
  </si>
  <si>
    <r>
      <rPr>
        <rFont val="Arial MT"/>
        <color theme="1"/>
        <sz val="8.0"/>
      </rPr>
      <t>2.02.03.01</t>
    </r>
  </si>
  <si>
    <r>
      <rPr>
        <rFont val="Arial MT"/>
        <color theme="1"/>
        <sz val="8.0"/>
      </rPr>
      <t>Imposto de Renda e Contribuição Social Diferidos</t>
    </r>
  </si>
  <si>
    <r>
      <rPr>
        <rFont val="Arial MT"/>
        <color theme="1"/>
        <sz val="8.0"/>
      </rPr>
      <t>Provisões</t>
    </r>
  </si>
  <si>
    <r>
      <rPr>
        <rFont val="Arial MT"/>
        <color theme="1"/>
        <sz val="8.0"/>
      </rPr>
      <t>2.02.04.01</t>
    </r>
  </si>
  <si>
    <r>
      <rPr>
        <rFont val="Arial MT"/>
        <color theme="1"/>
        <sz val="8.0"/>
      </rPr>
      <t>Provisões Fiscais Previdenciárias Trabalhistas e Cíveis</t>
    </r>
  </si>
  <si>
    <r>
      <rPr>
        <rFont val="Arial MT"/>
        <color theme="1"/>
        <sz val="8.0"/>
      </rPr>
      <t>2.02.04.01.01</t>
    </r>
  </si>
  <si>
    <r>
      <rPr>
        <rFont val="Arial MT"/>
        <color theme="1"/>
        <sz val="8.0"/>
      </rPr>
      <t>Provisões Fiscais</t>
    </r>
  </si>
  <si>
    <r>
      <rPr>
        <rFont val="Arial MT"/>
        <color theme="1"/>
        <sz val="8.0"/>
      </rPr>
      <t>2.02.04.01.02</t>
    </r>
  </si>
  <si>
    <r>
      <rPr>
        <rFont val="Arial MT"/>
        <color theme="1"/>
        <sz val="8.0"/>
      </rPr>
      <t>Provisões Previdenciárias e Trabalhistas</t>
    </r>
  </si>
  <si>
    <r>
      <rPr>
        <rFont val="Arial MT"/>
        <color theme="1"/>
        <sz val="8.0"/>
      </rPr>
      <t>2.02.04.01.03</t>
    </r>
  </si>
  <si>
    <r>
      <rPr>
        <rFont val="Arial MT"/>
        <color theme="1"/>
        <sz val="8.0"/>
      </rPr>
      <t>Provisões para Benefícios a Empregados</t>
    </r>
  </si>
  <si>
    <r>
      <rPr>
        <rFont val="Arial MT"/>
        <color theme="1"/>
        <sz val="8.0"/>
      </rPr>
      <t>2.02.04.01.04</t>
    </r>
  </si>
  <si>
    <r>
      <rPr>
        <rFont val="Arial MT"/>
        <color theme="1"/>
        <sz val="8.0"/>
      </rPr>
      <t>Provisões Cíveis</t>
    </r>
  </si>
  <si>
    <r>
      <rPr>
        <rFont val="Arial MT"/>
        <color theme="1"/>
        <sz val="8.0"/>
      </rPr>
      <t>2.02.04.02</t>
    </r>
  </si>
  <si>
    <r>
      <rPr>
        <rFont val="Arial MT"/>
        <color theme="1"/>
        <sz val="8.0"/>
      </rPr>
      <t>Outras Provisões</t>
    </r>
  </si>
  <si>
    <r>
      <rPr>
        <rFont val="Arial MT"/>
        <color theme="1"/>
        <sz val="8.0"/>
      </rPr>
      <t>2.02.04.02.01</t>
    </r>
  </si>
  <si>
    <r>
      <rPr>
        <rFont val="Arial MT"/>
        <color theme="1"/>
        <sz val="8.0"/>
      </rPr>
      <t>Provisões para Garantias</t>
    </r>
  </si>
  <si>
    <r>
      <rPr>
        <rFont val="Arial MT"/>
        <color theme="1"/>
        <sz val="8.0"/>
      </rPr>
      <t>2.02.04.02.03</t>
    </r>
  </si>
  <si>
    <r>
      <rPr>
        <rFont val="Arial MT"/>
        <color theme="1"/>
        <sz val="8.0"/>
      </rPr>
      <t>Provisões para Passivos Ambientais e de Desativação</t>
    </r>
  </si>
  <si>
    <r>
      <rPr>
        <rFont val="Arial MT"/>
        <color theme="1"/>
        <sz val="8.0"/>
      </rPr>
      <t>2.02.04.02.04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</si>
  <si>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</si>
  <si>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Lucros e Receitas a Apropriar</t>
    </r>
  </si>
  <si>
    <r>
      <rPr>
        <rFont val="Arial MT"/>
        <color theme="1"/>
        <sz val="8.0"/>
      </rPr>
      <t>2.02.06.02</t>
    </r>
  </si>
  <si>
    <r>
      <rPr>
        <rFont val="Arial MT"/>
        <color theme="1"/>
        <sz val="8.0"/>
      </rPr>
      <t>Receitas a Apropriar</t>
    </r>
  </si>
  <si>
    <r>
      <rPr>
        <rFont val="Arial MT"/>
        <color theme="1"/>
        <sz val="8.0"/>
      </rPr>
      <t>2.03</t>
    </r>
  </si>
  <si>
    <r>
      <rPr>
        <rFont val="Arial MT"/>
        <color theme="1"/>
        <sz val="8.0"/>
      </rPr>
      <t>Patrimônio Líquido Consolidado</t>
    </r>
  </si>
  <si>
    <r>
      <rPr>
        <rFont val="Arial MT"/>
        <color theme="1"/>
        <sz val="8.0"/>
      </rPr>
      <t>Capital Social Realizado</t>
    </r>
  </si>
  <si>
    <r>
      <rPr>
        <rFont val="Arial MT"/>
        <color theme="1"/>
        <sz val="8.0"/>
      </rPr>
      <t>Reservas de Capital</t>
    </r>
  </si>
  <si>
    <r>
      <rPr>
        <rFont val="Arial MT"/>
        <color theme="1"/>
        <sz val="8.0"/>
      </rPr>
      <t>2.03.02.05</t>
    </r>
  </si>
  <si>
    <r>
      <rPr>
        <rFont val="Arial MT"/>
        <color theme="1"/>
        <sz val="8.0"/>
      </rPr>
      <t>Ações em Tesouraria</t>
    </r>
  </si>
  <si>
    <r>
      <rPr>
        <rFont val="Arial MT"/>
        <color theme="1"/>
        <sz val="8.0"/>
      </rPr>
      <t>2.03.02.07</t>
    </r>
  </si>
  <si>
    <r>
      <rPr>
        <rFont val="Arial MT"/>
        <color theme="1"/>
        <sz val="8.0"/>
      </rPr>
      <t>Remuneração baseada em ações</t>
    </r>
  </si>
  <si>
    <r>
      <rPr>
        <rFont val="Arial MT"/>
        <color theme="1"/>
        <sz val="8.0"/>
      </rPr>
      <t>Reservas de Lucros</t>
    </r>
  </si>
  <si>
    <r>
      <rPr>
        <rFont val="Arial MT"/>
        <color theme="1"/>
        <sz val="8.0"/>
      </rPr>
      <t>2.03.04.01</t>
    </r>
  </si>
  <si>
    <r>
      <rPr>
        <rFont val="Arial MT"/>
        <color theme="1"/>
        <sz val="8.0"/>
      </rPr>
      <t>Reserva Legal</t>
    </r>
  </si>
  <si>
    <r>
      <rPr>
        <rFont val="Arial MT"/>
        <color theme="1"/>
        <sz val="8.0"/>
      </rPr>
      <t>2.03.04.10</t>
    </r>
  </si>
  <si>
    <r>
      <rPr>
        <rFont val="Arial MT"/>
        <color theme="1"/>
        <sz val="8.0"/>
      </rPr>
      <t>Subvenção para Investimentos</t>
    </r>
  </si>
  <si>
    <r>
      <rPr>
        <rFont val="Arial MT"/>
        <color theme="1"/>
        <sz val="8.0"/>
      </rPr>
      <t>2.03.04.11</t>
    </r>
  </si>
  <si>
    <r>
      <rPr>
        <rFont val="Arial MT"/>
        <color theme="1"/>
        <sz val="8.0"/>
      </rPr>
      <t>Reservas para Investimentos e Capital de Giro</t>
    </r>
  </si>
  <si>
    <r>
      <rPr>
        <rFont val="Arial MT"/>
        <color theme="1"/>
        <sz val="8.0"/>
      </rPr>
      <t>Lucros/Prejuízos Acumulados</t>
    </r>
  </si>
  <si>
    <r>
      <rPr>
        <rFont val="Arial MT"/>
        <color theme="1"/>
        <sz val="8.0"/>
      </rPr>
      <t>Ajustes de Avaliação Patrimonial</t>
    </r>
  </si>
  <si>
    <r>
      <rPr>
        <rFont val="Arial MT"/>
        <color theme="1"/>
        <sz val="8.0"/>
      </rPr>
      <t>2.03.06.01</t>
    </r>
  </si>
  <si>
    <r>
      <rPr>
        <rFont val="Arial MT"/>
        <color theme="1"/>
        <sz val="8.0"/>
      </rPr>
      <t>Resultado nas operações com acionistas não controladores</t>
    </r>
  </si>
  <si>
    <r>
      <rPr>
        <rFont val="Arial MT"/>
        <color theme="1"/>
        <sz val="8.0"/>
      </rPr>
      <t>2.03.06.02</t>
    </r>
  </si>
  <si>
    <r>
      <rPr>
        <rFont val="Arial MT"/>
        <color theme="1"/>
        <sz val="8.0"/>
      </rPr>
      <t>Ganho (Perda) com benefícios pós-emprego</t>
    </r>
  </si>
  <si>
    <r>
      <rPr>
        <rFont val="Arial MT"/>
        <color theme="1"/>
        <sz val="8.0"/>
      </rPr>
      <t>2.03.06.03</t>
    </r>
  </si>
  <si>
    <r>
      <rPr>
        <rFont val="Arial MT"/>
        <color theme="1"/>
        <sz val="8.0"/>
      </rPr>
      <t>Ajustes acumulados de conversão</t>
    </r>
  </si>
  <si>
    <r>
      <rPr>
        <rFont val="Arial MT"/>
        <color theme="1"/>
        <sz val="8.0"/>
      </rPr>
      <t>2.03.06.04</t>
    </r>
  </si>
  <si>
    <r>
      <rPr>
        <rFont val="Arial MT"/>
        <color theme="1"/>
        <sz val="8.0"/>
      </rPr>
      <t>Instrumentos Financeiros</t>
    </r>
  </si>
  <si>
    <r>
      <rPr>
        <rFont val="Arial MT"/>
        <color theme="1"/>
        <sz val="8.0"/>
      </rPr>
      <t>Participação dos Acionistas Não Controladores</t>
    </r>
  </si>
  <si>
    <t>Dfs Consolidadas / Demonstração do Resultado</t>
  </si>
  <si>
    <r>
      <rPr>
        <rFont val="Arial"/>
        <b/>
        <color theme="1"/>
        <sz val="12.0"/>
      </rPr>
      <t>(Reais Mil)</t>
    </r>
  </si>
  <si>
    <r>
      <rPr>
        <rFont val="Arial"/>
        <b/>
        <color theme="1"/>
        <sz val="8.0"/>
      </rPr>
      <t>Código da</t>
    </r>
  </si>
  <si>
    <r>
      <rPr>
        <rFont val="Arial"/>
        <b/>
        <color theme="1"/>
        <sz val="8.0"/>
      </rPr>
      <t>Descrição da Conta</t>
    </r>
  </si>
  <si>
    <r>
      <rPr>
        <rFont val="Arial"/>
        <b/>
        <color theme="1"/>
        <sz val="8.0"/>
      </rPr>
      <t>Último Exercício</t>
    </r>
  </si>
  <si>
    <r>
      <rPr>
        <rFont val="Arial"/>
        <b/>
        <color theme="1"/>
        <sz val="8.0"/>
      </rPr>
      <t>Penúltimo Exercício</t>
    </r>
  </si>
  <si>
    <r>
      <rPr>
        <rFont val="Arial"/>
        <b/>
        <color theme="1"/>
        <sz val="8.0"/>
      </rPr>
      <t>Antepenúltimo Exercício</t>
    </r>
  </si>
  <si>
    <r>
      <rPr>
        <rFont val="Arial"/>
        <b/>
        <color theme="1"/>
        <sz val="8.0"/>
      </rPr>
      <t>Conta</t>
    </r>
  </si>
  <si>
    <r>
      <rPr>
        <rFont val="Arial"/>
        <b/>
        <color theme="1"/>
        <sz val="8.0"/>
      </rPr>
      <t>01/01/2020 à 31/12/2020</t>
    </r>
  </si>
  <si>
    <r>
      <rPr>
        <rFont val="Arial"/>
        <b/>
        <color theme="1"/>
        <sz val="8.0"/>
      </rPr>
      <t>01/01/2019 à 31/12/2019</t>
    </r>
  </si>
  <si>
    <r>
      <rPr>
        <rFont val="Arial"/>
        <b/>
        <color theme="1"/>
        <sz val="8.0"/>
      </rPr>
      <t>01/01/2018 à 31/12/2018</t>
    </r>
  </si>
  <si>
    <r>
      <rPr>
        <rFont val="Arial MT"/>
        <color theme="1"/>
        <sz val="8.0"/>
      </rPr>
      <t>3.01</t>
    </r>
  </si>
  <si>
    <r>
      <rPr>
        <rFont val="Arial MT"/>
        <color theme="1"/>
        <sz val="8.0"/>
      </rPr>
      <t>Receita de Venda de Bens e/ou Serviços</t>
    </r>
  </si>
  <si>
    <r>
      <rPr>
        <rFont val="Arial MT"/>
        <color theme="1"/>
        <sz val="8.0"/>
      </rPr>
      <t>3.02</t>
    </r>
  </si>
  <si>
    <r>
      <rPr>
        <rFont val="Arial MT"/>
        <color theme="1"/>
        <sz val="8.0"/>
      </rPr>
      <t>Custo dos Bens e/ou Serviços Vendidos</t>
    </r>
  </si>
  <si>
    <r>
      <rPr>
        <rFont val="Arial MT"/>
        <color theme="1"/>
        <sz val="8.0"/>
      </rPr>
      <t>3.03</t>
    </r>
  </si>
  <si>
    <r>
      <rPr>
        <rFont val="Arial MT"/>
        <color theme="1"/>
        <sz val="8.0"/>
      </rPr>
      <t>Resultado Bruto</t>
    </r>
  </si>
  <si>
    <r>
      <rPr>
        <rFont val="Arial MT"/>
        <color theme="1"/>
        <sz val="8.0"/>
      </rPr>
      <t>3.04</t>
    </r>
  </si>
  <si>
    <r>
      <rPr>
        <rFont val="Arial MT"/>
        <color theme="1"/>
        <sz val="8.0"/>
      </rPr>
      <t>Despesas/Receitas Operacionais</t>
    </r>
  </si>
  <si>
    <r>
      <rPr>
        <rFont val="Arial MT"/>
        <color theme="1"/>
        <sz val="8.0"/>
      </rPr>
      <t>Despesas com Vendas</t>
    </r>
  </si>
  <si>
    <r>
      <rPr>
        <rFont val="Arial MT"/>
        <color theme="1"/>
        <sz val="8.0"/>
      </rPr>
      <t>Despesas Gerais e Administrativas</t>
    </r>
  </si>
  <si>
    <r>
      <rPr>
        <rFont val="Arial MT"/>
        <color theme="1"/>
        <sz val="8.0"/>
      </rPr>
      <t>Perdas pela Não Recuperabilidade de Ativos</t>
    </r>
  </si>
  <si>
    <r>
      <rPr>
        <rFont val="Arial MT"/>
        <color theme="1"/>
        <sz val="8.0"/>
      </rPr>
      <t>3.04.03.01</t>
    </r>
  </si>
  <si>
    <r>
      <rPr>
        <rFont val="Arial MT"/>
        <color theme="1"/>
        <sz val="8.0"/>
      </rPr>
      <t>Ganhos (perdas) líquidas sobre contas a receber e ativos de contrato</t>
    </r>
  </si>
  <si>
    <r>
      <rPr>
        <rFont val="Arial MT"/>
        <color theme="1"/>
        <sz val="8.0"/>
      </rPr>
      <t>Outras Receitas Operacionais</t>
    </r>
  </si>
  <si>
    <r>
      <rPr>
        <rFont val="Arial MT"/>
        <color theme="1"/>
        <sz val="8.0"/>
      </rPr>
      <t>Outras Despesas Operacionais</t>
    </r>
  </si>
  <si>
    <r>
      <rPr>
        <rFont val="Arial MT"/>
        <color theme="1"/>
        <sz val="8.0"/>
      </rPr>
      <t>3.04.05.01</t>
    </r>
  </si>
  <si>
    <r>
      <rPr>
        <rFont val="Arial MT"/>
        <color theme="1"/>
        <sz val="8.0"/>
      </rPr>
      <t>Pesquisa</t>
    </r>
  </si>
  <si>
    <r>
      <rPr>
        <rFont val="Arial MT"/>
        <color theme="1"/>
        <sz val="8.0"/>
      </rPr>
      <t>3.04.05.02</t>
    </r>
  </si>
  <si>
    <r>
      <rPr>
        <rFont val="Arial MT"/>
        <color theme="1"/>
        <sz val="8.0"/>
      </rPr>
      <t>Despesas Operacionais</t>
    </r>
  </si>
  <si>
    <r>
      <rPr>
        <rFont val="Arial MT"/>
        <color theme="1"/>
        <sz val="8.0"/>
      </rPr>
      <t>Resultado de Equivalência Patrimonial</t>
    </r>
  </si>
  <si>
    <r>
      <rPr>
        <rFont val="Arial MT"/>
        <color theme="1"/>
        <sz val="8.0"/>
      </rPr>
      <t>3.05</t>
    </r>
  </si>
  <si>
    <r>
      <rPr>
        <rFont val="Arial MT"/>
        <color theme="1"/>
        <sz val="8.0"/>
      </rPr>
      <t>Resultado Antes do Resultado Financeiro e dos Tributos</t>
    </r>
  </si>
  <si>
    <r>
      <rPr>
        <rFont val="Arial MT"/>
        <color theme="1"/>
        <sz val="8.0"/>
      </rPr>
      <t>3.06</t>
    </r>
  </si>
  <si>
    <r>
      <rPr>
        <rFont val="Arial MT"/>
        <color theme="1"/>
        <sz val="8.0"/>
      </rPr>
      <t>Resultado Financeiro</t>
    </r>
  </si>
  <si>
    <r>
      <rPr>
        <rFont val="Arial MT"/>
        <color theme="1"/>
        <sz val="8.0"/>
      </rPr>
      <t>Receitas Financeiras</t>
    </r>
  </si>
  <si>
    <r>
      <rPr>
        <rFont val="Arial MT"/>
        <color theme="1"/>
        <sz val="8.0"/>
      </rPr>
      <t>3.06.01.01</t>
    </r>
  </si>
  <si>
    <r>
      <rPr>
        <rFont val="Arial MT"/>
        <color theme="1"/>
        <sz val="8.0"/>
      </rPr>
      <t>Variações Monetárias Ativas</t>
    </r>
  </si>
  <si>
    <r>
      <rPr>
        <rFont val="Arial MT"/>
        <color theme="1"/>
        <sz val="8.0"/>
      </rPr>
      <t>3.06.01.02</t>
    </r>
  </si>
  <si>
    <r>
      <rPr>
        <rFont val="Arial MT"/>
        <color theme="1"/>
        <sz val="8.0"/>
      </rPr>
      <t>Receitas Financeiras</t>
    </r>
  </si>
  <si>
    <r>
      <rPr>
        <rFont val="Arial MT"/>
        <color theme="1"/>
        <sz val="8.0"/>
      </rPr>
      <t>Despesas Financeiras</t>
    </r>
  </si>
  <si>
    <r>
      <rPr>
        <rFont val="Arial MT"/>
        <color theme="1"/>
        <sz val="8.0"/>
      </rPr>
      <t>3.06.02.01</t>
    </r>
  </si>
  <si>
    <r>
      <rPr>
        <rFont val="Arial MT"/>
        <color theme="1"/>
        <sz val="8.0"/>
      </rPr>
      <t>Variações Monetárias Passivas</t>
    </r>
  </si>
  <si>
    <r>
      <rPr>
        <rFont val="Arial MT"/>
        <color theme="1"/>
        <sz val="8.0"/>
      </rPr>
      <t>3.06.02.02</t>
    </r>
  </si>
  <si>
    <r>
      <rPr>
        <rFont val="Arial MT"/>
        <color theme="1"/>
        <sz val="8.0"/>
      </rPr>
      <t>Despesas Financeiras</t>
    </r>
  </si>
  <si>
    <r>
      <rPr>
        <rFont val="Arial MT"/>
        <color theme="1"/>
        <sz val="8.0"/>
      </rPr>
      <t>3.07</t>
    </r>
  </si>
  <si>
    <r>
      <rPr>
        <rFont val="Arial MT"/>
        <color theme="1"/>
        <sz val="8.0"/>
      </rPr>
      <t>Resultado Antes dos Tributos sobre o Lucro</t>
    </r>
  </si>
  <si>
    <r>
      <rPr>
        <rFont val="Arial MT"/>
        <color theme="1"/>
        <sz val="8.0"/>
      </rPr>
      <t>3.08</t>
    </r>
  </si>
  <si>
    <r>
      <rPr>
        <rFont val="Arial MT"/>
        <color theme="1"/>
        <sz val="8.0"/>
      </rPr>
      <t>Imposto de Renda e Contribuição Social sobre o Lucro</t>
    </r>
  </si>
  <si>
    <r>
      <rPr>
        <rFont val="Arial MT"/>
        <color theme="1"/>
        <sz val="8.0"/>
      </rPr>
      <t>Corrente</t>
    </r>
  </si>
  <si>
    <r>
      <rPr>
        <rFont val="Arial MT"/>
        <color theme="1"/>
        <sz val="8.0"/>
      </rPr>
      <t>Diferido</t>
    </r>
  </si>
  <si>
    <r>
      <rPr>
        <rFont val="Arial MT"/>
        <color theme="1"/>
        <sz val="8.0"/>
      </rPr>
      <t>3.09</t>
    </r>
  </si>
  <si>
    <r>
      <rPr>
        <rFont val="Arial MT"/>
        <color theme="1"/>
        <sz val="8.0"/>
      </rPr>
      <t>Resultado Líquido das Operações Continuadas</t>
    </r>
  </si>
  <si>
    <r>
      <rPr>
        <rFont val="Arial MT"/>
        <color theme="1"/>
        <sz val="8.0"/>
      </rPr>
      <t>3.11</t>
    </r>
  </si>
  <si>
    <t>Lucro/Prejuízo Consolidado do Período</t>
  </si>
  <si>
    <r>
      <rPr>
        <rFont val="Arial MT"/>
        <color theme="1"/>
        <sz val="8.0"/>
      </rPr>
      <t>Atribuído a Sócios da Empresa Controladora</t>
    </r>
  </si>
  <si>
    <r>
      <rPr>
        <rFont val="Arial MT"/>
        <color theme="1"/>
        <sz val="8.0"/>
      </rPr>
      <t>Atribuído a Sócios Não Controladores</t>
    </r>
  </si>
  <si>
    <r>
      <rPr>
        <rFont val="Arial MT"/>
        <color theme="1"/>
        <sz val="8.0"/>
      </rPr>
      <t>3.99</t>
    </r>
  </si>
  <si>
    <r>
      <rPr>
        <rFont val="Arial MT"/>
        <color theme="1"/>
        <sz val="8.0"/>
      </rPr>
      <t>Lucro por Ação - (Reais / Ação)</t>
    </r>
  </si>
  <si>
    <r>
      <rPr>
        <rFont val="Arial MT"/>
        <color theme="1"/>
        <sz val="8.0"/>
      </rPr>
      <t>3.99.01</t>
    </r>
  </si>
  <si>
    <r>
      <rPr>
        <rFont val="Arial MT"/>
        <color theme="1"/>
        <sz val="8.0"/>
      </rPr>
      <t>Lucro Básico por Ação</t>
    </r>
  </si>
  <si>
    <r>
      <rPr>
        <rFont val="Arial MT"/>
        <color theme="1"/>
        <sz val="8.0"/>
      </rPr>
      <t>3.99.01.01</t>
    </r>
  </si>
  <si>
    <r>
      <rPr>
        <rFont val="Arial MT"/>
        <color theme="1"/>
        <sz val="8.0"/>
      </rPr>
      <t>ON</t>
    </r>
  </si>
  <si>
    <r>
      <rPr>
        <rFont val="Arial MT"/>
        <color theme="1"/>
        <sz val="8.0"/>
      </rPr>
      <t>3.99.02</t>
    </r>
  </si>
  <si>
    <r>
      <rPr>
        <rFont val="Arial MT"/>
        <color theme="1"/>
        <sz val="8.0"/>
      </rPr>
      <t>Lucro Diluído por Ação</t>
    </r>
  </si>
  <si>
    <r>
      <rPr>
        <rFont val="Arial MT"/>
        <color theme="1"/>
        <sz val="8.0"/>
      </rPr>
      <t>3.99.02.01</t>
    </r>
  </si>
  <si>
    <r>
      <rPr>
        <rFont val="Arial MT"/>
        <color theme="1"/>
        <sz val="8.0"/>
      </rPr>
      <t>ON</t>
    </r>
  </si>
  <si>
    <r>
      <rPr>
        <rFont val="Arial"/>
        <b/>
        <color theme="1"/>
        <sz val="12.0"/>
      </rPr>
      <t>Dfs Consolidadas / Demonstração do Fluxo de Caixa - Método Indireto</t>
    </r>
  </si>
  <si>
    <r>
      <rPr>
        <rFont val="Arial"/>
        <b/>
        <color theme="1"/>
        <sz val="12.0"/>
      </rPr>
      <t>(Reais Mil)</t>
    </r>
  </si>
  <si>
    <r>
      <rPr>
        <rFont val="Arial"/>
        <b/>
        <color theme="1"/>
        <sz val="8.0"/>
      </rPr>
      <t>Código da</t>
    </r>
  </si>
  <si>
    <r>
      <rPr>
        <rFont val="Arial"/>
        <b/>
        <color theme="1"/>
        <sz val="8.0"/>
      </rPr>
      <t>Descrição da Conta</t>
    </r>
  </si>
  <si>
    <r>
      <rPr>
        <rFont val="Arial"/>
        <b/>
        <color theme="1"/>
        <sz val="8.0"/>
      </rPr>
      <t>Último Exercício</t>
    </r>
  </si>
  <si>
    <r>
      <rPr>
        <rFont val="Arial"/>
        <b/>
        <color theme="1"/>
        <sz val="8.0"/>
      </rPr>
      <t>Penúltimo Exercício</t>
    </r>
  </si>
  <si>
    <r>
      <rPr>
        <rFont val="Arial"/>
        <b/>
        <color theme="1"/>
        <sz val="8.0"/>
      </rPr>
      <t>Antepenúltimo Exercício</t>
    </r>
  </si>
  <si>
    <r>
      <rPr>
        <rFont val="Arial"/>
        <b/>
        <color theme="1"/>
        <sz val="8.0"/>
      </rPr>
      <t>Conta</t>
    </r>
  </si>
  <si>
    <r>
      <rPr>
        <rFont val="Arial"/>
        <b/>
        <color theme="1"/>
        <sz val="8.0"/>
      </rPr>
      <t>01/01/2020 à 31/12/2020</t>
    </r>
  </si>
  <si>
    <r>
      <rPr>
        <rFont val="Arial"/>
        <b/>
        <color theme="1"/>
        <sz val="8.0"/>
      </rPr>
      <t>01/01/2019 à 31/12/2019</t>
    </r>
  </si>
  <si>
    <r>
      <rPr>
        <rFont val="Arial"/>
        <b/>
        <color theme="1"/>
        <sz val="8.0"/>
      </rPr>
      <t>01/01/2018 à 31/12/2018</t>
    </r>
  </si>
  <si>
    <r>
      <rPr>
        <rFont val="Arial MT"/>
        <color theme="1"/>
        <sz val="8.0"/>
      </rPr>
      <t>6.01</t>
    </r>
  </si>
  <si>
    <r>
      <rPr>
        <rFont val="Arial MT"/>
        <color theme="1"/>
        <sz val="8.0"/>
      </rPr>
      <t>Caixa Líquido Atividades Operacionais</t>
    </r>
  </si>
  <si>
    <r>
      <rPr>
        <rFont val="Arial MT"/>
        <color theme="1"/>
        <sz val="8.0"/>
      </rPr>
      <t>Caixa Gerado nas Operações</t>
    </r>
  </si>
  <si>
    <r>
      <rPr>
        <rFont val="Arial MT"/>
        <color theme="1"/>
        <sz val="8.0"/>
      </rPr>
      <t>6.01.01.01</t>
    </r>
  </si>
  <si>
    <r>
      <rPr>
        <rFont val="Arial MT"/>
        <color theme="1"/>
        <sz val="8.0"/>
      </rPr>
      <t>Lucro líquido (Prejuízo) do exercício</t>
    </r>
  </si>
  <si>
    <r>
      <rPr>
        <rFont val="Arial MT"/>
        <color theme="1"/>
        <sz val="8.0"/>
      </rPr>
      <t>6.01.01.02</t>
    </r>
  </si>
  <si>
    <r>
      <rPr>
        <rFont val="Arial MT"/>
        <color theme="1"/>
        <sz val="8.0"/>
      </rPr>
      <t>Depreciações do imobilizado</t>
    </r>
  </si>
  <si>
    <r>
      <rPr>
        <rFont val="Arial MT"/>
        <color theme="1"/>
        <sz val="8.0"/>
      </rPr>
      <t>6.01.01.03</t>
    </r>
  </si>
  <si>
    <r>
      <rPr>
        <rFont val="Arial MT"/>
        <color theme="1"/>
        <sz val="8.0"/>
      </rPr>
      <t>Amortizações do intangível</t>
    </r>
  </si>
  <si>
    <r>
      <rPr>
        <rFont val="Arial MT"/>
        <color theme="1"/>
        <sz val="8.0"/>
      </rPr>
      <t>6.01.01.04</t>
    </r>
  </si>
  <si>
    <r>
      <rPr>
        <rFont val="Arial MT"/>
        <color theme="1"/>
        <sz val="8.0"/>
      </rPr>
      <t>Realização contribuição de parceiros</t>
    </r>
  </si>
  <si>
    <r>
      <rPr>
        <rFont val="Arial MT"/>
        <color theme="1"/>
        <sz val="8.0"/>
      </rPr>
      <t>6.01.01.05</t>
    </r>
  </si>
  <si>
    <r>
      <rPr>
        <rFont val="Arial MT"/>
        <color theme="1"/>
        <sz val="8.0"/>
      </rPr>
      <t>Perda por obsolescência dos estoques</t>
    </r>
  </si>
  <si>
    <r>
      <rPr>
        <rFont val="Arial MT"/>
        <color theme="1"/>
        <sz val="8.0"/>
      </rPr>
      <t>6.01.01.06</t>
    </r>
  </si>
  <si>
    <r>
      <rPr>
        <rFont val="Arial MT"/>
        <color theme="1"/>
        <sz val="8.0"/>
      </rPr>
      <t>Ajuste valor de mercado, inventário, imobilizado e intangível</t>
    </r>
  </si>
  <si>
    <r>
      <rPr>
        <rFont val="Arial MT"/>
        <color theme="1"/>
        <sz val="8.0"/>
      </rPr>
      <t>6.01.01.07</t>
    </r>
  </si>
  <si>
    <r>
      <rPr>
        <rFont val="Arial MT"/>
        <color theme="1"/>
        <sz val="8.0"/>
      </rPr>
      <t>Perda (reversão) em créditos de liquidação duvidosa</t>
    </r>
  </si>
  <si>
    <r>
      <rPr>
        <rFont val="Arial MT"/>
        <color theme="1"/>
        <sz val="8.0"/>
      </rPr>
      <t>6.01.01.08</t>
    </r>
  </si>
  <si>
    <r>
      <rPr>
        <rFont val="Arial MT"/>
        <color theme="1"/>
        <sz val="8.0"/>
      </rPr>
      <t>Imposto de renda e contribuição social diferidos</t>
    </r>
  </si>
  <si>
    <r>
      <rPr>
        <rFont val="Arial MT"/>
        <color theme="1"/>
        <sz val="8.0"/>
      </rPr>
      <t>6.01.01.09</t>
    </r>
  </si>
  <si>
    <r>
      <rPr>
        <rFont val="Arial MT"/>
        <color theme="1"/>
        <sz val="8.0"/>
      </rPr>
      <t>Juros sobre empréstimos</t>
    </r>
  </si>
  <si>
    <r>
      <rPr>
        <rFont val="Arial MT"/>
        <color theme="1"/>
        <sz val="8.0"/>
      </rPr>
      <t>6.01.01.10</t>
    </r>
  </si>
  <si>
    <r>
      <rPr>
        <rFont val="Arial MT"/>
        <color theme="1"/>
        <sz val="8.0"/>
      </rPr>
      <t>Equivalência patrimonial</t>
    </r>
  </si>
  <si>
    <t>6.01.01.11</t>
  </si>
  <si>
    <t>Remuneração em ações</t>
  </si>
  <si>
    <r>
      <rPr>
        <rFont val="Arial MT"/>
        <color theme="1"/>
        <sz val="8.0"/>
      </rPr>
      <t>6.01.01.12</t>
    </r>
  </si>
  <si>
    <r>
      <rPr>
        <rFont val="Arial MT"/>
        <color theme="1"/>
        <sz val="8.0"/>
      </rPr>
      <t>Variação monetária e cambial</t>
    </r>
  </si>
  <si>
    <r>
      <rPr>
        <rFont val="Arial MT"/>
        <color theme="1"/>
        <sz val="8.0"/>
      </rPr>
      <t>6.01.01.13</t>
    </r>
  </si>
  <si>
    <r>
      <rPr>
        <rFont val="Arial MT"/>
        <color theme="1"/>
        <sz val="8.0"/>
      </rPr>
      <t>Marcação a mercado das garantias de valor residual</t>
    </r>
  </si>
  <si>
    <r>
      <rPr>
        <rFont val="Arial MT"/>
        <color theme="1"/>
        <sz val="8.0"/>
      </rPr>
      <t>6.01.01.15</t>
    </r>
  </si>
  <si>
    <r>
      <rPr>
        <rFont val="Arial MT"/>
        <color theme="1"/>
        <sz val="8.0"/>
      </rPr>
      <t>Perda na alienação de ativo permanente</t>
    </r>
  </si>
  <si>
    <r>
      <rPr>
        <rFont val="Arial MT"/>
        <color theme="1"/>
        <sz val="8.0"/>
      </rPr>
      <t>6.01.01.16</t>
    </r>
  </si>
  <si>
    <r>
      <rPr>
        <rFont val="Arial MT"/>
        <color theme="1"/>
        <sz val="8.0"/>
      </rPr>
      <t>Juros sobre títulos e valores mobiliários, líquidos</t>
    </r>
  </si>
  <si>
    <r>
      <rPr>
        <rFont val="Arial MT"/>
        <color theme="1"/>
        <sz val="8.0"/>
      </rPr>
      <t>6.01.01.17</t>
    </r>
  </si>
  <si>
    <r>
      <rPr>
        <rFont val="Arial MT"/>
        <color theme="1"/>
        <sz val="8.0"/>
      </rPr>
      <t>Realização subsídios governamentais</t>
    </r>
  </si>
  <si>
    <r>
      <rPr>
        <rFont val="Arial MT"/>
        <color theme="1"/>
        <sz val="8.0"/>
      </rPr>
      <t>6.01.01.19</t>
    </r>
  </si>
  <si>
    <r>
      <rPr>
        <rFont val="Arial MT"/>
        <color theme="1"/>
        <sz val="8.0"/>
      </rPr>
      <t>Provisões Diversas</t>
    </r>
  </si>
  <si>
    <r>
      <rPr>
        <rFont val="Arial MT"/>
        <color theme="1"/>
        <sz val="8.0"/>
      </rPr>
      <t>6.01.01.20</t>
    </r>
  </si>
  <si>
    <r>
      <rPr>
        <rFont val="Arial MT"/>
        <color theme="1"/>
        <sz val="8.0"/>
      </rPr>
      <t>Outros</t>
    </r>
  </si>
  <si>
    <r>
      <rPr>
        <rFont val="Arial MT"/>
        <color theme="1"/>
        <sz val="8.0"/>
      </rPr>
      <t>Variações nos Ativos e Passivos</t>
    </r>
  </si>
  <si>
    <r>
      <rPr>
        <rFont val="Arial MT"/>
        <color theme="1"/>
        <sz val="8.0"/>
      </rPr>
      <t>6.01.02.01</t>
    </r>
  </si>
  <si>
    <r>
      <rPr>
        <rFont val="Arial MT"/>
        <color theme="1"/>
        <sz val="8.0"/>
      </rPr>
      <t>Investimentos financeiros</t>
    </r>
  </si>
  <si>
    <r>
      <rPr>
        <rFont val="Arial MT"/>
        <color theme="1"/>
        <sz val="8.0"/>
      </rPr>
      <t>6.01.02.02</t>
    </r>
  </si>
  <si>
    <r>
      <rPr>
        <rFont val="Arial MT"/>
        <color theme="1"/>
        <sz val="8.0"/>
      </rPr>
      <t>Instrumentos financeiros derivativos</t>
    </r>
  </si>
  <si>
    <r>
      <rPr>
        <rFont val="Arial MT"/>
        <color theme="1"/>
        <sz val="8.0"/>
      </rPr>
      <t>6.01.02.03</t>
    </r>
  </si>
  <si>
    <r>
      <rPr>
        <rFont val="Arial MT"/>
        <color theme="1"/>
        <sz val="8.0"/>
      </rPr>
      <t>Contas a receber e contas a receber vinculadas</t>
    </r>
  </si>
  <si>
    <r>
      <rPr>
        <rFont val="Arial MT"/>
        <color theme="1"/>
        <sz val="8.0"/>
      </rPr>
      <t>6.01.02.04</t>
    </r>
  </si>
  <si>
    <r>
      <rPr>
        <rFont val="Arial MT"/>
        <color theme="1"/>
        <sz val="8.0"/>
      </rPr>
      <t>Financiamento a clientes</t>
    </r>
  </si>
  <si>
    <r>
      <rPr>
        <rFont val="Arial MT"/>
        <color theme="1"/>
        <sz val="8.0"/>
      </rPr>
      <t>6.01.02.05</t>
    </r>
  </si>
  <si>
    <r>
      <rPr>
        <rFont val="Arial MT"/>
        <color theme="1"/>
        <sz val="8.0"/>
      </rPr>
      <t>Ativos de contrato</t>
    </r>
  </si>
  <si>
    <r>
      <rPr>
        <rFont val="Arial MT"/>
        <color theme="1"/>
        <sz val="8.0"/>
      </rPr>
      <t>6.01.02.06</t>
    </r>
  </si>
  <si>
    <r>
      <rPr>
        <rFont val="Arial MT"/>
        <color theme="1"/>
        <sz val="8.0"/>
      </rPr>
      <t>Estoques</t>
    </r>
  </si>
  <si>
    <r>
      <rPr>
        <rFont val="Arial MT"/>
        <color theme="1"/>
        <sz val="8.0"/>
      </rPr>
      <t>6.01.02.07</t>
    </r>
  </si>
  <si>
    <r>
      <rPr>
        <rFont val="Arial MT"/>
        <color theme="1"/>
        <sz val="8.0"/>
      </rPr>
      <t>Depósitos em Garantia</t>
    </r>
  </si>
  <si>
    <r>
      <rPr>
        <rFont val="Arial MT"/>
        <color theme="1"/>
        <sz val="8.0"/>
      </rPr>
      <t>6.01.02.08</t>
    </r>
  </si>
  <si>
    <r>
      <rPr>
        <rFont val="Arial MT"/>
        <color theme="1"/>
        <sz val="8.0"/>
      </rPr>
      <t>Outros ativos</t>
    </r>
  </si>
  <si>
    <r>
      <rPr>
        <rFont val="Arial MT"/>
        <color theme="1"/>
        <sz val="8.0"/>
      </rPr>
      <t>6.01.02.09</t>
    </r>
  </si>
  <si>
    <r>
      <rPr>
        <rFont val="Arial MT"/>
        <color theme="1"/>
        <sz val="8.0"/>
      </rPr>
      <t>Fornecedores</t>
    </r>
  </si>
  <si>
    <r>
      <rPr>
        <rFont val="Arial MT"/>
        <color theme="1"/>
        <sz val="8.0"/>
      </rPr>
      <t>6.01.02.10</t>
    </r>
  </si>
  <si>
    <r>
      <rPr>
        <rFont val="Arial MT"/>
        <color theme="1"/>
        <sz val="8.0"/>
      </rPr>
      <t>Dívida com e sem direito de regresso</t>
    </r>
  </si>
  <si>
    <r>
      <rPr>
        <rFont val="Arial MT"/>
        <color theme="1"/>
        <sz val="8.0"/>
      </rPr>
      <t>6.01.02.11</t>
    </r>
  </si>
  <si>
    <r>
      <rPr>
        <rFont val="Arial MT"/>
        <color theme="1"/>
        <sz val="8.0"/>
      </rPr>
      <t>Contas a pagar</t>
    </r>
  </si>
  <si>
    <r>
      <rPr>
        <rFont val="Arial MT"/>
        <color theme="1"/>
        <sz val="8.0"/>
      </rPr>
      <t>6.01.02.12</t>
    </r>
  </si>
  <si>
    <r>
      <rPr>
        <rFont val="Arial MT"/>
        <color theme="1"/>
        <sz val="8.0"/>
      </rPr>
      <t>Contribuição de parceiros</t>
    </r>
  </si>
  <si>
    <r>
      <rPr>
        <rFont val="Arial MT"/>
        <color theme="1"/>
        <sz val="8.0"/>
      </rPr>
      <t>6.01.02.14</t>
    </r>
  </si>
  <si>
    <r>
      <rPr>
        <rFont val="Arial MT"/>
        <color theme="1"/>
        <sz val="8.0"/>
      </rPr>
      <t>Impostos a recolher</t>
    </r>
  </si>
  <si>
    <r>
      <rPr>
        <rFont val="Arial MT"/>
        <color theme="1"/>
        <sz val="8.0"/>
      </rPr>
      <t>6.01.02.15</t>
    </r>
  </si>
  <si>
    <r>
      <rPr>
        <rFont val="Arial MT"/>
        <color theme="1"/>
        <sz val="8.0"/>
      </rPr>
      <t>Garantias Financeiras</t>
    </r>
  </si>
  <si>
    <r>
      <rPr>
        <rFont val="Arial MT"/>
        <color theme="1"/>
        <sz val="8.0"/>
      </rPr>
      <t>6.01.02.16</t>
    </r>
  </si>
  <si>
    <r>
      <rPr>
        <rFont val="Arial MT"/>
        <color theme="1"/>
        <sz val="8.0"/>
      </rPr>
      <t>Receitas Diferidas</t>
    </r>
  </si>
  <si>
    <r>
      <rPr>
        <rFont val="Arial MT"/>
        <color theme="1"/>
        <sz val="8.0"/>
      </rPr>
      <t>6.01.02.17</t>
    </r>
  </si>
  <si>
    <r>
      <rPr>
        <rFont val="Arial MT"/>
        <color theme="1"/>
        <sz val="8.0"/>
      </rPr>
      <t>Passivos de Contrato</t>
    </r>
  </si>
  <si>
    <r>
      <rPr>
        <rFont val="Arial MT"/>
        <color theme="1"/>
        <sz val="8.0"/>
      </rPr>
      <t>6.02</t>
    </r>
  </si>
  <si>
    <t>Caixa Líquido Atividades de Investimento</t>
  </si>
  <si>
    <r>
      <rPr>
        <rFont val="Arial MT"/>
        <color theme="1"/>
        <sz val="8.0"/>
      </rPr>
      <t>Aquisições de imobilizado</t>
    </r>
  </si>
  <si>
    <r>
      <rPr>
        <rFont val="Arial MT"/>
        <color theme="1"/>
        <sz val="8.0"/>
      </rPr>
      <t>Baixa de imobilizado</t>
    </r>
  </si>
  <si>
    <r>
      <rPr>
        <rFont val="Arial MT"/>
        <color theme="1"/>
        <sz val="8.0"/>
      </rPr>
      <t>Adições ao intangível</t>
    </r>
  </si>
  <si>
    <r>
      <rPr>
        <rFont val="Arial MT"/>
        <color theme="1"/>
        <sz val="8.0"/>
      </rPr>
      <t>Adições investimentos em subsidiárias e coligadas</t>
    </r>
  </si>
  <si>
    <r>
      <rPr>
        <rFont val="Arial MT"/>
        <color theme="1"/>
        <sz val="8.0"/>
      </rPr>
      <t>Aquisição de subsidiária líquido do caixa adquirido</t>
    </r>
  </si>
  <si>
    <r>
      <rPr>
        <rFont val="Arial MT"/>
        <color theme="1"/>
        <sz val="8.0"/>
      </rPr>
      <t>Investimentos Financeiros</t>
    </r>
  </si>
  <si>
    <t>6.02.2007</t>
  </si>
  <si>
    <t>Caixa restrito para construção de ativos</t>
  </si>
  <si>
    <r>
      <rPr>
        <rFont val="Arial MT"/>
        <color theme="1"/>
        <sz val="8.0"/>
      </rPr>
      <t>Dividendos Recebidos</t>
    </r>
  </si>
  <si>
    <r>
      <rPr>
        <rFont val="Arial MT"/>
        <color theme="1"/>
        <sz val="8.0"/>
      </rPr>
      <t>6.03</t>
    </r>
  </si>
  <si>
    <r>
      <rPr>
        <rFont val="Arial MT"/>
        <color theme="1"/>
        <sz val="8.0"/>
      </rPr>
      <t>Caixa Líquido Atividades de Financiamento</t>
    </r>
  </si>
  <si>
    <r>
      <rPr>
        <rFont val="Arial MT"/>
        <color theme="1"/>
        <sz val="8.0"/>
      </rPr>
      <t>Novos financiamentos obtidos</t>
    </r>
  </si>
  <si>
    <r>
      <rPr>
        <rFont val="Arial MT"/>
        <color theme="1"/>
        <sz val="8.0"/>
      </rPr>
      <t>Financiamentos pagos</t>
    </r>
  </si>
  <si>
    <r>
      <rPr>
        <rFont val="Arial MT"/>
        <color theme="1"/>
        <sz val="8.0"/>
      </rPr>
      <t>Dividendos e juros sobre capital próprio</t>
    </r>
  </si>
  <si>
    <r>
      <rPr>
        <rFont val="Arial MT"/>
        <color theme="1"/>
        <sz val="8.0"/>
      </rPr>
      <t>Recebimento de opções de ações exercidas</t>
    </r>
  </si>
  <si>
    <r>
      <rPr>
        <rFont val="Arial MT"/>
        <color theme="1"/>
        <sz val="8.0"/>
      </rPr>
      <t>Pagamentos de arrendamentos</t>
    </r>
  </si>
  <si>
    <r>
      <rPr>
        <rFont val="Arial MT"/>
        <color theme="1"/>
        <sz val="8.0"/>
      </rPr>
      <t>6.04</t>
    </r>
  </si>
  <si>
    <r>
      <rPr>
        <rFont val="Arial MT"/>
        <color theme="1"/>
        <sz val="8.0"/>
      </rPr>
      <t>Variação Cambial s/ Caixa e Equivalentes</t>
    </r>
  </si>
  <si>
    <r>
      <rPr>
        <rFont val="Arial MT"/>
        <color theme="1"/>
        <sz val="8.0"/>
      </rPr>
      <t>6.05</t>
    </r>
  </si>
  <si>
    <r>
      <rPr>
        <rFont val="Arial MT"/>
        <color theme="1"/>
        <sz val="8.0"/>
      </rPr>
      <t>Aumento (Redução) de Caixa e Equivalentes</t>
    </r>
  </si>
  <si>
    <r>
      <rPr>
        <rFont val="Arial MT"/>
        <color theme="1"/>
        <sz val="8.0"/>
      </rPr>
      <t>Saldo Inicial de Caixa e Equivalentes</t>
    </r>
  </si>
  <si>
    <r>
      <rPr>
        <rFont val="Arial MT"/>
        <color theme="1"/>
        <sz val="8.0"/>
      </rPr>
      <t>Saldo Final de Caixa e Equivalentes</t>
    </r>
  </si>
  <si>
    <t>Rentabilidade</t>
  </si>
  <si>
    <t>ROE</t>
  </si>
  <si>
    <t>ROI</t>
  </si>
  <si>
    <t>ROA</t>
  </si>
  <si>
    <t>DuPont</t>
  </si>
  <si>
    <t>Margem (ML)</t>
  </si>
  <si>
    <t>Giro do Ativo</t>
  </si>
  <si>
    <t>Alavancagem</t>
  </si>
  <si>
    <t>Lucratividade</t>
  </si>
  <si>
    <t>MB</t>
  </si>
  <si>
    <t>MO</t>
  </si>
  <si>
    <t>ML</t>
  </si>
  <si>
    <t>Eficiência</t>
  </si>
  <si>
    <t>EBITDA</t>
  </si>
  <si>
    <t>PMPF</t>
  </si>
  <si>
    <t>PMRE</t>
  </si>
  <si>
    <t>PMRCl</t>
  </si>
  <si>
    <t>Ciclo Op.</t>
  </si>
  <si>
    <t>Ciclo Cx</t>
  </si>
  <si>
    <t>Endividamento</t>
  </si>
  <si>
    <t>EG</t>
  </si>
  <si>
    <t>RCT</t>
  </si>
  <si>
    <t>ED</t>
  </si>
  <si>
    <t>ImobLP</t>
  </si>
  <si>
    <t>Liquidez</t>
  </si>
  <si>
    <t>SG</t>
  </si>
  <si>
    <t>LG</t>
  </si>
  <si>
    <t>LC</t>
  </si>
  <si>
    <t>LS</t>
  </si>
  <si>
    <t>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</si>
</sst>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.mm\.yyyy"/>
    <numFmt numFmtId="165" formatCode="0.00000"/>
    <numFmt numFmtId="166" formatCode="#,##0.00000"/>
    <numFmt numFmtId="167" formatCode="#,##0.0000"/>
  </numFmts>
  <fonts count="11">
    <font>
      <sz val="10.0"/>
      <color rgb="FF000000"/>
      <name val="Times New Roman"/>
      <scheme val="minor"/>
    </font>
    <font>
      <b/>
      <sz val="12.0"/>
      <color theme="1"/>
      <name val="Arial"/>
    </font>
    <font>
      <b/>
      <sz val="8.0"/>
      <color theme="1"/>
      <name val="Arial"/>
    </font>
    <font>
      <sz val="10.0"/>
      <color rgb="FF000000"/>
      <name val="Times New Roman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3" numFmtId="10" xfId="0" applyAlignment="1" applyBorder="1" applyFont="1" applyNumberFormat="1">
      <alignment horizontal="left" vertical="top"/>
    </xf>
    <xf borderId="2" fillId="0" fontId="5" numFmtId="1" xfId="0" applyAlignment="1" applyBorder="1" applyFont="1" applyNumberFormat="1">
      <alignment horizontal="left" shrinkToFit="1" vertical="center" wrapText="0"/>
    </xf>
    <xf borderId="2" fillId="0" fontId="6" numFmtId="0" xfId="0" applyAlignment="1" applyBorder="1" applyFont="1">
      <alignment horizontal="left" shrinkToFit="0" vertical="center" wrapText="1"/>
    </xf>
    <xf borderId="2" fillId="0" fontId="5" numFmtId="3" xfId="0" applyAlignment="1" applyBorder="1" applyFont="1" applyNumberFormat="1">
      <alignment horizontal="right" shrinkToFit="1" vertical="center" wrapText="0"/>
    </xf>
    <xf borderId="0" fillId="0" fontId="5" numFmtId="10" xfId="0" applyAlignment="1" applyFont="1" applyNumberFormat="1">
      <alignment horizontal="right" shrinkToFit="1" vertical="center" wrapText="0"/>
    </xf>
    <xf borderId="0" fillId="0" fontId="5" numFmtId="10" xfId="0" applyAlignment="1" applyFont="1" applyNumberFormat="1">
      <alignment horizontal="center" shrinkToFit="1" vertical="center" wrapText="0"/>
    </xf>
    <xf borderId="0" fillId="0" fontId="5" numFmtId="10" xfId="0" applyAlignment="1" applyFont="1" applyNumberFormat="1">
      <alignment horizontal="center" vertical="center"/>
    </xf>
    <xf borderId="0" fillId="0" fontId="5" numFmtId="3" xfId="0" applyAlignment="1" applyFont="1" applyNumberFormat="1">
      <alignment horizontal="right" shrinkToFit="1" vertical="center" wrapText="0"/>
    </xf>
    <xf borderId="0" fillId="0" fontId="6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left" shrinkToFit="1" vertical="center" wrapText="0"/>
    </xf>
    <xf borderId="0" fillId="0" fontId="5" numFmtId="1" xfId="0" applyAlignment="1" applyFont="1" applyNumberFormat="1">
      <alignment horizontal="right" shrinkToFit="1" vertical="center" wrapText="0"/>
    </xf>
    <xf borderId="1" fillId="0" fontId="3" numFmtId="0" xfId="0" applyAlignment="1" applyBorder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0" fillId="0" fontId="3" numFmtId="3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center" wrapText="1"/>
    </xf>
    <xf borderId="0" fillId="0" fontId="3" numFmtId="10" xfId="0" applyAlignment="1" applyFont="1" applyNumberFormat="1">
      <alignment horizontal="right" vertical="center"/>
    </xf>
    <xf borderId="0" fillId="0" fontId="5" numFmtId="165" xfId="0" applyAlignment="1" applyFont="1" applyNumberFormat="1">
      <alignment horizontal="right" shrinkToFit="1" vertical="center" wrapText="0"/>
    </xf>
    <xf borderId="0" fillId="0" fontId="5" numFmtId="166" xfId="0" applyAlignment="1" applyFont="1" applyNumberFormat="1">
      <alignment horizontal="right" shrinkToFit="1" vertical="center" wrapText="0"/>
    </xf>
    <xf borderId="0" fillId="0" fontId="3" numFmtId="10" xfId="0" applyAlignment="1" applyFont="1" applyNumberFormat="1">
      <alignment horizontal="center" vertical="center"/>
    </xf>
    <xf borderId="0" fillId="0" fontId="5" numFmtId="167" xfId="0" applyAlignment="1" applyFont="1" applyNumberFormat="1">
      <alignment horizontal="right" shrinkToFit="1" vertical="center" wrapText="0"/>
    </xf>
    <xf borderId="0" fillId="0" fontId="6" numFmtId="0" xfId="0" applyAlignment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vertical="top"/>
    </xf>
    <xf borderId="4" fillId="2" fontId="8" numFmtId="0" xfId="0" applyAlignment="1" applyBorder="1" applyFill="1" applyFont="1">
      <alignment horizontal="left" vertical="bottom"/>
    </xf>
    <xf borderId="5" fillId="2" fontId="8" numFmtId="0" xfId="0" applyAlignment="1" applyBorder="1" applyFont="1">
      <alignment horizontal="left" vertical="bottom"/>
    </xf>
    <xf borderId="6" fillId="2" fontId="8" numFmtId="0" xfId="0" applyAlignment="1" applyBorder="1" applyFont="1">
      <alignment horizontal="left" vertical="bottom"/>
    </xf>
    <xf borderId="3" fillId="2" fontId="9" numFmtId="0" xfId="0" applyAlignment="1" applyBorder="1" applyFont="1">
      <alignment horizontal="left" vertical="bottom"/>
    </xf>
    <xf borderId="3" fillId="2" fontId="9" numFmtId="2" xfId="0" applyAlignment="1" applyBorder="1" applyFont="1" applyNumberFormat="1">
      <alignment horizontal="center" vertical="bottom"/>
    </xf>
    <xf borderId="0" fillId="0" fontId="3" numFmtId="2" xfId="0" applyAlignment="1" applyFont="1" applyNumberFormat="1">
      <alignment horizontal="left" vertical="top"/>
    </xf>
    <xf borderId="4" fillId="2" fontId="8" numFmtId="0" xfId="0" applyAlignment="1" applyBorder="1" applyFont="1">
      <alignment horizontal="left" vertical="bottom"/>
    </xf>
    <xf borderId="7" fillId="2" fontId="8" numFmtId="2" xfId="0" applyAlignment="1" applyBorder="1" applyFont="1" applyNumberFormat="1">
      <alignment horizontal="center" vertical="bottom"/>
    </xf>
    <xf borderId="8" fillId="2" fontId="8" numFmtId="2" xfId="0" applyAlignment="1" applyBorder="1" applyFont="1" applyNumberFormat="1">
      <alignment horizontal="center" vertical="bottom"/>
    </xf>
    <xf borderId="3" fillId="2" fontId="9" numFmtId="3" xfId="0" applyAlignment="1" applyBorder="1" applyFont="1" applyNumberFormat="1">
      <alignment horizontal="center" vertical="bottom"/>
    </xf>
    <xf borderId="0" fillId="0" fontId="10" numFmtId="3" xfId="0" applyAlignment="1" applyFont="1" applyNumberFormat="1">
      <alignment horizontal="left" vertical="top"/>
    </xf>
    <xf borderId="9" fillId="3" fontId="7" numFmtId="2" xfId="0" applyAlignment="1" applyBorder="1" applyFill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8.0"/>
    <col customWidth="1" min="3" max="3" width="24.14"/>
    <col customWidth="1" min="4" max="4" width="8.86"/>
    <col customWidth="1" min="5" max="5" width="10.14"/>
    <col customWidth="1" min="6" max="6" width="24.14"/>
    <col customWidth="1" min="7" max="7" width="8.86"/>
    <col customWidth="1" min="8" max="8" width="9.14"/>
    <col customWidth="1" min="9" max="9" width="23.86"/>
    <col customWidth="1" min="10" max="10" width="8.29"/>
    <col customWidth="1" min="11" max="26" width="8.71"/>
  </cols>
  <sheetData>
    <row r="1" ht="17.25" customHeight="1">
      <c r="A1" s="1" t="s">
        <v>0</v>
      </c>
    </row>
    <row r="2" ht="17.25" customHeight="1">
      <c r="A2" s="1" t="s">
        <v>1</v>
      </c>
    </row>
    <row r="3" ht="11.25" customHeight="1">
      <c r="A3" s="2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3" t="s">
        <v>7</v>
      </c>
      <c r="G3" s="4" t="s">
        <v>5</v>
      </c>
      <c r="H3" s="4" t="s">
        <v>6</v>
      </c>
      <c r="I3" s="3" t="s">
        <v>8</v>
      </c>
      <c r="J3" s="4" t="s">
        <v>5</v>
      </c>
    </row>
    <row r="4" ht="11.25" customHeight="1">
      <c r="A4" s="5" t="s">
        <v>9</v>
      </c>
      <c r="B4" s="6"/>
      <c r="C4" s="7">
        <v>44196.0</v>
      </c>
      <c r="D4" s="7"/>
      <c r="E4" s="7"/>
      <c r="F4" s="7">
        <v>43830.0</v>
      </c>
      <c r="G4" s="7"/>
      <c r="H4" s="8"/>
      <c r="I4" s="7">
        <v>43465.0</v>
      </c>
      <c r="J4" s="8"/>
    </row>
    <row r="5" ht="14.25" customHeight="1">
      <c r="A5" s="9">
        <v>1.0</v>
      </c>
      <c r="B5" s="10" t="s">
        <v>10</v>
      </c>
      <c r="C5" s="11">
        <v>5.4812845E7</v>
      </c>
      <c r="D5" s="12">
        <f t="shared" ref="D5:D52" si="1">C5/$C$5</f>
        <v>1</v>
      </c>
      <c r="E5" s="13">
        <f t="shared" ref="E5:E10" si="2">(C5/F5-1)</f>
        <v>0.2862439861</v>
      </c>
      <c r="F5" s="11">
        <v>4.2614656E7</v>
      </c>
      <c r="G5" s="13">
        <f t="shared" ref="G5:G52" si="3">F5/$F$5</f>
        <v>1</v>
      </c>
      <c r="H5" s="14">
        <f t="shared" ref="H5:H22" si="4">(F5/I5-1)</f>
        <v>-0.02614589149</v>
      </c>
      <c r="I5" s="15">
        <v>4.3758768E7</v>
      </c>
      <c r="J5" s="14">
        <f t="shared" ref="J5:J52" si="5">I5/$I$5</f>
        <v>1</v>
      </c>
    </row>
    <row r="6" ht="14.25" customHeight="1">
      <c r="A6" s="16" t="s">
        <v>11</v>
      </c>
      <c r="B6" s="16" t="s">
        <v>12</v>
      </c>
      <c r="C6" s="15">
        <v>3.1946046E7</v>
      </c>
      <c r="D6" s="12">
        <f t="shared" si="1"/>
        <v>0.582820432</v>
      </c>
      <c r="E6" s="13">
        <f t="shared" si="2"/>
        <v>-0.07533167573</v>
      </c>
      <c r="F6" s="15">
        <v>3.4548654E7</v>
      </c>
      <c r="G6" s="13">
        <f t="shared" si="3"/>
        <v>0.8107223487</v>
      </c>
      <c r="H6" s="14">
        <f t="shared" si="4"/>
        <v>0.2609736906</v>
      </c>
      <c r="I6" s="15">
        <v>2.7398394E7</v>
      </c>
      <c r="J6" s="14">
        <f t="shared" si="5"/>
        <v>0.6261235234</v>
      </c>
    </row>
    <row r="7" ht="14.25" customHeight="1">
      <c r="A7" s="17">
        <v>36892.0</v>
      </c>
      <c r="B7" s="16" t="s">
        <v>13</v>
      </c>
      <c r="C7" s="15">
        <v>9786142.0</v>
      </c>
      <c r="D7" s="12">
        <f t="shared" si="1"/>
        <v>0.1785373848</v>
      </c>
      <c r="E7" s="13">
        <f t="shared" si="2"/>
        <v>1.839043152</v>
      </c>
      <c r="F7" s="15">
        <v>3446986.0</v>
      </c>
      <c r="G7" s="13">
        <f t="shared" si="3"/>
        <v>0.08088733604</v>
      </c>
      <c r="H7" s="14">
        <f t="shared" si="4"/>
        <v>-0.3054689655</v>
      </c>
      <c r="I7" s="15">
        <v>4963041.0</v>
      </c>
      <c r="J7" s="14">
        <f t="shared" si="5"/>
        <v>0.1134182068</v>
      </c>
    </row>
    <row r="8" ht="14.25" customHeight="1">
      <c r="A8" s="17">
        <v>37257.0</v>
      </c>
      <c r="B8" s="16" t="s">
        <v>14</v>
      </c>
      <c r="C8" s="15">
        <v>4248318.0</v>
      </c>
      <c r="D8" s="12">
        <f t="shared" si="1"/>
        <v>0.07750588389</v>
      </c>
      <c r="E8" s="13">
        <f t="shared" si="2"/>
        <v>1.571901297</v>
      </c>
      <c r="F8" s="15">
        <v>1651820.0</v>
      </c>
      <c r="G8" s="13">
        <f t="shared" si="3"/>
        <v>0.03876178186</v>
      </c>
      <c r="H8" s="14">
        <f t="shared" si="4"/>
        <v>-0.7554778486</v>
      </c>
      <c r="I8" s="15">
        <v>6755298.0</v>
      </c>
      <c r="J8" s="14">
        <f t="shared" si="5"/>
        <v>0.1543758727</v>
      </c>
    </row>
    <row r="9" ht="14.25" customHeight="1">
      <c r="A9" s="16" t="s">
        <v>15</v>
      </c>
      <c r="B9" s="16" t="s">
        <v>16</v>
      </c>
      <c r="C9" s="15">
        <v>1581669.0</v>
      </c>
      <c r="D9" s="12">
        <f t="shared" si="1"/>
        <v>0.02885580925</v>
      </c>
      <c r="E9" s="13">
        <f t="shared" si="2"/>
        <v>-0.04246891308</v>
      </c>
      <c r="F9" s="15">
        <v>1651820.0</v>
      </c>
      <c r="G9" s="13">
        <f t="shared" si="3"/>
        <v>0.03876178186</v>
      </c>
      <c r="H9" s="14">
        <f t="shared" si="4"/>
        <v>-0.6546974521</v>
      </c>
      <c r="I9" s="15">
        <v>4783689.0</v>
      </c>
      <c r="J9" s="14">
        <f t="shared" si="5"/>
        <v>0.109319554</v>
      </c>
    </row>
    <row r="10" ht="14.25" customHeight="1">
      <c r="A10" s="16" t="s">
        <v>17</v>
      </c>
      <c r="B10" s="16" t="s">
        <v>18</v>
      </c>
      <c r="C10" s="15">
        <v>1581669.0</v>
      </c>
      <c r="D10" s="12">
        <f t="shared" si="1"/>
        <v>0.02885580925</v>
      </c>
      <c r="E10" s="13">
        <f t="shared" si="2"/>
        <v>-0.04246891308</v>
      </c>
      <c r="F10" s="15">
        <v>1651820.0</v>
      </c>
      <c r="G10" s="13">
        <f t="shared" si="3"/>
        <v>0.03876178186</v>
      </c>
      <c r="H10" s="14">
        <f t="shared" si="4"/>
        <v>-0.6546974521</v>
      </c>
      <c r="I10" s="15">
        <v>4783689.0</v>
      </c>
      <c r="J10" s="14">
        <f t="shared" si="5"/>
        <v>0.109319554</v>
      </c>
    </row>
    <row r="11" ht="14.25" customHeight="1">
      <c r="A11" s="16" t="s">
        <v>19</v>
      </c>
      <c r="B11" s="16" t="s">
        <v>20</v>
      </c>
      <c r="C11" s="15">
        <v>2666095.0</v>
      </c>
      <c r="D11" s="12">
        <f t="shared" si="1"/>
        <v>0.04863996751</v>
      </c>
      <c r="E11" s="13" t="s">
        <v>21</v>
      </c>
      <c r="F11" s="18">
        <v>0.0</v>
      </c>
      <c r="G11" s="13">
        <f t="shared" si="3"/>
        <v>0</v>
      </c>
      <c r="H11" s="14">
        <f t="shared" si="4"/>
        <v>-1</v>
      </c>
      <c r="I11" s="15">
        <v>1967332.0</v>
      </c>
      <c r="J11" s="14">
        <f t="shared" si="5"/>
        <v>0.04495857836</v>
      </c>
    </row>
    <row r="12" ht="14.25" customHeight="1">
      <c r="A12" s="16" t="s">
        <v>22</v>
      </c>
      <c r="B12" s="16" t="s">
        <v>23</v>
      </c>
      <c r="C12" s="18">
        <v>554.0</v>
      </c>
      <c r="D12" s="12">
        <f t="shared" si="1"/>
        <v>0.00001010711996</v>
      </c>
      <c r="E12" s="13" t="s">
        <v>21</v>
      </c>
      <c r="F12" s="18">
        <v>0.0</v>
      </c>
      <c r="G12" s="13">
        <f t="shared" si="3"/>
        <v>0</v>
      </c>
      <c r="H12" s="14">
        <f t="shared" si="4"/>
        <v>-1</v>
      </c>
      <c r="I12" s="15">
        <v>4277.0</v>
      </c>
      <c r="J12" s="14">
        <f t="shared" si="5"/>
        <v>0.0000977404117</v>
      </c>
    </row>
    <row r="13" ht="14.25" customHeight="1">
      <c r="A13" s="17">
        <v>37622.0</v>
      </c>
      <c r="B13" s="16" t="s">
        <v>24</v>
      </c>
      <c r="C13" s="15">
        <v>1122446.0</v>
      </c>
      <c r="D13" s="12">
        <f t="shared" si="1"/>
        <v>0.02047779129</v>
      </c>
      <c r="E13" s="13">
        <f t="shared" ref="E13:E15" si="6">(C13/F13-1)</f>
        <v>0.815127817</v>
      </c>
      <c r="F13" s="15">
        <v>618384.0</v>
      </c>
      <c r="G13" s="13">
        <f t="shared" si="3"/>
        <v>0.01451106399</v>
      </c>
      <c r="H13" s="14">
        <f t="shared" si="4"/>
        <v>-0.7032044098</v>
      </c>
      <c r="I13" s="15">
        <v>2083535.0</v>
      </c>
      <c r="J13" s="14">
        <f t="shared" si="5"/>
        <v>0.04761411473</v>
      </c>
    </row>
    <row r="14" ht="14.25" customHeight="1">
      <c r="A14" s="16" t="s">
        <v>25</v>
      </c>
      <c r="B14" s="16" t="s">
        <v>26</v>
      </c>
      <c r="C14" s="15">
        <v>1122446.0</v>
      </c>
      <c r="D14" s="12">
        <f t="shared" si="1"/>
        <v>0.02047779129</v>
      </c>
      <c r="E14" s="13">
        <f t="shared" si="6"/>
        <v>0.815127817</v>
      </c>
      <c r="F14" s="15">
        <v>618384.0</v>
      </c>
      <c r="G14" s="13">
        <f t="shared" si="3"/>
        <v>0.01451106399</v>
      </c>
      <c r="H14" s="14">
        <f t="shared" si="4"/>
        <v>-0.7032044098</v>
      </c>
      <c r="I14" s="15">
        <v>2083535.0</v>
      </c>
      <c r="J14" s="14">
        <f t="shared" si="5"/>
        <v>0.04761411473</v>
      </c>
    </row>
    <row r="15" ht="14.25" customHeight="1">
      <c r="A15" s="16" t="s">
        <v>27</v>
      </c>
      <c r="B15" s="16" t="s">
        <v>28</v>
      </c>
      <c r="C15" s="15">
        <v>1056782.0</v>
      </c>
      <c r="D15" s="12">
        <f t="shared" si="1"/>
        <v>0.01927982392</v>
      </c>
      <c r="E15" s="13">
        <f t="shared" si="6"/>
        <v>0.754629891</v>
      </c>
      <c r="F15" s="15">
        <v>602282.0</v>
      </c>
      <c r="G15" s="13">
        <f t="shared" si="3"/>
        <v>0.01413321276</v>
      </c>
      <c r="H15" s="14">
        <f t="shared" si="4"/>
        <v>-0.5112442342</v>
      </c>
      <c r="I15" s="15">
        <v>1232276.0</v>
      </c>
      <c r="J15" s="14">
        <f t="shared" si="5"/>
        <v>0.02816066485</v>
      </c>
    </row>
    <row r="16" ht="14.25" customHeight="1">
      <c r="A16" s="16" t="s">
        <v>29</v>
      </c>
      <c r="B16" s="16" t="s">
        <v>30</v>
      </c>
      <c r="C16" s="15">
        <v>44029.0</v>
      </c>
      <c r="D16" s="12">
        <f t="shared" si="1"/>
        <v>0.0008032606226</v>
      </c>
      <c r="E16" s="13" t="s">
        <v>21</v>
      </c>
      <c r="F16" s="18">
        <v>0.0</v>
      </c>
      <c r="G16" s="13">
        <f t="shared" si="3"/>
        <v>0</v>
      </c>
      <c r="H16" s="14">
        <f t="shared" si="4"/>
        <v>-1</v>
      </c>
      <c r="I16" s="15">
        <v>4800.0</v>
      </c>
      <c r="J16" s="14">
        <f t="shared" si="5"/>
        <v>0.0001096923021</v>
      </c>
    </row>
    <row r="17" ht="14.25" customHeight="1">
      <c r="A17" s="16" t="s">
        <v>31</v>
      </c>
      <c r="B17" s="16" t="s">
        <v>32</v>
      </c>
      <c r="C17" s="15">
        <v>21635.0</v>
      </c>
      <c r="D17" s="12">
        <f t="shared" si="1"/>
        <v>0.0003947067517</v>
      </c>
      <c r="E17" s="13">
        <f t="shared" ref="E17:E31" si="7">(C17/F17-1)</f>
        <v>0.3436219103</v>
      </c>
      <c r="F17" s="15">
        <v>16102.0</v>
      </c>
      <c r="G17" s="13">
        <f t="shared" si="3"/>
        <v>0.0003778512256</v>
      </c>
      <c r="H17" s="14">
        <f t="shared" si="4"/>
        <v>-0.9809772239</v>
      </c>
      <c r="I17" s="15">
        <v>846459.0</v>
      </c>
      <c r="J17" s="14">
        <f t="shared" si="5"/>
        <v>0.01934375758</v>
      </c>
    </row>
    <row r="18" ht="14.25" customHeight="1">
      <c r="A18" s="17">
        <v>37987.0</v>
      </c>
      <c r="B18" s="16" t="s">
        <v>33</v>
      </c>
      <c r="C18" s="15">
        <v>1.2833404E7</v>
      </c>
      <c r="D18" s="12">
        <f t="shared" si="1"/>
        <v>0.2341313245</v>
      </c>
      <c r="E18" s="13">
        <f t="shared" si="7"/>
        <v>1.440855202</v>
      </c>
      <c r="F18" s="15">
        <v>5257749.0</v>
      </c>
      <c r="G18" s="13">
        <f t="shared" si="3"/>
        <v>0.1233788911</v>
      </c>
      <c r="H18" s="14">
        <f t="shared" si="4"/>
        <v>-0.4587611483</v>
      </c>
      <c r="I18" s="15">
        <v>9714286.0</v>
      </c>
      <c r="J18" s="14">
        <f t="shared" si="5"/>
        <v>0.2219963323</v>
      </c>
    </row>
    <row r="19" ht="14.25" customHeight="1">
      <c r="A19" s="17">
        <v>38718.0</v>
      </c>
      <c r="B19" s="16" t="s">
        <v>34</v>
      </c>
      <c r="C19" s="15">
        <v>852956.0</v>
      </c>
      <c r="D19" s="12">
        <f t="shared" si="1"/>
        <v>0.01556124299</v>
      </c>
      <c r="E19" s="13">
        <f t="shared" si="7"/>
        <v>0.3640464855</v>
      </c>
      <c r="F19" s="15">
        <v>625313.0</v>
      </c>
      <c r="G19" s="13">
        <f t="shared" si="3"/>
        <v>0.01467366063</v>
      </c>
      <c r="H19" s="14">
        <f t="shared" si="4"/>
        <v>-0.1460179287</v>
      </c>
      <c r="I19" s="15">
        <v>732232.0</v>
      </c>
      <c r="J19" s="14">
        <f t="shared" si="5"/>
        <v>0.01673337787</v>
      </c>
    </row>
    <row r="20" ht="14.25" customHeight="1">
      <c r="A20" s="16" t="s">
        <v>35</v>
      </c>
      <c r="B20" s="16" t="s">
        <v>36</v>
      </c>
      <c r="C20" s="15">
        <v>852956.0</v>
      </c>
      <c r="D20" s="12">
        <f t="shared" si="1"/>
        <v>0.01556124299</v>
      </c>
      <c r="E20" s="13">
        <f t="shared" si="7"/>
        <v>0.3640464855</v>
      </c>
      <c r="F20" s="15">
        <v>625313.0</v>
      </c>
      <c r="G20" s="13">
        <f t="shared" si="3"/>
        <v>0.01467366063</v>
      </c>
      <c r="H20" s="14">
        <f t="shared" si="4"/>
        <v>-0.1460179287</v>
      </c>
      <c r="I20" s="15">
        <v>732232.0</v>
      </c>
      <c r="J20" s="14">
        <f t="shared" si="5"/>
        <v>0.01673337787</v>
      </c>
    </row>
    <row r="21" ht="14.25" customHeight="1">
      <c r="A21" s="17">
        <v>39083.0</v>
      </c>
      <c r="B21" s="16" t="s">
        <v>37</v>
      </c>
      <c r="C21" s="15">
        <v>161157.0</v>
      </c>
      <c r="D21" s="12">
        <f t="shared" si="1"/>
        <v>0.002940132007</v>
      </c>
      <c r="E21" s="13">
        <f t="shared" si="7"/>
        <v>1.196287665</v>
      </c>
      <c r="F21" s="15">
        <v>73377.0</v>
      </c>
      <c r="G21" s="13">
        <f t="shared" si="3"/>
        <v>0.0017218724</v>
      </c>
      <c r="H21" s="14">
        <f t="shared" si="4"/>
        <v>-0.1292010823</v>
      </c>
      <c r="I21" s="15">
        <v>84264.0</v>
      </c>
      <c r="J21" s="14">
        <f t="shared" si="5"/>
        <v>0.001925648364</v>
      </c>
    </row>
    <row r="22" ht="14.25" customHeight="1">
      <c r="A22" s="17">
        <v>39448.0</v>
      </c>
      <c r="B22" s="16" t="s">
        <v>38</v>
      </c>
      <c r="C22" s="15">
        <v>2941623.0</v>
      </c>
      <c r="D22" s="12">
        <f t="shared" si="1"/>
        <v>0.05366667247</v>
      </c>
      <c r="E22" s="13">
        <f t="shared" si="7"/>
        <v>-0.8714045996</v>
      </c>
      <c r="F22" s="15">
        <v>2.2875025E7</v>
      </c>
      <c r="G22" s="13">
        <f t="shared" si="3"/>
        <v>0.5367877427</v>
      </c>
      <c r="H22" s="14">
        <f t="shared" si="4"/>
        <v>6.461506822</v>
      </c>
      <c r="I22" s="15">
        <v>3065738.0</v>
      </c>
      <c r="J22" s="14">
        <f t="shared" si="5"/>
        <v>0.07005997061</v>
      </c>
    </row>
    <row r="23" ht="14.25" customHeight="1">
      <c r="A23" s="16" t="s">
        <v>39</v>
      </c>
      <c r="B23" s="16" t="s">
        <v>40</v>
      </c>
      <c r="C23" s="18">
        <v>0.0</v>
      </c>
      <c r="D23" s="12">
        <f t="shared" si="1"/>
        <v>0</v>
      </c>
      <c r="E23" s="13">
        <f t="shared" si="7"/>
        <v>-1</v>
      </c>
      <c r="F23" s="15">
        <v>2.0857401E7</v>
      </c>
      <c r="G23" s="13">
        <f t="shared" si="3"/>
        <v>0.4894419657</v>
      </c>
      <c r="H23" s="14" t="s">
        <v>21</v>
      </c>
      <c r="I23" s="15">
        <v>0.0</v>
      </c>
      <c r="J23" s="14">
        <f t="shared" si="5"/>
        <v>0</v>
      </c>
    </row>
    <row r="24" ht="14.25" customHeight="1">
      <c r="A24" s="16" t="s">
        <v>41</v>
      </c>
      <c r="B24" s="16" t="s">
        <v>42</v>
      </c>
      <c r="C24" s="15">
        <v>2941623.0</v>
      </c>
      <c r="D24" s="12">
        <f t="shared" si="1"/>
        <v>0.05366667247</v>
      </c>
      <c r="E24" s="13">
        <f t="shared" si="7"/>
        <v>0.4579639219</v>
      </c>
      <c r="F24" s="15">
        <v>2017624.0</v>
      </c>
      <c r="G24" s="13">
        <f t="shared" si="3"/>
        <v>0.047345777</v>
      </c>
      <c r="H24" s="14">
        <f t="shared" ref="H24:H33" si="8">(F24/I24-1)</f>
        <v>-0.3418798345</v>
      </c>
      <c r="I24" s="15">
        <v>3065738.0</v>
      </c>
      <c r="J24" s="14">
        <f t="shared" si="5"/>
        <v>0.07005997061</v>
      </c>
    </row>
    <row r="25" ht="14.25" customHeight="1">
      <c r="A25" s="16" t="s">
        <v>43</v>
      </c>
      <c r="B25" s="16" t="s">
        <v>44</v>
      </c>
      <c r="C25" s="15">
        <v>497753.0</v>
      </c>
      <c r="D25" s="12">
        <f t="shared" si="1"/>
        <v>0.009080955386</v>
      </c>
      <c r="E25" s="13">
        <f t="shared" si="7"/>
        <v>2.318397579</v>
      </c>
      <c r="F25" s="15">
        <v>149998.0</v>
      </c>
      <c r="G25" s="13">
        <f t="shared" si="3"/>
        <v>0.003519868845</v>
      </c>
      <c r="H25" s="14">
        <f t="shared" si="8"/>
        <v>-0.5596815575</v>
      </c>
      <c r="I25" s="15">
        <v>340658.0</v>
      </c>
      <c r="J25" s="14">
        <f t="shared" si="5"/>
        <v>0.007784908387</v>
      </c>
    </row>
    <row r="26" ht="14.25" customHeight="1">
      <c r="A26" s="16" t="s">
        <v>45</v>
      </c>
      <c r="B26" s="16" t="s">
        <v>46</v>
      </c>
      <c r="C26" s="15">
        <v>43182.0</v>
      </c>
      <c r="D26" s="12">
        <f t="shared" si="1"/>
        <v>0.0007878080403</v>
      </c>
      <c r="E26" s="13">
        <f t="shared" si="7"/>
        <v>6.923302752</v>
      </c>
      <c r="F26" s="15">
        <v>5450.0</v>
      </c>
      <c r="G26" s="13">
        <f t="shared" si="3"/>
        <v>0.0001278902732</v>
      </c>
      <c r="H26" s="14">
        <f t="shared" si="8"/>
        <v>-0.7418285173</v>
      </c>
      <c r="I26" s="15">
        <v>21110.0</v>
      </c>
      <c r="J26" s="14">
        <f t="shared" si="5"/>
        <v>0.0004824176037</v>
      </c>
    </row>
    <row r="27" ht="14.25" customHeight="1">
      <c r="A27" s="16" t="s">
        <v>47</v>
      </c>
      <c r="B27" s="16" t="s">
        <v>48</v>
      </c>
      <c r="C27" s="15">
        <v>1068.0</v>
      </c>
      <c r="D27" s="12">
        <f t="shared" si="1"/>
        <v>0.00001948448397</v>
      </c>
      <c r="E27" s="13">
        <f t="shared" si="7"/>
        <v>2.068965517</v>
      </c>
      <c r="F27" s="18">
        <v>348.0</v>
      </c>
      <c r="G27" s="13">
        <f t="shared" si="3"/>
        <v>0.000008166204603</v>
      </c>
      <c r="H27" s="14">
        <f t="shared" si="8"/>
        <v>-0.9997357398</v>
      </c>
      <c r="I27" s="15">
        <v>1316884.0</v>
      </c>
      <c r="J27" s="14">
        <f t="shared" si="5"/>
        <v>0.0300941745</v>
      </c>
    </row>
    <row r="28" ht="14.25" customHeight="1">
      <c r="A28" s="16" t="s">
        <v>49</v>
      </c>
      <c r="B28" s="16" t="s">
        <v>50</v>
      </c>
      <c r="C28" s="15">
        <v>2399620.0</v>
      </c>
      <c r="D28" s="12">
        <f t="shared" si="1"/>
        <v>0.04377842456</v>
      </c>
      <c r="E28" s="13">
        <f t="shared" si="7"/>
        <v>0.2888516018</v>
      </c>
      <c r="F28" s="15">
        <v>1861828.0</v>
      </c>
      <c r="G28" s="13">
        <f t="shared" si="3"/>
        <v>0.04368985168</v>
      </c>
      <c r="H28" s="14">
        <f t="shared" si="8"/>
        <v>0.3422585189</v>
      </c>
      <c r="I28" s="15">
        <v>1387086.0</v>
      </c>
      <c r="J28" s="14">
        <f t="shared" si="5"/>
        <v>0.03169847012</v>
      </c>
    </row>
    <row r="29" ht="14.25" customHeight="1">
      <c r="A29" s="16" t="s">
        <v>51</v>
      </c>
      <c r="B29" s="16" t="s">
        <v>52</v>
      </c>
      <c r="C29" s="15">
        <v>2.2866799E7</v>
      </c>
      <c r="D29" s="12">
        <f t="shared" si="1"/>
        <v>0.417179568</v>
      </c>
      <c r="E29" s="13">
        <f t="shared" si="7"/>
        <v>1.83496074</v>
      </c>
      <c r="F29" s="15">
        <v>8066002.0</v>
      </c>
      <c r="G29" s="13">
        <f t="shared" si="3"/>
        <v>0.1892776513</v>
      </c>
      <c r="H29" s="14">
        <f t="shared" si="8"/>
        <v>-0.5069793637</v>
      </c>
      <c r="I29" s="15">
        <v>1.6360374E7</v>
      </c>
      <c r="J29" s="14">
        <f t="shared" si="5"/>
        <v>0.3738764766</v>
      </c>
    </row>
    <row r="30" ht="14.25" customHeight="1">
      <c r="A30" s="17">
        <v>36923.0</v>
      </c>
      <c r="B30" s="16" t="s">
        <v>53</v>
      </c>
      <c r="C30" s="15">
        <v>1565493.0</v>
      </c>
      <c r="D30" s="12">
        <f t="shared" si="1"/>
        <v>0.02856069595</v>
      </c>
      <c r="E30" s="13">
        <f t="shared" si="7"/>
        <v>3.21313924</v>
      </c>
      <c r="F30" s="15">
        <v>371574.0</v>
      </c>
      <c r="G30" s="13">
        <f t="shared" si="3"/>
        <v>0.008719394567</v>
      </c>
      <c r="H30" s="14">
        <f t="shared" si="8"/>
        <v>-0.7279701537</v>
      </c>
      <c r="I30" s="15">
        <v>1365931.0</v>
      </c>
      <c r="J30" s="14">
        <f t="shared" si="5"/>
        <v>0.03121502415</v>
      </c>
    </row>
    <row r="31" ht="14.25" customHeight="1">
      <c r="A31" s="16" t="s">
        <v>54</v>
      </c>
      <c r="B31" s="16" t="s">
        <v>55</v>
      </c>
      <c r="C31" s="18">
        <v>0.0</v>
      </c>
      <c r="D31" s="12">
        <f t="shared" si="1"/>
        <v>0</v>
      </c>
      <c r="E31" s="13">
        <f t="shared" si="7"/>
        <v>-1</v>
      </c>
      <c r="F31" s="15">
        <v>60153.0</v>
      </c>
      <c r="G31" s="13">
        <f t="shared" si="3"/>
        <v>0.001411556625</v>
      </c>
      <c r="H31" s="14">
        <f t="shared" si="8"/>
        <v>-0.8856226363</v>
      </c>
      <c r="I31" s="15">
        <v>525917.0</v>
      </c>
      <c r="J31" s="14">
        <f t="shared" si="5"/>
        <v>0.01201855134</v>
      </c>
    </row>
    <row r="32" ht="14.25" customHeight="1">
      <c r="A32" s="16" t="s">
        <v>56</v>
      </c>
      <c r="B32" s="16" t="s">
        <v>57</v>
      </c>
      <c r="C32" s="15">
        <v>268668.0</v>
      </c>
      <c r="D32" s="12">
        <f t="shared" si="1"/>
        <v>0.004901551817</v>
      </c>
      <c r="E32" s="13" t="s">
        <v>21</v>
      </c>
      <c r="F32" s="18">
        <v>0.0</v>
      </c>
      <c r="G32" s="13">
        <f t="shared" si="3"/>
        <v>0</v>
      </c>
      <c r="H32" s="14">
        <f t="shared" si="8"/>
        <v>-1</v>
      </c>
      <c r="I32" s="15">
        <v>185001.0</v>
      </c>
      <c r="J32" s="14">
        <f t="shared" si="5"/>
        <v>0.004227746997</v>
      </c>
    </row>
    <row r="33" ht="11.25" customHeight="1">
      <c r="A33" s="16" t="s">
        <v>58</v>
      </c>
      <c r="B33" s="16" t="s">
        <v>59</v>
      </c>
      <c r="C33" s="15">
        <v>161865.0</v>
      </c>
      <c r="D33" s="12">
        <f t="shared" si="1"/>
        <v>0.002953048688</v>
      </c>
      <c r="E33" s="13">
        <f>(C33/F33-1)</f>
        <v>1.944231224</v>
      </c>
      <c r="F33" s="15">
        <v>54977.0</v>
      </c>
      <c r="G33" s="13">
        <f t="shared" si="3"/>
        <v>0.001290096065</v>
      </c>
      <c r="H33" s="14">
        <f t="shared" si="8"/>
        <v>-0.4914246068</v>
      </c>
      <c r="I33" s="15">
        <v>108100.0</v>
      </c>
      <c r="J33" s="14">
        <f t="shared" si="5"/>
        <v>0.002470362054</v>
      </c>
    </row>
    <row r="34" ht="12.75" customHeight="1">
      <c r="A34" s="16" t="s">
        <v>60</v>
      </c>
      <c r="B34" s="16" t="s">
        <v>61</v>
      </c>
      <c r="C34" s="18">
        <v>34.0</v>
      </c>
      <c r="D34" s="12">
        <f t="shared" si="1"/>
        <v>0.000000620292561</v>
      </c>
      <c r="E34" s="13" t="s">
        <v>21</v>
      </c>
      <c r="F34" s="18">
        <v>0.0</v>
      </c>
      <c r="G34" s="13">
        <f t="shared" si="3"/>
        <v>0</v>
      </c>
      <c r="H34" s="14" t="s">
        <v>21</v>
      </c>
      <c r="I34" s="15">
        <v>0.0</v>
      </c>
      <c r="J34" s="14">
        <f t="shared" si="5"/>
        <v>0</v>
      </c>
    </row>
    <row r="35" ht="12.75" customHeight="1">
      <c r="A35" s="16" t="s">
        <v>62</v>
      </c>
      <c r="B35" s="16" t="s">
        <v>63</v>
      </c>
      <c r="C35" s="15">
        <v>111408.0</v>
      </c>
      <c r="D35" s="12">
        <f t="shared" si="1"/>
        <v>0.002032516283</v>
      </c>
      <c r="E35" s="13" t="s">
        <v>21</v>
      </c>
      <c r="F35" s="18">
        <v>0.0</v>
      </c>
      <c r="G35" s="13">
        <f t="shared" si="3"/>
        <v>0</v>
      </c>
      <c r="H35" s="14">
        <f t="shared" ref="H35:H49" si="9">(F35/I35-1)</f>
        <v>-1</v>
      </c>
      <c r="I35" s="15">
        <v>40872.0</v>
      </c>
      <c r="J35" s="14">
        <f t="shared" si="5"/>
        <v>0.0009340299526</v>
      </c>
    </row>
    <row r="36" ht="12.75" customHeight="1">
      <c r="A36" s="16" t="s">
        <v>64</v>
      </c>
      <c r="B36" s="16" t="s">
        <v>65</v>
      </c>
      <c r="C36" s="15">
        <v>50423.0</v>
      </c>
      <c r="D36" s="12">
        <f t="shared" si="1"/>
        <v>0.0009199121118</v>
      </c>
      <c r="E36" s="13">
        <f t="shared" ref="E36:E52" si="10">(C36/F36-1)</f>
        <v>-0.08283463994</v>
      </c>
      <c r="F36" s="15">
        <v>54977.0</v>
      </c>
      <c r="G36" s="13">
        <f t="shared" si="3"/>
        <v>0.001290096065</v>
      </c>
      <c r="H36" s="14">
        <f t="shared" si="9"/>
        <v>-0.1822306182</v>
      </c>
      <c r="I36" s="15">
        <v>67228.0</v>
      </c>
      <c r="J36" s="14">
        <f t="shared" si="5"/>
        <v>0.001536332101</v>
      </c>
    </row>
    <row r="37" ht="12.75" customHeight="1">
      <c r="A37" s="16" t="s">
        <v>66</v>
      </c>
      <c r="B37" s="16" t="s">
        <v>67</v>
      </c>
      <c r="C37" s="15">
        <v>543468.0</v>
      </c>
      <c r="D37" s="12">
        <f t="shared" si="1"/>
        <v>0.009914975222</v>
      </c>
      <c r="E37" s="13">
        <f t="shared" si="10"/>
        <v>190.2273047</v>
      </c>
      <c r="F37" s="15">
        <v>2842.0</v>
      </c>
      <c r="G37" s="13">
        <f t="shared" si="3"/>
        <v>0.00006669067093</v>
      </c>
      <c r="H37" s="14">
        <f t="shared" si="9"/>
        <v>-0.9659938018</v>
      </c>
      <c r="I37" s="15">
        <v>83573.0</v>
      </c>
      <c r="J37" s="14">
        <f t="shared" si="5"/>
        <v>0.001909857243</v>
      </c>
    </row>
    <row r="38" ht="12.75" customHeight="1">
      <c r="A38" s="16" t="s">
        <v>68</v>
      </c>
      <c r="B38" s="16" t="s">
        <v>69</v>
      </c>
      <c r="C38" s="15">
        <v>543468.0</v>
      </c>
      <c r="D38" s="12">
        <f t="shared" si="1"/>
        <v>0.009914975222</v>
      </c>
      <c r="E38" s="13">
        <f t="shared" si="10"/>
        <v>190.2273047</v>
      </c>
      <c r="F38" s="15">
        <v>2842.0</v>
      </c>
      <c r="G38" s="13">
        <f t="shared" si="3"/>
        <v>0.00006669067093</v>
      </c>
      <c r="H38" s="14">
        <f t="shared" si="9"/>
        <v>-0.9659938018</v>
      </c>
      <c r="I38" s="15">
        <v>83573.0</v>
      </c>
      <c r="J38" s="14">
        <f t="shared" si="5"/>
        <v>0.001909857243</v>
      </c>
    </row>
    <row r="39" ht="12.75" customHeight="1">
      <c r="A39" s="16" t="s">
        <v>70</v>
      </c>
      <c r="B39" s="16" t="s">
        <v>71</v>
      </c>
      <c r="C39" s="15">
        <v>28283.0</v>
      </c>
      <c r="D39" s="12">
        <f t="shared" si="1"/>
        <v>0.0005159921912</v>
      </c>
      <c r="E39" s="13">
        <f t="shared" si="10"/>
        <v>65.86288416</v>
      </c>
      <c r="F39" s="18">
        <v>423.0</v>
      </c>
      <c r="G39" s="13">
        <f t="shared" si="3"/>
        <v>0.000009926162492</v>
      </c>
      <c r="H39" s="14">
        <f t="shared" si="9"/>
        <v>-0.9569465649</v>
      </c>
      <c r="I39" s="15">
        <v>9825.0</v>
      </c>
      <c r="J39" s="14">
        <f t="shared" si="5"/>
        <v>0.0002245264309</v>
      </c>
    </row>
    <row r="40" ht="12.75" customHeight="1">
      <c r="A40" s="16" t="s">
        <v>72</v>
      </c>
      <c r="B40" s="16" t="s">
        <v>73</v>
      </c>
      <c r="C40" s="15">
        <v>563209.0</v>
      </c>
      <c r="D40" s="12">
        <f t="shared" si="1"/>
        <v>0.01027512803</v>
      </c>
      <c r="E40" s="13">
        <f t="shared" si="10"/>
        <v>1.22454864</v>
      </c>
      <c r="F40" s="15">
        <v>253179.0</v>
      </c>
      <c r="G40" s="13">
        <f t="shared" si="3"/>
        <v>0.005941125044</v>
      </c>
      <c r="H40" s="14">
        <f t="shared" si="9"/>
        <v>-0.441740626</v>
      </c>
      <c r="I40" s="15">
        <v>453515.0</v>
      </c>
      <c r="J40" s="14">
        <f t="shared" si="5"/>
        <v>0.01036398008</v>
      </c>
    </row>
    <row r="41" ht="12.75" customHeight="1">
      <c r="A41" s="16" t="s">
        <v>74</v>
      </c>
      <c r="B41" s="16" t="s">
        <v>75</v>
      </c>
      <c r="C41" s="15">
        <v>249691.0</v>
      </c>
      <c r="D41" s="12">
        <f t="shared" si="1"/>
        <v>0.004555337348</v>
      </c>
      <c r="E41" s="13">
        <f t="shared" si="10"/>
        <v>1.781111817</v>
      </c>
      <c r="F41" s="15">
        <v>89781.0</v>
      </c>
      <c r="G41" s="13">
        <f t="shared" si="3"/>
        <v>0.002106810389</v>
      </c>
      <c r="H41" s="14">
        <f t="shared" si="9"/>
        <v>-0.2495988098</v>
      </c>
      <c r="I41" s="15">
        <v>119644.0</v>
      </c>
      <c r="J41" s="14">
        <f t="shared" si="5"/>
        <v>0.002734172041</v>
      </c>
    </row>
    <row r="42" ht="12.75" customHeight="1">
      <c r="A42" s="16" t="s">
        <v>76</v>
      </c>
      <c r="B42" s="16" t="s">
        <v>77</v>
      </c>
      <c r="C42" s="15">
        <v>299092.0</v>
      </c>
      <c r="D42" s="12">
        <f t="shared" si="1"/>
        <v>0.005456604196</v>
      </c>
      <c r="E42" s="13">
        <f t="shared" si="10"/>
        <v>0.8860281367</v>
      </c>
      <c r="F42" s="15">
        <v>158583.0</v>
      </c>
      <c r="G42" s="13">
        <f t="shared" si="3"/>
        <v>0.003721325358</v>
      </c>
      <c r="H42" s="14">
        <f t="shared" si="9"/>
        <v>-0.4334763489</v>
      </c>
      <c r="I42" s="15">
        <v>279923.0</v>
      </c>
      <c r="J42" s="14">
        <f t="shared" si="5"/>
        <v>0.006396957977</v>
      </c>
    </row>
    <row r="43" ht="12.75" customHeight="1">
      <c r="A43" s="16" t="s">
        <v>78</v>
      </c>
      <c r="B43" s="16" t="s">
        <v>79</v>
      </c>
      <c r="C43" s="15">
        <v>7888.0</v>
      </c>
      <c r="D43" s="12">
        <f t="shared" si="1"/>
        <v>0.0001439078741</v>
      </c>
      <c r="E43" s="13">
        <f t="shared" si="10"/>
        <v>2.926331508</v>
      </c>
      <c r="F43" s="15">
        <v>2009.0</v>
      </c>
      <c r="G43" s="13">
        <f t="shared" si="3"/>
        <v>0.00004714340531</v>
      </c>
      <c r="H43" s="14">
        <f t="shared" si="9"/>
        <v>-0.9470535526</v>
      </c>
      <c r="I43" s="15">
        <v>37944.0</v>
      </c>
      <c r="J43" s="14">
        <f t="shared" si="5"/>
        <v>0.0008671176483</v>
      </c>
    </row>
    <row r="44" ht="12.75" customHeight="1">
      <c r="A44" s="16" t="s">
        <v>80</v>
      </c>
      <c r="B44" s="16" t="s">
        <v>81</v>
      </c>
      <c r="C44" s="15">
        <v>6538.0</v>
      </c>
      <c r="D44" s="12">
        <f t="shared" si="1"/>
        <v>0.0001192786107</v>
      </c>
      <c r="E44" s="13">
        <f t="shared" si="10"/>
        <v>1.330007128</v>
      </c>
      <c r="F44" s="15">
        <v>2806.0</v>
      </c>
      <c r="G44" s="13">
        <f t="shared" si="3"/>
        <v>0.00006584589114</v>
      </c>
      <c r="H44" s="14">
        <f t="shared" si="9"/>
        <v>-0.8246688328</v>
      </c>
      <c r="I44" s="15">
        <v>16004.0</v>
      </c>
      <c r="J44" s="14">
        <f t="shared" si="5"/>
        <v>0.0003657324173</v>
      </c>
    </row>
    <row r="45" ht="12.75" customHeight="1">
      <c r="A45" s="17">
        <v>37288.0</v>
      </c>
      <c r="B45" s="16" t="s">
        <v>82</v>
      </c>
      <c r="C45" s="15">
        <v>26918.0</v>
      </c>
      <c r="D45" s="12">
        <f t="shared" si="1"/>
        <v>0.0004910892693</v>
      </c>
      <c r="E45" s="13">
        <f t="shared" si="10"/>
        <v>-0.1755084538</v>
      </c>
      <c r="F45" s="15">
        <v>32648.0</v>
      </c>
      <c r="G45" s="13">
        <f t="shared" si="3"/>
        <v>0.000766121402</v>
      </c>
      <c r="H45" s="14">
        <f t="shared" si="9"/>
        <v>0.3435390947</v>
      </c>
      <c r="I45" s="15">
        <v>24300.0</v>
      </c>
      <c r="J45" s="14">
        <f t="shared" si="5"/>
        <v>0.0005553172795</v>
      </c>
    </row>
    <row r="46" ht="12.75" customHeight="1">
      <c r="A46" s="16" t="s">
        <v>83</v>
      </c>
      <c r="B46" s="16" t="s">
        <v>84</v>
      </c>
      <c r="C46" s="15">
        <v>26918.0</v>
      </c>
      <c r="D46" s="12">
        <f t="shared" si="1"/>
        <v>0.0004910892693</v>
      </c>
      <c r="E46" s="13">
        <f t="shared" si="10"/>
        <v>-0.1755084538</v>
      </c>
      <c r="F46" s="15">
        <v>32648.0</v>
      </c>
      <c r="G46" s="13">
        <f t="shared" si="3"/>
        <v>0.000766121402</v>
      </c>
      <c r="H46" s="14">
        <f t="shared" si="9"/>
        <v>0.3435390947</v>
      </c>
      <c r="I46" s="15">
        <v>24300.0</v>
      </c>
      <c r="J46" s="14">
        <f t="shared" si="5"/>
        <v>0.0005553172795</v>
      </c>
    </row>
    <row r="47" ht="12.75" customHeight="1">
      <c r="A47" s="16" t="s">
        <v>85</v>
      </c>
      <c r="B47" s="16" t="s">
        <v>86</v>
      </c>
      <c r="C47" s="15">
        <v>26918.0</v>
      </c>
      <c r="D47" s="12">
        <f t="shared" si="1"/>
        <v>0.0004910892693</v>
      </c>
      <c r="E47" s="13">
        <f t="shared" si="10"/>
        <v>-0.1755084538</v>
      </c>
      <c r="F47" s="15">
        <v>32648.0</v>
      </c>
      <c r="G47" s="13">
        <f t="shared" si="3"/>
        <v>0.000766121402</v>
      </c>
      <c r="H47" s="14">
        <f t="shared" si="9"/>
        <v>0.3435390947</v>
      </c>
      <c r="I47" s="15">
        <v>24300.0</v>
      </c>
      <c r="J47" s="14">
        <f t="shared" si="5"/>
        <v>0.0005553172795</v>
      </c>
    </row>
    <row r="48" ht="12.75" customHeight="1">
      <c r="A48" s="17">
        <v>37653.0</v>
      </c>
      <c r="B48" s="16" t="s">
        <v>87</v>
      </c>
      <c r="C48" s="15">
        <v>1.0488182E7</v>
      </c>
      <c r="D48" s="12">
        <f t="shared" si="1"/>
        <v>0.1913453316</v>
      </c>
      <c r="E48" s="13">
        <f t="shared" si="10"/>
        <v>1.58465332</v>
      </c>
      <c r="F48" s="15">
        <v>4057868.0</v>
      </c>
      <c r="G48" s="13">
        <f t="shared" si="3"/>
        <v>0.0952223573</v>
      </c>
      <c r="H48" s="14">
        <f t="shared" si="9"/>
        <v>-0.4669591962</v>
      </c>
      <c r="I48" s="15">
        <v>7612678.0</v>
      </c>
      <c r="J48" s="14">
        <f t="shared" si="5"/>
        <v>0.1739692032</v>
      </c>
    </row>
    <row r="49" ht="12.75" customHeight="1">
      <c r="A49" s="16" t="s">
        <v>88</v>
      </c>
      <c r="B49" s="16" t="s">
        <v>89</v>
      </c>
      <c r="C49" s="15">
        <v>1.016454E7</v>
      </c>
      <c r="D49" s="12">
        <f t="shared" si="1"/>
        <v>0.1854408396</v>
      </c>
      <c r="E49" s="13">
        <f t="shared" si="10"/>
        <v>1.602649932</v>
      </c>
      <c r="F49" s="15">
        <v>3905458.0</v>
      </c>
      <c r="G49" s="13">
        <f t="shared" si="3"/>
        <v>0.09164588821</v>
      </c>
      <c r="H49" s="14">
        <f t="shared" si="9"/>
        <v>-0.4869797462</v>
      </c>
      <c r="I49" s="15">
        <v>7612678.0</v>
      </c>
      <c r="J49" s="14">
        <f t="shared" si="5"/>
        <v>0.1739692032</v>
      </c>
    </row>
    <row r="50" ht="12.75" customHeight="1">
      <c r="A50" s="16" t="s">
        <v>90</v>
      </c>
      <c r="B50" s="16" t="s">
        <v>91</v>
      </c>
      <c r="C50" s="15">
        <v>323642.0</v>
      </c>
      <c r="D50" s="12">
        <f t="shared" si="1"/>
        <v>0.005904491912</v>
      </c>
      <c r="E50" s="13">
        <f t="shared" si="10"/>
        <v>1.123495834</v>
      </c>
      <c r="F50" s="15">
        <v>152410.0</v>
      </c>
      <c r="G50" s="13">
        <f t="shared" si="3"/>
        <v>0.003576469091</v>
      </c>
      <c r="H50" s="14" t="s">
        <v>21</v>
      </c>
      <c r="I50" s="15">
        <v>0.0</v>
      </c>
      <c r="J50" s="14">
        <f t="shared" si="5"/>
        <v>0</v>
      </c>
    </row>
    <row r="51" ht="12.75" customHeight="1">
      <c r="A51" s="17">
        <v>38018.0</v>
      </c>
      <c r="B51" s="16" t="s">
        <v>92</v>
      </c>
      <c r="C51" s="15">
        <v>1.0786206E7</v>
      </c>
      <c r="D51" s="12">
        <f t="shared" si="1"/>
        <v>0.1967824513</v>
      </c>
      <c r="E51" s="13">
        <f t="shared" si="10"/>
        <v>1.992916031</v>
      </c>
      <c r="F51" s="15">
        <v>3603912.0</v>
      </c>
      <c r="G51" s="13">
        <f t="shared" si="3"/>
        <v>0.08456977806</v>
      </c>
      <c r="H51" s="14">
        <f t="shared" ref="H51:H52" si="11">(F51/I51-1)</f>
        <v>-0.5101693314</v>
      </c>
      <c r="I51" s="15">
        <v>7357465.0</v>
      </c>
      <c r="J51" s="14">
        <f t="shared" si="5"/>
        <v>0.168136932</v>
      </c>
    </row>
    <row r="52" ht="12.75" customHeight="1">
      <c r="A52" s="16" t="s">
        <v>93</v>
      </c>
      <c r="B52" s="16" t="s">
        <v>94</v>
      </c>
      <c r="C52" s="15">
        <v>1.0786206E7</v>
      </c>
      <c r="D52" s="12">
        <f t="shared" si="1"/>
        <v>0.1967824513</v>
      </c>
      <c r="E52" s="13">
        <f t="shared" si="10"/>
        <v>1.992916031</v>
      </c>
      <c r="F52" s="15">
        <v>3603912.0</v>
      </c>
      <c r="G52" s="13">
        <f t="shared" si="3"/>
        <v>0.08456977806</v>
      </c>
      <c r="H52" s="14">
        <f t="shared" si="11"/>
        <v>-0.5101693314</v>
      </c>
      <c r="I52" s="15">
        <v>7357465.0</v>
      </c>
      <c r="J52" s="14">
        <f t="shared" si="5"/>
        <v>0.168136932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J1"/>
    <mergeCell ref="A2:J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47.29"/>
    <col customWidth="1" min="3" max="3" width="24.29"/>
    <col customWidth="1" min="4" max="4" width="8.29"/>
    <col customWidth="1" min="5" max="5" width="10.86"/>
    <col customWidth="1" min="6" max="6" width="24.14"/>
    <col customWidth="1" min="7" max="7" width="8.29"/>
    <col customWidth="1" min="8" max="8" width="8.71"/>
    <col customWidth="1" min="9" max="9" width="23.86"/>
    <col customWidth="1" min="10" max="10" width="8.29"/>
    <col customWidth="1" min="11" max="26" width="8.71"/>
  </cols>
  <sheetData>
    <row r="1" ht="17.25" customHeight="1">
      <c r="A1" s="1" t="s">
        <v>95</v>
      </c>
    </row>
    <row r="2" ht="17.25" customHeight="1">
      <c r="A2" s="1" t="s">
        <v>96</v>
      </c>
    </row>
    <row r="3" ht="11.25" customHeight="1">
      <c r="A3" s="2" t="s">
        <v>97</v>
      </c>
      <c r="B3" s="2" t="s">
        <v>98</v>
      </c>
      <c r="C3" s="3" t="s">
        <v>99</v>
      </c>
      <c r="D3" s="4" t="s">
        <v>5</v>
      </c>
      <c r="E3" s="4" t="s">
        <v>6</v>
      </c>
      <c r="F3" s="3" t="s">
        <v>100</v>
      </c>
      <c r="G3" s="4" t="s">
        <v>5</v>
      </c>
      <c r="H3" s="4" t="s">
        <v>6</v>
      </c>
      <c r="I3" s="3" t="s">
        <v>101</v>
      </c>
      <c r="J3" s="4" t="s">
        <v>5</v>
      </c>
    </row>
    <row r="4" ht="11.25" customHeight="1">
      <c r="A4" s="5" t="s">
        <v>102</v>
      </c>
      <c r="B4" s="6"/>
      <c r="C4" s="7">
        <v>44196.0</v>
      </c>
      <c r="D4" s="7"/>
      <c r="E4" s="7"/>
      <c r="F4" s="7">
        <v>43830.0</v>
      </c>
      <c r="G4" s="7"/>
      <c r="H4" s="7"/>
      <c r="I4" s="7">
        <v>43465.0</v>
      </c>
      <c r="J4" s="19"/>
    </row>
    <row r="5" ht="14.25" customHeight="1">
      <c r="A5" s="9">
        <v>2.0</v>
      </c>
      <c r="B5" s="10" t="s">
        <v>103</v>
      </c>
      <c r="C5" s="11">
        <v>5.4812845E7</v>
      </c>
      <c r="D5" s="12">
        <f t="shared" ref="D5:D83" si="1">C5/$C$5</f>
        <v>1</v>
      </c>
      <c r="E5" s="12">
        <f t="shared" ref="E5:E26" si="2">(C5/F5-1)</f>
        <v>0.2862439861</v>
      </c>
      <c r="F5" s="11">
        <v>4.2614656E7</v>
      </c>
      <c r="G5" s="12">
        <f t="shared" ref="G5:G83" si="3">F5/$F$5</f>
        <v>1</v>
      </c>
      <c r="H5" s="12">
        <f t="shared" ref="H5:H28" si="4">(F5/I5-1)</f>
        <v>-0.02614589149</v>
      </c>
      <c r="I5" s="15">
        <v>4.3758768E7</v>
      </c>
      <c r="J5" s="14">
        <f t="shared" ref="J5:J83" si="5">I5/$I$5</f>
        <v>1</v>
      </c>
    </row>
    <row r="6" ht="14.25" customHeight="1">
      <c r="A6" s="16" t="s">
        <v>104</v>
      </c>
      <c r="B6" s="16" t="s">
        <v>105</v>
      </c>
      <c r="C6" s="15">
        <v>1.2621398E7</v>
      </c>
      <c r="D6" s="12">
        <f t="shared" si="1"/>
        <v>0.2302635085</v>
      </c>
      <c r="E6" s="12">
        <f t="shared" si="2"/>
        <v>-0.5096571115</v>
      </c>
      <c r="F6" s="15">
        <v>2.5739943E7</v>
      </c>
      <c r="G6" s="12">
        <f t="shared" si="3"/>
        <v>0.6040162098</v>
      </c>
      <c r="H6" s="12">
        <f t="shared" si="4"/>
        <v>1.193470024</v>
      </c>
      <c r="I6" s="15">
        <v>1.1734805E7</v>
      </c>
      <c r="J6" s="14">
        <f t="shared" si="5"/>
        <v>0.2681703699</v>
      </c>
    </row>
    <row r="7" ht="14.25" customHeight="1">
      <c r="A7" s="17">
        <v>37258.0</v>
      </c>
      <c r="B7" s="16" t="s">
        <v>106</v>
      </c>
      <c r="C7" s="15">
        <v>2610053.0</v>
      </c>
      <c r="D7" s="12">
        <f t="shared" si="1"/>
        <v>0.04761754293</v>
      </c>
      <c r="E7" s="12">
        <f t="shared" si="2"/>
        <v>0.8088763433</v>
      </c>
      <c r="F7" s="15">
        <v>1442914.0</v>
      </c>
      <c r="G7" s="12">
        <f t="shared" si="3"/>
        <v>0.03385957169</v>
      </c>
      <c r="H7" s="12">
        <f t="shared" si="4"/>
        <v>-0.582588476</v>
      </c>
      <c r="I7" s="15">
        <v>3456814.0</v>
      </c>
      <c r="J7" s="14">
        <f t="shared" si="5"/>
        <v>0.07899705952</v>
      </c>
    </row>
    <row r="8" ht="14.25" customHeight="1">
      <c r="A8" s="16" t="s">
        <v>107</v>
      </c>
      <c r="B8" s="16" t="s">
        <v>108</v>
      </c>
      <c r="C8" s="15">
        <v>282068.0</v>
      </c>
      <c r="D8" s="12">
        <f t="shared" si="1"/>
        <v>0.005146020062</v>
      </c>
      <c r="E8" s="12">
        <f t="shared" si="2"/>
        <v>-0.04474073673</v>
      </c>
      <c r="F8" s="15">
        <v>295279.0</v>
      </c>
      <c r="G8" s="12">
        <f t="shared" si="3"/>
        <v>0.006929048072</v>
      </c>
      <c r="H8" s="12">
        <f t="shared" si="4"/>
        <v>-0.01121131043</v>
      </c>
      <c r="I8" s="15">
        <v>298627.0</v>
      </c>
      <c r="J8" s="14">
        <f t="shared" si="5"/>
        <v>0.006824392314</v>
      </c>
    </row>
    <row r="9" ht="14.25" customHeight="1">
      <c r="A9" s="16" t="s">
        <v>109</v>
      </c>
      <c r="B9" s="16" t="s">
        <v>110</v>
      </c>
      <c r="C9" s="15">
        <v>2327985.0</v>
      </c>
      <c r="D9" s="12">
        <f t="shared" si="1"/>
        <v>0.04247152287</v>
      </c>
      <c r="E9" s="12">
        <f t="shared" si="2"/>
        <v>1.02850645</v>
      </c>
      <c r="F9" s="15">
        <v>1147635.0</v>
      </c>
      <c r="G9" s="12">
        <f t="shared" si="3"/>
        <v>0.02693052362</v>
      </c>
      <c r="H9" s="12">
        <f t="shared" si="4"/>
        <v>-0.6366158812</v>
      </c>
      <c r="I9" s="15">
        <v>3158187.0</v>
      </c>
      <c r="J9" s="14">
        <f t="shared" si="5"/>
        <v>0.0721726672</v>
      </c>
    </row>
    <row r="10" ht="14.25" customHeight="1">
      <c r="A10" s="17">
        <v>37623.0</v>
      </c>
      <c r="B10" s="16" t="s">
        <v>111</v>
      </c>
      <c r="C10" s="15">
        <v>585221.0</v>
      </c>
      <c r="D10" s="12">
        <f t="shared" si="1"/>
        <v>0.01067671273</v>
      </c>
      <c r="E10" s="12">
        <f t="shared" si="2"/>
        <v>0.4889225289</v>
      </c>
      <c r="F10" s="15">
        <v>393050.0</v>
      </c>
      <c r="G10" s="12">
        <f t="shared" si="3"/>
        <v>0.009223352642</v>
      </c>
      <c r="H10" s="12">
        <f t="shared" si="4"/>
        <v>-0.1285076983</v>
      </c>
      <c r="I10" s="15">
        <v>451008.0</v>
      </c>
      <c r="J10" s="14">
        <f t="shared" si="5"/>
        <v>0.01030668871</v>
      </c>
    </row>
    <row r="11" ht="14.25" customHeight="1">
      <c r="A11" s="16" t="s">
        <v>112</v>
      </c>
      <c r="B11" s="16" t="s">
        <v>113</v>
      </c>
      <c r="C11" s="15">
        <v>573457.0</v>
      </c>
      <c r="D11" s="12">
        <f t="shared" si="1"/>
        <v>0.0104620915</v>
      </c>
      <c r="E11" s="12">
        <f t="shared" si="2"/>
        <v>0.4857130273</v>
      </c>
      <c r="F11" s="15">
        <v>385981.0</v>
      </c>
      <c r="G11" s="12">
        <f t="shared" si="3"/>
        <v>0.009057470744</v>
      </c>
      <c r="H11" s="12">
        <f t="shared" si="4"/>
        <v>-0.1301307347</v>
      </c>
      <c r="I11" s="15">
        <v>443723.0</v>
      </c>
      <c r="J11" s="14">
        <f t="shared" si="5"/>
        <v>0.01014020779</v>
      </c>
    </row>
    <row r="12" ht="14.25" customHeight="1">
      <c r="A12" s="16" t="s">
        <v>114</v>
      </c>
      <c r="B12" s="16" t="s">
        <v>115</v>
      </c>
      <c r="C12" s="15">
        <v>211649.0</v>
      </c>
      <c r="D12" s="12">
        <f t="shared" si="1"/>
        <v>0.003861302948</v>
      </c>
      <c r="E12" s="12">
        <f t="shared" si="2"/>
        <v>0.2328613119</v>
      </c>
      <c r="F12" s="15">
        <v>171673.0</v>
      </c>
      <c r="G12" s="12">
        <f t="shared" si="3"/>
        <v>0.004028496675</v>
      </c>
      <c r="H12" s="12">
        <f t="shared" si="4"/>
        <v>-0.07702191947</v>
      </c>
      <c r="I12" s="15">
        <v>185999.0</v>
      </c>
      <c r="J12" s="14">
        <f t="shared" si="5"/>
        <v>0.004250553855</v>
      </c>
    </row>
    <row r="13" ht="14.25" customHeight="1">
      <c r="A13" s="16" t="s">
        <v>116</v>
      </c>
      <c r="B13" s="16" t="s">
        <v>117</v>
      </c>
      <c r="C13" s="15">
        <v>361808.0</v>
      </c>
      <c r="D13" s="12">
        <f t="shared" si="1"/>
        <v>0.006600788556</v>
      </c>
      <c r="E13" s="12">
        <f t="shared" si="2"/>
        <v>0.6882617541</v>
      </c>
      <c r="F13" s="15">
        <v>214308.0</v>
      </c>
      <c r="G13" s="12">
        <f t="shared" si="3"/>
        <v>0.005028974069</v>
      </c>
      <c r="H13" s="12">
        <f t="shared" si="4"/>
        <v>-0.168459282</v>
      </c>
      <c r="I13" s="15">
        <v>257724.0</v>
      </c>
      <c r="J13" s="14">
        <f t="shared" si="5"/>
        <v>0.005889653932</v>
      </c>
    </row>
    <row r="14" ht="14.25" customHeight="1">
      <c r="A14" s="16" t="s">
        <v>118</v>
      </c>
      <c r="B14" s="16" t="s">
        <v>119</v>
      </c>
      <c r="C14" s="18">
        <v>464.0</v>
      </c>
      <c r="D14" s="12">
        <f t="shared" si="1"/>
        <v>0.000008465169068</v>
      </c>
      <c r="E14" s="12">
        <f t="shared" si="2"/>
        <v>0.03340757238</v>
      </c>
      <c r="F14" s="18">
        <v>449.0</v>
      </c>
      <c r="G14" s="12">
        <f t="shared" si="3"/>
        <v>0.00001053628123</v>
      </c>
      <c r="H14" s="12">
        <f t="shared" si="4"/>
        <v>0</v>
      </c>
      <c r="I14" s="15">
        <v>449.0</v>
      </c>
      <c r="J14" s="14">
        <f t="shared" si="5"/>
        <v>0.00001026080076</v>
      </c>
    </row>
    <row r="15" ht="14.25" customHeight="1">
      <c r="A15" s="16" t="s">
        <v>120</v>
      </c>
      <c r="B15" s="16" t="s">
        <v>121</v>
      </c>
      <c r="C15" s="15">
        <v>11300.0</v>
      </c>
      <c r="D15" s="12">
        <f t="shared" si="1"/>
        <v>0.000206156057</v>
      </c>
      <c r="E15" s="12">
        <f t="shared" si="2"/>
        <v>0.7069486405</v>
      </c>
      <c r="F15" s="15">
        <v>6620.0</v>
      </c>
      <c r="G15" s="12">
        <f t="shared" si="3"/>
        <v>0.0001553456163</v>
      </c>
      <c r="H15" s="12">
        <f t="shared" si="4"/>
        <v>-0.03159742539</v>
      </c>
      <c r="I15" s="15">
        <v>6836.0</v>
      </c>
      <c r="J15" s="14">
        <f t="shared" si="5"/>
        <v>0.0001562201203</v>
      </c>
    </row>
    <row r="16" ht="14.25" customHeight="1">
      <c r="A16" s="17">
        <v>37988.0</v>
      </c>
      <c r="B16" s="16" t="s">
        <v>122</v>
      </c>
      <c r="C16" s="15">
        <v>1951241.0</v>
      </c>
      <c r="D16" s="12">
        <f t="shared" si="1"/>
        <v>0.03559824344</v>
      </c>
      <c r="E16" s="12">
        <f t="shared" si="2"/>
        <v>31.53586674</v>
      </c>
      <c r="F16" s="15">
        <v>59972.0</v>
      </c>
      <c r="G16" s="12">
        <f t="shared" si="3"/>
        <v>0.00140730926</v>
      </c>
      <c r="H16" s="12">
        <f t="shared" si="4"/>
        <v>-0.9136719644</v>
      </c>
      <c r="I16" s="15">
        <v>694699.0</v>
      </c>
      <c r="J16" s="14">
        <f t="shared" si="5"/>
        <v>0.01587565262</v>
      </c>
    </row>
    <row r="17" ht="14.25" customHeight="1">
      <c r="A17" s="16" t="s">
        <v>123</v>
      </c>
      <c r="B17" s="16" t="s">
        <v>124</v>
      </c>
      <c r="C17" s="15">
        <v>1951241.0</v>
      </c>
      <c r="D17" s="12">
        <f t="shared" si="1"/>
        <v>0.03559824344</v>
      </c>
      <c r="E17" s="13">
        <f t="shared" si="2"/>
        <v>31.53586674</v>
      </c>
      <c r="F17" s="15">
        <v>59972.0</v>
      </c>
      <c r="G17" s="12">
        <f t="shared" si="3"/>
        <v>0.00140730926</v>
      </c>
      <c r="H17" s="12">
        <f t="shared" si="4"/>
        <v>-0.9136719644</v>
      </c>
      <c r="I17" s="15">
        <v>694699.0</v>
      </c>
      <c r="J17" s="14">
        <f t="shared" si="5"/>
        <v>0.01587565262</v>
      </c>
    </row>
    <row r="18" ht="14.25" customHeight="1">
      <c r="A18" s="16" t="s">
        <v>125</v>
      </c>
      <c r="B18" s="16" t="s">
        <v>126</v>
      </c>
      <c r="C18" s="15">
        <v>62731.0</v>
      </c>
      <c r="D18" s="12">
        <f t="shared" si="1"/>
        <v>0.001144458019</v>
      </c>
      <c r="E18" s="12">
        <f t="shared" si="2"/>
        <v>0.2225167112</v>
      </c>
      <c r="F18" s="15">
        <v>51313.0</v>
      </c>
      <c r="G18" s="12">
        <f t="shared" si="3"/>
        <v>0.001204116255</v>
      </c>
      <c r="H18" s="12">
        <f t="shared" si="4"/>
        <v>-0.892603445</v>
      </c>
      <c r="I18" s="15">
        <v>477790.0</v>
      </c>
      <c r="J18" s="14">
        <f t="shared" si="5"/>
        <v>0.01091872605</v>
      </c>
    </row>
    <row r="19" ht="14.25" customHeight="1">
      <c r="A19" s="16" t="s">
        <v>127</v>
      </c>
      <c r="B19" s="16" t="s">
        <v>128</v>
      </c>
      <c r="C19" s="15">
        <v>1888510.0</v>
      </c>
      <c r="D19" s="12">
        <f t="shared" si="1"/>
        <v>0.03445378542</v>
      </c>
      <c r="E19" s="12">
        <f t="shared" si="2"/>
        <v>217.0979328</v>
      </c>
      <c r="F19" s="15">
        <v>8659.0</v>
      </c>
      <c r="G19" s="12">
        <f t="shared" si="3"/>
        <v>0.0002031930048</v>
      </c>
      <c r="H19" s="12">
        <f t="shared" si="4"/>
        <v>-0.9600800336</v>
      </c>
      <c r="I19" s="15">
        <v>216909.0</v>
      </c>
      <c r="J19" s="14">
        <f t="shared" si="5"/>
        <v>0.004956926575</v>
      </c>
    </row>
    <row r="20" ht="14.25" customHeight="1">
      <c r="A20" s="17">
        <v>38354.0</v>
      </c>
      <c r="B20" s="16" t="s">
        <v>129</v>
      </c>
      <c r="C20" s="15">
        <v>6962786.0</v>
      </c>
      <c r="D20" s="12">
        <f t="shared" si="1"/>
        <v>0.1270283635</v>
      </c>
      <c r="E20" s="12">
        <f t="shared" si="2"/>
        <v>1.085255208</v>
      </c>
      <c r="F20" s="15">
        <v>3339057.0</v>
      </c>
      <c r="G20" s="12">
        <f t="shared" si="3"/>
        <v>0.07835466277</v>
      </c>
      <c r="H20" s="12">
        <f t="shared" si="4"/>
        <v>-0.5000864616</v>
      </c>
      <c r="I20" s="15">
        <v>6679269.0</v>
      </c>
      <c r="J20" s="14">
        <f t="shared" si="5"/>
        <v>0.1526384152</v>
      </c>
    </row>
    <row r="21" ht="14.25" customHeight="1">
      <c r="A21" s="16" t="s">
        <v>130</v>
      </c>
      <c r="B21" s="16" t="s">
        <v>131</v>
      </c>
      <c r="C21" s="15">
        <v>6962786.0</v>
      </c>
      <c r="D21" s="12">
        <f t="shared" si="1"/>
        <v>0.1270283635</v>
      </c>
      <c r="E21" s="12">
        <f t="shared" si="2"/>
        <v>1.085255208</v>
      </c>
      <c r="F21" s="15">
        <v>3339057.0</v>
      </c>
      <c r="G21" s="12">
        <f t="shared" si="3"/>
        <v>0.07835466277</v>
      </c>
      <c r="H21" s="12">
        <f t="shared" si="4"/>
        <v>-0.5000864616</v>
      </c>
      <c r="I21" s="15">
        <v>6679269.0</v>
      </c>
      <c r="J21" s="14">
        <f t="shared" si="5"/>
        <v>0.1526384152</v>
      </c>
    </row>
    <row r="22" ht="14.25" customHeight="1">
      <c r="A22" s="16" t="s">
        <v>132</v>
      </c>
      <c r="B22" s="16" t="s">
        <v>133</v>
      </c>
      <c r="C22" s="15">
        <v>6225.0</v>
      </c>
      <c r="D22" s="12">
        <f t="shared" si="1"/>
        <v>0.0001135682704</v>
      </c>
      <c r="E22" s="12">
        <f t="shared" si="2"/>
        <v>0.1210156672</v>
      </c>
      <c r="F22" s="15">
        <v>5553.0</v>
      </c>
      <c r="G22" s="12">
        <f t="shared" si="3"/>
        <v>0.0001303072821</v>
      </c>
      <c r="H22" s="12">
        <f t="shared" si="4"/>
        <v>-0.7126073905</v>
      </c>
      <c r="I22" s="15">
        <v>19322.0</v>
      </c>
      <c r="J22" s="14">
        <f t="shared" si="5"/>
        <v>0.0004415572212</v>
      </c>
    </row>
    <row r="23" ht="14.25" customHeight="1">
      <c r="A23" s="16" t="s">
        <v>134</v>
      </c>
      <c r="B23" s="16" t="s">
        <v>135</v>
      </c>
      <c r="C23" s="15">
        <v>1276591.0</v>
      </c>
      <c r="D23" s="12">
        <f t="shared" si="1"/>
        <v>0.02328999708</v>
      </c>
      <c r="E23" s="12">
        <f t="shared" si="2"/>
        <v>0.9493182835</v>
      </c>
      <c r="F23" s="15">
        <v>654891.0</v>
      </c>
      <c r="G23" s="12">
        <f t="shared" si="3"/>
        <v>0.01536774109</v>
      </c>
      <c r="H23" s="12">
        <f t="shared" si="4"/>
        <v>-0.4138927845</v>
      </c>
      <c r="I23" s="15">
        <v>1117357.0</v>
      </c>
      <c r="J23" s="14">
        <f t="shared" si="5"/>
        <v>0.02553447117</v>
      </c>
    </row>
    <row r="24" ht="14.25" customHeight="1">
      <c r="A24" s="16" t="s">
        <v>136</v>
      </c>
      <c r="B24" s="16" t="s">
        <v>137</v>
      </c>
      <c r="C24" s="15">
        <v>21635.0</v>
      </c>
      <c r="D24" s="12">
        <f t="shared" si="1"/>
        <v>0.0003947067517</v>
      </c>
      <c r="E24" s="12">
        <f t="shared" si="2"/>
        <v>0.3436219103</v>
      </c>
      <c r="F24" s="15">
        <v>16102.0</v>
      </c>
      <c r="G24" s="12">
        <f t="shared" si="3"/>
        <v>0.0003778512256</v>
      </c>
      <c r="H24" s="12">
        <f t="shared" si="4"/>
        <v>-0.987175035</v>
      </c>
      <c r="I24" s="15">
        <v>1255520.0</v>
      </c>
      <c r="J24" s="14">
        <f t="shared" si="5"/>
        <v>0.02869184983</v>
      </c>
    </row>
    <row r="25" ht="14.25" customHeight="1">
      <c r="A25" s="16" t="s">
        <v>138</v>
      </c>
      <c r="B25" s="16" t="s">
        <v>139</v>
      </c>
      <c r="C25" s="15">
        <v>6472.0</v>
      </c>
      <c r="D25" s="12">
        <f t="shared" si="1"/>
        <v>0.0001180745134</v>
      </c>
      <c r="E25" s="12">
        <f t="shared" si="2"/>
        <v>-0.6409431345</v>
      </c>
      <c r="F25" s="15">
        <v>18025.0</v>
      </c>
      <c r="G25" s="12">
        <f t="shared" si="3"/>
        <v>0.0004229765459</v>
      </c>
      <c r="H25" s="12">
        <f t="shared" si="4"/>
        <v>-0.4221645188</v>
      </c>
      <c r="I25" s="15">
        <v>31194.0</v>
      </c>
      <c r="J25" s="14">
        <f t="shared" si="5"/>
        <v>0.0007128628484</v>
      </c>
    </row>
    <row r="26" ht="14.25" customHeight="1">
      <c r="A26" s="16" t="s">
        <v>140</v>
      </c>
      <c r="B26" s="16" t="s">
        <v>141</v>
      </c>
      <c r="C26" s="15">
        <v>2616.0</v>
      </c>
      <c r="D26" s="12">
        <f t="shared" si="1"/>
        <v>0.0000477260394</v>
      </c>
      <c r="E26" s="12">
        <f t="shared" si="2"/>
        <v>-0.6776737309</v>
      </c>
      <c r="F26" s="15">
        <v>8116.0</v>
      </c>
      <c r="G26" s="12">
        <f t="shared" si="3"/>
        <v>0.0001904509097</v>
      </c>
      <c r="H26" s="12">
        <f t="shared" si="4"/>
        <v>0.04024609075</v>
      </c>
      <c r="I26" s="15">
        <v>7802.0</v>
      </c>
      <c r="J26" s="14">
        <f t="shared" si="5"/>
        <v>0.0001782956961</v>
      </c>
    </row>
    <row r="27" ht="14.25" customHeight="1">
      <c r="A27" s="16" t="s">
        <v>142</v>
      </c>
      <c r="B27" s="16" t="s">
        <v>143</v>
      </c>
      <c r="C27" s="15">
        <v>221426.0</v>
      </c>
      <c r="D27" s="12">
        <f t="shared" si="1"/>
        <v>0.004039673547</v>
      </c>
      <c r="E27" s="12" t="s">
        <v>21</v>
      </c>
      <c r="F27" s="18">
        <v>0.0</v>
      </c>
      <c r="G27" s="12">
        <f t="shared" si="3"/>
        <v>0</v>
      </c>
      <c r="H27" s="12">
        <f t="shared" si="4"/>
        <v>-1</v>
      </c>
      <c r="I27" s="15">
        <v>197507.0</v>
      </c>
      <c r="J27" s="14">
        <f t="shared" si="5"/>
        <v>0.004513541149</v>
      </c>
    </row>
    <row r="28" ht="14.25" customHeight="1">
      <c r="A28" s="16" t="s">
        <v>144</v>
      </c>
      <c r="B28" s="16" t="s">
        <v>145</v>
      </c>
      <c r="C28" s="15">
        <v>5368436.0</v>
      </c>
      <c r="D28" s="12">
        <f t="shared" si="1"/>
        <v>0.09794120338</v>
      </c>
      <c r="E28" s="12">
        <f t="shared" ref="E28:E49" si="6">(C28/F28-1)</f>
        <v>1.051846187</v>
      </c>
      <c r="F28" s="15">
        <v>2616393.0</v>
      </c>
      <c r="G28" s="12">
        <f t="shared" si="3"/>
        <v>0.06139655334</v>
      </c>
      <c r="H28" s="12">
        <f t="shared" si="4"/>
        <v>-0.3540674676</v>
      </c>
      <c r="I28" s="15">
        <v>4050567.0</v>
      </c>
      <c r="J28" s="14">
        <f t="shared" si="5"/>
        <v>0.09256583732</v>
      </c>
    </row>
    <row r="29" ht="14.25" customHeight="1">
      <c r="A29" s="16" t="s">
        <v>146</v>
      </c>
      <c r="B29" s="16" t="s">
        <v>147</v>
      </c>
      <c r="C29" s="15">
        <v>59385.0</v>
      </c>
      <c r="D29" s="12">
        <f t="shared" si="1"/>
        <v>0.001083413933</v>
      </c>
      <c r="E29" s="12">
        <f t="shared" si="6"/>
        <v>1.972668569</v>
      </c>
      <c r="F29" s="15">
        <v>19977.0</v>
      </c>
      <c r="G29" s="12">
        <f t="shared" si="3"/>
        <v>0.0004687823832</v>
      </c>
      <c r="H29" s="12" t="s">
        <v>21</v>
      </c>
      <c r="I29" s="15">
        <v>0.0</v>
      </c>
      <c r="J29" s="14">
        <f t="shared" si="5"/>
        <v>0</v>
      </c>
    </row>
    <row r="30" ht="14.25" customHeight="1">
      <c r="A30" s="17">
        <v>38719.0</v>
      </c>
      <c r="B30" s="16" t="s">
        <v>148</v>
      </c>
      <c r="C30" s="15">
        <v>512097.0</v>
      </c>
      <c r="D30" s="12">
        <f t="shared" si="1"/>
        <v>0.009342645871</v>
      </c>
      <c r="E30" s="12">
        <f t="shared" si="6"/>
        <v>0.2315885926</v>
      </c>
      <c r="F30" s="15">
        <v>415802.0</v>
      </c>
      <c r="G30" s="12">
        <f t="shared" si="3"/>
        <v>0.009757253467</v>
      </c>
      <c r="H30" s="12">
        <f t="shared" ref="H30:H37" si="7">(F30/I30-1)</f>
        <v>-0.08214518283</v>
      </c>
      <c r="I30" s="15">
        <v>453015.0</v>
      </c>
      <c r="J30" s="14">
        <f t="shared" si="5"/>
        <v>0.0103525538</v>
      </c>
    </row>
    <row r="31" ht="14.25" customHeight="1">
      <c r="A31" s="16" t="s">
        <v>149</v>
      </c>
      <c r="B31" s="16" t="s">
        <v>150</v>
      </c>
      <c r="C31" s="15">
        <v>86651.0</v>
      </c>
      <c r="D31" s="12">
        <f t="shared" si="1"/>
        <v>0.001580852079</v>
      </c>
      <c r="E31" s="12">
        <f t="shared" si="6"/>
        <v>0.006493053942</v>
      </c>
      <c r="F31" s="15">
        <v>86092.0</v>
      </c>
      <c r="G31" s="12">
        <f t="shared" si="3"/>
        <v>0.002020243927</v>
      </c>
      <c r="H31" s="12">
        <f t="shared" si="7"/>
        <v>0.07527633798</v>
      </c>
      <c r="I31" s="15">
        <v>80065.0</v>
      </c>
      <c r="J31" s="14">
        <f t="shared" si="5"/>
        <v>0.001829690452</v>
      </c>
    </row>
    <row r="32" ht="14.25" customHeight="1">
      <c r="A32" s="16" t="s">
        <v>151</v>
      </c>
      <c r="B32" s="16" t="s">
        <v>152</v>
      </c>
      <c r="C32" s="15">
        <v>21878.0</v>
      </c>
      <c r="D32" s="12">
        <f t="shared" si="1"/>
        <v>0.0003991400191</v>
      </c>
      <c r="E32" s="12">
        <f t="shared" si="6"/>
        <v>0.02372373778</v>
      </c>
      <c r="F32" s="15">
        <v>21371.0</v>
      </c>
      <c r="G32" s="12">
        <f t="shared" si="3"/>
        <v>0.0005014941338</v>
      </c>
      <c r="H32" s="12">
        <f t="shared" si="7"/>
        <v>0.04177634786</v>
      </c>
      <c r="I32" s="15">
        <v>20514.0</v>
      </c>
      <c r="J32" s="14">
        <f t="shared" si="5"/>
        <v>0.0004687974762</v>
      </c>
    </row>
    <row r="33" ht="11.25" customHeight="1">
      <c r="A33" s="16" t="s">
        <v>153</v>
      </c>
      <c r="B33" s="16" t="s">
        <v>154</v>
      </c>
      <c r="C33" s="15">
        <v>64773.0</v>
      </c>
      <c r="D33" s="12">
        <f t="shared" si="1"/>
        <v>0.00118171206</v>
      </c>
      <c r="E33" s="12">
        <f t="shared" si="6"/>
        <v>0.0008034486488</v>
      </c>
      <c r="F33" s="15">
        <v>64721.0</v>
      </c>
      <c r="G33" s="12">
        <f t="shared" si="3"/>
        <v>0.001518749793</v>
      </c>
      <c r="H33" s="12">
        <f t="shared" si="7"/>
        <v>0.08681634229</v>
      </c>
      <c r="I33" s="15">
        <v>59551.0</v>
      </c>
      <c r="J33" s="14">
        <f t="shared" si="5"/>
        <v>0.001360892976</v>
      </c>
    </row>
    <row r="34" ht="12.75" customHeight="1">
      <c r="A34" s="16" t="s">
        <v>155</v>
      </c>
      <c r="B34" s="16" t="s">
        <v>156</v>
      </c>
      <c r="C34" s="15">
        <v>425446.0</v>
      </c>
      <c r="D34" s="12">
        <f t="shared" si="1"/>
        <v>0.007761793791</v>
      </c>
      <c r="E34" s="12">
        <f t="shared" si="6"/>
        <v>0.2903642595</v>
      </c>
      <c r="F34" s="15">
        <v>329710.0</v>
      </c>
      <c r="G34" s="12">
        <f t="shared" si="3"/>
        <v>0.00773700954</v>
      </c>
      <c r="H34" s="12">
        <f t="shared" si="7"/>
        <v>-0.1159404746</v>
      </c>
      <c r="I34" s="15">
        <v>372950.0</v>
      </c>
      <c r="J34" s="14">
        <f t="shared" si="5"/>
        <v>0.008522863349</v>
      </c>
    </row>
    <row r="35" ht="12.75" customHeight="1">
      <c r="A35" s="16" t="s">
        <v>157</v>
      </c>
      <c r="B35" s="16" t="s">
        <v>158</v>
      </c>
      <c r="C35" s="15">
        <v>140189.0</v>
      </c>
      <c r="D35" s="12">
        <f t="shared" si="1"/>
        <v>0.002557593936</v>
      </c>
      <c r="E35" s="12">
        <f t="shared" si="6"/>
        <v>0.4506011879</v>
      </c>
      <c r="F35" s="15">
        <v>96642.0</v>
      </c>
      <c r="G35" s="12">
        <f t="shared" si="3"/>
        <v>0.002267811337</v>
      </c>
      <c r="H35" s="12">
        <f t="shared" si="7"/>
        <v>-0.4109960567</v>
      </c>
      <c r="I35" s="15">
        <v>164077.0</v>
      </c>
      <c r="J35" s="14">
        <f t="shared" si="5"/>
        <v>0.00374957997</v>
      </c>
    </row>
    <row r="36" ht="12.75" customHeight="1">
      <c r="A36" s="16" t="s">
        <v>159</v>
      </c>
      <c r="B36" s="16" t="s">
        <v>160</v>
      </c>
      <c r="C36" s="15">
        <v>5630.0</v>
      </c>
      <c r="D36" s="12">
        <f t="shared" si="1"/>
        <v>0.0001027131505</v>
      </c>
      <c r="E36" s="12">
        <f t="shared" si="6"/>
        <v>5.74251497</v>
      </c>
      <c r="F36" s="18">
        <v>835.0</v>
      </c>
      <c r="G36" s="12">
        <f t="shared" si="3"/>
        <v>0.00001959419783</v>
      </c>
      <c r="H36" s="12">
        <f t="shared" si="7"/>
        <v>-0.8856947296</v>
      </c>
      <c r="I36" s="15">
        <v>7305.0</v>
      </c>
      <c r="J36" s="14">
        <f t="shared" si="5"/>
        <v>0.0001669379723</v>
      </c>
    </row>
    <row r="37" ht="12.75" customHeight="1">
      <c r="A37" s="16" t="s">
        <v>161</v>
      </c>
      <c r="B37" s="16" t="s">
        <v>162</v>
      </c>
      <c r="C37" s="15">
        <v>279627.0</v>
      </c>
      <c r="D37" s="12">
        <f t="shared" si="1"/>
        <v>0.005101486704</v>
      </c>
      <c r="E37" s="12">
        <f t="shared" si="6"/>
        <v>0.2040795236</v>
      </c>
      <c r="F37" s="15">
        <v>232233.0</v>
      </c>
      <c r="G37" s="12">
        <f t="shared" si="3"/>
        <v>0.005449604005</v>
      </c>
      <c r="H37" s="12">
        <f t="shared" si="7"/>
        <v>0.1521322829</v>
      </c>
      <c r="I37" s="15">
        <v>201568.0</v>
      </c>
      <c r="J37" s="14">
        <f t="shared" si="5"/>
        <v>0.004606345407</v>
      </c>
    </row>
    <row r="38" ht="12.75" customHeight="1">
      <c r="A38" s="17">
        <v>39084.0</v>
      </c>
      <c r="B38" s="16" t="s">
        <v>163</v>
      </c>
      <c r="C38" s="18">
        <v>0.0</v>
      </c>
      <c r="D38" s="12">
        <f t="shared" si="1"/>
        <v>0</v>
      </c>
      <c r="E38" s="12">
        <f t="shared" si="6"/>
        <v>-1</v>
      </c>
      <c r="F38" s="15">
        <v>2.0089148E7</v>
      </c>
      <c r="G38" s="12">
        <f t="shared" si="3"/>
        <v>0.47141406</v>
      </c>
      <c r="H38" s="12" t="s">
        <v>21</v>
      </c>
      <c r="I38" s="15">
        <v>0.0</v>
      </c>
      <c r="J38" s="14">
        <f t="shared" si="5"/>
        <v>0</v>
      </c>
    </row>
    <row r="39" ht="12.75" customHeight="1">
      <c r="A39" s="16" t="s">
        <v>164</v>
      </c>
      <c r="B39" s="16" t="s">
        <v>165</v>
      </c>
      <c r="C39" s="18">
        <v>0.0</v>
      </c>
      <c r="D39" s="12">
        <f t="shared" si="1"/>
        <v>0</v>
      </c>
      <c r="E39" s="12">
        <f t="shared" si="6"/>
        <v>-1</v>
      </c>
      <c r="F39" s="15">
        <v>2.0089148E7</v>
      </c>
      <c r="G39" s="12">
        <f t="shared" si="3"/>
        <v>0.47141406</v>
      </c>
      <c r="H39" s="12" t="s">
        <v>21</v>
      </c>
      <c r="I39" s="15">
        <v>0.0</v>
      </c>
      <c r="J39" s="14">
        <f t="shared" si="5"/>
        <v>0</v>
      </c>
    </row>
    <row r="40" ht="12.75" customHeight="1">
      <c r="A40" s="16" t="s">
        <v>166</v>
      </c>
      <c r="B40" s="16" t="s">
        <v>167</v>
      </c>
      <c r="C40" s="15">
        <v>2.6918732E7</v>
      </c>
      <c r="D40" s="12">
        <f t="shared" si="1"/>
        <v>0.4911026238</v>
      </c>
      <c r="E40" s="12">
        <f t="shared" si="6"/>
        <v>10.67759302</v>
      </c>
      <c r="F40" s="15">
        <v>2305161.0</v>
      </c>
      <c r="G40" s="12">
        <f t="shared" si="3"/>
        <v>0.05409315049</v>
      </c>
      <c r="H40" s="12">
        <f t="shared" ref="H40:H49" si="8">(F40/I40-1)</f>
        <v>-0.8624356827</v>
      </c>
      <c r="I40" s="15">
        <v>1.6756969E7</v>
      </c>
      <c r="J40" s="14">
        <f t="shared" si="5"/>
        <v>0.3829396888</v>
      </c>
    </row>
    <row r="41" ht="12.75" customHeight="1">
      <c r="A41" s="17">
        <v>36924.0</v>
      </c>
      <c r="B41" s="16" t="s">
        <v>168</v>
      </c>
      <c r="C41" s="15">
        <v>2.1163399E7</v>
      </c>
      <c r="D41" s="12">
        <f t="shared" si="1"/>
        <v>0.3861029107</v>
      </c>
      <c r="E41" s="12">
        <f t="shared" si="6"/>
        <v>67.99076142</v>
      </c>
      <c r="F41" s="15">
        <v>306757.0</v>
      </c>
      <c r="G41" s="12">
        <f t="shared" si="3"/>
        <v>0.007198392027</v>
      </c>
      <c r="H41" s="12">
        <f t="shared" si="8"/>
        <v>-0.9771747417</v>
      </c>
      <c r="I41" s="15">
        <v>1.3439366E7</v>
      </c>
      <c r="J41" s="14">
        <f t="shared" si="5"/>
        <v>0.3071239574</v>
      </c>
    </row>
    <row r="42" ht="12.75" customHeight="1">
      <c r="A42" s="16" t="s">
        <v>169</v>
      </c>
      <c r="B42" s="16" t="s">
        <v>170</v>
      </c>
      <c r="C42" s="15">
        <v>2.1163399E7</v>
      </c>
      <c r="D42" s="12">
        <f t="shared" si="1"/>
        <v>0.3861029107</v>
      </c>
      <c r="E42" s="12">
        <f t="shared" si="6"/>
        <v>67.99076142</v>
      </c>
      <c r="F42" s="15">
        <v>306757.0</v>
      </c>
      <c r="G42" s="12">
        <f t="shared" si="3"/>
        <v>0.007198392027</v>
      </c>
      <c r="H42" s="12">
        <f t="shared" si="8"/>
        <v>-0.9771747417</v>
      </c>
      <c r="I42" s="15">
        <v>1.3439366E7</v>
      </c>
      <c r="J42" s="14">
        <f t="shared" si="5"/>
        <v>0.3071239574</v>
      </c>
    </row>
    <row r="43" ht="12.75" customHeight="1">
      <c r="A43" s="16" t="s">
        <v>171</v>
      </c>
      <c r="B43" s="16" t="s">
        <v>172</v>
      </c>
      <c r="C43" s="15">
        <v>370708.0</v>
      </c>
      <c r="D43" s="12">
        <f t="shared" si="1"/>
        <v>0.006763159256</v>
      </c>
      <c r="E43" s="12">
        <f t="shared" si="6"/>
        <v>2.029328365</v>
      </c>
      <c r="F43" s="15">
        <v>122373.0</v>
      </c>
      <c r="G43" s="12">
        <f t="shared" si="3"/>
        <v>0.002871617689</v>
      </c>
      <c r="H43" s="12">
        <f t="shared" si="8"/>
        <v>-0.8065209245</v>
      </c>
      <c r="I43" s="15">
        <v>632487.0</v>
      </c>
      <c r="J43" s="14">
        <f t="shared" si="5"/>
        <v>0.01445394898</v>
      </c>
    </row>
    <row r="44" ht="12.75" customHeight="1">
      <c r="A44" s="16" t="s">
        <v>173</v>
      </c>
      <c r="B44" s="16" t="s">
        <v>174</v>
      </c>
      <c r="C44" s="15">
        <v>2.0792691E7</v>
      </c>
      <c r="D44" s="12">
        <f t="shared" si="1"/>
        <v>0.3793397515</v>
      </c>
      <c r="E44" s="12">
        <f t="shared" si="6"/>
        <v>111.7684127</v>
      </c>
      <c r="F44" s="15">
        <v>184384.0</v>
      </c>
      <c r="G44" s="12">
        <f t="shared" si="3"/>
        <v>0.004326774338</v>
      </c>
      <c r="H44" s="12">
        <f t="shared" si="8"/>
        <v>-0.9856027374</v>
      </c>
      <c r="I44" s="15">
        <v>1.2806879E7</v>
      </c>
      <c r="J44" s="14">
        <f t="shared" si="5"/>
        <v>0.2926700084</v>
      </c>
    </row>
    <row r="45" ht="12.75" customHeight="1">
      <c r="A45" s="17">
        <v>37289.0</v>
      </c>
      <c r="B45" s="16" t="s">
        <v>175</v>
      </c>
      <c r="C45" s="15">
        <v>2396733.0</v>
      </c>
      <c r="D45" s="12">
        <f t="shared" si="1"/>
        <v>0.04372575443</v>
      </c>
      <c r="E45" s="12">
        <f t="shared" si="6"/>
        <v>4.526857941</v>
      </c>
      <c r="F45" s="15">
        <v>433652.0</v>
      </c>
      <c r="G45" s="12">
        <f t="shared" si="3"/>
        <v>0.01017612344</v>
      </c>
      <c r="H45" s="12">
        <f t="shared" si="8"/>
        <v>-0.7226336664</v>
      </c>
      <c r="I45" s="15">
        <v>1563463.0</v>
      </c>
      <c r="J45" s="14">
        <f t="shared" si="5"/>
        <v>0.03572913662</v>
      </c>
    </row>
    <row r="46" ht="12.75" customHeight="1">
      <c r="A46" s="16" t="s">
        <v>176</v>
      </c>
      <c r="B46" s="16" t="s">
        <v>177</v>
      </c>
      <c r="C46" s="15">
        <v>2396733.0</v>
      </c>
      <c r="D46" s="12">
        <f t="shared" si="1"/>
        <v>0.04372575443</v>
      </c>
      <c r="E46" s="12">
        <f t="shared" si="6"/>
        <v>4.526857941</v>
      </c>
      <c r="F46" s="15">
        <v>433652.0</v>
      </c>
      <c r="G46" s="12">
        <f t="shared" si="3"/>
        <v>0.01017612344</v>
      </c>
      <c r="H46" s="12">
        <f t="shared" si="8"/>
        <v>-0.7226336664</v>
      </c>
      <c r="I46" s="15">
        <v>1563463.0</v>
      </c>
      <c r="J46" s="14">
        <f t="shared" si="5"/>
        <v>0.03572913662</v>
      </c>
    </row>
    <row r="47" ht="12.75" customHeight="1">
      <c r="A47" s="16" t="s">
        <v>178</v>
      </c>
      <c r="B47" s="16" t="s">
        <v>179</v>
      </c>
      <c r="C47" s="15">
        <v>169653.0</v>
      </c>
      <c r="D47" s="12">
        <f t="shared" si="1"/>
        <v>0.003095132172</v>
      </c>
      <c r="E47" s="12">
        <f t="shared" si="6"/>
        <v>2.305851634</v>
      </c>
      <c r="F47" s="15">
        <v>51319.0</v>
      </c>
      <c r="G47" s="12">
        <f t="shared" si="3"/>
        <v>0.001204257052</v>
      </c>
      <c r="H47" s="12">
        <f t="shared" si="8"/>
        <v>-0.5376500054</v>
      </c>
      <c r="I47" s="15">
        <v>110996.0</v>
      </c>
      <c r="J47" s="14">
        <f t="shared" si="5"/>
        <v>0.002536543076</v>
      </c>
    </row>
    <row r="48" ht="12.75" customHeight="1">
      <c r="A48" s="16" t="s">
        <v>180</v>
      </c>
      <c r="B48" s="16" t="s">
        <v>181</v>
      </c>
      <c r="C48" s="15">
        <v>50423.0</v>
      </c>
      <c r="D48" s="12">
        <f t="shared" si="1"/>
        <v>0.0009199121118</v>
      </c>
      <c r="E48" s="12">
        <f t="shared" si="6"/>
        <v>-0.08283463994</v>
      </c>
      <c r="F48" s="15">
        <v>54977.0</v>
      </c>
      <c r="G48" s="12">
        <f t="shared" si="3"/>
        <v>0.001290096065</v>
      </c>
      <c r="H48" s="12">
        <f t="shared" si="8"/>
        <v>-0.1822306182</v>
      </c>
      <c r="I48" s="15">
        <v>67228.0</v>
      </c>
      <c r="J48" s="14">
        <f t="shared" si="5"/>
        <v>0.001536332101</v>
      </c>
    </row>
    <row r="49" ht="12.75" customHeight="1">
      <c r="A49" s="16" t="s">
        <v>182</v>
      </c>
      <c r="B49" s="16" t="s">
        <v>183</v>
      </c>
      <c r="C49" s="15">
        <v>61540.0</v>
      </c>
      <c r="D49" s="12">
        <f t="shared" si="1"/>
        <v>0.001122729535</v>
      </c>
      <c r="E49" s="12">
        <f t="shared" si="6"/>
        <v>0.1429951152</v>
      </c>
      <c r="F49" s="15">
        <v>53841.0</v>
      </c>
      <c r="G49" s="12">
        <f t="shared" si="3"/>
        <v>0.001263438569</v>
      </c>
      <c r="H49" s="12">
        <f t="shared" si="8"/>
        <v>-0.761372702</v>
      </c>
      <c r="I49" s="15">
        <v>225628.0</v>
      </c>
      <c r="J49" s="14">
        <f t="shared" si="5"/>
        <v>0.005156178072</v>
      </c>
    </row>
    <row r="50" ht="12.75" customHeight="1">
      <c r="A50" s="16" t="s">
        <v>184</v>
      </c>
      <c r="B50" s="16" t="s">
        <v>185</v>
      </c>
      <c r="C50" s="15">
        <v>45061.0</v>
      </c>
      <c r="D50" s="12">
        <f t="shared" si="1"/>
        <v>0.0008220883262</v>
      </c>
      <c r="E50" s="12" t="s">
        <v>21</v>
      </c>
      <c r="F50" s="18">
        <v>0.0</v>
      </c>
      <c r="G50" s="12">
        <f t="shared" si="3"/>
        <v>0</v>
      </c>
      <c r="H50" s="12" t="s">
        <v>21</v>
      </c>
      <c r="I50" s="15">
        <v>0.0</v>
      </c>
      <c r="J50" s="14">
        <f t="shared" si="5"/>
        <v>0</v>
      </c>
    </row>
    <row r="51" ht="12.75" customHeight="1">
      <c r="A51" s="16" t="s">
        <v>186</v>
      </c>
      <c r="B51" s="16" t="s">
        <v>187</v>
      </c>
      <c r="C51" s="15">
        <v>429334.0</v>
      </c>
      <c r="D51" s="12">
        <f t="shared" si="1"/>
        <v>0.00783272607</v>
      </c>
      <c r="E51" s="12" t="s">
        <v>21</v>
      </c>
      <c r="F51" s="18">
        <v>0.0</v>
      </c>
      <c r="G51" s="12">
        <f t="shared" si="3"/>
        <v>0</v>
      </c>
      <c r="H51" s="12">
        <f t="shared" ref="H51:H52" si="9">(F51/I51-1)</f>
        <v>-1</v>
      </c>
      <c r="I51" s="15">
        <v>391620.0</v>
      </c>
      <c r="J51" s="14">
        <f t="shared" si="5"/>
        <v>0.008949520699</v>
      </c>
    </row>
    <row r="52" ht="12.75" customHeight="1">
      <c r="A52" s="16" t="s">
        <v>188</v>
      </c>
      <c r="B52" s="16" t="s">
        <v>189</v>
      </c>
      <c r="C52" s="15">
        <v>1363622.0</v>
      </c>
      <c r="D52" s="12">
        <f t="shared" si="1"/>
        <v>0.02487778184</v>
      </c>
      <c r="E52" s="12">
        <f t="shared" ref="E52:E64" si="10">(C52/F52-1)</f>
        <v>8.863949712</v>
      </c>
      <c r="F52" s="15">
        <v>138243.0</v>
      </c>
      <c r="G52" s="12">
        <f t="shared" si="3"/>
        <v>0.003244024779</v>
      </c>
      <c r="H52" s="12">
        <f t="shared" si="9"/>
        <v>-0.8199939843</v>
      </c>
      <c r="I52" s="15">
        <v>767991.0</v>
      </c>
      <c r="J52" s="14">
        <f t="shared" si="5"/>
        <v>0.01755056267</v>
      </c>
    </row>
    <row r="53" ht="12.75" customHeight="1">
      <c r="A53" s="16" t="s">
        <v>190</v>
      </c>
      <c r="B53" s="16" t="s">
        <v>191</v>
      </c>
      <c r="C53" s="15">
        <v>277100.0</v>
      </c>
      <c r="D53" s="12">
        <f t="shared" si="1"/>
        <v>0.005055384372</v>
      </c>
      <c r="E53" s="12">
        <f t="shared" si="10"/>
        <v>1.048465314</v>
      </c>
      <c r="F53" s="15">
        <v>135272.0</v>
      </c>
      <c r="G53" s="12">
        <f t="shared" si="3"/>
        <v>0.00317430698</v>
      </c>
      <c r="H53" s="12" t="s">
        <v>21</v>
      </c>
      <c r="I53" s="15">
        <v>0.0</v>
      </c>
      <c r="J53" s="14">
        <f t="shared" si="5"/>
        <v>0</v>
      </c>
    </row>
    <row r="54" ht="12.75" customHeight="1">
      <c r="A54" s="17">
        <v>37654.0</v>
      </c>
      <c r="B54" s="16" t="s">
        <v>192</v>
      </c>
      <c r="C54" s="15">
        <v>2466675.0</v>
      </c>
      <c r="D54" s="12">
        <f t="shared" si="1"/>
        <v>0.0450017692</v>
      </c>
      <c r="E54" s="12">
        <f t="shared" si="10"/>
        <v>1.247728283</v>
      </c>
      <c r="F54" s="15">
        <v>1097408.0</v>
      </c>
      <c r="G54" s="12">
        <f t="shared" si="3"/>
        <v>0.02575189156</v>
      </c>
      <c r="H54" s="12">
        <f t="shared" ref="H54:H64" si="11">(F54/I54-1)</f>
        <v>0.1149506333</v>
      </c>
      <c r="I54" s="15">
        <v>984266.0</v>
      </c>
      <c r="J54" s="14">
        <f t="shared" si="5"/>
        <v>0.02249300072</v>
      </c>
    </row>
    <row r="55" ht="12.75" customHeight="1">
      <c r="A55" s="16" t="s">
        <v>193</v>
      </c>
      <c r="B55" s="16" t="s">
        <v>194</v>
      </c>
      <c r="C55" s="15">
        <v>2466675.0</v>
      </c>
      <c r="D55" s="12">
        <f t="shared" si="1"/>
        <v>0.0450017692</v>
      </c>
      <c r="E55" s="12">
        <f t="shared" si="10"/>
        <v>1.247728283</v>
      </c>
      <c r="F55" s="15">
        <v>1097408.0</v>
      </c>
      <c r="G55" s="12">
        <f t="shared" si="3"/>
        <v>0.02575189156</v>
      </c>
      <c r="H55" s="12">
        <f t="shared" si="11"/>
        <v>0.1149506333</v>
      </c>
      <c r="I55" s="15">
        <v>984266.0</v>
      </c>
      <c r="J55" s="14">
        <f t="shared" si="5"/>
        <v>0.02249300072</v>
      </c>
    </row>
    <row r="56" ht="12.75" customHeight="1">
      <c r="A56" s="17">
        <v>38019.0</v>
      </c>
      <c r="B56" s="16" t="s">
        <v>195</v>
      </c>
      <c r="C56" s="15">
        <v>593693.0</v>
      </c>
      <c r="D56" s="12">
        <f t="shared" si="1"/>
        <v>0.01083127504</v>
      </c>
      <c r="E56" s="12">
        <f t="shared" si="10"/>
        <v>0.474731542</v>
      </c>
      <c r="F56" s="15">
        <v>402577.0</v>
      </c>
      <c r="G56" s="12">
        <f t="shared" si="3"/>
        <v>0.009446914226</v>
      </c>
      <c r="H56" s="12">
        <f t="shared" si="11"/>
        <v>-0.1723334704</v>
      </c>
      <c r="I56" s="15">
        <v>486400.0</v>
      </c>
      <c r="J56" s="14">
        <f t="shared" si="5"/>
        <v>0.01111548662</v>
      </c>
    </row>
    <row r="57" ht="12.75" customHeight="1">
      <c r="A57" s="16" t="s">
        <v>196</v>
      </c>
      <c r="B57" s="16" t="s">
        <v>197</v>
      </c>
      <c r="C57" s="15">
        <v>346012.0</v>
      </c>
      <c r="D57" s="12">
        <f t="shared" si="1"/>
        <v>0.00631260793</v>
      </c>
      <c r="E57" s="12">
        <f t="shared" si="10"/>
        <v>0.5138185843</v>
      </c>
      <c r="F57" s="15">
        <v>228569.0</v>
      </c>
      <c r="G57" s="12">
        <f t="shared" si="3"/>
        <v>0.005363624195</v>
      </c>
      <c r="H57" s="12">
        <f t="shared" si="11"/>
        <v>-0.1498175542</v>
      </c>
      <c r="I57" s="15">
        <v>268847.0</v>
      </c>
      <c r="J57" s="14">
        <f t="shared" si="5"/>
        <v>0.006143842989</v>
      </c>
    </row>
    <row r="58" ht="12.75" customHeight="1">
      <c r="A58" s="16" t="s">
        <v>198</v>
      </c>
      <c r="B58" s="16" t="s">
        <v>199</v>
      </c>
      <c r="C58" s="15">
        <v>69965.0</v>
      </c>
      <c r="D58" s="12">
        <f t="shared" si="1"/>
        <v>0.001276434383</v>
      </c>
      <c r="E58" s="12">
        <f t="shared" si="10"/>
        <v>0.02329901129</v>
      </c>
      <c r="F58" s="15">
        <v>68372.0</v>
      </c>
      <c r="G58" s="12">
        <f t="shared" si="3"/>
        <v>0.001604424544</v>
      </c>
      <c r="H58" s="12">
        <f t="shared" si="11"/>
        <v>0.3844970031</v>
      </c>
      <c r="I58" s="15">
        <v>49384.0</v>
      </c>
      <c r="J58" s="14">
        <f t="shared" si="5"/>
        <v>0.001128550968</v>
      </c>
    </row>
    <row r="59" ht="12.75" customHeight="1">
      <c r="A59" s="16" t="s">
        <v>200</v>
      </c>
      <c r="B59" s="16" t="s">
        <v>201</v>
      </c>
      <c r="C59" s="15">
        <v>130079.0</v>
      </c>
      <c r="D59" s="12">
        <f t="shared" si="1"/>
        <v>0.002373148119</v>
      </c>
      <c r="E59" s="12">
        <f t="shared" si="10"/>
        <v>0.1663872026</v>
      </c>
      <c r="F59" s="15">
        <v>111523.0</v>
      </c>
      <c r="G59" s="12">
        <f t="shared" si="3"/>
        <v>0.002617010448</v>
      </c>
      <c r="H59" s="12">
        <f t="shared" si="11"/>
        <v>0.1703782218</v>
      </c>
      <c r="I59" s="15">
        <v>95288.0</v>
      </c>
      <c r="J59" s="14">
        <f t="shared" si="5"/>
        <v>0.002177575018</v>
      </c>
    </row>
    <row r="60" ht="12.75" customHeight="1">
      <c r="A60" s="16" t="s">
        <v>202</v>
      </c>
      <c r="B60" s="16" t="s">
        <v>203</v>
      </c>
      <c r="C60" s="15">
        <v>144975.0</v>
      </c>
      <c r="D60" s="12">
        <f t="shared" si="1"/>
        <v>0.002644909236</v>
      </c>
      <c r="E60" s="12">
        <f t="shared" si="10"/>
        <v>2.080838132</v>
      </c>
      <c r="F60" s="15">
        <v>47057.0</v>
      </c>
      <c r="G60" s="12">
        <f t="shared" si="3"/>
        <v>0.001104244512</v>
      </c>
      <c r="H60" s="12">
        <f t="shared" si="11"/>
        <v>-0.6165404956</v>
      </c>
      <c r="I60" s="15">
        <v>122717.0</v>
      </c>
      <c r="J60" s="14">
        <f t="shared" si="5"/>
        <v>0.002804397967</v>
      </c>
    </row>
    <row r="61" ht="12.75" customHeight="1">
      <c r="A61" s="16" t="s">
        <v>204</v>
      </c>
      <c r="B61" s="16" t="s">
        <v>205</v>
      </c>
      <c r="C61" s="18">
        <v>993.0</v>
      </c>
      <c r="D61" s="12">
        <f t="shared" si="1"/>
        <v>0.00001811619156</v>
      </c>
      <c r="E61" s="12">
        <f t="shared" si="10"/>
        <v>-0.3858998145</v>
      </c>
      <c r="F61" s="15">
        <v>1617.0</v>
      </c>
      <c r="G61" s="12">
        <f t="shared" si="3"/>
        <v>0.00003794469208</v>
      </c>
      <c r="H61" s="12">
        <f t="shared" si="11"/>
        <v>0.1090534979</v>
      </c>
      <c r="I61" s="15">
        <v>1458.0</v>
      </c>
      <c r="J61" s="14">
        <f t="shared" si="5"/>
        <v>0.00003331903677</v>
      </c>
    </row>
    <row r="62" ht="12.75" customHeight="1">
      <c r="A62" s="16" t="s">
        <v>206</v>
      </c>
      <c r="B62" s="16" t="s">
        <v>207</v>
      </c>
      <c r="C62" s="15">
        <v>247681.0</v>
      </c>
      <c r="D62" s="12">
        <f t="shared" si="1"/>
        <v>0.004518667112</v>
      </c>
      <c r="E62" s="12">
        <f t="shared" si="10"/>
        <v>0.4233885798</v>
      </c>
      <c r="F62" s="15">
        <v>174008.0</v>
      </c>
      <c r="G62" s="12">
        <f t="shared" si="3"/>
        <v>0.004083290031</v>
      </c>
      <c r="H62" s="12">
        <f t="shared" si="11"/>
        <v>-0.2001581224</v>
      </c>
      <c r="I62" s="15">
        <v>217553.0</v>
      </c>
      <c r="J62" s="14">
        <f t="shared" si="5"/>
        <v>0.004971643626</v>
      </c>
    </row>
    <row r="63" ht="12.75" customHeight="1">
      <c r="A63" s="16" t="s">
        <v>208</v>
      </c>
      <c r="B63" s="16" t="s">
        <v>209</v>
      </c>
      <c r="C63" s="15">
        <v>243857.0</v>
      </c>
      <c r="D63" s="12">
        <f t="shared" si="1"/>
        <v>0.004448902442</v>
      </c>
      <c r="E63" s="12">
        <f t="shared" si="10"/>
        <v>0.4030978314</v>
      </c>
      <c r="F63" s="15">
        <v>173799.0</v>
      </c>
      <c r="G63" s="12">
        <f t="shared" si="3"/>
        <v>0.004078385615</v>
      </c>
      <c r="H63" s="12">
        <f t="shared" si="11"/>
        <v>-0.1943567565</v>
      </c>
      <c r="I63" s="15">
        <v>215727.0</v>
      </c>
      <c r="J63" s="14">
        <f t="shared" si="5"/>
        <v>0.004929914846</v>
      </c>
    </row>
    <row r="64" ht="12.75" customHeight="1">
      <c r="A64" s="16" t="s">
        <v>210</v>
      </c>
      <c r="B64" s="16" t="s">
        <v>211</v>
      </c>
      <c r="C64" s="15">
        <v>1532.0</v>
      </c>
      <c r="D64" s="12">
        <f t="shared" si="1"/>
        <v>0.00002794965304</v>
      </c>
      <c r="E64" s="12">
        <f t="shared" si="10"/>
        <v>6.330143541</v>
      </c>
      <c r="F64" s="18">
        <v>209.0</v>
      </c>
      <c r="G64" s="12">
        <f t="shared" si="3"/>
        <v>0.000004904415983</v>
      </c>
      <c r="H64" s="12">
        <f t="shared" si="11"/>
        <v>-0.8855421687</v>
      </c>
      <c r="I64" s="15">
        <v>1826.0</v>
      </c>
      <c r="J64" s="14">
        <f t="shared" si="5"/>
        <v>0.00004172877993</v>
      </c>
    </row>
    <row r="65" ht="12.75" customHeight="1">
      <c r="A65" s="16" t="s">
        <v>212</v>
      </c>
      <c r="B65" s="16" t="s">
        <v>213</v>
      </c>
      <c r="C65" s="15">
        <v>2292.0</v>
      </c>
      <c r="D65" s="12">
        <f t="shared" si="1"/>
        <v>0.00004181501617</v>
      </c>
      <c r="E65" s="12" t="s">
        <v>21</v>
      </c>
      <c r="F65" s="18">
        <v>0.0</v>
      </c>
      <c r="G65" s="12">
        <f t="shared" si="3"/>
        <v>0</v>
      </c>
      <c r="H65" s="12" t="s">
        <v>21</v>
      </c>
      <c r="I65" s="15">
        <v>0.0</v>
      </c>
      <c r="J65" s="14">
        <f t="shared" si="5"/>
        <v>0</v>
      </c>
    </row>
    <row r="66" ht="12.75" customHeight="1">
      <c r="A66" s="17">
        <v>38750.0</v>
      </c>
      <c r="B66" s="16" t="s">
        <v>214</v>
      </c>
      <c r="C66" s="15">
        <v>298232.0</v>
      </c>
      <c r="D66" s="12">
        <f t="shared" si="1"/>
        <v>0.005440914443</v>
      </c>
      <c r="E66" s="12">
        <f t="shared" ref="E66:E76" si="12">(C66/F66-1)</f>
        <v>3.60469066</v>
      </c>
      <c r="F66" s="15">
        <v>64767.0</v>
      </c>
      <c r="G66" s="12">
        <f t="shared" si="3"/>
        <v>0.001519829234</v>
      </c>
      <c r="H66" s="12">
        <f t="shared" ref="H66:H76" si="13">(F66/I66-1)</f>
        <v>-0.7715240198</v>
      </c>
      <c r="I66" s="15">
        <v>283474.0</v>
      </c>
      <c r="J66" s="14">
        <f t="shared" si="5"/>
        <v>0.006478107428</v>
      </c>
    </row>
    <row r="67" ht="12.75" customHeight="1">
      <c r="A67" s="16" t="s">
        <v>215</v>
      </c>
      <c r="B67" s="16" t="s">
        <v>216</v>
      </c>
      <c r="C67" s="15">
        <v>298232.0</v>
      </c>
      <c r="D67" s="12">
        <f t="shared" si="1"/>
        <v>0.005440914443</v>
      </c>
      <c r="E67" s="12">
        <f t="shared" si="12"/>
        <v>3.60469066</v>
      </c>
      <c r="F67" s="15">
        <v>64767.0</v>
      </c>
      <c r="G67" s="12">
        <f t="shared" si="3"/>
        <v>0.001519829234</v>
      </c>
      <c r="H67" s="12">
        <f t="shared" si="13"/>
        <v>-0.7715240198</v>
      </c>
      <c r="I67" s="15">
        <v>283474.0</v>
      </c>
      <c r="J67" s="14">
        <f t="shared" si="5"/>
        <v>0.006478107428</v>
      </c>
    </row>
    <row r="68" ht="12.75" customHeight="1">
      <c r="A68" s="16" t="s">
        <v>217</v>
      </c>
      <c r="B68" s="16" t="s">
        <v>218</v>
      </c>
      <c r="C68" s="15">
        <v>1.5272715E7</v>
      </c>
      <c r="D68" s="12">
        <f t="shared" si="1"/>
        <v>0.2786338677</v>
      </c>
      <c r="E68" s="12">
        <f t="shared" si="12"/>
        <v>0.04826249977</v>
      </c>
      <c r="F68" s="15">
        <v>1.4569552E7</v>
      </c>
      <c r="G68" s="12">
        <f t="shared" si="3"/>
        <v>0.3418906397</v>
      </c>
      <c r="H68" s="12">
        <f t="shared" si="13"/>
        <v>-0.04568299431</v>
      </c>
      <c r="I68" s="15">
        <v>1.5266994E7</v>
      </c>
      <c r="J68" s="14">
        <f t="shared" si="5"/>
        <v>0.3488899413</v>
      </c>
    </row>
    <row r="69" ht="12.75" customHeight="1">
      <c r="A69" s="17">
        <v>36952.0</v>
      </c>
      <c r="B69" s="16" t="s">
        <v>219</v>
      </c>
      <c r="C69" s="15">
        <v>5159617.0</v>
      </c>
      <c r="D69" s="12">
        <f t="shared" si="1"/>
        <v>0.09413153067</v>
      </c>
      <c r="E69" s="12">
        <f t="shared" si="12"/>
        <v>0</v>
      </c>
      <c r="F69" s="15">
        <v>5159617.0</v>
      </c>
      <c r="G69" s="12">
        <f t="shared" si="3"/>
        <v>0.1210761152</v>
      </c>
      <c r="H69" s="12">
        <f t="shared" si="13"/>
        <v>0</v>
      </c>
      <c r="I69" s="15">
        <v>5159617.0</v>
      </c>
      <c r="J69" s="14">
        <f t="shared" si="5"/>
        <v>0.1179104723</v>
      </c>
    </row>
    <row r="70" ht="12.75" customHeight="1">
      <c r="A70" s="17">
        <v>37317.0</v>
      </c>
      <c r="B70" s="16" t="s">
        <v>220</v>
      </c>
      <c r="C70" s="15">
        <v>5316.0</v>
      </c>
      <c r="D70" s="12">
        <f t="shared" si="1"/>
        <v>0.0000969845663</v>
      </c>
      <c r="E70" s="12">
        <f t="shared" si="12"/>
        <v>0.5214653692</v>
      </c>
      <c r="F70" s="15">
        <v>3494.0</v>
      </c>
      <c r="G70" s="12">
        <f t="shared" si="3"/>
        <v>0.00008199057151</v>
      </c>
      <c r="H70" s="12">
        <f t="shared" si="13"/>
        <v>-1.432425743</v>
      </c>
      <c r="I70" s="15">
        <v>-8080.0</v>
      </c>
      <c r="J70" s="14">
        <f t="shared" si="5"/>
        <v>-0.0001846487086</v>
      </c>
    </row>
    <row r="71" ht="12.75" customHeight="1">
      <c r="A71" s="16" t="s">
        <v>221</v>
      </c>
      <c r="B71" s="16" t="s">
        <v>222</v>
      </c>
      <c r="C71" s="15">
        <v>-73624.0</v>
      </c>
      <c r="D71" s="12">
        <f t="shared" si="1"/>
        <v>-0.001343188809</v>
      </c>
      <c r="E71" s="12">
        <f t="shared" si="12"/>
        <v>-0.02414972298</v>
      </c>
      <c r="F71" s="15">
        <v>-75446.0</v>
      </c>
      <c r="G71" s="12">
        <f t="shared" si="3"/>
        <v>-0.001770423772</v>
      </c>
      <c r="H71" s="12">
        <f t="shared" si="13"/>
        <v>-0.1330039071</v>
      </c>
      <c r="I71" s="15">
        <v>-87020.0</v>
      </c>
      <c r="J71" s="14">
        <f t="shared" si="5"/>
        <v>-0.001988630027</v>
      </c>
    </row>
    <row r="72" ht="12.75" customHeight="1">
      <c r="A72" s="16" t="s">
        <v>223</v>
      </c>
      <c r="B72" s="16" t="s">
        <v>224</v>
      </c>
      <c r="C72" s="15">
        <v>78940.0</v>
      </c>
      <c r="D72" s="12">
        <f t="shared" si="1"/>
        <v>0.001440173375</v>
      </c>
      <c r="E72" s="12">
        <f t="shared" si="12"/>
        <v>0</v>
      </c>
      <c r="F72" s="15">
        <v>78940.0</v>
      </c>
      <c r="G72" s="12">
        <f t="shared" si="3"/>
        <v>0.001852414343</v>
      </c>
      <c r="H72" s="12">
        <f t="shared" si="13"/>
        <v>0</v>
      </c>
      <c r="I72" s="15">
        <v>78940.0</v>
      </c>
      <c r="J72" s="14">
        <f t="shared" si="5"/>
        <v>0.001803981319</v>
      </c>
    </row>
    <row r="73" ht="12.75" customHeight="1">
      <c r="A73" s="17">
        <v>38048.0</v>
      </c>
      <c r="B73" s="16" t="s">
        <v>225</v>
      </c>
      <c r="C73" s="18">
        <v>0.0</v>
      </c>
      <c r="D73" s="12">
        <f t="shared" si="1"/>
        <v>0</v>
      </c>
      <c r="E73" s="12">
        <f t="shared" si="12"/>
        <v>-1</v>
      </c>
      <c r="F73" s="15">
        <v>2595445.0</v>
      </c>
      <c r="G73" s="12">
        <f t="shared" si="3"/>
        <v>0.06090498536</v>
      </c>
      <c r="H73" s="12">
        <f t="shared" si="13"/>
        <v>-0.3348664233</v>
      </c>
      <c r="I73" s="15">
        <v>3902141.0</v>
      </c>
      <c r="J73" s="14">
        <f t="shared" si="5"/>
        <v>0.08917392281</v>
      </c>
    </row>
    <row r="74" ht="12.75" customHeight="1">
      <c r="A74" s="16" t="s">
        <v>226</v>
      </c>
      <c r="B74" s="16" t="s">
        <v>227</v>
      </c>
      <c r="C74" s="18">
        <v>0.0</v>
      </c>
      <c r="D74" s="12">
        <f t="shared" si="1"/>
        <v>0</v>
      </c>
      <c r="E74" s="12">
        <f t="shared" si="12"/>
        <v>-1</v>
      </c>
      <c r="F74" s="15">
        <v>433493.0</v>
      </c>
      <c r="G74" s="12">
        <f t="shared" si="3"/>
        <v>0.01017239233</v>
      </c>
      <c r="H74" s="12">
        <f t="shared" si="13"/>
        <v>0</v>
      </c>
      <c r="I74" s="15">
        <v>433493.0</v>
      </c>
      <c r="J74" s="14">
        <f t="shared" si="5"/>
        <v>0.009906426068</v>
      </c>
    </row>
    <row r="75" ht="12.75" customHeight="1">
      <c r="A75" s="16" t="s">
        <v>228</v>
      </c>
      <c r="B75" s="16" t="s">
        <v>229</v>
      </c>
      <c r="C75" s="18">
        <v>0.0</v>
      </c>
      <c r="D75" s="12">
        <f t="shared" si="1"/>
        <v>0</v>
      </c>
      <c r="E75" s="12">
        <f t="shared" si="12"/>
        <v>-1</v>
      </c>
      <c r="F75" s="15">
        <v>103776.0</v>
      </c>
      <c r="G75" s="12">
        <f t="shared" si="3"/>
        <v>0.002435218531</v>
      </c>
      <c r="H75" s="12">
        <f t="shared" si="13"/>
        <v>0.08469474146</v>
      </c>
      <c r="I75" s="15">
        <v>95673.0</v>
      </c>
      <c r="J75" s="14">
        <f t="shared" si="5"/>
        <v>0.002186373254</v>
      </c>
    </row>
    <row r="76" ht="12.75" customHeight="1">
      <c r="A76" s="16" t="s">
        <v>230</v>
      </c>
      <c r="B76" s="16" t="s">
        <v>231</v>
      </c>
      <c r="C76" s="18">
        <v>0.0</v>
      </c>
      <c r="D76" s="12">
        <f t="shared" si="1"/>
        <v>0</v>
      </c>
      <c r="E76" s="12">
        <f t="shared" si="12"/>
        <v>-1</v>
      </c>
      <c r="F76" s="15">
        <v>2058176.0</v>
      </c>
      <c r="G76" s="12">
        <f t="shared" si="3"/>
        <v>0.0482973745</v>
      </c>
      <c r="H76" s="12">
        <f t="shared" si="13"/>
        <v>-0.3912621948</v>
      </c>
      <c r="I76" s="15">
        <v>3381055.0</v>
      </c>
      <c r="J76" s="14">
        <f t="shared" si="5"/>
        <v>0.0772657722</v>
      </c>
    </row>
    <row r="77" ht="12.75" customHeight="1">
      <c r="A77" s="17">
        <v>38413.0</v>
      </c>
      <c r="B77" s="16" t="s">
        <v>232</v>
      </c>
      <c r="C77" s="15">
        <v>-1020962.0</v>
      </c>
      <c r="D77" s="12">
        <f t="shared" si="1"/>
        <v>-0.01862632746</v>
      </c>
      <c r="E77" s="12" t="s">
        <v>21</v>
      </c>
      <c r="F77" s="18">
        <v>0.0</v>
      </c>
      <c r="G77" s="12">
        <f t="shared" si="3"/>
        <v>0</v>
      </c>
      <c r="H77" s="12" t="s">
        <v>21</v>
      </c>
      <c r="I77" s="15">
        <v>0.0</v>
      </c>
      <c r="J77" s="14">
        <f t="shared" si="5"/>
        <v>0</v>
      </c>
    </row>
    <row r="78" ht="12.75" customHeight="1">
      <c r="A78" s="17">
        <v>38778.0</v>
      </c>
      <c r="B78" s="16" t="s">
        <v>233</v>
      </c>
      <c r="C78" s="15">
        <v>1.054354E7</v>
      </c>
      <c r="D78" s="12">
        <f t="shared" si="1"/>
        <v>0.1923552773</v>
      </c>
      <c r="E78" s="12">
        <f t="shared" ref="E78:E83" si="14">(C78/F78-1)</f>
        <v>0.642188773</v>
      </c>
      <c r="F78" s="15">
        <v>6420419.0</v>
      </c>
      <c r="G78" s="12">
        <f t="shared" si="3"/>
        <v>0.1506622276</v>
      </c>
      <c r="H78" s="12">
        <f t="shared" ref="H78:H83" si="15">(F78/I78-1)</f>
        <v>0.09948057214</v>
      </c>
      <c r="I78" s="15">
        <v>5839502.0</v>
      </c>
      <c r="J78" s="14">
        <f t="shared" si="5"/>
        <v>0.133447587</v>
      </c>
    </row>
    <row r="79" ht="12.75" customHeight="1">
      <c r="A79" s="16" t="s">
        <v>234</v>
      </c>
      <c r="B79" s="16" t="s">
        <v>235</v>
      </c>
      <c r="C79" s="15">
        <v>-127597.0</v>
      </c>
      <c r="D79" s="12">
        <f t="shared" si="1"/>
        <v>-0.002327866762</v>
      </c>
      <c r="E79" s="12">
        <f t="shared" si="14"/>
        <v>9.290080645</v>
      </c>
      <c r="F79" s="15">
        <v>-12400.0</v>
      </c>
      <c r="G79" s="12">
        <f t="shared" si="3"/>
        <v>-0.0002909797043</v>
      </c>
      <c r="H79" s="12">
        <f t="shared" si="15"/>
        <v>0</v>
      </c>
      <c r="I79" s="15">
        <v>-12400.0</v>
      </c>
      <c r="J79" s="14">
        <f t="shared" si="5"/>
        <v>-0.0002833717805</v>
      </c>
    </row>
    <row r="80" ht="12.75" customHeight="1">
      <c r="A80" s="16" t="s">
        <v>236</v>
      </c>
      <c r="B80" s="16" t="s">
        <v>237</v>
      </c>
      <c r="C80" s="15">
        <v>-76798.0</v>
      </c>
      <c r="D80" s="12">
        <f t="shared" si="1"/>
        <v>-0.001401094944</v>
      </c>
      <c r="E80" s="12">
        <f t="shared" si="14"/>
        <v>0.04625151561</v>
      </c>
      <c r="F80" s="15">
        <v>-73403.0</v>
      </c>
      <c r="G80" s="12">
        <f t="shared" si="3"/>
        <v>-0.001722482519</v>
      </c>
      <c r="H80" s="12">
        <f t="shared" si="15"/>
        <v>0.006223526025</v>
      </c>
      <c r="I80" s="15">
        <v>-72949.0</v>
      </c>
      <c r="J80" s="14">
        <f t="shared" si="5"/>
        <v>-0.001667071614</v>
      </c>
    </row>
    <row r="81" ht="12.75" customHeight="1">
      <c r="A81" s="16" t="s">
        <v>238</v>
      </c>
      <c r="B81" s="16" t="s">
        <v>239</v>
      </c>
      <c r="C81" s="15">
        <v>1.070249E7</v>
      </c>
      <c r="D81" s="12">
        <f t="shared" si="1"/>
        <v>0.195255145</v>
      </c>
      <c r="E81" s="12">
        <f t="shared" si="14"/>
        <v>0.644360296</v>
      </c>
      <c r="F81" s="15">
        <v>6508604.0</v>
      </c>
      <c r="G81" s="12">
        <f t="shared" si="3"/>
        <v>0.1527315861</v>
      </c>
      <c r="H81" s="12">
        <f t="shared" si="15"/>
        <v>0.09967916611</v>
      </c>
      <c r="I81" s="15">
        <v>5918639.0</v>
      </c>
      <c r="J81" s="14">
        <f t="shared" si="5"/>
        <v>0.1352560703</v>
      </c>
    </row>
    <row r="82" ht="12.75" customHeight="1">
      <c r="A82" s="16" t="s">
        <v>240</v>
      </c>
      <c r="B82" s="16" t="s">
        <v>241</v>
      </c>
      <c r="C82" s="15">
        <v>45445.0</v>
      </c>
      <c r="D82" s="12">
        <f t="shared" si="1"/>
        <v>0.0008290939834</v>
      </c>
      <c r="E82" s="12">
        <f t="shared" si="14"/>
        <v>-20.07850546</v>
      </c>
      <c r="F82" s="15">
        <v>-2382.0</v>
      </c>
      <c r="G82" s="12">
        <f t="shared" si="3"/>
        <v>-0.00005589626254</v>
      </c>
      <c r="H82" s="12">
        <f t="shared" si="15"/>
        <v>-1.383451384</v>
      </c>
      <c r="I82" s="15">
        <v>6212.0</v>
      </c>
      <c r="J82" s="14">
        <f t="shared" si="5"/>
        <v>0.000141960121</v>
      </c>
    </row>
    <row r="83" ht="12.75" customHeight="1">
      <c r="A83" s="17">
        <v>39874.0</v>
      </c>
      <c r="B83" s="16" t="s">
        <v>242</v>
      </c>
      <c r="C83" s="15">
        <v>585204.0</v>
      </c>
      <c r="D83" s="12">
        <f t="shared" si="1"/>
        <v>0.01067640258</v>
      </c>
      <c r="E83" s="12">
        <f t="shared" si="14"/>
        <v>0.4983063519</v>
      </c>
      <c r="F83" s="15">
        <v>390577.0</v>
      </c>
      <c r="G83" s="12">
        <f t="shared" si="3"/>
        <v>0.009165320964</v>
      </c>
      <c r="H83" s="12">
        <f t="shared" si="15"/>
        <v>0.06792641647</v>
      </c>
      <c r="I83" s="15">
        <v>365734.0</v>
      </c>
      <c r="J83" s="14">
        <f t="shared" si="5"/>
        <v>0.008357959255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2.0"/>
    <col customWidth="1" min="3" max="3" width="24.14"/>
    <col customWidth="1" min="4" max="4" width="8.29"/>
    <col customWidth="1" min="5" max="5" width="9.86"/>
    <col customWidth="1" min="6" max="6" width="24.14"/>
    <col customWidth="1" min="7" max="7" width="8.29"/>
    <col customWidth="1" min="8" max="8" width="9.14"/>
    <col customWidth="1" min="9" max="9" width="23.86"/>
    <col customWidth="1" min="10" max="11" width="8.29"/>
    <col customWidth="1" min="12" max="13" width="9.86"/>
    <col customWidth="1" min="14" max="26" width="8.71"/>
  </cols>
  <sheetData>
    <row r="1" ht="17.25" customHeight="1">
      <c r="A1" s="20" t="s">
        <v>243</v>
      </c>
    </row>
    <row r="2" ht="17.25" customHeight="1">
      <c r="A2" s="1" t="s">
        <v>244</v>
      </c>
    </row>
    <row r="3" ht="11.25" customHeight="1">
      <c r="A3" s="2" t="s">
        <v>245</v>
      </c>
      <c r="B3" s="2" t="s">
        <v>246</v>
      </c>
      <c r="C3" s="3" t="s">
        <v>247</v>
      </c>
      <c r="D3" s="4" t="s">
        <v>5</v>
      </c>
      <c r="E3" s="4" t="s">
        <v>6</v>
      </c>
      <c r="F3" s="3" t="s">
        <v>248</v>
      </c>
      <c r="G3" s="4" t="s">
        <v>5</v>
      </c>
      <c r="H3" s="4" t="s">
        <v>6</v>
      </c>
      <c r="I3" s="3" t="s">
        <v>249</v>
      </c>
      <c r="J3" s="4" t="s">
        <v>5</v>
      </c>
    </row>
    <row r="4" ht="11.25" customHeight="1">
      <c r="A4" s="5" t="s">
        <v>250</v>
      </c>
      <c r="B4" s="6"/>
      <c r="C4" s="21" t="s">
        <v>251</v>
      </c>
      <c r="D4" s="21"/>
      <c r="E4" s="21"/>
      <c r="F4" s="21" t="s">
        <v>252</v>
      </c>
      <c r="G4" s="21"/>
      <c r="H4" s="21"/>
      <c r="I4" s="21" t="s">
        <v>253</v>
      </c>
      <c r="J4" s="19"/>
    </row>
    <row r="5" ht="14.25" customHeight="1">
      <c r="A5" s="10" t="s">
        <v>254</v>
      </c>
      <c r="B5" s="10" t="s">
        <v>255</v>
      </c>
      <c r="C5" s="11">
        <v>1.9641764E7</v>
      </c>
      <c r="D5" s="12">
        <f t="shared" ref="D5:D33" si="1">C5/$C$5</f>
        <v>1</v>
      </c>
      <c r="E5" s="12">
        <f t="shared" ref="E5:E33" si="2">(C5/F5-1)</f>
        <v>-0.09908740338</v>
      </c>
      <c r="F5" s="11">
        <v>2.1802075E7</v>
      </c>
      <c r="G5" s="12">
        <f t="shared" ref="G5:G33" si="3">F5/$F$5</f>
        <v>1</v>
      </c>
      <c r="H5" s="12">
        <f t="shared" ref="H5:H10" si="4">(F5/I5-1)</f>
        <v>0.164539981</v>
      </c>
      <c r="I5" s="15">
        <v>1.872162E7</v>
      </c>
      <c r="J5" s="14">
        <f t="shared" ref="J5:J33" si="5">I5/$I$5</f>
        <v>1</v>
      </c>
    </row>
    <row r="6" ht="14.25" customHeight="1">
      <c r="A6" s="16" t="s">
        <v>256</v>
      </c>
      <c r="B6" s="16" t="s">
        <v>257</v>
      </c>
      <c r="C6" s="15">
        <v>-1.7234816E7</v>
      </c>
      <c r="D6" s="12">
        <f t="shared" si="1"/>
        <v>-0.8774576459</v>
      </c>
      <c r="E6" s="12">
        <f t="shared" si="2"/>
        <v>-0.07521697219</v>
      </c>
      <c r="F6" s="15">
        <v>-1.8636605E7</v>
      </c>
      <c r="G6" s="12">
        <f t="shared" si="3"/>
        <v>-0.8548087739</v>
      </c>
      <c r="H6" s="12">
        <f t="shared" si="4"/>
        <v>0.1709971714</v>
      </c>
      <c r="I6" s="15">
        <v>-1.5915158E7</v>
      </c>
      <c r="J6" s="14">
        <f t="shared" si="5"/>
        <v>-0.8500951307</v>
      </c>
    </row>
    <row r="7" ht="14.25" customHeight="1">
      <c r="A7" s="16" t="s">
        <v>258</v>
      </c>
      <c r="B7" s="16" t="s">
        <v>259</v>
      </c>
      <c r="C7" s="15">
        <v>2406948.0</v>
      </c>
      <c r="D7" s="12">
        <f t="shared" si="1"/>
        <v>0.1225423541</v>
      </c>
      <c r="E7" s="12">
        <f t="shared" si="2"/>
        <v>-0.2396238157</v>
      </c>
      <c r="F7" s="15">
        <v>3165470.0</v>
      </c>
      <c r="G7" s="12">
        <f t="shared" si="3"/>
        <v>0.1451912261</v>
      </c>
      <c r="H7" s="12">
        <f t="shared" si="4"/>
        <v>0.1279219173</v>
      </c>
      <c r="I7" s="15">
        <v>2806462.0</v>
      </c>
      <c r="J7" s="14">
        <f t="shared" si="5"/>
        <v>0.1499048693</v>
      </c>
    </row>
    <row r="8" ht="14.25" customHeight="1">
      <c r="A8" s="16" t="s">
        <v>260</v>
      </c>
      <c r="B8" s="16" t="s">
        <v>261</v>
      </c>
      <c r="C8" s="15">
        <v>-4088021.0</v>
      </c>
      <c r="D8" s="12">
        <f t="shared" si="1"/>
        <v>-0.2081290153</v>
      </c>
      <c r="E8" s="12">
        <f t="shared" si="2"/>
        <v>0.176331063</v>
      </c>
      <c r="F8" s="15">
        <v>-3475230.0</v>
      </c>
      <c r="G8" s="12">
        <f t="shared" si="3"/>
        <v>-0.159399048</v>
      </c>
      <c r="H8" s="12">
        <f t="shared" si="4"/>
        <v>0.285514377</v>
      </c>
      <c r="I8" s="15">
        <v>-2703377.0</v>
      </c>
      <c r="J8" s="14">
        <f t="shared" si="5"/>
        <v>-0.1443986685</v>
      </c>
    </row>
    <row r="9" ht="14.25" customHeight="1">
      <c r="A9" s="17">
        <v>36984.0</v>
      </c>
      <c r="B9" s="16" t="s">
        <v>262</v>
      </c>
      <c r="C9" s="15">
        <v>-1002572.0</v>
      </c>
      <c r="D9" s="12">
        <f t="shared" si="1"/>
        <v>-0.05104286967</v>
      </c>
      <c r="E9" s="12">
        <f t="shared" si="2"/>
        <v>-0.1140155763</v>
      </c>
      <c r="F9" s="15">
        <v>-1131591.0</v>
      </c>
      <c r="G9" s="12">
        <f t="shared" si="3"/>
        <v>-0.05190290374</v>
      </c>
      <c r="H9" s="12">
        <f t="shared" si="4"/>
        <v>0.01550187245</v>
      </c>
      <c r="I9" s="15">
        <v>-1114317.0</v>
      </c>
      <c r="J9" s="14">
        <f t="shared" si="5"/>
        <v>-0.05952032997</v>
      </c>
    </row>
    <row r="10" ht="14.25" customHeight="1">
      <c r="A10" s="17">
        <v>37349.0</v>
      </c>
      <c r="B10" s="16" t="s">
        <v>263</v>
      </c>
      <c r="C10" s="15">
        <v>-738736.0</v>
      </c>
      <c r="D10" s="12">
        <f t="shared" si="1"/>
        <v>-0.03761047124</v>
      </c>
      <c r="E10" s="12">
        <f t="shared" si="2"/>
        <v>-0.01823362429</v>
      </c>
      <c r="F10" s="15">
        <v>-752456.0</v>
      </c>
      <c r="G10" s="12">
        <f t="shared" si="3"/>
        <v>-0.0345130452</v>
      </c>
      <c r="H10" s="12">
        <f t="shared" si="4"/>
        <v>0.1232866078</v>
      </c>
      <c r="I10" s="15">
        <v>-669870.0</v>
      </c>
      <c r="J10" s="14">
        <f t="shared" si="5"/>
        <v>-0.03578055745</v>
      </c>
    </row>
    <row r="11" ht="14.25" customHeight="1">
      <c r="A11" s="17">
        <v>37714.0</v>
      </c>
      <c r="B11" s="16" t="s">
        <v>264</v>
      </c>
      <c r="C11" s="15">
        <v>-293912.0</v>
      </c>
      <c r="D11" s="12">
        <f t="shared" si="1"/>
        <v>-0.01496362547</v>
      </c>
      <c r="E11" s="12">
        <f t="shared" si="2"/>
        <v>-88.08503704</v>
      </c>
      <c r="F11" s="15">
        <v>3375.0</v>
      </c>
      <c r="G11" s="12">
        <f t="shared" si="3"/>
        <v>0.0001548017792</v>
      </c>
      <c r="H11" s="12" t="s">
        <v>21</v>
      </c>
      <c r="I11" s="15">
        <v>0.0</v>
      </c>
      <c r="J11" s="14">
        <f t="shared" si="5"/>
        <v>0</v>
      </c>
    </row>
    <row r="12" ht="14.25" customHeight="1">
      <c r="A12" s="16" t="s">
        <v>265</v>
      </c>
      <c r="B12" s="16" t="s">
        <v>266</v>
      </c>
      <c r="C12" s="15">
        <v>-293912.0</v>
      </c>
      <c r="D12" s="12">
        <f t="shared" si="1"/>
        <v>-0.01496362547</v>
      </c>
      <c r="E12" s="12">
        <f t="shared" si="2"/>
        <v>-88.08503704</v>
      </c>
      <c r="F12" s="15">
        <v>3375.0</v>
      </c>
      <c r="G12" s="12">
        <f t="shared" si="3"/>
        <v>0.0001548017792</v>
      </c>
      <c r="H12" s="12" t="s">
        <v>21</v>
      </c>
      <c r="I12" s="15">
        <v>0.0</v>
      </c>
      <c r="J12" s="14">
        <f t="shared" si="5"/>
        <v>0</v>
      </c>
    </row>
    <row r="13" ht="14.25" customHeight="1">
      <c r="A13" s="17">
        <v>38080.0</v>
      </c>
      <c r="B13" s="16" t="s">
        <v>267</v>
      </c>
      <c r="C13" s="15">
        <v>500226.0</v>
      </c>
      <c r="D13" s="12">
        <f t="shared" si="1"/>
        <v>0.0254674682</v>
      </c>
      <c r="E13" s="12">
        <f t="shared" si="2"/>
        <v>-0.2033235068</v>
      </c>
      <c r="F13" s="15">
        <v>627891.0</v>
      </c>
      <c r="G13" s="12">
        <f t="shared" si="3"/>
        <v>0.0287995982</v>
      </c>
      <c r="H13" s="12">
        <f t="shared" ref="H13:H33" si="6">(F13/I13-1)</f>
        <v>1.216244931</v>
      </c>
      <c r="I13" s="15">
        <v>283313.0</v>
      </c>
      <c r="J13" s="14">
        <f t="shared" si="5"/>
        <v>0.01513293187</v>
      </c>
    </row>
    <row r="14" ht="14.25" customHeight="1">
      <c r="A14" s="17">
        <v>38445.0</v>
      </c>
      <c r="B14" s="16" t="s">
        <v>268</v>
      </c>
      <c r="C14" s="15">
        <v>-2565736.0</v>
      </c>
      <c r="D14" s="12">
        <f t="shared" si="1"/>
        <v>-0.1306265568</v>
      </c>
      <c r="E14" s="12">
        <f t="shared" si="2"/>
        <v>0.1549679988</v>
      </c>
      <c r="F14" s="15">
        <v>-2221478.0</v>
      </c>
      <c r="G14" s="12">
        <f t="shared" si="3"/>
        <v>-0.101892962</v>
      </c>
      <c r="H14" s="12">
        <f t="shared" si="6"/>
        <v>0.8499120627</v>
      </c>
      <c r="I14" s="15">
        <v>-1200856.0</v>
      </c>
      <c r="J14" s="14">
        <f t="shared" si="5"/>
        <v>-0.06414273978</v>
      </c>
    </row>
    <row r="15" ht="14.25" customHeight="1">
      <c r="A15" s="16" t="s">
        <v>269</v>
      </c>
      <c r="B15" s="16" t="s">
        <v>270</v>
      </c>
      <c r="C15" s="15">
        <v>-155105.0</v>
      </c>
      <c r="D15" s="12">
        <f t="shared" si="1"/>
        <v>-0.007896694004</v>
      </c>
      <c r="E15" s="12">
        <f t="shared" si="2"/>
        <v>-0.210255653</v>
      </c>
      <c r="F15" s="15">
        <v>-196399.0</v>
      </c>
      <c r="G15" s="12">
        <f t="shared" si="3"/>
        <v>-0.009008271002</v>
      </c>
      <c r="H15" s="12">
        <f t="shared" si="6"/>
        <v>0.1653513873</v>
      </c>
      <c r="I15" s="15">
        <v>-168532.0</v>
      </c>
      <c r="J15" s="14">
        <f t="shared" si="5"/>
        <v>-0.009001998759</v>
      </c>
    </row>
    <row r="16" ht="14.25" customHeight="1">
      <c r="A16" s="16" t="s">
        <v>271</v>
      </c>
      <c r="B16" s="16" t="s">
        <v>272</v>
      </c>
      <c r="C16" s="15">
        <v>-2410631.0</v>
      </c>
      <c r="D16" s="12">
        <f t="shared" si="1"/>
        <v>-0.1227298628</v>
      </c>
      <c r="E16" s="12">
        <f t="shared" si="2"/>
        <v>0.1903886219</v>
      </c>
      <c r="F16" s="15">
        <v>-2025079.0</v>
      </c>
      <c r="G16" s="12">
        <f t="shared" si="3"/>
        <v>-0.09288469102</v>
      </c>
      <c r="H16" s="12">
        <f t="shared" si="6"/>
        <v>0.9616699796</v>
      </c>
      <c r="I16" s="15">
        <v>-1032324.0</v>
      </c>
      <c r="J16" s="14">
        <f t="shared" si="5"/>
        <v>-0.05514074103</v>
      </c>
    </row>
    <row r="17" ht="14.25" customHeight="1">
      <c r="A17" s="17">
        <v>38810.0</v>
      </c>
      <c r="B17" s="16" t="s">
        <v>273</v>
      </c>
      <c r="C17" s="15">
        <v>12709.0</v>
      </c>
      <c r="D17" s="12">
        <f t="shared" si="1"/>
        <v>0.0006470396447</v>
      </c>
      <c r="E17" s="12">
        <f t="shared" si="2"/>
        <v>-14.08856849</v>
      </c>
      <c r="F17" s="18">
        <v>-971.0</v>
      </c>
      <c r="G17" s="12">
        <f t="shared" si="3"/>
        <v>-0.00004453704521</v>
      </c>
      <c r="H17" s="12">
        <f t="shared" si="6"/>
        <v>-0.4104432301</v>
      </c>
      <c r="I17" s="15">
        <v>-1647.0</v>
      </c>
      <c r="J17" s="14">
        <f t="shared" si="5"/>
        <v>-0.00008797315617</v>
      </c>
    </row>
    <row r="18" ht="14.25" customHeight="1">
      <c r="A18" s="16" t="s">
        <v>274</v>
      </c>
      <c r="B18" s="16" t="s">
        <v>275</v>
      </c>
      <c r="C18" s="15">
        <v>-1681073.0</v>
      </c>
      <c r="D18" s="12">
        <f t="shared" si="1"/>
        <v>-0.08558666116</v>
      </c>
      <c r="E18" s="12">
        <f t="shared" si="2"/>
        <v>4.427017691</v>
      </c>
      <c r="F18" s="15">
        <v>-309760.0</v>
      </c>
      <c r="G18" s="12">
        <f t="shared" si="3"/>
        <v>-0.01420782196</v>
      </c>
      <c r="H18" s="12">
        <f t="shared" si="6"/>
        <v>-4.00489887</v>
      </c>
      <c r="I18" s="15">
        <v>103085.0</v>
      </c>
      <c r="J18" s="14">
        <f t="shared" si="5"/>
        <v>0.005506200852</v>
      </c>
    </row>
    <row r="19" ht="14.25" customHeight="1">
      <c r="A19" s="16" t="s">
        <v>276</v>
      </c>
      <c r="B19" s="16" t="s">
        <v>277</v>
      </c>
      <c r="C19" s="15">
        <v>-1631104.0</v>
      </c>
      <c r="D19" s="12">
        <f t="shared" si="1"/>
        <v>-0.08304264322</v>
      </c>
      <c r="E19" s="12">
        <f t="shared" si="2"/>
        <v>2.784130401</v>
      </c>
      <c r="F19" s="15">
        <v>-431038.0</v>
      </c>
      <c r="G19" s="12">
        <f t="shared" si="3"/>
        <v>-0.0197705035</v>
      </c>
      <c r="H19" s="12">
        <f t="shared" si="6"/>
        <v>-0.3157562211</v>
      </c>
      <c r="I19" s="15">
        <v>-629948.0</v>
      </c>
      <c r="J19" s="14">
        <f t="shared" si="5"/>
        <v>-0.03364815652</v>
      </c>
    </row>
    <row r="20" ht="14.25" customHeight="1">
      <c r="A20" s="17">
        <v>37045.0</v>
      </c>
      <c r="B20" s="16" t="s">
        <v>278</v>
      </c>
      <c r="C20" s="15">
        <v>-468987.0</v>
      </c>
      <c r="D20" s="12">
        <f t="shared" si="1"/>
        <v>-0.0238770306</v>
      </c>
      <c r="E20" s="12">
        <f t="shared" si="2"/>
        <v>-2.380465721</v>
      </c>
      <c r="F20" s="15">
        <v>339731.0</v>
      </c>
      <c r="G20" s="12">
        <f t="shared" si="3"/>
        <v>0.01558250763</v>
      </c>
      <c r="H20" s="12">
        <f t="shared" si="6"/>
        <v>-2.530933572</v>
      </c>
      <c r="I20" s="15">
        <v>-221911.0</v>
      </c>
      <c r="J20" s="14">
        <f t="shared" si="5"/>
        <v>-0.01185319433</v>
      </c>
    </row>
    <row r="21" ht="14.25" customHeight="1">
      <c r="A21" s="16" t="s">
        <v>279</v>
      </c>
      <c r="B21" s="16" t="s">
        <v>280</v>
      </c>
      <c r="C21" s="15">
        <v>-635917.0</v>
      </c>
      <c r="D21" s="12">
        <f t="shared" si="1"/>
        <v>-0.0323757581</v>
      </c>
      <c r="E21" s="12">
        <f t="shared" si="2"/>
        <v>3.603524038</v>
      </c>
      <c r="F21" s="15">
        <v>-138137.0</v>
      </c>
      <c r="G21" s="12">
        <f t="shared" si="3"/>
        <v>-0.006335956555</v>
      </c>
      <c r="H21" s="12">
        <f t="shared" si="6"/>
        <v>-0.766482179</v>
      </c>
      <c r="I21" s="15">
        <v>-591548.0</v>
      </c>
      <c r="J21" s="14">
        <f t="shared" si="5"/>
        <v>-0.03159705196</v>
      </c>
    </row>
    <row r="22" ht="14.25" customHeight="1">
      <c r="A22" s="16" t="s">
        <v>281</v>
      </c>
      <c r="B22" s="16" t="s">
        <v>282</v>
      </c>
      <c r="C22" s="15">
        <v>166930.0</v>
      </c>
      <c r="D22" s="12">
        <f t="shared" si="1"/>
        <v>0.008498727507</v>
      </c>
      <c r="E22" s="12">
        <f t="shared" si="2"/>
        <v>-0.650677593</v>
      </c>
      <c r="F22" s="15">
        <v>477868.0</v>
      </c>
      <c r="G22" s="12">
        <f t="shared" si="3"/>
        <v>0.02191846418</v>
      </c>
      <c r="H22" s="12">
        <f t="shared" si="6"/>
        <v>0.2928034802</v>
      </c>
      <c r="I22" s="15">
        <v>369637.0</v>
      </c>
      <c r="J22" s="14">
        <f t="shared" si="5"/>
        <v>0.01974385764</v>
      </c>
    </row>
    <row r="23" ht="14.25" customHeight="1">
      <c r="A23" s="17">
        <v>37410.0</v>
      </c>
      <c r="B23" s="16" t="s">
        <v>283</v>
      </c>
      <c r="C23" s="15">
        <v>-1162117.0</v>
      </c>
      <c r="D23" s="12">
        <f t="shared" si="1"/>
        <v>-0.05916561262</v>
      </c>
      <c r="E23" s="12">
        <f t="shared" si="2"/>
        <v>0.5077370782</v>
      </c>
      <c r="F23" s="15">
        <v>-770769.0</v>
      </c>
      <c r="G23" s="12">
        <f t="shared" si="3"/>
        <v>-0.03535301112</v>
      </c>
      <c r="H23" s="12">
        <f t="shared" si="6"/>
        <v>0.8889684024</v>
      </c>
      <c r="I23" s="15">
        <v>-408037.0</v>
      </c>
      <c r="J23" s="14">
        <f t="shared" si="5"/>
        <v>-0.02179496219</v>
      </c>
      <c r="M23" s="22"/>
    </row>
    <row r="24" ht="14.25" customHeight="1">
      <c r="A24" s="16" t="s">
        <v>284</v>
      </c>
      <c r="B24" s="16" t="s">
        <v>285</v>
      </c>
      <c r="C24" s="15">
        <v>225314.0</v>
      </c>
      <c r="D24" s="12">
        <f t="shared" si="1"/>
        <v>0.01147116929</v>
      </c>
      <c r="E24" s="12">
        <f t="shared" si="2"/>
        <v>0.4164099727</v>
      </c>
      <c r="F24" s="15">
        <v>159074.0</v>
      </c>
      <c r="G24" s="12">
        <f t="shared" si="3"/>
        <v>0.007296277992</v>
      </c>
      <c r="H24" s="12">
        <f t="shared" si="6"/>
        <v>-0.7324652871</v>
      </c>
      <c r="I24" s="15">
        <v>594592.0</v>
      </c>
      <c r="J24" s="14">
        <f t="shared" si="5"/>
        <v>0.03175964473</v>
      </c>
      <c r="L24" s="22"/>
    </row>
    <row r="25" ht="14.25" customHeight="1">
      <c r="A25" s="16" t="s">
        <v>286</v>
      </c>
      <c r="B25" s="16" t="s">
        <v>287</v>
      </c>
      <c r="C25" s="15">
        <v>-1387431.0</v>
      </c>
      <c r="D25" s="12">
        <f t="shared" si="1"/>
        <v>-0.07063678191</v>
      </c>
      <c r="E25" s="12">
        <f t="shared" si="2"/>
        <v>0.4921131847</v>
      </c>
      <c r="F25" s="15">
        <v>-929843.0</v>
      </c>
      <c r="G25" s="12">
        <f t="shared" si="3"/>
        <v>-0.04264928912</v>
      </c>
      <c r="H25" s="12">
        <f t="shared" si="6"/>
        <v>-0.07259514736</v>
      </c>
      <c r="I25" s="15">
        <v>-1002629.0</v>
      </c>
      <c r="J25" s="14">
        <f t="shared" si="5"/>
        <v>-0.05355460692</v>
      </c>
      <c r="L25" s="22"/>
    </row>
    <row r="26" ht="14.25" customHeight="1">
      <c r="A26" s="16" t="s">
        <v>288</v>
      </c>
      <c r="B26" s="16" t="s">
        <v>289</v>
      </c>
      <c r="C26" s="15">
        <v>-3312177.0</v>
      </c>
      <c r="D26" s="12">
        <f t="shared" si="1"/>
        <v>-0.1686293044</v>
      </c>
      <c r="E26" s="12">
        <f t="shared" si="2"/>
        <v>3.471093334</v>
      </c>
      <c r="F26" s="15">
        <v>-740798.0</v>
      </c>
      <c r="G26" s="12">
        <f t="shared" si="3"/>
        <v>-0.03397832546</v>
      </c>
      <c r="H26" s="12">
        <f t="shared" si="6"/>
        <v>0.4060543253</v>
      </c>
      <c r="I26" s="15">
        <v>-526863.0</v>
      </c>
      <c r="J26" s="14">
        <f t="shared" si="5"/>
        <v>-0.02814195566</v>
      </c>
    </row>
    <row r="27" ht="14.25" customHeight="1">
      <c r="A27" s="16" t="s">
        <v>290</v>
      </c>
      <c r="B27" s="16" t="s">
        <v>291</v>
      </c>
      <c r="C27" s="15">
        <v>-284056.0</v>
      </c>
      <c r="D27" s="12">
        <f t="shared" si="1"/>
        <v>-0.01446183754</v>
      </c>
      <c r="E27" s="12">
        <f t="shared" si="2"/>
        <v>-0.4866037218</v>
      </c>
      <c r="F27" s="15">
        <v>-553288.0</v>
      </c>
      <c r="G27" s="12">
        <f t="shared" si="3"/>
        <v>-0.02537776794</v>
      </c>
      <c r="H27" s="12">
        <f t="shared" si="6"/>
        <v>3.740910844</v>
      </c>
      <c r="I27" s="15">
        <v>-116705.0</v>
      </c>
      <c r="J27" s="14">
        <f t="shared" si="5"/>
        <v>-0.006233701998</v>
      </c>
      <c r="L27" s="22"/>
    </row>
    <row r="28" ht="14.25" customHeight="1">
      <c r="A28" s="17">
        <v>37106.0</v>
      </c>
      <c r="B28" s="16" t="s">
        <v>292</v>
      </c>
      <c r="C28" s="15">
        <v>120393.0</v>
      </c>
      <c r="D28" s="12">
        <f t="shared" si="1"/>
        <v>0.006129439291</v>
      </c>
      <c r="E28" s="12">
        <f t="shared" si="2"/>
        <v>-1.306084936</v>
      </c>
      <c r="F28" s="15">
        <v>-393332.0</v>
      </c>
      <c r="G28" s="12">
        <f t="shared" si="3"/>
        <v>-0.01804103508</v>
      </c>
      <c r="H28" s="12">
        <f t="shared" si="6"/>
        <v>0.8469065775</v>
      </c>
      <c r="I28" s="15">
        <v>-212968.0</v>
      </c>
      <c r="J28" s="14">
        <f t="shared" si="5"/>
        <v>-0.01137551131</v>
      </c>
    </row>
    <row r="29" ht="14.25" customHeight="1">
      <c r="A29" s="17">
        <v>37471.0</v>
      </c>
      <c r="B29" s="16" t="s">
        <v>293</v>
      </c>
      <c r="C29" s="15">
        <v>-404449.0</v>
      </c>
      <c r="D29" s="12">
        <f t="shared" si="1"/>
        <v>-0.02059127683</v>
      </c>
      <c r="E29" s="12">
        <f t="shared" si="2"/>
        <v>1.528501588</v>
      </c>
      <c r="F29" s="15">
        <v>-159956.0</v>
      </c>
      <c r="G29" s="12">
        <f t="shared" si="3"/>
        <v>-0.007336732857</v>
      </c>
      <c r="H29" s="12">
        <f t="shared" si="6"/>
        <v>-2.661656088</v>
      </c>
      <c r="I29" s="15">
        <v>96263.0</v>
      </c>
      <c r="J29" s="14">
        <f t="shared" si="5"/>
        <v>0.005141809309</v>
      </c>
      <c r="L29" s="23"/>
    </row>
    <row r="30" ht="14.25" customHeight="1">
      <c r="A30" s="16" t="s">
        <v>294</v>
      </c>
      <c r="B30" s="16" t="s">
        <v>295</v>
      </c>
      <c r="C30" s="15">
        <v>-3596233.0</v>
      </c>
      <c r="D30" s="12">
        <f t="shared" si="1"/>
        <v>-0.1830911419</v>
      </c>
      <c r="E30" s="12">
        <f t="shared" si="2"/>
        <v>1.778975277</v>
      </c>
      <c r="F30" s="15">
        <v>-1294086.0</v>
      </c>
      <c r="G30" s="12">
        <f t="shared" si="3"/>
        <v>-0.0593560934</v>
      </c>
      <c r="H30" s="12">
        <f t="shared" si="6"/>
        <v>1.01079917</v>
      </c>
      <c r="I30" s="15">
        <v>-643568.0</v>
      </c>
      <c r="J30" s="14">
        <f t="shared" si="5"/>
        <v>-0.03437565766</v>
      </c>
      <c r="L30" s="22"/>
    </row>
    <row r="31" ht="14.25" customHeight="1">
      <c r="A31" s="16" t="s">
        <v>296</v>
      </c>
      <c r="B31" s="16" t="s">
        <v>297</v>
      </c>
      <c r="C31" s="15">
        <v>-3596233.0</v>
      </c>
      <c r="D31" s="12">
        <f t="shared" si="1"/>
        <v>-0.1830911419</v>
      </c>
      <c r="E31" s="12">
        <f t="shared" si="2"/>
        <v>1.778975277</v>
      </c>
      <c r="F31" s="15">
        <v>-1294086.0</v>
      </c>
      <c r="G31" s="12">
        <f t="shared" si="3"/>
        <v>-0.0593560934</v>
      </c>
      <c r="H31" s="12">
        <f t="shared" si="6"/>
        <v>1.01079917</v>
      </c>
      <c r="I31" s="15">
        <v>-643568.0</v>
      </c>
      <c r="J31" s="14">
        <f t="shared" si="5"/>
        <v>-0.03437565766</v>
      </c>
    </row>
    <row r="32" ht="14.25" customHeight="1">
      <c r="A32" s="17">
        <v>37198.0</v>
      </c>
      <c r="B32" s="16" t="s">
        <v>298</v>
      </c>
      <c r="C32" s="15">
        <v>-3616014.0</v>
      </c>
      <c r="D32" s="12">
        <f t="shared" si="1"/>
        <v>-0.1840982307</v>
      </c>
      <c r="E32" s="12">
        <f t="shared" si="2"/>
        <v>1.746067921</v>
      </c>
      <c r="F32" s="15">
        <v>-1316797.0</v>
      </c>
      <c r="G32" s="12">
        <f t="shared" si="3"/>
        <v>-0.06039778324</v>
      </c>
      <c r="H32" s="12">
        <f t="shared" si="6"/>
        <v>0.9682328762</v>
      </c>
      <c r="I32" s="15">
        <v>-669025.0</v>
      </c>
      <c r="J32" s="14">
        <f t="shared" si="5"/>
        <v>-0.03573542247</v>
      </c>
      <c r="L32" s="22"/>
    </row>
    <row r="33" ht="11.25" customHeight="1">
      <c r="A33" s="17">
        <v>37563.0</v>
      </c>
      <c r="B33" s="16" t="s">
        <v>299</v>
      </c>
      <c r="C33" s="15">
        <v>19781.0</v>
      </c>
      <c r="D33" s="12">
        <f t="shared" si="1"/>
        <v>0.001007088773</v>
      </c>
      <c r="E33" s="12">
        <f t="shared" si="2"/>
        <v>-0.1290123729</v>
      </c>
      <c r="F33" s="15">
        <v>22711.0</v>
      </c>
      <c r="G33" s="12">
        <f t="shared" si="3"/>
        <v>0.001041689839</v>
      </c>
      <c r="H33" s="12">
        <f t="shared" si="6"/>
        <v>-0.1078681699</v>
      </c>
      <c r="I33" s="15">
        <v>25457.0</v>
      </c>
      <c r="J33" s="14">
        <f t="shared" si="5"/>
        <v>0.001359764807</v>
      </c>
    </row>
    <row r="34" ht="12.75" customHeight="1">
      <c r="A34" s="16" t="s">
        <v>300</v>
      </c>
      <c r="B34" s="16" t="s">
        <v>301</v>
      </c>
      <c r="C34" s="24"/>
      <c r="D34" s="12" t="s">
        <v>21</v>
      </c>
      <c r="E34" s="12" t="s">
        <v>21</v>
      </c>
      <c r="F34" s="24"/>
      <c r="G34" s="12" t="s">
        <v>21</v>
      </c>
      <c r="H34" s="12" t="s">
        <v>21</v>
      </c>
      <c r="I34" s="15"/>
      <c r="J34" s="25" t="s">
        <v>21</v>
      </c>
    </row>
    <row r="35" ht="12.75" customHeight="1">
      <c r="A35" s="16" t="s">
        <v>302</v>
      </c>
      <c r="B35" s="16" t="s">
        <v>303</v>
      </c>
      <c r="C35" s="24"/>
      <c r="D35" s="12" t="s">
        <v>21</v>
      </c>
      <c r="E35" s="12" t="s">
        <v>21</v>
      </c>
      <c r="F35" s="24"/>
      <c r="G35" s="12" t="s">
        <v>21</v>
      </c>
      <c r="H35" s="12" t="s">
        <v>21</v>
      </c>
      <c r="I35" s="15"/>
      <c r="J35" s="25" t="s">
        <v>21</v>
      </c>
    </row>
    <row r="36" ht="12.75" customHeight="1">
      <c r="A36" s="16" t="s">
        <v>304</v>
      </c>
      <c r="B36" s="16" t="s">
        <v>305</v>
      </c>
      <c r="C36" s="26">
        <v>-4.91197</v>
      </c>
      <c r="D36" s="12">
        <f>C36/$C$5</f>
        <v>-0.0000002500778443</v>
      </c>
      <c r="E36" s="12">
        <f>(C36/F36-1)</f>
        <v>1.744899385</v>
      </c>
      <c r="F36" s="26">
        <v>-1.78949</v>
      </c>
      <c r="G36" s="12">
        <f>F36/$F$5</f>
        <v>-0.00000008207888469</v>
      </c>
      <c r="H36" s="12">
        <f>(F36/I36-1)</f>
        <v>0.9634518323</v>
      </c>
      <c r="I36" s="27">
        <v>-0.9114</v>
      </c>
      <c r="J36" s="28">
        <f>I36/$I$5</f>
        <v>-0.0000000486816846</v>
      </c>
    </row>
    <row r="37" ht="12.75" customHeight="1">
      <c r="A37" s="16" t="s">
        <v>306</v>
      </c>
      <c r="B37" s="16" t="s">
        <v>307</v>
      </c>
      <c r="C37" s="24"/>
      <c r="D37" s="12" t="s">
        <v>21</v>
      </c>
      <c r="E37" s="12" t="s">
        <v>21</v>
      </c>
      <c r="F37" s="24"/>
      <c r="G37" s="12" t="s">
        <v>21</v>
      </c>
      <c r="H37" s="12" t="s">
        <v>21</v>
      </c>
      <c r="I37" s="29"/>
      <c r="J37" s="25" t="s">
        <v>21</v>
      </c>
    </row>
    <row r="38" ht="12.75" customHeight="1">
      <c r="A38" s="16" t="s">
        <v>308</v>
      </c>
      <c r="B38" s="16" t="s">
        <v>309</v>
      </c>
      <c r="C38" s="26">
        <v>-4.91197</v>
      </c>
      <c r="D38" s="12">
        <f>C38/$C$5</f>
        <v>-0.0000002500778443</v>
      </c>
      <c r="E38" s="12">
        <f>(C38/F38-1)</f>
        <v>1.744899385</v>
      </c>
      <c r="F38" s="26">
        <v>-1.78949</v>
      </c>
      <c r="G38" s="12">
        <f>F38/$F$5</f>
        <v>-0.00000008207888469</v>
      </c>
      <c r="H38" s="12">
        <f>(F38/I38-1)</f>
        <v>0.9634518323</v>
      </c>
      <c r="I38" s="27">
        <v>-0.9114</v>
      </c>
      <c r="J38" s="28">
        <f>I38/$I$5</f>
        <v>-0.0000000486816846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J1"/>
    <mergeCell ref="A2:J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53.86"/>
    <col customWidth="1" min="3" max="3" width="24.14"/>
    <col customWidth="1" min="4" max="4" width="9.0"/>
    <col customWidth="1" min="5" max="5" width="10.29"/>
    <col customWidth="1" min="6" max="6" width="24.14"/>
    <col customWidth="1" min="7" max="7" width="8.29"/>
    <col customWidth="1" min="8" max="8" width="10.86"/>
    <col customWidth="1" min="9" max="9" width="23.86"/>
    <col customWidth="1" min="10" max="10" width="8.29"/>
    <col customWidth="1" min="11" max="11" width="8.71"/>
    <col customWidth="1" min="12" max="12" width="10.71"/>
    <col customWidth="1" min="13" max="26" width="8.71"/>
  </cols>
  <sheetData>
    <row r="1" ht="17.25" customHeight="1">
      <c r="A1" s="1" t="s">
        <v>310</v>
      </c>
    </row>
    <row r="2" ht="17.25" customHeight="1">
      <c r="A2" s="1" t="s">
        <v>311</v>
      </c>
    </row>
    <row r="3" ht="11.25" customHeight="1">
      <c r="A3" s="2" t="s">
        <v>312</v>
      </c>
      <c r="B3" s="2" t="s">
        <v>313</v>
      </c>
      <c r="C3" s="3" t="s">
        <v>314</v>
      </c>
      <c r="D3" s="4" t="s">
        <v>5</v>
      </c>
      <c r="E3" s="4" t="s">
        <v>6</v>
      </c>
      <c r="F3" s="3" t="s">
        <v>315</v>
      </c>
      <c r="G3" s="4" t="s">
        <v>5</v>
      </c>
      <c r="H3" s="4" t="s">
        <v>6</v>
      </c>
      <c r="I3" s="3" t="s">
        <v>316</v>
      </c>
      <c r="J3" s="4" t="s">
        <v>5</v>
      </c>
    </row>
    <row r="4" ht="11.25" customHeight="1">
      <c r="A4" s="5" t="s">
        <v>317</v>
      </c>
      <c r="B4" s="6"/>
      <c r="C4" s="21" t="s">
        <v>318</v>
      </c>
      <c r="D4" s="21"/>
      <c r="E4" s="21"/>
      <c r="F4" s="21" t="s">
        <v>319</v>
      </c>
      <c r="G4" s="21"/>
      <c r="H4" s="21"/>
      <c r="I4" s="21" t="s">
        <v>320</v>
      </c>
      <c r="J4" s="19"/>
    </row>
    <row r="5" ht="14.25" customHeight="1">
      <c r="A5" s="10" t="s">
        <v>321</v>
      </c>
      <c r="B5" s="10" t="s">
        <v>322</v>
      </c>
      <c r="C5" s="11">
        <v>-6512364.0</v>
      </c>
      <c r="D5" s="12">
        <f t="shared" ref="D5:D60" si="1">C5/$C$5</f>
        <v>1</v>
      </c>
      <c r="E5" s="12">
        <f t="shared" ref="E5:E16" si="2">(C5/F5-1)</f>
        <v>-2.736911085</v>
      </c>
      <c r="F5" s="11">
        <v>3749394.0</v>
      </c>
      <c r="G5" s="12">
        <f t="shared" ref="G5:G60" si="3">F5/$F$5</f>
        <v>1</v>
      </c>
      <c r="H5" s="12">
        <f t="shared" ref="H5:H31" si="4">(F5/I5-1)</f>
        <v>-0.0656316678</v>
      </c>
      <c r="I5" s="15">
        <v>4012758.0</v>
      </c>
      <c r="J5" s="14">
        <f t="shared" ref="J5:J60" si="5">I5/$I$5</f>
        <v>1</v>
      </c>
    </row>
    <row r="6" ht="14.25" customHeight="1">
      <c r="A6" s="17">
        <v>36897.0</v>
      </c>
      <c r="B6" s="16" t="s">
        <v>323</v>
      </c>
      <c r="C6" s="15">
        <v>-781840.0</v>
      </c>
      <c r="D6" s="12">
        <f t="shared" si="1"/>
        <v>0.1200547144</v>
      </c>
      <c r="E6" s="12">
        <f t="shared" si="2"/>
        <v>-6.648316717</v>
      </c>
      <c r="F6" s="15">
        <v>138420.0</v>
      </c>
      <c r="G6" s="12">
        <f t="shared" si="3"/>
        <v>0.03691796594</v>
      </c>
      <c r="H6" s="12">
        <f t="shared" si="4"/>
        <v>-0.7711351149</v>
      </c>
      <c r="I6" s="15">
        <v>604811.0</v>
      </c>
      <c r="J6" s="14">
        <f t="shared" si="5"/>
        <v>0.1507220221</v>
      </c>
    </row>
    <row r="7" ht="14.25" customHeight="1">
      <c r="A7" s="16" t="s">
        <v>324</v>
      </c>
      <c r="B7" s="16" t="s">
        <v>325</v>
      </c>
      <c r="C7" s="15">
        <v>-3596233.0</v>
      </c>
      <c r="D7" s="12">
        <f t="shared" si="1"/>
        <v>0.5522162152</v>
      </c>
      <c r="E7" s="12">
        <f t="shared" si="2"/>
        <v>1.778975277</v>
      </c>
      <c r="F7" s="15">
        <v>-1294086.0</v>
      </c>
      <c r="G7" s="12">
        <f t="shared" si="3"/>
        <v>-0.3451453755</v>
      </c>
      <c r="H7" s="12">
        <f t="shared" si="4"/>
        <v>1.01079917</v>
      </c>
      <c r="I7" s="15">
        <v>-643568.0</v>
      </c>
      <c r="J7" s="14">
        <f t="shared" si="5"/>
        <v>-0.1603804665</v>
      </c>
    </row>
    <row r="8" ht="14.25" customHeight="1">
      <c r="A8" s="16" t="s">
        <v>326</v>
      </c>
      <c r="B8" s="16" t="s">
        <v>327</v>
      </c>
      <c r="C8" s="15">
        <v>859858.0</v>
      </c>
      <c r="D8" s="12">
        <f t="shared" si="1"/>
        <v>-0.1320346958</v>
      </c>
      <c r="E8" s="12">
        <f t="shared" si="2"/>
        <v>0.909658248</v>
      </c>
      <c r="F8" s="15">
        <v>450268.0</v>
      </c>
      <c r="G8" s="12">
        <f t="shared" si="3"/>
        <v>0.1200908734</v>
      </c>
      <c r="H8" s="12">
        <f t="shared" si="4"/>
        <v>-0.2238832726</v>
      </c>
      <c r="I8" s="15">
        <v>580155.0</v>
      </c>
      <c r="J8" s="14">
        <f t="shared" si="5"/>
        <v>0.1445776197</v>
      </c>
    </row>
    <row r="9" ht="14.25" customHeight="1">
      <c r="A9" s="16" t="s">
        <v>328</v>
      </c>
      <c r="B9" s="16" t="s">
        <v>329</v>
      </c>
      <c r="C9" s="15">
        <v>688259.0</v>
      </c>
      <c r="D9" s="12">
        <f t="shared" si="1"/>
        <v>-0.1056849709</v>
      </c>
      <c r="E9" s="12">
        <f t="shared" si="2"/>
        <v>0.8076829131</v>
      </c>
      <c r="F9" s="15">
        <v>380741.0</v>
      </c>
      <c r="G9" s="12">
        <f t="shared" si="3"/>
        <v>0.1015473434</v>
      </c>
      <c r="H9" s="12">
        <f t="shared" si="4"/>
        <v>-0.08183054641</v>
      </c>
      <c r="I9" s="15">
        <v>414674.0</v>
      </c>
      <c r="J9" s="14">
        <f t="shared" si="5"/>
        <v>0.1033389006</v>
      </c>
      <c r="L9" s="22"/>
    </row>
    <row r="10" ht="14.25" customHeight="1">
      <c r="A10" s="16" t="s">
        <v>330</v>
      </c>
      <c r="B10" s="16" t="s">
        <v>331</v>
      </c>
      <c r="C10" s="15">
        <v>-44347.0</v>
      </c>
      <c r="D10" s="12">
        <f t="shared" si="1"/>
        <v>0.006809662359</v>
      </c>
      <c r="E10" s="12">
        <f t="shared" si="2"/>
        <v>-0.5058885138</v>
      </c>
      <c r="F10" s="15">
        <v>-89751.0</v>
      </c>
      <c r="G10" s="12">
        <f t="shared" si="3"/>
        <v>-0.02393746829</v>
      </c>
      <c r="H10" s="12">
        <f t="shared" si="4"/>
        <v>0.1068482001</v>
      </c>
      <c r="I10" s="15">
        <v>-81087.0</v>
      </c>
      <c r="J10" s="14">
        <f t="shared" si="5"/>
        <v>-0.02020729882</v>
      </c>
    </row>
    <row r="11" ht="14.25" customHeight="1">
      <c r="A11" s="16" t="s">
        <v>332</v>
      </c>
      <c r="B11" s="16" t="s">
        <v>333</v>
      </c>
      <c r="C11" s="15">
        <v>90368.0</v>
      </c>
      <c r="D11" s="12">
        <f t="shared" si="1"/>
        <v>-0.01387637423</v>
      </c>
      <c r="E11" s="12">
        <f t="shared" si="2"/>
        <v>0.1088234211</v>
      </c>
      <c r="F11" s="15">
        <v>81499.0</v>
      </c>
      <c r="G11" s="12">
        <f t="shared" si="3"/>
        <v>0.0217365793</v>
      </c>
      <c r="H11" s="12">
        <f t="shared" si="4"/>
        <v>0.1799991313</v>
      </c>
      <c r="I11" s="15">
        <v>69067.0</v>
      </c>
      <c r="J11" s="14">
        <f t="shared" si="5"/>
        <v>0.0172118528</v>
      </c>
    </row>
    <row r="12" ht="14.25" customHeight="1">
      <c r="A12" s="16" t="s">
        <v>334</v>
      </c>
      <c r="B12" s="16" t="s">
        <v>335</v>
      </c>
      <c r="C12" s="15">
        <v>24561.0</v>
      </c>
      <c r="D12" s="12">
        <f t="shared" si="1"/>
        <v>-0.003771441523</v>
      </c>
      <c r="E12" s="12">
        <f t="shared" si="2"/>
        <v>-0.9405807655</v>
      </c>
      <c r="F12" s="15">
        <v>413351.0</v>
      </c>
      <c r="G12" s="12">
        <f t="shared" si="3"/>
        <v>0.1102447489</v>
      </c>
      <c r="H12" s="12">
        <f t="shared" si="4"/>
        <v>0.08844750133</v>
      </c>
      <c r="I12" s="15">
        <v>379762.0</v>
      </c>
      <c r="J12" s="14">
        <f t="shared" si="5"/>
        <v>0.09463865003</v>
      </c>
    </row>
    <row r="13" ht="14.25" customHeight="1">
      <c r="A13" s="16" t="s">
        <v>336</v>
      </c>
      <c r="B13" s="16" t="s">
        <v>337</v>
      </c>
      <c r="C13" s="15">
        <v>169602.0</v>
      </c>
      <c r="D13" s="12">
        <f t="shared" si="1"/>
        <v>-0.02604307744</v>
      </c>
      <c r="E13" s="12">
        <f t="shared" si="2"/>
        <v>-14.76974913</v>
      </c>
      <c r="F13" s="15">
        <v>-12317.0</v>
      </c>
      <c r="G13" s="12">
        <f t="shared" si="3"/>
        <v>-0.0032850642</v>
      </c>
      <c r="H13" s="12">
        <f t="shared" si="4"/>
        <v>-0.6411235104</v>
      </c>
      <c r="I13" s="15">
        <v>-34321.0</v>
      </c>
      <c r="J13" s="14">
        <f t="shared" si="5"/>
        <v>-0.008552970301</v>
      </c>
    </row>
    <row r="14" ht="14.25" customHeight="1">
      <c r="A14" s="16" t="s">
        <v>338</v>
      </c>
      <c r="B14" s="16" t="s">
        <v>339</v>
      </c>
      <c r="C14" s="15">
        <v>404449.0</v>
      </c>
      <c r="D14" s="12">
        <f t="shared" si="1"/>
        <v>-0.06210479021</v>
      </c>
      <c r="E14" s="12">
        <f t="shared" si="2"/>
        <v>1.528501588</v>
      </c>
      <c r="F14" s="15">
        <v>159956.0</v>
      </c>
      <c r="G14" s="12">
        <f t="shared" si="3"/>
        <v>0.04266182748</v>
      </c>
      <c r="H14" s="12">
        <f t="shared" si="4"/>
        <v>-2.661656088</v>
      </c>
      <c r="I14" s="15">
        <v>-96263.0</v>
      </c>
      <c r="J14" s="14">
        <f t="shared" si="5"/>
        <v>-0.02398923633</v>
      </c>
    </row>
    <row r="15" ht="14.25" customHeight="1">
      <c r="A15" s="16" t="s">
        <v>340</v>
      </c>
      <c r="B15" s="16" t="s">
        <v>341</v>
      </c>
      <c r="C15" s="15">
        <v>148603.0</v>
      </c>
      <c r="D15" s="12">
        <f t="shared" si="1"/>
        <v>-0.02281859552</v>
      </c>
      <c r="E15" s="12">
        <f t="shared" si="2"/>
        <v>11.88167476</v>
      </c>
      <c r="F15" s="15">
        <v>11536.0</v>
      </c>
      <c r="G15" s="12">
        <f t="shared" si="3"/>
        <v>0.003076763872</v>
      </c>
      <c r="H15" s="12">
        <f t="shared" si="4"/>
        <v>-1.312569431</v>
      </c>
      <c r="I15" s="15">
        <v>-36907.0</v>
      </c>
      <c r="J15" s="14">
        <f t="shared" si="5"/>
        <v>-0.009197414845</v>
      </c>
    </row>
    <row r="16" ht="14.25" customHeight="1">
      <c r="A16" s="16" t="s">
        <v>342</v>
      </c>
      <c r="B16" s="16" t="s">
        <v>343</v>
      </c>
      <c r="C16" s="15">
        <v>-12709.0</v>
      </c>
      <c r="D16" s="12">
        <f t="shared" si="1"/>
        <v>0.00195151868</v>
      </c>
      <c r="E16" s="12">
        <f t="shared" si="2"/>
        <v>-14.08856849</v>
      </c>
      <c r="F16" s="18">
        <v>971.0</v>
      </c>
      <c r="G16" s="12">
        <f t="shared" si="3"/>
        <v>0.0002589751837</v>
      </c>
      <c r="H16" s="12">
        <f t="shared" si="4"/>
        <v>-0.4104432301</v>
      </c>
      <c r="I16" s="15">
        <v>1647.0</v>
      </c>
      <c r="J16" s="14">
        <f t="shared" si="5"/>
        <v>0.0004104408988</v>
      </c>
    </row>
    <row r="17" ht="14.25" customHeight="1">
      <c r="A17" s="16" t="s">
        <v>344</v>
      </c>
      <c r="B17" s="16" t="s">
        <v>345</v>
      </c>
      <c r="C17" s="15">
        <v>0.0</v>
      </c>
      <c r="D17" s="12">
        <f t="shared" si="1"/>
        <v>0</v>
      </c>
      <c r="E17" s="12" t="s">
        <v>21</v>
      </c>
      <c r="F17" s="18">
        <v>0.0</v>
      </c>
      <c r="G17" s="12">
        <f t="shared" si="3"/>
        <v>0</v>
      </c>
      <c r="H17" s="12">
        <f t="shared" si="4"/>
        <v>-1</v>
      </c>
      <c r="I17" s="15">
        <v>198.0</v>
      </c>
      <c r="J17" s="14">
        <f t="shared" si="5"/>
        <v>0.00004934262171</v>
      </c>
    </row>
    <row r="18" ht="14.25" customHeight="1">
      <c r="A18" s="16" t="s">
        <v>346</v>
      </c>
      <c r="B18" s="16" t="s">
        <v>347</v>
      </c>
      <c r="C18" s="15">
        <v>397876.0</v>
      </c>
      <c r="D18" s="12">
        <f t="shared" si="1"/>
        <v>-0.06109547931</v>
      </c>
      <c r="E18" s="12">
        <f t="shared" ref="E18:E46" si="6">(C18/F18-1)</f>
        <v>-12.12846474</v>
      </c>
      <c r="F18" s="15">
        <v>-35753.0</v>
      </c>
      <c r="G18" s="12">
        <f t="shared" si="3"/>
        <v>-0.009535674298</v>
      </c>
      <c r="H18" s="12">
        <f t="shared" si="4"/>
        <v>-1.487589668</v>
      </c>
      <c r="I18" s="15">
        <v>73326.0</v>
      </c>
      <c r="J18" s="14">
        <f t="shared" si="5"/>
        <v>0.01827321757</v>
      </c>
    </row>
    <row r="19" ht="14.25" customHeight="1">
      <c r="A19" s="16" t="s">
        <v>348</v>
      </c>
      <c r="B19" s="16" t="s">
        <v>349</v>
      </c>
      <c r="C19" s="15">
        <v>-45983.0</v>
      </c>
      <c r="D19" s="12">
        <f t="shared" si="1"/>
        <v>0.007060876818</v>
      </c>
      <c r="E19" s="12">
        <f t="shared" si="6"/>
        <v>-3.751660583</v>
      </c>
      <c r="F19" s="15">
        <v>16711.0</v>
      </c>
      <c r="G19" s="12">
        <f t="shared" si="3"/>
        <v>0.004456986916</v>
      </c>
      <c r="H19" s="12">
        <f t="shared" si="4"/>
        <v>-0.7461067473</v>
      </c>
      <c r="I19" s="15">
        <v>65819.0</v>
      </c>
      <c r="J19" s="14">
        <f t="shared" si="5"/>
        <v>0.01640243444</v>
      </c>
    </row>
    <row r="20" ht="14.25" customHeight="1">
      <c r="A20" s="16" t="s">
        <v>350</v>
      </c>
      <c r="B20" s="16" t="s">
        <v>351</v>
      </c>
      <c r="C20" s="15">
        <v>74476.0</v>
      </c>
      <c r="D20" s="12">
        <f t="shared" si="1"/>
        <v>-0.01143609295</v>
      </c>
      <c r="E20" s="12">
        <f t="shared" si="6"/>
        <v>-0.3218604312</v>
      </c>
      <c r="F20" s="15">
        <v>109824.0</v>
      </c>
      <c r="G20" s="12">
        <f t="shared" si="3"/>
        <v>0.02929113345</v>
      </c>
      <c r="H20" s="12">
        <f t="shared" si="4"/>
        <v>0.4865790435</v>
      </c>
      <c r="I20" s="15">
        <v>73877.0</v>
      </c>
      <c r="J20" s="14">
        <f t="shared" si="5"/>
        <v>0.01841052962</v>
      </c>
    </row>
    <row r="21" ht="14.25" customHeight="1">
      <c r="A21" s="16" t="s">
        <v>352</v>
      </c>
      <c r="B21" s="16" t="s">
        <v>353</v>
      </c>
      <c r="C21" s="15">
        <v>-1744.0</v>
      </c>
      <c r="D21" s="12">
        <f t="shared" si="1"/>
        <v>0.0002677982987</v>
      </c>
      <c r="E21" s="12">
        <f t="shared" si="6"/>
        <v>-0.985598322</v>
      </c>
      <c r="F21" s="15">
        <v>-121097.0</v>
      </c>
      <c r="G21" s="12">
        <f t="shared" si="3"/>
        <v>-0.03229775265</v>
      </c>
      <c r="H21" s="12">
        <f t="shared" si="4"/>
        <v>-0.01861516767</v>
      </c>
      <c r="I21" s="15">
        <v>-123394.0</v>
      </c>
      <c r="J21" s="14">
        <f t="shared" si="5"/>
        <v>-0.03075042153</v>
      </c>
    </row>
    <row r="22" ht="14.25" customHeight="1">
      <c r="A22" s="16" t="s">
        <v>354</v>
      </c>
      <c r="B22" s="16" t="s">
        <v>355</v>
      </c>
      <c r="C22" s="15">
        <v>-24551.0</v>
      </c>
      <c r="D22" s="12">
        <f t="shared" si="1"/>
        <v>0.003769905982</v>
      </c>
      <c r="E22" s="12">
        <f t="shared" si="6"/>
        <v>1.915449472</v>
      </c>
      <c r="F22" s="15">
        <v>-8421.0</v>
      </c>
      <c r="G22" s="12">
        <f t="shared" si="3"/>
        <v>-0.002245962948</v>
      </c>
      <c r="H22" s="12">
        <f t="shared" si="4"/>
        <v>-0.3607863974</v>
      </c>
      <c r="I22" s="15">
        <v>-13174.0</v>
      </c>
      <c r="J22" s="14">
        <f t="shared" si="5"/>
        <v>-0.00328302878</v>
      </c>
    </row>
    <row r="23" ht="14.25" customHeight="1">
      <c r="A23" s="16" t="s">
        <v>356</v>
      </c>
      <c r="B23" s="16" t="s">
        <v>357</v>
      </c>
      <c r="C23" s="15">
        <v>104734.0</v>
      </c>
      <c r="D23" s="12">
        <f t="shared" si="1"/>
        <v>-0.01608233201</v>
      </c>
      <c r="E23" s="12">
        <f t="shared" si="6"/>
        <v>0.1672908029</v>
      </c>
      <c r="F23" s="15">
        <v>89724.0</v>
      </c>
      <c r="G23" s="12">
        <f t="shared" si="3"/>
        <v>0.02393026713</v>
      </c>
      <c r="H23" s="12">
        <f t="shared" si="4"/>
        <v>2.278666959</v>
      </c>
      <c r="I23" s="15">
        <v>27366.0</v>
      </c>
      <c r="J23" s="14">
        <f t="shared" si="5"/>
        <v>0.006819748412</v>
      </c>
    </row>
    <row r="24" ht="14.25" customHeight="1">
      <c r="A24" s="16" t="s">
        <v>358</v>
      </c>
      <c r="B24" s="16" t="s">
        <v>359</v>
      </c>
      <c r="C24" s="15">
        <v>-19059.0</v>
      </c>
      <c r="D24" s="12">
        <f t="shared" si="1"/>
        <v>0.002926587027</v>
      </c>
      <c r="E24" s="12">
        <f t="shared" si="6"/>
        <v>0.2933631922</v>
      </c>
      <c r="F24" s="15">
        <v>-14736.0</v>
      </c>
      <c r="G24" s="12">
        <f t="shared" si="3"/>
        <v>-0.003930235126</v>
      </c>
      <c r="H24" s="12">
        <f t="shared" si="4"/>
        <v>-0.41056</v>
      </c>
      <c r="I24" s="15">
        <v>-25000.0</v>
      </c>
      <c r="J24" s="14">
        <f t="shared" si="5"/>
        <v>-0.006230129004</v>
      </c>
    </row>
    <row r="25" ht="14.25" customHeight="1">
      <c r="A25" s="17">
        <v>37262.0</v>
      </c>
      <c r="B25" s="16" t="s">
        <v>360</v>
      </c>
      <c r="C25" s="15">
        <v>-5730524.0</v>
      </c>
      <c r="D25" s="12">
        <f t="shared" si="1"/>
        <v>0.8799452856</v>
      </c>
      <c r="E25" s="12">
        <f t="shared" si="6"/>
        <v>-2.586974595</v>
      </c>
      <c r="F25" s="15">
        <v>3610974.0</v>
      </c>
      <c r="G25" s="12">
        <f t="shared" si="3"/>
        <v>0.9630820341</v>
      </c>
      <c r="H25" s="12">
        <f t="shared" si="4"/>
        <v>0.05957457672</v>
      </c>
      <c r="I25" s="15">
        <v>3407947.0</v>
      </c>
      <c r="J25" s="14">
        <f t="shared" si="5"/>
        <v>0.8492779779</v>
      </c>
    </row>
    <row r="26" ht="14.25" customHeight="1">
      <c r="A26" s="16" t="s">
        <v>361</v>
      </c>
      <c r="B26" s="16" t="s">
        <v>362</v>
      </c>
      <c r="C26" s="15">
        <v>-2847841.0</v>
      </c>
      <c r="D26" s="12">
        <f t="shared" si="1"/>
        <v>0.4372975773</v>
      </c>
      <c r="E26" s="12">
        <f t="shared" si="6"/>
        <v>-2.473392603</v>
      </c>
      <c r="F26" s="15">
        <v>1932846.0</v>
      </c>
      <c r="G26" s="12">
        <f t="shared" si="3"/>
        <v>0.5155089062</v>
      </c>
      <c r="H26" s="12">
        <f t="shared" si="4"/>
        <v>-0.267177118</v>
      </c>
      <c r="I26" s="15">
        <v>2637535.0</v>
      </c>
      <c r="J26" s="14">
        <f t="shared" si="5"/>
        <v>0.6572873321</v>
      </c>
    </row>
    <row r="27" ht="14.25" customHeight="1">
      <c r="A27" s="16" t="s">
        <v>363</v>
      </c>
      <c r="B27" s="16" t="s">
        <v>364</v>
      </c>
      <c r="C27" s="15">
        <v>-15949.0</v>
      </c>
      <c r="D27" s="12">
        <f t="shared" si="1"/>
        <v>0.002449033868</v>
      </c>
      <c r="E27" s="12">
        <f t="shared" si="6"/>
        <v>-1.970842464</v>
      </c>
      <c r="F27" s="15">
        <v>16428.0</v>
      </c>
      <c r="G27" s="12">
        <f t="shared" si="3"/>
        <v>0.004381508052</v>
      </c>
      <c r="H27" s="12">
        <f t="shared" si="4"/>
        <v>-0.8143309222</v>
      </c>
      <c r="I27" s="15">
        <v>88480.0</v>
      </c>
      <c r="J27" s="14">
        <f t="shared" si="5"/>
        <v>0.02204967257</v>
      </c>
    </row>
    <row r="28" ht="14.25" customHeight="1">
      <c r="A28" s="16" t="s">
        <v>365</v>
      </c>
      <c r="B28" s="16" t="s">
        <v>366</v>
      </c>
      <c r="C28" s="15">
        <v>229625.0</v>
      </c>
      <c r="D28" s="12">
        <f t="shared" si="1"/>
        <v>-0.03525985341</v>
      </c>
      <c r="E28" s="12">
        <f t="shared" si="6"/>
        <v>-0.7188775916</v>
      </c>
      <c r="F28" s="15">
        <v>816815.0</v>
      </c>
      <c r="G28" s="12">
        <f t="shared" si="3"/>
        <v>0.2178525383</v>
      </c>
      <c r="H28" s="12">
        <f t="shared" si="4"/>
        <v>128.7767715</v>
      </c>
      <c r="I28" s="15">
        <v>6294.0</v>
      </c>
      <c r="J28" s="14">
        <f t="shared" si="5"/>
        <v>0.001568497278</v>
      </c>
    </row>
    <row r="29" ht="14.25" customHeight="1">
      <c r="A29" s="16" t="s">
        <v>367</v>
      </c>
      <c r="B29" s="16" t="s">
        <v>368</v>
      </c>
      <c r="C29" s="15">
        <v>-268211.0</v>
      </c>
      <c r="D29" s="12">
        <f t="shared" si="1"/>
        <v>0.04118489077</v>
      </c>
      <c r="E29" s="12">
        <f t="shared" si="6"/>
        <v>-63.76878072</v>
      </c>
      <c r="F29" s="15">
        <v>4273.0</v>
      </c>
      <c r="G29" s="12">
        <f t="shared" si="3"/>
        <v>0.001139650834</v>
      </c>
      <c r="H29" s="12">
        <f t="shared" si="4"/>
        <v>-0.756538089</v>
      </c>
      <c r="I29" s="15">
        <v>17551.0</v>
      </c>
      <c r="J29" s="14">
        <f t="shared" si="5"/>
        <v>0.004373799766</v>
      </c>
    </row>
    <row r="30" ht="14.25" customHeight="1">
      <c r="A30" s="16" t="s">
        <v>369</v>
      </c>
      <c r="B30" s="16" t="s">
        <v>370</v>
      </c>
      <c r="C30" s="15">
        <v>165929.0</v>
      </c>
      <c r="D30" s="12">
        <f t="shared" si="1"/>
        <v>-0.02547907334</v>
      </c>
      <c r="E30" s="12">
        <f t="shared" si="6"/>
        <v>-1.295029471</v>
      </c>
      <c r="F30" s="15">
        <v>-562415.0</v>
      </c>
      <c r="G30" s="12">
        <f t="shared" si="3"/>
        <v>-0.1500015736</v>
      </c>
      <c r="H30" s="12">
        <f t="shared" si="4"/>
        <v>-2.390220269</v>
      </c>
      <c r="I30" s="15">
        <v>404551.0</v>
      </c>
      <c r="J30" s="14">
        <f t="shared" si="5"/>
        <v>0.1008161967</v>
      </c>
    </row>
    <row r="31" ht="14.25" customHeight="1">
      <c r="A31" s="16" t="s">
        <v>371</v>
      </c>
      <c r="B31" s="16" t="s">
        <v>372</v>
      </c>
      <c r="C31" s="15">
        <v>140538.0</v>
      </c>
      <c r="D31" s="12">
        <f t="shared" si="1"/>
        <v>-0.02158018194</v>
      </c>
      <c r="E31" s="12">
        <f t="shared" si="6"/>
        <v>-0.8305368419</v>
      </c>
      <c r="F31" s="15">
        <v>829313.0</v>
      </c>
      <c r="G31" s="12">
        <f t="shared" si="3"/>
        <v>0.221185877</v>
      </c>
      <c r="H31" s="12">
        <f t="shared" si="4"/>
        <v>-1.947829615</v>
      </c>
      <c r="I31" s="15">
        <v>-874960.0</v>
      </c>
      <c r="J31" s="14">
        <f t="shared" si="5"/>
        <v>-0.2180445469</v>
      </c>
    </row>
    <row r="32" ht="14.25" customHeight="1">
      <c r="A32" s="16" t="s">
        <v>373</v>
      </c>
      <c r="B32" s="16" t="s">
        <v>374</v>
      </c>
      <c r="C32" s="15">
        <v>-3621.0</v>
      </c>
      <c r="D32" s="12">
        <f t="shared" si="1"/>
        <v>0.0005560192888</v>
      </c>
      <c r="E32" s="12">
        <f t="shared" si="6"/>
        <v>-1.002509479</v>
      </c>
      <c r="F32" s="15">
        <v>1442929.0</v>
      </c>
      <c r="G32" s="12">
        <f t="shared" si="3"/>
        <v>0.3848432573</v>
      </c>
      <c r="H32" s="12" t="s">
        <v>21</v>
      </c>
      <c r="I32" s="15">
        <v>0.0</v>
      </c>
      <c r="J32" s="14">
        <f t="shared" si="5"/>
        <v>0</v>
      </c>
    </row>
    <row r="33" ht="14.25" customHeight="1">
      <c r="A33" s="16" t="s">
        <v>375</v>
      </c>
      <c r="B33" s="16" t="s">
        <v>376</v>
      </c>
      <c r="C33" s="15">
        <v>-349756.0</v>
      </c>
      <c r="D33" s="12">
        <f t="shared" si="1"/>
        <v>0.05370645744</v>
      </c>
      <c r="E33" s="12">
        <f t="shared" si="6"/>
        <v>-11.22887726</v>
      </c>
      <c r="F33" s="15">
        <v>34193.0</v>
      </c>
      <c r="G33" s="12">
        <f t="shared" si="3"/>
        <v>0.009119607062</v>
      </c>
      <c r="H33" s="12">
        <f t="shared" ref="H33:H46" si="7">(F33/I33-1)</f>
        <v>-0.8250603716</v>
      </c>
      <c r="I33" s="15">
        <v>195456.0</v>
      </c>
      <c r="J33" s="14">
        <f t="shared" si="5"/>
        <v>0.04870864378</v>
      </c>
    </row>
    <row r="34" ht="11.25" customHeight="1">
      <c r="A34" s="16" t="s">
        <v>377</v>
      </c>
      <c r="B34" s="16" t="s">
        <v>378</v>
      </c>
      <c r="C34" s="15">
        <v>-1558453.0</v>
      </c>
      <c r="D34" s="12">
        <f t="shared" si="1"/>
        <v>0.2393068016</v>
      </c>
      <c r="E34" s="12">
        <f t="shared" si="6"/>
        <v>8.042635412</v>
      </c>
      <c r="F34" s="15">
        <v>-172345.0</v>
      </c>
      <c r="G34" s="12">
        <f t="shared" si="3"/>
        <v>-0.04596609479</v>
      </c>
      <c r="H34" s="12">
        <f t="shared" si="7"/>
        <v>-1.822189994</v>
      </c>
      <c r="I34" s="15">
        <v>209617.0</v>
      </c>
      <c r="J34" s="14">
        <f t="shared" si="5"/>
        <v>0.05223763805</v>
      </c>
    </row>
    <row r="35" ht="12.75" customHeight="1">
      <c r="A35" s="16" t="s">
        <v>379</v>
      </c>
      <c r="B35" s="16" t="s">
        <v>380</v>
      </c>
      <c r="C35" s="15">
        <v>-19626.0</v>
      </c>
      <c r="D35" s="12">
        <f t="shared" si="1"/>
        <v>0.003013652185</v>
      </c>
      <c r="E35" s="12">
        <f t="shared" si="6"/>
        <v>-0.9852436756</v>
      </c>
      <c r="F35" s="15">
        <v>-1330006.0</v>
      </c>
      <c r="G35" s="12">
        <f t="shared" si="3"/>
        <v>-0.3547255903</v>
      </c>
      <c r="H35" s="12">
        <f t="shared" si="7"/>
        <v>14.31576826</v>
      </c>
      <c r="I35" s="15">
        <v>-86839.0</v>
      </c>
      <c r="J35" s="14">
        <f t="shared" si="5"/>
        <v>-0.0216407269</v>
      </c>
    </row>
    <row r="36" ht="12.75" customHeight="1">
      <c r="A36" s="16" t="s">
        <v>381</v>
      </c>
      <c r="B36" s="16" t="s">
        <v>382</v>
      </c>
      <c r="C36" s="15">
        <v>-196700.0</v>
      </c>
      <c r="D36" s="12">
        <f t="shared" si="1"/>
        <v>0.03020408564</v>
      </c>
      <c r="E36" s="12">
        <f t="shared" si="6"/>
        <v>0.6432473977</v>
      </c>
      <c r="F36" s="15">
        <v>-119702.0</v>
      </c>
      <c r="G36" s="12">
        <f t="shared" si="3"/>
        <v>-0.03192569253</v>
      </c>
      <c r="H36" s="12">
        <f t="shared" si="7"/>
        <v>6.957322343</v>
      </c>
      <c r="I36" s="15">
        <v>-15043.0</v>
      </c>
      <c r="J36" s="14">
        <f t="shared" si="5"/>
        <v>-0.003748793224</v>
      </c>
    </row>
    <row r="37" ht="12.75" customHeight="1">
      <c r="A37" s="16" t="s">
        <v>383</v>
      </c>
      <c r="B37" s="16" t="s">
        <v>384</v>
      </c>
      <c r="C37" s="18">
        <v>0.0</v>
      </c>
      <c r="D37" s="12">
        <f t="shared" si="1"/>
        <v>0</v>
      </c>
      <c r="E37" s="12">
        <f t="shared" si="6"/>
        <v>-1</v>
      </c>
      <c r="F37" s="15">
        <v>17365.0</v>
      </c>
      <c r="G37" s="12">
        <f t="shared" si="3"/>
        <v>0.004631415103</v>
      </c>
      <c r="H37" s="12">
        <f t="shared" si="7"/>
        <v>-0.9585605365</v>
      </c>
      <c r="I37" s="15">
        <v>419045.0</v>
      </c>
      <c r="J37" s="14">
        <f t="shared" si="5"/>
        <v>0.1044281763</v>
      </c>
    </row>
    <row r="38" ht="12.75" customHeight="1">
      <c r="A38" s="16" t="s">
        <v>385</v>
      </c>
      <c r="B38" s="16" t="s">
        <v>386</v>
      </c>
      <c r="C38" s="15">
        <v>-265435.0</v>
      </c>
      <c r="D38" s="12">
        <f t="shared" si="1"/>
        <v>0.04075862467</v>
      </c>
      <c r="E38" s="12">
        <f t="shared" si="6"/>
        <v>-15.31611024</v>
      </c>
      <c r="F38" s="15">
        <v>18541.0</v>
      </c>
      <c r="G38" s="12">
        <f t="shared" si="3"/>
        <v>0.004945065789</v>
      </c>
      <c r="H38" s="12">
        <f t="shared" si="7"/>
        <v>-0.8670781716</v>
      </c>
      <c r="I38" s="15">
        <v>139488.0</v>
      </c>
      <c r="J38" s="14">
        <f t="shared" si="5"/>
        <v>0.03476112938</v>
      </c>
    </row>
    <row r="39" ht="12.75" customHeight="1">
      <c r="A39" s="16" t="s">
        <v>387</v>
      </c>
      <c r="B39" s="16" t="s">
        <v>388</v>
      </c>
      <c r="C39" s="15">
        <v>-31585.0</v>
      </c>
      <c r="D39" s="12">
        <f t="shared" si="1"/>
        <v>0.004850005313</v>
      </c>
      <c r="E39" s="12">
        <f t="shared" si="6"/>
        <v>-0.4939598821</v>
      </c>
      <c r="F39" s="15">
        <v>-62416.0</v>
      </c>
      <c r="G39" s="12">
        <f t="shared" si="3"/>
        <v>-0.01664695681</v>
      </c>
      <c r="H39" s="12">
        <f t="shared" si="7"/>
        <v>-0.1894341779</v>
      </c>
      <c r="I39" s="15">
        <v>-77003.0</v>
      </c>
      <c r="J39" s="14">
        <f t="shared" si="5"/>
        <v>-0.01918954495</v>
      </c>
    </row>
    <row r="40" ht="12.75" customHeight="1">
      <c r="A40" s="16" t="s">
        <v>389</v>
      </c>
      <c r="B40" s="16" t="s">
        <v>390</v>
      </c>
      <c r="C40" s="15">
        <v>-16243.0</v>
      </c>
      <c r="D40" s="12">
        <f t="shared" si="1"/>
        <v>0.002494178765</v>
      </c>
      <c r="E40" s="12">
        <f t="shared" si="6"/>
        <v>-0.4025892824</v>
      </c>
      <c r="F40" s="15">
        <v>-27189.0</v>
      </c>
      <c r="G40" s="12">
        <f t="shared" si="3"/>
        <v>-0.007251571854</v>
      </c>
      <c r="H40" s="12">
        <f t="shared" si="7"/>
        <v>-0.3657506765</v>
      </c>
      <c r="I40" s="15">
        <v>-42868.0</v>
      </c>
      <c r="J40" s="14">
        <f t="shared" si="5"/>
        <v>-0.0106829268</v>
      </c>
    </row>
    <row r="41" ht="12.75" customHeight="1">
      <c r="A41" s="16" t="s">
        <v>391</v>
      </c>
      <c r="B41" s="16" t="s">
        <v>392</v>
      </c>
      <c r="C41" s="15">
        <v>-693196.0</v>
      </c>
      <c r="D41" s="12">
        <f t="shared" si="1"/>
        <v>0.1064430674</v>
      </c>
      <c r="E41" s="12">
        <f t="shared" si="6"/>
        <v>-1.897522348</v>
      </c>
      <c r="F41" s="15">
        <v>772344.0</v>
      </c>
      <c r="G41" s="12">
        <f t="shared" si="3"/>
        <v>0.2059916883</v>
      </c>
      <c r="H41" s="12">
        <f t="shared" si="7"/>
        <v>1.149717349</v>
      </c>
      <c r="I41" s="15">
        <v>359277.0</v>
      </c>
      <c r="J41" s="14">
        <f t="shared" si="5"/>
        <v>0.08953368232</v>
      </c>
    </row>
    <row r="42" ht="12.75" customHeight="1">
      <c r="A42" s="16" t="s">
        <v>393</v>
      </c>
      <c r="B42" s="30" t="s">
        <v>394</v>
      </c>
      <c r="C42" s="15">
        <v>-943297.0</v>
      </c>
      <c r="D42" s="12">
        <f t="shared" si="1"/>
        <v>0.1448470939</v>
      </c>
      <c r="E42" s="12">
        <f t="shared" si="6"/>
        <v>-1.593771953</v>
      </c>
      <c r="F42" s="15">
        <v>1588652.0</v>
      </c>
      <c r="G42" s="12">
        <f t="shared" si="3"/>
        <v>0.4237090047</v>
      </c>
      <c r="H42" s="12">
        <f t="shared" si="7"/>
        <v>-1.829418272</v>
      </c>
      <c r="I42" s="15">
        <v>-1915381.0</v>
      </c>
      <c r="J42" s="14">
        <f t="shared" si="5"/>
        <v>-0.4773228288</v>
      </c>
    </row>
    <row r="43" ht="12.75" customHeight="1">
      <c r="A43" s="17">
        <v>36928.0</v>
      </c>
      <c r="B43" s="16" t="s">
        <v>395</v>
      </c>
      <c r="C43" s="15">
        <v>-523489.0</v>
      </c>
      <c r="D43" s="12">
        <f t="shared" si="1"/>
        <v>0.08038386675</v>
      </c>
      <c r="E43" s="12">
        <f t="shared" si="6"/>
        <v>-0.5366439572</v>
      </c>
      <c r="F43" s="15">
        <v>-1129777.0</v>
      </c>
      <c r="G43" s="12">
        <f t="shared" si="3"/>
        <v>-0.3013225604</v>
      </c>
      <c r="H43" s="12">
        <f t="shared" si="7"/>
        <v>0.9991594795</v>
      </c>
      <c r="I43" s="15">
        <v>-565126.0</v>
      </c>
      <c r="J43" s="14">
        <f t="shared" si="5"/>
        <v>-0.1408323153</v>
      </c>
    </row>
    <row r="44" ht="12.75" customHeight="1">
      <c r="A44" s="17">
        <v>37293.0</v>
      </c>
      <c r="B44" s="16" t="s">
        <v>396</v>
      </c>
      <c r="C44" s="15">
        <v>59161.0</v>
      </c>
      <c r="D44" s="12">
        <f t="shared" si="1"/>
        <v>-0.009084412358</v>
      </c>
      <c r="E44" s="12">
        <f t="shared" si="6"/>
        <v>200.2278912</v>
      </c>
      <c r="F44" s="18">
        <v>294.0</v>
      </c>
      <c r="G44" s="12">
        <f t="shared" si="3"/>
        <v>0.00007841267149</v>
      </c>
      <c r="H44" s="12">
        <f t="shared" si="7"/>
        <v>-0.729281768</v>
      </c>
      <c r="I44" s="15">
        <v>1086.0</v>
      </c>
      <c r="J44" s="14">
        <f t="shared" si="5"/>
        <v>0.0002706368039</v>
      </c>
    </row>
    <row r="45" ht="12.75" customHeight="1">
      <c r="A45" s="17">
        <v>37658.0</v>
      </c>
      <c r="B45" s="16" t="s">
        <v>397</v>
      </c>
      <c r="C45" s="15">
        <v>-629062.0</v>
      </c>
      <c r="D45" s="12">
        <f t="shared" si="1"/>
        <v>0.09659503062</v>
      </c>
      <c r="E45" s="12">
        <f t="shared" si="6"/>
        <v>-0.4391487313</v>
      </c>
      <c r="F45" s="15">
        <v>-1121620.0</v>
      </c>
      <c r="G45" s="12">
        <f t="shared" si="3"/>
        <v>-0.2991470088</v>
      </c>
      <c r="H45" s="12">
        <f t="shared" si="7"/>
        <v>0.05812508785</v>
      </c>
      <c r="I45" s="15">
        <v>-1060007.0</v>
      </c>
      <c r="J45" s="14">
        <f t="shared" si="5"/>
        <v>-0.2641592142</v>
      </c>
    </row>
    <row r="46" ht="12.75" customHeight="1">
      <c r="A46" s="17">
        <v>38023.0</v>
      </c>
      <c r="B46" s="16" t="s">
        <v>398</v>
      </c>
      <c r="C46" s="15">
        <v>-9347.0</v>
      </c>
      <c r="D46" s="12">
        <f t="shared" si="1"/>
        <v>0.001435269896</v>
      </c>
      <c r="E46" s="12">
        <f t="shared" si="6"/>
        <v>-0.009431962696</v>
      </c>
      <c r="F46" s="15">
        <v>-9436.0</v>
      </c>
      <c r="G46" s="12">
        <f t="shared" si="3"/>
        <v>-0.002516673361</v>
      </c>
      <c r="H46" s="12">
        <f t="shared" si="7"/>
        <v>0.1590713672</v>
      </c>
      <c r="I46" s="15">
        <v>-8141.0</v>
      </c>
      <c r="J46" s="14">
        <f t="shared" si="5"/>
        <v>-0.002028779209</v>
      </c>
    </row>
    <row r="47" ht="12.75" customHeight="1">
      <c r="A47" s="17">
        <v>38389.0</v>
      </c>
      <c r="B47" s="16" t="s">
        <v>399</v>
      </c>
      <c r="C47" s="15">
        <v>-20891.0</v>
      </c>
      <c r="D47" s="12">
        <f t="shared" si="1"/>
        <v>0.003207898084</v>
      </c>
      <c r="E47" s="12" t="s">
        <v>21</v>
      </c>
      <c r="F47" s="18">
        <v>0.0</v>
      </c>
      <c r="G47" s="12">
        <f t="shared" si="3"/>
        <v>0</v>
      </c>
      <c r="H47" s="12" t="s">
        <v>21</v>
      </c>
      <c r="I47" s="15">
        <v>0.0</v>
      </c>
      <c r="J47" s="14">
        <f t="shared" si="5"/>
        <v>0</v>
      </c>
    </row>
    <row r="48" ht="12.75" customHeight="1">
      <c r="A48" s="17">
        <v>38754.0</v>
      </c>
      <c r="B48" s="16" t="s">
        <v>400</v>
      </c>
      <c r="C48" s="15">
        <v>177834.0</v>
      </c>
      <c r="D48" s="12">
        <f t="shared" si="1"/>
        <v>-0.02730713455</v>
      </c>
      <c r="E48" s="12">
        <f>(C48/F48-1)</f>
        <v>-0.9537970259</v>
      </c>
      <c r="F48" s="15">
        <v>3848973.0</v>
      </c>
      <c r="G48" s="12">
        <f t="shared" si="3"/>
        <v>1.026558692</v>
      </c>
      <c r="H48" s="12">
        <f t="shared" ref="H48:H55" si="8">(F48/I48-1)</f>
        <v>-14.5802649</v>
      </c>
      <c r="I48" s="15">
        <v>-283424.0</v>
      </c>
      <c r="J48" s="14">
        <f t="shared" si="5"/>
        <v>-0.07063072331</v>
      </c>
    </row>
    <row r="49" ht="12.75" customHeight="1">
      <c r="A49" s="17" t="s">
        <v>401</v>
      </c>
      <c r="B49" s="16" t="s">
        <v>402</v>
      </c>
      <c r="C49" s="15">
        <v>0.0</v>
      </c>
      <c r="D49" s="12">
        <f t="shared" si="1"/>
        <v>0</v>
      </c>
      <c r="E49" s="12" t="s">
        <v>21</v>
      </c>
      <c r="F49" s="15">
        <v>0.0</v>
      </c>
      <c r="G49" s="12">
        <f t="shared" si="3"/>
        <v>0</v>
      </c>
      <c r="H49" s="12">
        <f t="shared" si="8"/>
        <v>-1</v>
      </c>
      <c r="I49" s="15">
        <v>-62.0</v>
      </c>
      <c r="J49" s="14">
        <f t="shared" si="5"/>
        <v>-0.00001545071993</v>
      </c>
    </row>
    <row r="50" ht="12.75" customHeight="1">
      <c r="A50" s="17">
        <v>39850.0</v>
      </c>
      <c r="B50" s="16" t="s">
        <v>403</v>
      </c>
      <c r="C50" s="15">
        <v>2497.0</v>
      </c>
      <c r="D50" s="12">
        <f t="shared" si="1"/>
        <v>-0.0003834245137</v>
      </c>
      <c r="E50" s="12">
        <f t="shared" ref="E50:E60" si="9">(C50/F50-1)</f>
        <v>10.45412844</v>
      </c>
      <c r="F50" s="18">
        <v>218.0</v>
      </c>
      <c r="G50" s="12">
        <f t="shared" si="3"/>
        <v>0.0000581427292</v>
      </c>
      <c r="H50" s="12">
        <f t="shared" si="8"/>
        <v>-0.2559726962</v>
      </c>
      <c r="I50" s="15">
        <v>293.0</v>
      </c>
      <c r="J50" s="14">
        <f t="shared" si="5"/>
        <v>0.00007301711192</v>
      </c>
    </row>
    <row r="51" ht="12.75" customHeight="1">
      <c r="A51" s="16" t="s">
        <v>404</v>
      </c>
      <c r="B51" s="16" t="s">
        <v>405</v>
      </c>
      <c r="C51" s="15">
        <v>5241843.0</v>
      </c>
      <c r="D51" s="12">
        <f t="shared" si="1"/>
        <v>-0.8049063289</v>
      </c>
      <c r="E51" s="12">
        <f t="shared" si="9"/>
        <v>-6.106943098</v>
      </c>
      <c r="F51" s="15">
        <v>-1026415.0</v>
      </c>
      <c r="G51" s="12">
        <f t="shared" si="3"/>
        <v>-0.2737549055</v>
      </c>
      <c r="H51" s="12">
        <f t="shared" si="8"/>
        <v>-0.4557212595</v>
      </c>
      <c r="I51" s="15">
        <v>-1885826.0</v>
      </c>
      <c r="J51" s="14">
        <f t="shared" si="5"/>
        <v>-0.4699575703</v>
      </c>
    </row>
    <row r="52" ht="12.75" customHeight="1">
      <c r="A52" s="17">
        <v>36956.0</v>
      </c>
      <c r="B52" s="16" t="s">
        <v>406</v>
      </c>
      <c r="C52" s="15">
        <v>1.0875429E7</v>
      </c>
      <c r="D52" s="12">
        <f t="shared" si="1"/>
        <v>-1.66996639</v>
      </c>
      <c r="E52" s="12">
        <f t="shared" si="9"/>
        <v>6.088964791</v>
      </c>
      <c r="F52" s="15">
        <v>1534135.0</v>
      </c>
      <c r="G52" s="12">
        <f t="shared" si="3"/>
        <v>0.4091687883</v>
      </c>
      <c r="H52" s="12">
        <f t="shared" si="8"/>
        <v>2.501016666</v>
      </c>
      <c r="I52" s="15">
        <v>438197.0</v>
      </c>
      <c r="J52" s="14">
        <f t="shared" si="5"/>
        <v>0.1092009536</v>
      </c>
    </row>
    <row r="53" ht="12.75" customHeight="1">
      <c r="A53" s="17">
        <v>37321.0</v>
      </c>
      <c r="B53" s="16" t="s">
        <v>407</v>
      </c>
      <c r="C53" s="15">
        <v>-5588521.0</v>
      </c>
      <c r="D53" s="12">
        <f t="shared" si="1"/>
        <v>0.858140147</v>
      </c>
      <c r="E53" s="12">
        <f t="shared" si="9"/>
        <v>1.222483326</v>
      </c>
      <c r="F53" s="15">
        <v>-2514539.0</v>
      </c>
      <c r="G53" s="12">
        <f t="shared" si="3"/>
        <v>-0.6706521107</v>
      </c>
      <c r="H53" s="12">
        <f t="shared" si="8"/>
        <v>0.1331427742</v>
      </c>
      <c r="I53" s="15">
        <v>-2219084.0</v>
      </c>
      <c r="J53" s="14">
        <f t="shared" si="5"/>
        <v>-0.5530071836</v>
      </c>
    </row>
    <row r="54" ht="12.75" customHeight="1">
      <c r="A54" s="17">
        <v>37686.0</v>
      </c>
      <c r="B54" s="16" t="s">
        <v>408</v>
      </c>
      <c r="C54" s="18">
        <v>0.0</v>
      </c>
      <c r="D54" s="12">
        <f t="shared" si="1"/>
        <v>0</v>
      </c>
      <c r="E54" s="12">
        <f t="shared" si="9"/>
        <v>-1</v>
      </c>
      <c r="F54" s="15">
        <v>-7304.0</v>
      </c>
      <c r="G54" s="12">
        <f t="shared" si="3"/>
        <v>-0.001948048138</v>
      </c>
      <c r="H54" s="12">
        <f t="shared" si="8"/>
        <v>-0.947697816</v>
      </c>
      <c r="I54" s="15">
        <v>-139650.0</v>
      </c>
      <c r="J54" s="14">
        <f t="shared" si="5"/>
        <v>-0.03480150061</v>
      </c>
    </row>
    <row r="55" ht="12.75" customHeight="1">
      <c r="A55" s="17">
        <v>38052.0</v>
      </c>
      <c r="B55" s="16" t="s">
        <v>409</v>
      </c>
      <c r="C55" s="15">
        <v>1429.0</v>
      </c>
      <c r="D55" s="12">
        <f t="shared" si="1"/>
        <v>-0.0002194287666</v>
      </c>
      <c r="E55" s="12">
        <f t="shared" si="9"/>
        <v>-0.833294447</v>
      </c>
      <c r="F55" s="15">
        <v>8572.0</v>
      </c>
      <c r="G55" s="12">
        <f t="shared" si="3"/>
        <v>0.002286236122</v>
      </c>
      <c r="H55" s="12">
        <f t="shared" si="8"/>
        <v>-0.7530465847</v>
      </c>
      <c r="I55" s="15">
        <v>34711.0</v>
      </c>
      <c r="J55" s="14">
        <f t="shared" si="5"/>
        <v>0.008650160314</v>
      </c>
    </row>
    <row r="56" ht="12.75" customHeight="1">
      <c r="A56" s="17">
        <v>38782.0</v>
      </c>
      <c r="B56" s="16" t="s">
        <v>410</v>
      </c>
      <c r="C56" s="15">
        <v>-46494.0</v>
      </c>
      <c r="D56" s="12">
        <f t="shared" si="1"/>
        <v>0.007139342948</v>
      </c>
      <c r="E56" s="12">
        <f t="shared" si="9"/>
        <v>-0.01660356607</v>
      </c>
      <c r="F56" s="15">
        <v>-47279.0</v>
      </c>
      <c r="G56" s="12">
        <f t="shared" si="3"/>
        <v>-0.01260977107</v>
      </c>
      <c r="H56" s="12" t="s">
        <v>21</v>
      </c>
      <c r="I56" s="15">
        <v>0.0</v>
      </c>
      <c r="J56" s="14">
        <f t="shared" si="5"/>
        <v>0</v>
      </c>
    </row>
    <row r="57" ht="12.75" customHeight="1">
      <c r="A57" s="16" t="s">
        <v>411</v>
      </c>
      <c r="B57" s="16" t="s">
        <v>412</v>
      </c>
      <c r="C57" s="15">
        <v>2698318.0</v>
      </c>
      <c r="D57" s="12">
        <f t="shared" si="1"/>
        <v>-0.4143377121</v>
      </c>
      <c r="E57" s="12">
        <f t="shared" si="9"/>
        <v>99.04886911</v>
      </c>
      <c r="F57" s="15">
        <v>26970.0</v>
      </c>
      <c r="G57" s="12">
        <f t="shared" si="3"/>
        <v>0.007193162415</v>
      </c>
      <c r="H57" s="12">
        <f t="shared" ref="H57:H60" si="10">(F57/I57-1)</f>
        <v>-0.9507640967</v>
      </c>
      <c r="I57" s="15">
        <v>547771.0</v>
      </c>
      <c r="J57" s="14">
        <f t="shared" si="5"/>
        <v>0.1365073598</v>
      </c>
    </row>
    <row r="58" ht="12.75" customHeight="1">
      <c r="A58" s="16" t="s">
        <v>413</v>
      </c>
      <c r="B58" s="16" t="s">
        <v>414</v>
      </c>
      <c r="C58" s="15">
        <v>484500.0</v>
      </c>
      <c r="D58" s="12">
        <f t="shared" si="1"/>
        <v>-0.0743969471</v>
      </c>
      <c r="E58" s="12">
        <f t="shared" si="9"/>
        <v>-0.8883280578</v>
      </c>
      <c r="F58" s="15">
        <v>4338601.0</v>
      </c>
      <c r="G58" s="12">
        <f t="shared" si="3"/>
        <v>1.157147262</v>
      </c>
      <c r="H58" s="12">
        <f t="shared" si="10"/>
        <v>4.713782822</v>
      </c>
      <c r="I58" s="15">
        <v>759322.0</v>
      </c>
      <c r="J58" s="14">
        <f t="shared" si="5"/>
        <v>0.1892269606</v>
      </c>
    </row>
    <row r="59" ht="12.75" customHeight="1">
      <c r="A59" s="17">
        <v>37017.0</v>
      </c>
      <c r="B59" s="16" t="s">
        <v>415</v>
      </c>
      <c r="C59" s="15">
        <v>9301642.0</v>
      </c>
      <c r="D59" s="12">
        <f t="shared" si="1"/>
        <v>-1.42830499</v>
      </c>
      <c r="E59" s="12">
        <f t="shared" si="9"/>
        <v>0.8741819783</v>
      </c>
      <c r="F59" s="15">
        <v>4963041.0</v>
      </c>
      <c r="G59" s="12">
        <f t="shared" si="3"/>
        <v>1.323691509</v>
      </c>
      <c r="H59" s="12">
        <f t="shared" si="10"/>
        <v>0.1806310079</v>
      </c>
      <c r="I59" s="15">
        <v>4203719.0</v>
      </c>
      <c r="J59" s="14">
        <f t="shared" si="5"/>
        <v>1.047588467</v>
      </c>
    </row>
    <row r="60" ht="12.75" customHeight="1">
      <c r="A60" s="17">
        <v>37382.0</v>
      </c>
      <c r="B60" s="16" t="s">
        <v>416</v>
      </c>
      <c r="C60" s="15">
        <v>9786142.0</v>
      </c>
      <c r="D60" s="12">
        <f t="shared" si="1"/>
        <v>-1.502701937</v>
      </c>
      <c r="E60" s="12">
        <f t="shared" si="9"/>
        <v>0.05208757766</v>
      </c>
      <c r="F60" s="15">
        <v>9301642.0</v>
      </c>
      <c r="G60" s="12">
        <f t="shared" si="3"/>
        <v>2.48083877</v>
      </c>
      <c r="H60" s="12">
        <f t="shared" si="10"/>
        <v>0.8741819783</v>
      </c>
      <c r="I60" s="15">
        <v>4963041.0</v>
      </c>
      <c r="J60" s="14">
        <f t="shared" si="5"/>
        <v>1.236815427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J1"/>
    <mergeCell ref="A2:J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0.71"/>
    <col customWidth="1" min="4" max="4" width="10.14"/>
    <col customWidth="1" min="5" max="5" width="13.71"/>
    <col customWidth="1" min="6" max="8" width="8.71"/>
    <col customWidth="1" min="9" max="9" width="9.71"/>
    <col customWidth="1" min="10" max="10" width="11.14"/>
    <col customWidth="1" min="11" max="11" width="10.29"/>
    <col customWidth="1" min="12" max="12" width="9.86"/>
    <col customWidth="1" min="13" max="26" width="8.71"/>
  </cols>
  <sheetData>
    <row r="1" ht="12.75" customHeight="1"/>
    <row r="2" ht="12.75" customHeight="1">
      <c r="C2" s="31">
        <v>2018.0</v>
      </c>
      <c r="D2" s="31">
        <v>2019.0</v>
      </c>
      <c r="E2" s="31">
        <v>2020.0</v>
      </c>
    </row>
    <row r="3" ht="12.75" customHeight="1">
      <c r="B3" s="32" t="s">
        <v>417</v>
      </c>
      <c r="C3" s="33"/>
      <c r="D3" s="33"/>
      <c r="E3" s="34"/>
    </row>
    <row r="4" ht="12.75" customHeight="1">
      <c r="B4" s="35" t="s">
        <v>418</v>
      </c>
      <c r="C4" s="36">
        <f>(DRE!I31/BPP!I68)*100</f>
        <v>-4.215420534</v>
      </c>
      <c r="D4" s="36">
        <f>(DRE!F31/BPP!F68)*100</f>
        <v>-8.882126231</v>
      </c>
      <c r="E4" s="36">
        <f>(DRE!C31/BPP!C68)*100</f>
        <v>-23.54678261</v>
      </c>
      <c r="G4" s="23"/>
    </row>
    <row r="5" ht="12.75" customHeight="1">
      <c r="B5" s="35" t="s">
        <v>419</v>
      </c>
      <c r="C5" s="36">
        <f>(DRE!I18/(BPP!I16+BPP!I41+BPP!I68))*100</f>
        <v>0.3506166223</v>
      </c>
      <c r="D5" s="36">
        <f>(DRE!F18/(BPP!F16+BPP!F41+BPP!F68))*100</f>
        <v>-2.073876355</v>
      </c>
      <c r="E5" s="36">
        <f>(DRE!C18/(BPP!C16+BPP!C41+BPP!C68))*100</f>
        <v>-4.37923634</v>
      </c>
      <c r="G5" s="23"/>
    </row>
    <row r="6" ht="12.75" customHeight="1">
      <c r="B6" s="35" t="s">
        <v>420</v>
      </c>
      <c r="C6" s="36">
        <f>(DRE!I18/BPA!I5)*100</f>
        <v>0.2355756451</v>
      </c>
      <c r="D6" s="36">
        <f>(DRE!F18/BPA!F5)*100</f>
        <v>-0.7268860741</v>
      </c>
      <c r="E6" s="36">
        <f>(DRE!C18/BPA!C5)*100</f>
        <v>-3.066932578</v>
      </c>
      <c r="G6" s="37"/>
    </row>
    <row r="7" ht="12.75" customHeight="1">
      <c r="B7" s="38" t="s">
        <v>421</v>
      </c>
      <c r="C7" s="39"/>
      <c r="D7" s="39"/>
      <c r="E7" s="40"/>
    </row>
    <row r="8" ht="12.75" customHeight="1">
      <c r="B8" s="35" t="s">
        <v>418</v>
      </c>
      <c r="C8" s="36">
        <f>((DRE!I31/DRE!I5)*(DRE!I5/BPA!I5)*(BPA!I5/BPP!I68))*100</f>
        <v>-4.215420534</v>
      </c>
      <c r="D8" s="36">
        <f>((DRE!F31/DRE!F5)*(DRE!F5/BPA!F5)*(BPA!F5/BPP!F68))*100</f>
        <v>-8.882126231</v>
      </c>
      <c r="E8" s="36">
        <f>((DRE!C31/DRE!C5)*(DRE!C5/BPA!C5)*(BPA!C5/BPP!C68))*100</f>
        <v>-23.54678261</v>
      </c>
    </row>
    <row r="9" ht="12.75" customHeight="1">
      <c r="B9" s="35" t="s">
        <v>422</v>
      </c>
      <c r="C9" s="36">
        <f>(DRE!I31/DRE!I5)*100</f>
        <v>-3.437565766</v>
      </c>
      <c r="D9" s="36">
        <f>(DRE!F31/DRE!F5)*100</f>
        <v>-5.93560934</v>
      </c>
      <c r="E9" s="36">
        <f>(DRE!C31/DRE!C5)*100</f>
        <v>-18.30911419</v>
      </c>
      <c r="H9" s="37"/>
    </row>
    <row r="10" ht="12.75" customHeight="1">
      <c r="B10" s="35" t="s">
        <v>423</v>
      </c>
      <c r="C10" s="36">
        <f>(DRE!I5/BPA!I5)</f>
        <v>0.4278369994</v>
      </c>
      <c r="D10" s="36">
        <f>(DRE!F5/BPA!F5)</f>
        <v>0.5116097851</v>
      </c>
      <c r="E10" s="36">
        <f>(DRE!C5/BPA!C5)</f>
        <v>0.3583423557</v>
      </c>
      <c r="H10" s="37"/>
    </row>
    <row r="11" ht="12.75" customHeight="1">
      <c r="B11" s="35" t="s">
        <v>424</v>
      </c>
      <c r="C11" s="36">
        <f>BPA!I5/BPP!I68</f>
        <v>2.866233392</v>
      </c>
      <c r="D11" s="36">
        <f>BPA!F5/BPP!F68</f>
        <v>2.924911898</v>
      </c>
      <c r="E11" s="36">
        <f>BPA!C5/BPP!C68</f>
        <v>3.588939164</v>
      </c>
    </row>
    <row r="12" ht="12.75" customHeight="1">
      <c r="B12" s="32" t="s">
        <v>425</v>
      </c>
      <c r="C12" s="39"/>
      <c r="D12" s="39"/>
      <c r="E12" s="40"/>
    </row>
    <row r="13" ht="12.75" customHeight="1">
      <c r="B13" s="35" t="s">
        <v>426</v>
      </c>
      <c r="C13" s="36">
        <f>(DRE!I7/DRE!I5)*100</f>
        <v>14.99048693</v>
      </c>
      <c r="D13" s="36">
        <f>(DRE!F7/DRE!F5)*100</f>
        <v>14.51912261</v>
      </c>
      <c r="E13" s="36">
        <f>(DRE!C7/DRE!C5)*100</f>
        <v>12.25423541</v>
      </c>
    </row>
    <row r="14" ht="12.75" customHeight="1">
      <c r="B14" s="35" t="s">
        <v>427</v>
      </c>
      <c r="C14" s="36">
        <f>(DRE!I18/DRE!I5)*100</f>
        <v>0.5506200852</v>
      </c>
      <c r="D14" s="36">
        <f>(DRE!F18/DRE!F5)*100</f>
        <v>-1.420782196</v>
      </c>
      <c r="E14" s="36">
        <f>(DRE!C18/DRE!C5)*100</f>
        <v>-8.558666116</v>
      </c>
      <c r="L14" s="15"/>
    </row>
    <row r="15" ht="12.75" customHeight="1">
      <c r="B15" s="35" t="s">
        <v>428</v>
      </c>
      <c r="C15" s="36">
        <f>(DRE!I31/DRE!I5)*100</f>
        <v>-3.437565766</v>
      </c>
      <c r="D15" s="36">
        <f>(DRE!F31/DRE!F5)*100</f>
        <v>-5.93560934</v>
      </c>
      <c r="E15" s="36">
        <f>(DRE!C31/DRE!C5)*100</f>
        <v>-18.30911419</v>
      </c>
    </row>
    <row r="16" ht="12.75" customHeight="1">
      <c r="B16" s="32" t="s">
        <v>429</v>
      </c>
      <c r="C16" s="39"/>
      <c r="D16" s="39"/>
      <c r="E16" s="40"/>
      <c r="J16" s="23"/>
      <c r="K16" s="23"/>
      <c r="L16" s="23"/>
      <c r="M16" s="23"/>
    </row>
    <row r="17" ht="12.75" customHeight="1">
      <c r="B17" s="35" t="s">
        <v>423</v>
      </c>
      <c r="C17" s="36">
        <f>DRE!I5/BPA!I5</f>
        <v>0.4278369994</v>
      </c>
      <c r="D17" s="36">
        <f>DRE!F5/BPA!F5</f>
        <v>0.5116097851</v>
      </c>
      <c r="E17" s="36">
        <f>DRE!C5/BPA!C5</f>
        <v>0.3583423557</v>
      </c>
      <c r="J17" s="15"/>
      <c r="K17" s="15"/>
      <c r="L17" s="22"/>
      <c r="M17" s="22"/>
    </row>
    <row r="18" ht="12.75" customHeight="1">
      <c r="B18" s="35" t="s">
        <v>430</v>
      </c>
      <c r="C18" s="41">
        <f>(DRE!I31+(-1*DRE!I27)+((-1*DRE!I25)-DRE!I22)+DFC!I8+DFC!I9)</f>
        <v>1100958</v>
      </c>
      <c r="D18" s="41">
        <f>(DRE!F31+(-1*DRE!F27)+((-1*DRE!F25)-DRE!F22)+DFC!F8+DFC!F9)</f>
        <v>542186</v>
      </c>
      <c r="E18" s="41">
        <f>(DRE!C31+(-1*DRE!C27)+((-1*DRE!C25)-DRE!C22)+DFC!C8+DFC!C9)</f>
        <v>-543559</v>
      </c>
      <c r="J18" s="15"/>
    </row>
    <row r="19" ht="12.75" customHeight="1">
      <c r="B19" s="35" t="s">
        <v>431</v>
      </c>
      <c r="C19" s="36">
        <f>(BPP!I7/(-1*DRE!I6-7108011+BPA!I18))*360</f>
        <v>67.18988968</v>
      </c>
      <c r="D19" s="36">
        <f>(BPP!F7/(-1*DRE!F6-BPA!I18+BPA!F18))*360</f>
        <v>36.63233773</v>
      </c>
      <c r="E19" s="36">
        <f>(BPP!C7/((-1*DRE!C6)-BPA!F18+BPA!C18))*360</f>
        <v>37.87187595</v>
      </c>
      <c r="I19" s="15"/>
      <c r="J19" s="15"/>
      <c r="K19" s="15"/>
      <c r="L19" s="15"/>
      <c r="M19" s="15"/>
    </row>
    <row r="20" ht="12.75" customHeight="1">
      <c r="B20" s="35" t="s">
        <v>432</v>
      </c>
      <c r="C20" s="36">
        <f>(BPA!I18/(-1*DRE!I6))*360</f>
        <v>219.7366159</v>
      </c>
      <c r="D20" s="36">
        <f>(BPA!F18/(-1*DRE!F6))*360</f>
        <v>101.5630068</v>
      </c>
      <c r="E20" s="36">
        <f>(BPA!C18/(-1*DRE!C6))*360</f>
        <v>268.0635198</v>
      </c>
      <c r="J20" s="15"/>
    </row>
    <row r="21" ht="12.75" customHeight="1">
      <c r="B21" s="35" t="s">
        <v>433</v>
      </c>
      <c r="C21" s="36">
        <f>(BPA!I14/DRE!I5)*360</f>
        <v>40.06451365</v>
      </c>
      <c r="D21" s="36">
        <f>(BPA!F14/DRE!F5)*360</f>
        <v>10.21087396</v>
      </c>
      <c r="E21" s="36">
        <f>(BPA!C14/DRE!C5)*360</f>
        <v>20.57251884</v>
      </c>
      <c r="I21" s="37"/>
      <c r="J21" s="22"/>
      <c r="K21" s="42"/>
    </row>
    <row r="22" ht="12.75" customHeight="1">
      <c r="B22" s="35" t="s">
        <v>434</v>
      </c>
      <c r="C22" s="36">
        <f t="shared" ref="C22:E22" si="1">C20+C21</f>
        <v>259.8011295</v>
      </c>
      <c r="D22" s="36">
        <f t="shared" si="1"/>
        <v>111.7738807</v>
      </c>
      <c r="E22" s="36">
        <f t="shared" si="1"/>
        <v>288.6360386</v>
      </c>
      <c r="J22" s="22"/>
      <c r="K22" s="22"/>
    </row>
    <row r="23" ht="12.75" customHeight="1">
      <c r="B23" s="35" t="s">
        <v>435</v>
      </c>
      <c r="C23" s="36">
        <f t="shared" ref="C23:E23" si="2">C22-C19</f>
        <v>192.6112398</v>
      </c>
      <c r="D23" s="36">
        <f t="shared" si="2"/>
        <v>75.14154302</v>
      </c>
      <c r="E23" s="36">
        <f t="shared" si="2"/>
        <v>250.7641627</v>
      </c>
      <c r="K23" s="22"/>
    </row>
    <row r="24" ht="12.75" customHeight="1">
      <c r="B24" s="32" t="s">
        <v>436</v>
      </c>
      <c r="C24" s="39"/>
      <c r="D24" s="39"/>
      <c r="E24" s="40"/>
      <c r="K24" s="22"/>
    </row>
    <row r="25" ht="12.75" customHeight="1">
      <c r="B25" s="35" t="s">
        <v>424</v>
      </c>
      <c r="C25" s="36">
        <f>BPA!I5/BPP!I68</f>
        <v>2.866233392</v>
      </c>
      <c r="D25" s="36">
        <f>BPA!F5/BPP!F68</f>
        <v>2.924911898</v>
      </c>
      <c r="E25" s="36">
        <f>BPA!C5/BPP!C68</f>
        <v>3.588939164</v>
      </c>
      <c r="G25" s="23"/>
      <c r="K25" s="15"/>
    </row>
    <row r="26" ht="12.75" customHeight="1">
      <c r="B26" s="35" t="s">
        <v>437</v>
      </c>
      <c r="C26" s="36">
        <f>(BPP!I6+BPP!I40)/BPP!I5</f>
        <v>0.6511100587</v>
      </c>
      <c r="D26" s="36">
        <f>(BPP!F6+BPP!F40)/BPP!F5</f>
        <v>0.6581093603</v>
      </c>
      <c r="E26" s="36">
        <f>(BPP!C6+BPP!C40)/BPP!C5</f>
        <v>0.7213661323</v>
      </c>
      <c r="K26" s="15"/>
      <c r="L26" s="37"/>
      <c r="N26" s="15"/>
    </row>
    <row r="27" ht="12.75" customHeight="1">
      <c r="B27" s="35" t="s">
        <v>438</v>
      </c>
      <c r="C27" s="36">
        <f>(BPP!I6+BPP!I40)/BPP!I68</f>
        <v>1.866233392</v>
      </c>
      <c r="D27" s="36">
        <f>(BPP!F6+BPP!F40)/BPP!F68</f>
        <v>1.924911898</v>
      </c>
      <c r="E27" s="36">
        <f>(BPP!C6+BPP!C40)/BPP!C68</f>
        <v>2.588939164</v>
      </c>
      <c r="K27" s="15"/>
      <c r="L27" s="37"/>
    </row>
    <row r="28" ht="12.75" customHeight="1">
      <c r="B28" s="35" t="s">
        <v>439</v>
      </c>
      <c r="C28" s="36">
        <f>(BPP!I6/(BPP!I6+BPP!I40))</f>
        <v>0.4118664215</v>
      </c>
      <c r="D28" s="36">
        <f>(BPP!F6/(BPP!F6+BPP!F40))</f>
        <v>0.9178052255</v>
      </c>
      <c r="E28" s="36">
        <f>(BPP!C6/(BPP!C6+BPP!C40))</f>
        <v>0.3192047674</v>
      </c>
      <c r="K28" s="22"/>
      <c r="L28" s="37"/>
      <c r="M28" s="37"/>
    </row>
    <row r="29" ht="12.75" customHeight="1">
      <c r="B29" s="35" t="s">
        <v>440</v>
      </c>
      <c r="C29" s="36">
        <f>(BPA!I48/(BPP!I41+BPP!I68))</f>
        <v>0.2651913374</v>
      </c>
      <c r="D29" s="36">
        <f>(BPA!F48/(BPP!F41+BPP!F68))</f>
        <v>0.2727738446</v>
      </c>
      <c r="E29" s="36">
        <f>(BPA!C48/(BPP!C41+BPP!C68))</f>
        <v>0.2878512785</v>
      </c>
      <c r="G29" s="23"/>
      <c r="K29" s="22"/>
    </row>
    <row r="30" ht="12.75" customHeight="1">
      <c r="B30" s="32" t="s">
        <v>441</v>
      </c>
      <c r="C30" s="39"/>
      <c r="D30" s="39"/>
      <c r="E30" s="40"/>
    </row>
    <row r="31" ht="12.75" customHeight="1">
      <c r="B31" s="35" t="s">
        <v>442</v>
      </c>
      <c r="C31" s="36">
        <f>(BPA!I5/(BPP!I6+BPP!I40))</f>
        <v>1.53583866</v>
      </c>
      <c r="D31" s="36">
        <f>(BPA!F5/(BPP!F6+BPP!F40))</f>
        <v>1.519504296</v>
      </c>
      <c r="E31" s="36">
        <f>(BPA!C5/(BPP!C6+BPP!C40))</f>
        <v>1.386258593</v>
      </c>
    </row>
    <row r="32" ht="12.75" customHeight="1">
      <c r="B32" s="35" t="s">
        <v>443</v>
      </c>
      <c r="C32" s="43">
        <f>(BPA!I6+BPA!I30)/(BPP!I6+BPP!I40)</f>
        <v>1.009565954</v>
      </c>
      <c r="D32" s="36">
        <f>(BPA!F6+BPA!F30)/(BPP!F6+BPP!F40)</f>
        <v>1.245145249</v>
      </c>
      <c r="E32" s="36">
        <f>(BPA!C6+BPA!C30)/(BPP!C6+BPP!C40)</f>
        <v>0.8475323425</v>
      </c>
    </row>
    <row r="33" ht="12.75" customHeight="1">
      <c r="B33" s="35" t="s">
        <v>444</v>
      </c>
      <c r="C33" s="36">
        <f>(BPA!I6/BPP!I6)</f>
        <v>2.334797553</v>
      </c>
      <c r="D33" s="36">
        <f>(BPA!F6/BPP!F6)</f>
        <v>1.342219522</v>
      </c>
      <c r="E33" s="36">
        <f>(BPA!C6/BPP!C6)</f>
        <v>2.531102022</v>
      </c>
    </row>
    <row r="34" ht="12.75" customHeight="1">
      <c r="B34" s="35" t="s">
        <v>445</v>
      </c>
      <c r="C34" s="36">
        <f>(BPA!I6-BPA!I18)/BPP!I6</f>
        <v>1.506979281</v>
      </c>
      <c r="D34" s="36">
        <f>(BPA!F6-BPA!F18)/BPP!F6</f>
        <v>1.137955317</v>
      </c>
      <c r="E34" s="36">
        <f>(BPA!C6-BPA!C18)/BPP!C6</f>
        <v>1.514304675</v>
      </c>
    </row>
    <row r="35" ht="12.75" customHeight="1">
      <c r="B35" s="35" t="s">
        <v>446</v>
      </c>
      <c r="C35" s="36">
        <f>(BPA!I7+BPA!I8)/BPP!I6</f>
        <v>0.9985968237</v>
      </c>
      <c r="D35" s="36">
        <f>(BPA!F7+BPA!F8)/BPP!F6</f>
        <v>0.1980892498</v>
      </c>
      <c r="E35" s="36">
        <f>(BPA!C7+BPA!C8)/BPP!C6</f>
        <v>1.111957645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2021-11-19T02:16:54Z</dcterms:created>
  <dc:creator>Thayanne Ramires</dc:creator>
</cp:coreProperties>
</file>