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620" yWindow="-420" windowWidth="19220" windowHeight="16760" tabRatio="500"/>
  </bookViews>
  <sheets>
    <sheet name="Sheet1" sheetId="1" r:id="rId1"/>
  </sheets>
  <definedNames>
    <definedName name="n">Sheet1!$K$21</definedName>
    <definedName name="p">Sheet1!$K$18</definedName>
    <definedName name="s">Sheet1!$K$2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34" i="1"/>
  <c r="O37"/>
  <c r="O36"/>
  <c r="O35"/>
  <c r="O33"/>
  <c r="O29"/>
  <c r="O13"/>
  <c r="N13"/>
  <c r="N14"/>
  <c r="N15"/>
  <c r="N16"/>
  <c r="N17"/>
  <c r="N18"/>
  <c r="N19"/>
  <c r="N20"/>
  <c r="N21"/>
  <c r="N22"/>
  <c r="N23"/>
  <c r="N24"/>
  <c r="N25"/>
  <c r="N26"/>
  <c r="N27"/>
  <c r="N28"/>
  <c r="N29"/>
  <c r="M28"/>
  <c r="M27"/>
  <c r="M26"/>
  <c r="M25"/>
  <c r="M24"/>
  <c r="M23"/>
  <c r="M22"/>
  <c r="M21"/>
  <c r="M20"/>
  <c r="M19"/>
  <c r="M18"/>
  <c r="M17"/>
  <c r="M16"/>
  <c r="M15"/>
  <c r="M14"/>
  <c r="M13"/>
  <c r="K21"/>
  <c r="K2"/>
  <c r="E34"/>
  <c r="E35"/>
  <c r="E36"/>
  <c r="E37"/>
  <c r="K18"/>
  <c r="E38"/>
  <c r="E39"/>
  <c r="E40"/>
  <c r="E41"/>
  <c r="E42"/>
  <c r="E43"/>
  <c r="E44"/>
  <c r="E45"/>
  <c r="E46"/>
  <c r="E47"/>
  <c r="E48"/>
  <c r="E49"/>
  <c r="E51"/>
  <c r="F13"/>
  <c r="F14"/>
  <c r="F15"/>
  <c r="F16"/>
  <c r="F17"/>
  <c r="F18"/>
  <c r="F19"/>
  <c r="F20"/>
  <c r="F21"/>
  <c r="F22"/>
  <c r="F23"/>
  <c r="F24"/>
  <c r="F25"/>
  <c r="F26"/>
  <c r="F27"/>
  <c r="F28"/>
  <c r="D31"/>
  <c r="D52"/>
  <c r="E52"/>
  <c r="F51"/>
  <c r="E13"/>
  <c r="E14"/>
  <c r="E15"/>
  <c r="E16"/>
  <c r="E17"/>
  <c r="E18"/>
  <c r="E19"/>
  <c r="E20"/>
  <c r="E21"/>
  <c r="E22"/>
  <c r="E23"/>
  <c r="E24"/>
  <c r="E25"/>
  <c r="E26"/>
  <c r="E27"/>
  <c r="E28"/>
  <c r="E30"/>
  <c r="E31"/>
  <c r="F30"/>
</calcChain>
</file>

<file path=xl/sharedStrings.xml><?xml version="1.0" encoding="utf-8"?>
<sst xmlns="http://schemas.openxmlformats.org/spreadsheetml/2006/main" count="57" uniqueCount="34">
  <si>
    <t>ID</t>
    <phoneticPr fontId="1" type="noConversion"/>
  </si>
  <si>
    <t>vPosition</t>
    <phoneticPr fontId="1" type="noConversion"/>
  </si>
  <si>
    <t>hPosition</t>
    <phoneticPr fontId="1" type="noConversion"/>
  </si>
  <si>
    <t>neighbors</t>
    <phoneticPr fontId="1" type="noConversion"/>
  </si>
  <si>
    <t>2,5,6</t>
    <phoneticPr fontId="1" type="noConversion"/>
  </si>
  <si>
    <t>1,3,5,6,7</t>
    <phoneticPr fontId="1" type="noConversion"/>
  </si>
  <si>
    <t>2,4,6,7,8</t>
    <phoneticPr fontId="1" type="noConversion"/>
  </si>
  <si>
    <t>2,4,5</t>
    <phoneticPr fontId="1" type="noConversion"/>
  </si>
  <si>
    <t>1,3,4,5,6</t>
    <phoneticPr fontId="1" type="noConversion"/>
  </si>
  <si>
    <t>1,2,5,7,8</t>
    <phoneticPr fontId="1" type="noConversion"/>
  </si>
  <si>
    <t>1,2,3,4,6,7,8,9</t>
    <phoneticPr fontId="1" type="noConversion"/>
  </si>
  <si>
    <t>2,3,5,8,9</t>
    <phoneticPr fontId="1" type="noConversion"/>
  </si>
  <si>
    <t>4,5,8</t>
    <phoneticPr fontId="1" type="noConversion"/>
  </si>
  <si>
    <t>4,5,6,7,9</t>
    <phoneticPr fontId="1" type="noConversion"/>
  </si>
  <si>
    <t>5,6,8</t>
    <phoneticPr fontId="1" type="noConversion"/>
  </si>
  <si>
    <t>vPosition</t>
    <phoneticPr fontId="1" type="noConversion"/>
  </si>
  <si>
    <t>3,7,8</t>
    <phoneticPr fontId="1" type="noConversion"/>
  </si>
  <si>
    <t>1  2  6  9 10</t>
  </si>
  <si>
    <t>1  2  3  5  7  9 10 11</t>
  </si>
  <si>
    <t>2  3  4  6  8 10 11 12</t>
  </si>
  <si>
    <t>3  4  7 11 12</t>
  </si>
  <si>
    <t>5  6 10 13 14</t>
  </si>
  <si>
    <t>5  6  7  9 11 13 14 15</t>
  </si>
  <si>
    <t>6  7  8 10 12 14 15 16</t>
  </si>
  <si>
    <t>7  8 11 15 16</t>
  </si>
  <si>
    <t>9 10 14</t>
  </si>
  <si>
    <t>9 10 11 13 15</t>
  </si>
  <si>
    <t>10 11 12 14 16</t>
  </si>
  <si>
    <t>11 12 15</t>
  </si>
  <si>
    <t>1/sqrt(2)</t>
    <phoneticPr fontId="1" type="noConversion"/>
  </si>
  <si>
    <t>p</t>
    <phoneticPr fontId="1" type="noConversion"/>
  </si>
  <si>
    <t>n</t>
    <phoneticPr fontId="1" type="noConversion"/>
  </si>
  <si>
    <t>10 11 12 14 16</t>
    <phoneticPr fontId="1" type="noConversion"/>
  </si>
  <si>
    <t>weights for each j sum to 1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</si>
</sst>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52"/>
  <sheetViews>
    <sheetView tabSelected="1" topLeftCell="C1" workbookViewId="0">
      <selection activeCell="N35" sqref="N35"/>
    </sheetView>
  </sheetViews>
  <sheetFormatPr baseColWidth="10" defaultRowHeight="13"/>
  <cols>
    <col min="2" max="3" width="7.5703125" bestFit="1" customWidth="1"/>
    <col min="4" max="4" width="17.140625" customWidth="1"/>
    <col min="5" max="5" width="12.5703125" customWidth="1"/>
    <col min="6" max="6" width="12.42578125" customWidth="1"/>
    <col min="7" max="10" width="3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K1" t="s">
        <v>29</v>
      </c>
    </row>
    <row r="2" spans="1:15">
      <c r="A2">
        <v>1</v>
      </c>
      <c r="B2">
        <v>1</v>
      </c>
      <c r="C2">
        <v>1</v>
      </c>
      <c r="D2" t="s">
        <v>7</v>
      </c>
      <c r="G2">
        <v>1</v>
      </c>
      <c r="H2">
        <v>4</v>
      </c>
      <c r="I2">
        <v>7</v>
      </c>
      <c r="K2">
        <f>2^(-1/2)</f>
        <v>0.70710678118654746</v>
      </c>
    </row>
    <row r="3" spans="1:15">
      <c r="A3">
        <v>2</v>
      </c>
      <c r="B3">
        <v>2</v>
      </c>
      <c r="C3">
        <v>1</v>
      </c>
      <c r="D3" t="s">
        <v>8</v>
      </c>
      <c r="G3">
        <v>2</v>
      </c>
      <c r="H3">
        <v>5</v>
      </c>
      <c r="I3">
        <v>8</v>
      </c>
    </row>
    <row r="4" spans="1:15">
      <c r="A4">
        <v>3</v>
      </c>
      <c r="B4">
        <v>3</v>
      </c>
      <c r="C4">
        <v>1</v>
      </c>
      <c r="D4" t="s">
        <v>4</v>
      </c>
      <c r="G4">
        <v>3</v>
      </c>
      <c r="H4">
        <v>6</v>
      </c>
      <c r="I4">
        <v>9</v>
      </c>
    </row>
    <row r="5" spans="1:15">
      <c r="A5">
        <v>4</v>
      </c>
      <c r="B5">
        <v>1</v>
      </c>
      <c r="C5">
        <v>2</v>
      </c>
      <c r="D5" t="s">
        <v>9</v>
      </c>
    </row>
    <row r="6" spans="1:15">
      <c r="A6">
        <v>5</v>
      </c>
      <c r="B6">
        <v>2</v>
      </c>
      <c r="C6">
        <v>2</v>
      </c>
      <c r="D6" t="s">
        <v>10</v>
      </c>
    </row>
    <row r="7" spans="1:15">
      <c r="A7">
        <v>6</v>
      </c>
      <c r="B7">
        <v>3</v>
      </c>
      <c r="C7">
        <v>2</v>
      </c>
      <c r="D7" t="s">
        <v>11</v>
      </c>
    </row>
    <row r="8" spans="1:15">
      <c r="A8">
        <v>7</v>
      </c>
      <c r="B8">
        <v>1</v>
      </c>
      <c r="C8">
        <v>3</v>
      </c>
      <c r="D8" t="s">
        <v>12</v>
      </c>
    </row>
    <row r="9" spans="1:15">
      <c r="A9">
        <v>8</v>
      </c>
      <c r="B9">
        <v>2</v>
      </c>
      <c r="C9">
        <v>3</v>
      </c>
      <c r="D9" t="s">
        <v>13</v>
      </c>
    </row>
    <row r="10" spans="1:15">
      <c r="A10">
        <v>9</v>
      </c>
      <c r="B10">
        <v>3</v>
      </c>
      <c r="C10">
        <v>3</v>
      </c>
      <c r="D10" t="s">
        <v>14</v>
      </c>
    </row>
    <row r="11" spans="1:15">
      <c r="M11" t="s">
        <v>33</v>
      </c>
    </row>
    <row r="12" spans="1:15">
      <c r="A12" t="s">
        <v>0</v>
      </c>
      <c r="B12" t="s">
        <v>15</v>
      </c>
      <c r="C12" t="s">
        <v>2</v>
      </c>
      <c r="D12" t="s">
        <v>3</v>
      </c>
    </row>
    <row r="13" spans="1:15">
      <c r="A13">
        <v>1</v>
      </c>
      <c r="B13">
        <v>1</v>
      </c>
      <c r="C13">
        <v>1</v>
      </c>
      <c r="D13" t="s">
        <v>4</v>
      </c>
      <c r="E13">
        <f>p*(1*n+1*n+s*p)</f>
        <v>-0.32322330470336313</v>
      </c>
      <c r="F13">
        <f>1+1+s</f>
        <v>2.7071067811865475</v>
      </c>
      <c r="G13">
        <v>1</v>
      </c>
      <c r="H13">
        <v>5</v>
      </c>
      <c r="I13">
        <v>9</v>
      </c>
      <c r="J13">
        <v>13</v>
      </c>
      <c r="L13">
        <v>3</v>
      </c>
      <c r="M13">
        <f>1/L13</f>
        <v>0.33333333333333331</v>
      </c>
      <c r="N13">
        <f>M13*p*(n+n+p)</f>
        <v>-8.3333333333333329E-2</v>
      </c>
      <c r="O13">
        <f>(M13*p*n+M13*p*n+M13*p*p)</f>
        <v>-8.3333333333333329E-2</v>
      </c>
    </row>
    <row r="14" spans="1:15">
      <c r="A14">
        <v>2</v>
      </c>
      <c r="B14">
        <v>2</v>
      </c>
      <c r="C14">
        <v>1</v>
      </c>
      <c r="D14" t="s">
        <v>5</v>
      </c>
      <c r="E14">
        <f>n*(1*p+1*p+1*p+s*n+s*n)</f>
        <v>-0.39644660940672627</v>
      </c>
      <c r="F14">
        <f>1+1+1+s+s</f>
        <v>4.4142135623730949</v>
      </c>
      <c r="G14">
        <v>2</v>
      </c>
      <c r="H14">
        <v>6</v>
      </c>
      <c r="I14">
        <v>10</v>
      </c>
      <c r="J14">
        <v>14</v>
      </c>
      <c r="L14">
        <v>5</v>
      </c>
      <c r="M14">
        <f t="shared" ref="M14:M28" si="0">1/L14</f>
        <v>0.2</v>
      </c>
      <c r="N14">
        <f>M14*n*(p+p+p+n+n)</f>
        <v>-0.05</v>
      </c>
    </row>
    <row r="15" spans="1:15">
      <c r="A15">
        <v>3</v>
      </c>
      <c r="B15">
        <v>3</v>
      </c>
      <c r="C15">
        <v>1</v>
      </c>
      <c r="D15" t="s">
        <v>6</v>
      </c>
      <c r="E15">
        <f>p*(1*n+1*n+1*n+s*p+s*p)</f>
        <v>-0.39644660940672627</v>
      </c>
      <c r="F15">
        <f>1+1+1+s+s</f>
        <v>4.4142135623730949</v>
      </c>
      <c r="G15">
        <v>3</v>
      </c>
      <c r="H15">
        <v>7</v>
      </c>
      <c r="I15">
        <v>11</v>
      </c>
      <c r="J15">
        <v>15</v>
      </c>
      <c r="L15">
        <v>5</v>
      </c>
      <c r="M15">
        <f t="shared" si="0"/>
        <v>0.2</v>
      </c>
      <c r="N15">
        <f>M15*p*(n+n+n+p+p)</f>
        <v>-0.05</v>
      </c>
    </row>
    <row r="16" spans="1:15">
      <c r="A16">
        <v>4</v>
      </c>
      <c r="B16">
        <v>4</v>
      </c>
      <c r="C16">
        <v>1</v>
      </c>
      <c r="D16" t="s">
        <v>16</v>
      </c>
      <c r="E16">
        <f>n*(1*p+1*p+s*n)</f>
        <v>-0.32322330470336313</v>
      </c>
      <c r="F16">
        <f>1+1+s</f>
        <v>2.7071067811865475</v>
      </c>
      <c r="G16">
        <v>4</v>
      </c>
      <c r="H16">
        <v>8</v>
      </c>
      <c r="I16">
        <v>12</v>
      </c>
      <c r="J16">
        <v>16</v>
      </c>
      <c r="L16">
        <v>3</v>
      </c>
      <c r="M16">
        <f t="shared" si="0"/>
        <v>0.33333333333333331</v>
      </c>
      <c r="N16">
        <f>M16*n*(p+p+n)</f>
        <v>-8.3333333333333329E-2</v>
      </c>
    </row>
    <row r="17" spans="1:15">
      <c r="A17">
        <v>5</v>
      </c>
      <c r="B17">
        <v>1</v>
      </c>
      <c r="C17">
        <v>2</v>
      </c>
      <c r="D17" t="s">
        <v>17</v>
      </c>
      <c r="E17">
        <f>n*(1*p+1*p+1*p+s*n+s*n)</f>
        <v>-0.39644660940672627</v>
      </c>
      <c r="F17">
        <f>1+1+1+s+s</f>
        <v>4.4142135623730949</v>
      </c>
      <c r="K17" t="s">
        <v>30</v>
      </c>
      <c r="L17">
        <v>5</v>
      </c>
      <c r="M17">
        <f t="shared" si="0"/>
        <v>0.2</v>
      </c>
      <c r="N17">
        <f>M17*n*(p+p+p+n+n)</f>
        <v>-0.05</v>
      </c>
    </row>
    <row r="18" spans="1:15">
      <c r="A18">
        <v>6</v>
      </c>
      <c r="B18">
        <v>2</v>
      </c>
      <c r="C18">
        <v>2</v>
      </c>
      <c r="D18" t="s">
        <v>18</v>
      </c>
      <c r="E18">
        <f>p*(1*n+1*n+1*n+1*n+s*p+s*p+s*p+s*p)</f>
        <v>-0.29289321881345254</v>
      </c>
      <c r="F18">
        <f>1+1+1+1+s+s+s+s</f>
        <v>6.8284271247461916</v>
      </c>
      <c r="G18">
        <v>1</v>
      </c>
      <c r="H18">
        <v>0</v>
      </c>
      <c r="I18">
        <v>1</v>
      </c>
      <c r="J18">
        <v>0</v>
      </c>
      <c r="K18">
        <f>1-AVERAGE(G18:J21)</f>
        <v>0.5</v>
      </c>
      <c r="L18">
        <v>8</v>
      </c>
      <c r="M18">
        <f t="shared" si="0"/>
        <v>0.125</v>
      </c>
      <c r="N18">
        <f>M18*p*(n+n+n+n+p+p+p+p)</f>
        <v>0</v>
      </c>
    </row>
    <row r="19" spans="1:15">
      <c r="A19">
        <v>7</v>
      </c>
      <c r="B19">
        <v>3</v>
      </c>
      <c r="C19">
        <v>2</v>
      </c>
      <c r="D19" t="s">
        <v>19</v>
      </c>
      <c r="E19">
        <f>n*(1*p+1*p+1*p+1*p+s*n+s*n+s*n+s*n)</f>
        <v>-0.29289321881345254</v>
      </c>
      <c r="F19">
        <f>1+1+1+1+s+s+s+s</f>
        <v>6.8284271247461916</v>
      </c>
      <c r="G19">
        <v>0</v>
      </c>
      <c r="H19">
        <v>1</v>
      </c>
      <c r="I19">
        <v>0</v>
      </c>
      <c r="J19">
        <v>1</v>
      </c>
      <c r="L19">
        <v>8</v>
      </c>
      <c r="M19">
        <f t="shared" si="0"/>
        <v>0.125</v>
      </c>
      <c r="N19">
        <f>M19*n*(p+p+p+p+n+n+n+n)</f>
        <v>0</v>
      </c>
    </row>
    <row r="20" spans="1:15">
      <c r="A20">
        <v>8</v>
      </c>
      <c r="B20">
        <v>4</v>
      </c>
      <c r="C20">
        <v>2</v>
      </c>
      <c r="D20" t="s">
        <v>20</v>
      </c>
      <c r="E20">
        <f>p*(1*n+1*n+1*n+s*p+s*p)</f>
        <v>-0.39644660940672627</v>
      </c>
      <c r="F20">
        <f>1+1+1+s+s</f>
        <v>4.4142135623730949</v>
      </c>
      <c r="G20">
        <v>1</v>
      </c>
      <c r="H20">
        <v>0</v>
      </c>
      <c r="I20">
        <v>1</v>
      </c>
      <c r="J20">
        <v>0</v>
      </c>
      <c r="K20" t="s">
        <v>31</v>
      </c>
      <c r="L20">
        <v>5</v>
      </c>
      <c r="M20">
        <f t="shared" si="0"/>
        <v>0.2</v>
      </c>
      <c r="N20">
        <f>M20*p*(n+n+n+p+p)</f>
        <v>-0.05</v>
      </c>
    </row>
    <row r="21" spans="1:15">
      <c r="A21">
        <v>9</v>
      </c>
      <c r="B21">
        <v>1</v>
      </c>
      <c r="C21">
        <v>3</v>
      </c>
      <c r="D21" t="s">
        <v>21</v>
      </c>
      <c r="E21">
        <f>p*(1*n+1*n+1*n+s*p+s*p)</f>
        <v>-0.39644660940672627</v>
      </c>
      <c r="F21">
        <f>1+1+1+s+s</f>
        <v>4.4142135623730949</v>
      </c>
      <c r="G21">
        <v>0</v>
      </c>
      <c r="H21">
        <v>1</v>
      </c>
      <c r="I21">
        <v>0</v>
      </c>
      <c r="J21">
        <v>1</v>
      </c>
      <c r="K21">
        <f>0-AVERAGE(G18:J21)</f>
        <v>-0.5</v>
      </c>
      <c r="L21">
        <v>5</v>
      </c>
      <c r="M21">
        <f t="shared" si="0"/>
        <v>0.2</v>
      </c>
      <c r="N21">
        <f>M21*p*(n+n+n+p+p)</f>
        <v>-0.05</v>
      </c>
    </row>
    <row r="22" spans="1:15">
      <c r="A22">
        <v>10</v>
      </c>
      <c r="B22">
        <v>2</v>
      </c>
      <c r="C22">
        <v>3</v>
      </c>
      <c r="D22" t="s">
        <v>22</v>
      </c>
      <c r="E22">
        <f>n*(1*p+1*p+1*p+1*p+s*n+s*n+s*n+s*n)</f>
        <v>-0.29289321881345254</v>
      </c>
      <c r="F22">
        <f>1+1+1+1+s+s+s+s</f>
        <v>6.8284271247461916</v>
      </c>
      <c r="L22">
        <v>8</v>
      </c>
      <c r="M22">
        <f t="shared" si="0"/>
        <v>0.125</v>
      </c>
      <c r="N22">
        <f>M22*n*(p+p+p+p+n+n+n+n)</f>
        <v>0</v>
      </c>
    </row>
    <row r="23" spans="1:15">
      <c r="A23">
        <v>11</v>
      </c>
      <c r="B23">
        <v>3</v>
      </c>
      <c r="C23">
        <v>3</v>
      </c>
      <c r="D23" t="s">
        <v>23</v>
      </c>
      <c r="E23">
        <f>p*(1*n+1*n+1*n+1*n+s*p+s*p+s*p+s*p)</f>
        <v>-0.29289321881345254</v>
      </c>
      <c r="F23">
        <f>1+1+1+1+s+s+s+s</f>
        <v>6.8284271247461916</v>
      </c>
      <c r="L23">
        <v>8</v>
      </c>
      <c r="M23">
        <f t="shared" si="0"/>
        <v>0.125</v>
      </c>
      <c r="N23">
        <f>M23*p*(n+n+n+n+p+p+p+p)</f>
        <v>0</v>
      </c>
    </row>
    <row r="24" spans="1:15">
      <c r="A24">
        <v>12</v>
      </c>
      <c r="B24">
        <v>4</v>
      </c>
      <c r="C24">
        <v>3</v>
      </c>
      <c r="D24" t="s">
        <v>24</v>
      </c>
      <c r="E24">
        <f>n*(1*p+1*p+1*p+s*n+s*n)</f>
        <v>-0.39644660940672627</v>
      </c>
      <c r="F24">
        <f>1+1+1+s+s</f>
        <v>4.4142135623730949</v>
      </c>
      <c r="L24">
        <v>5</v>
      </c>
      <c r="M24">
        <f t="shared" si="0"/>
        <v>0.2</v>
      </c>
      <c r="N24">
        <f>M24*n*(p+p+p+n+n)</f>
        <v>-0.05</v>
      </c>
    </row>
    <row r="25" spans="1:15">
      <c r="A25">
        <v>13</v>
      </c>
      <c r="B25">
        <v>1</v>
      </c>
      <c r="C25">
        <v>4</v>
      </c>
      <c r="D25" t="s">
        <v>25</v>
      </c>
      <c r="E25">
        <f>n*(1*p+1*p+s*n)</f>
        <v>-0.32322330470336313</v>
      </c>
      <c r="F25">
        <f>1+1+s</f>
        <v>2.7071067811865475</v>
      </c>
      <c r="L25">
        <v>3</v>
      </c>
      <c r="M25">
        <f t="shared" si="0"/>
        <v>0.33333333333333331</v>
      </c>
      <c r="N25">
        <f>M25*n*(p+p+n)</f>
        <v>-8.3333333333333329E-2</v>
      </c>
    </row>
    <row r="26" spans="1:15">
      <c r="A26">
        <v>14</v>
      </c>
      <c r="B26">
        <v>2</v>
      </c>
      <c r="C26">
        <v>4</v>
      </c>
      <c r="D26" t="s">
        <v>26</v>
      </c>
      <c r="E26">
        <f>p*(1*n+1*n+1*n+s*p+s*p)</f>
        <v>-0.39644660940672627</v>
      </c>
      <c r="F26">
        <f>1+1+1+s+s</f>
        <v>4.4142135623730949</v>
      </c>
      <c r="L26">
        <v>5</v>
      </c>
      <c r="M26">
        <f t="shared" si="0"/>
        <v>0.2</v>
      </c>
      <c r="N26">
        <f>M26*p*(n+n+n+p+p)</f>
        <v>-0.05</v>
      </c>
    </row>
    <row r="27" spans="1:15">
      <c r="A27">
        <v>15</v>
      </c>
      <c r="B27">
        <v>3</v>
      </c>
      <c r="C27">
        <v>4</v>
      </c>
      <c r="D27" t="s">
        <v>32</v>
      </c>
      <c r="E27">
        <f>n*(1*p+1*p+1*p+s*n+s*n)</f>
        <v>-0.39644660940672627</v>
      </c>
      <c r="F27">
        <f>1+1+1+s+s</f>
        <v>4.4142135623730949</v>
      </c>
      <c r="L27">
        <v>5</v>
      </c>
      <c r="M27">
        <f t="shared" si="0"/>
        <v>0.2</v>
      </c>
      <c r="N27">
        <f>M27*n*(p+p+p+n+n)</f>
        <v>-0.05</v>
      </c>
    </row>
    <row r="28" spans="1:15">
      <c r="A28">
        <v>16</v>
      </c>
      <c r="B28">
        <v>4</v>
      </c>
      <c r="C28">
        <v>4</v>
      </c>
      <c r="D28" t="s">
        <v>28</v>
      </c>
      <c r="E28">
        <f>p*(1*n+1*n+s*p)</f>
        <v>-0.32322330470336313</v>
      </c>
      <c r="F28">
        <f>1+1+s</f>
        <v>2.7071067811865475</v>
      </c>
      <c r="L28">
        <v>3</v>
      </c>
      <c r="M28">
        <f t="shared" si="0"/>
        <v>0.33333333333333331</v>
      </c>
      <c r="N28">
        <f>M28*p*(n+n+p)</f>
        <v>-8.3333333333333329E-2</v>
      </c>
    </row>
    <row r="29" spans="1:15">
      <c r="M29">
        <v>16</v>
      </c>
      <c r="N29">
        <f>SUM(N13:N28)</f>
        <v>-0.73333333333333339</v>
      </c>
      <c r="O29">
        <f>M29*N29/M30/N30</f>
        <v>-0.18333333333333335</v>
      </c>
    </row>
    <row r="30" spans="1:15">
      <c r="D30">
        <v>16</v>
      </c>
      <c r="E30">
        <f>SUM(E13:E28)</f>
        <v>-5.6360389693210724</v>
      </c>
      <c r="F30">
        <f>D30*E30/D31/E31</f>
        <v>-0.30690758708894428</v>
      </c>
      <c r="M30">
        <v>16</v>
      </c>
      <c r="N30">
        <v>4</v>
      </c>
    </row>
    <row r="31" spans="1:15">
      <c r="D31">
        <f>SUM(F13:F28)</f>
        <v>73.455844122715718</v>
      </c>
      <c r="E31">
        <f>8*p^2+8*n^2</f>
        <v>4</v>
      </c>
    </row>
    <row r="33" spans="1:15">
      <c r="A33" t="s">
        <v>0</v>
      </c>
      <c r="B33" t="s">
        <v>15</v>
      </c>
      <c r="C33" t="s">
        <v>2</v>
      </c>
      <c r="D33" t="s">
        <v>3</v>
      </c>
      <c r="M33">
        <v>0.25</v>
      </c>
      <c r="N33">
        <v>0.5</v>
      </c>
      <c r="O33">
        <f>N33*M33</f>
        <v>0.125</v>
      </c>
    </row>
    <row r="34" spans="1:15">
      <c r="A34">
        <v>1</v>
      </c>
      <c r="B34">
        <v>1</v>
      </c>
      <c r="C34">
        <v>1</v>
      </c>
      <c r="D34" t="s">
        <v>4</v>
      </c>
      <c r="E34">
        <f>n*(1*n+1*n+s*n)</f>
        <v>0.67677669529663687</v>
      </c>
      <c r="G34">
        <v>1</v>
      </c>
      <c r="H34">
        <v>5</v>
      </c>
      <c r="I34">
        <v>9</v>
      </c>
      <c r="J34">
        <v>13</v>
      </c>
      <c r="M34">
        <v>0.25</v>
      </c>
      <c r="N34">
        <v>-0.5</v>
      </c>
      <c r="O34">
        <f t="shared" ref="O34:O36" si="1">N34*M34</f>
        <v>-0.125</v>
      </c>
    </row>
    <row r="35" spans="1:15">
      <c r="A35">
        <v>2</v>
      </c>
      <c r="B35">
        <v>2</v>
      </c>
      <c r="C35">
        <v>1</v>
      </c>
      <c r="D35" t="s">
        <v>5</v>
      </c>
      <c r="E35">
        <f>n*(1*n+1*n+1*n+s*n+s*n)</f>
        <v>1.1035533905932737</v>
      </c>
      <c r="G35">
        <v>2</v>
      </c>
      <c r="H35">
        <v>6</v>
      </c>
      <c r="I35">
        <v>10</v>
      </c>
      <c r="J35">
        <v>14</v>
      </c>
      <c r="M35">
        <v>0.25</v>
      </c>
      <c r="N35">
        <v>0.5</v>
      </c>
      <c r="O35">
        <f t="shared" si="1"/>
        <v>0.125</v>
      </c>
    </row>
    <row r="36" spans="1:15">
      <c r="A36">
        <v>3</v>
      </c>
      <c r="B36">
        <v>3</v>
      </c>
      <c r="C36">
        <v>1</v>
      </c>
      <c r="D36" t="s">
        <v>6</v>
      </c>
      <c r="E36">
        <f>n*(1*n+1*n+1*n+s*n+s*n)</f>
        <v>1.1035533905932737</v>
      </c>
      <c r="G36">
        <v>3</v>
      </c>
      <c r="H36">
        <v>7</v>
      </c>
      <c r="I36">
        <v>11</v>
      </c>
      <c r="J36">
        <v>15</v>
      </c>
      <c r="M36">
        <v>0.25</v>
      </c>
      <c r="N36">
        <v>0.5</v>
      </c>
      <c r="O36">
        <f t="shared" si="1"/>
        <v>0.125</v>
      </c>
    </row>
    <row r="37" spans="1:15">
      <c r="A37">
        <v>4</v>
      </c>
      <c r="B37">
        <v>4</v>
      </c>
      <c r="C37">
        <v>1</v>
      </c>
      <c r="D37" t="s">
        <v>16</v>
      </c>
      <c r="E37">
        <f>n*(1*n+1*n+s*n)</f>
        <v>0.67677669529663687</v>
      </c>
      <c r="G37">
        <v>4</v>
      </c>
      <c r="H37">
        <v>8</v>
      </c>
      <c r="I37">
        <v>12</v>
      </c>
      <c r="J37">
        <v>16</v>
      </c>
      <c r="O37">
        <f>SUM(O33:O36)</f>
        <v>0.25</v>
      </c>
    </row>
    <row r="38" spans="1:15">
      <c r="A38">
        <v>5</v>
      </c>
      <c r="B38">
        <v>1</v>
      </c>
      <c r="C38">
        <v>2</v>
      </c>
      <c r="D38" t="s">
        <v>17</v>
      </c>
      <c r="E38">
        <f>n*(1*n+1*n+1*p+s*n+s*p)</f>
        <v>0.25</v>
      </c>
    </row>
    <row r="39" spans="1:15">
      <c r="A39">
        <v>6</v>
      </c>
      <c r="B39">
        <v>2</v>
      </c>
      <c r="C39">
        <v>2</v>
      </c>
      <c r="D39" t="s">
        <v>18</v>
      </c>
      <c r="E39">
        <f>n*(1*n+1*n+1*n+1*p+s*n+s*n+s*p+s*p)</f>
        <v>0.5</v>
      </c>
      <c r="G39">
        <v>0</v>
      </c>
      <c r="H39">
        <v>0</v>
      </c>
      <c r="I39">
        <v>1</v>
      </c>
      <c r="J39">
        <v>1</v>
      </c>
    </row>
    <row r="40" spans="1:15">
      <c r="A40">
        <v>7</v>
      </c>
      <c r="B40">
        <v>3</v>
      </c>
      <c r="C40">
        <v>2</v>
      </c>
      <c r="D40" t="s">
        <v>19</v>
      </c>
      <c r="E40">
        <f>n*(1*n+1*n+1*n+1*p+s*n+s*n+s*p+s*p)</f>
        <v>0.5</v>
      </c>
      <c r="G40">
        <v>0</v>
      </c>
      <c r="H40">
        <v>0</v>
      </c>
      <c r="I40">
        <v>1</v>
      </c>
      <c r="J40">
        <v>1</v>
      </c>
    </row>
    <row r="41" spans="1:15">
      <c r="A41">
        <v>8</v>
      </c>
      <c r="B41">
        <v>4</v>
      </c>
      <c r="C41">
        <v>2</v>
      </c>
      <c r="D41" t="s">
        <v>20</v>
      </c>
      <c r="E41">
        <f>n*(1*n+1*n+1*p+s*n+s*p)</f>
        <v>0.25</v>
      </c>
      <c r="G41">
        <v>0</v>
      </c>
      <c r="H41">
        <v>0</v>
      </c>
      <c r="I41">
        <v>1</v>
      </c>
      <c r="J41">
        <v>1</v>
      </c>
    </row>
    <row r="42" spans="1:15">
      <c r="A42">
        <v>9</v>
      </c>
      <c r="B42">
        <v>1</v>
      </c>
      <c r="C42">
        <v>3</v>
      </c>
      <c r="D42" t="s">
        <v>21</v>
      </c>
      <c r="E42">
        <f>p*(1*p+1*p+1*n+s*n+s*p)</f>
        <v>0.25</v>
      </c>
      <c r="G42">
        <v>0</v>
      </c>
      <c r="H42">
        <v>0</v>
      </c>
      <c r="I42">
        <v>1</v>
      </c>
      <c r="J42">
        <v>1</v>
      </c>
    </row>
    <row r="43" spans="1:15">
      <c r="A43">
        <v>10</v>
      </c>
      <c r="B43">
        <v>2</v>
      </c>
      <c r="C43">
        <v>3</v>
      </c>
      <c r="D43" t="s">
        <v>22</v>
      </c>
      <c r="E43">
        <f>p*(1*p+1*p+1*p+1*n+s*p+s*p+s*n+s*n)</f>
        <v>0.5</v>
      </c>
    </row>
    <row r="44" spans="1:15">
      <c r="A44">
        <v>11</v>
      </c>
      <c r="B44">
        <v>3</v>
      </c>
      <c r="C44">
        <v>3</v>
      </c>
      <c r="D44" t="s">
        <v>23</v>
      </c>
      <c r="E44">
        <f>p*(1*p+1*p+1*p+1*n+s*p+s*p+s*n+s*n)</f>
        <v>0.5</v>
      </c>
    </row>
    <row r="45" spans="1:15">
      <c r="A45">
        <v>12</v>
      </c>
      <c r="B45">
        <v>4</v>
      </c>
      <c r="C45">
        <v>3</v>
      </c>
      <c r="D45" t="s">
        <v>24</v>
      </c>
      <c r="E45">
        <f>p*(1*p+1*p+1*n+s*n+s*p)</f>
        <v>0.25</v>
      </c>
    </row>
    <row r="46" spans="1:15">
      <c r="A46">
        <v>13</v>
      </c>
      <c r="B46">
        <v>1</v>
      </c>
      <c r="C46">
        <v>4</v>
      </c>
      <c r="D46" t="s">
        <v>25</v>
      </c>
      <c r="E46">
        <f>p*(1*p+1*p+s*p)</f>
        <v>0.67677669529663687</v>
      </c>
    </row>
    <row r="47" spans="1:15">
      <c r="A47">
        <v>14</v>
      </c>
      <c r="B47">
        <v>2</v>
      </c>
      <c r="C47">
        <v>4</v>
      </c>
      <c r="D47" t="s">
        <v>26</v>
      </c>
      <c r="E47">
        <f>p*(1*p+1*p+1*p+s*p+s*p)</f>
        <v>1.1035533905932737</v>
      </c>
    </row>
    <row r="48" spans="1:15">
      <c r="A48">
        <v>15</v>
      </c>
      <c r="B48">
        <v>3</v>
      </c>
      <c r="C48">
        <v>4</v>
      </c>
      <c r="D48" t="s">
        <v>27</v>
      </c>
      <c r="E48">
        <f>p*(1*p+1*p+1*p+s*p+s*p)</f>
        <v>1.1035533905932737</v>
      </c>
    </row>
    <row r="49" spans="1:6">
      <c r="A49">
        <v>16</v>
      </c>
      <c r="B49">
        <v>4</v>
      </c>
      <c r="C49">
        <v>4</v>
      </c>
      <c r="D49" t="s">
        <v>28</v>
      </c>
      <c r="E49">
        <f>p*(1*p+1*p+s*p)</f>
        <v>0.67677669529663687</v>
      </c>
    </row>
    <row r="51" spans="1:6">
      <c r="D51">
        <v>16</v>
      </c>
      <c r="E51">
        <f>SUM(E34:E49)</f>
        <v>10.12132034355964</v>
      </c>
      <c r="F51">
        <f>D51*E51/D52/E52</f>
        <v>0.55115126451482388</v>
      </c>
    </row>
    <row r="52" spans="1:6">
      <c r="D52">
        <f>D31</f>
        <v>73.455844122715718</v>
      </c>
      <c r="E52">
        <f>8*p^2+8*n^2</f>
        <v>4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ignoredErrors>
    <ignoredError sqref="D28 D25" twoDigitTextYear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 Hopkins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Thayer Young</dc:creator>
  <cp:lastModifiedBy>Thayer Young</cp:lastModifiedBy>
  <dcterms:created xsi:type="dcterms:W3CDTF">2013-11-27T00:02:46Z</dcterms:created>
  <dcterms:modified xsi:type="dcterms:W3CDTF">2013-11-27T05:29:46Z</dcterms:modified>
</cp:coreProperties>
</file>