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4E1C8691-DB02-4950-BCB4-4D737BBA0EA4}" xr6:coauthVersionLast="44" xr6:coauthVersionMax="45" xr10:uidLastSave="{00000000-0000-0000-0000-000000000000}"/>
  <bookViews>
    <workbookView xWindow="-120" yWindow="-120" windowWidth="20730" windowHeight="11160" firstSheet="1" activeTab="2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raphiques" sheetId="17" r:id="rId14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<sst xmlns="http://schemas.openxmlformats.org/spreadsheetml/2006/main" count="760" uniqueCount="366">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</sst>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4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3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1" fillId="9" borderId="0" xfId="0" applyFont="1" applyFill="1" applyBorder="1" applyAlignmen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42" tableBorderDxfId="41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43859.388842592591</v>
      </c>
      <c r="G5" s="18"/>
    </row>
    <row r="6" spans="1:10" x14ac:dyDescent="0.2">
      <c r="B6" s="18"/>
      <c r="C6" s="18"/>
      <c r="D6" s="18"/>
      <c r="E6" s="32" t="s">
        <v>228</v>
      </c>
      <c r="F6" s="18">
        <v>24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226</v>
      </c>
      <c r="B8" s="18"/>
      <c r="D8" s="23"/>
      <c r="E8" s="23"/>
      <c r="F8" s="23"/>
      <c r="G8" s="18"/>
    </row>
    <row r="9" spans="1:10" ht="15.75" x14ac:dyDescent="0.25">
      <c r="B9" s="121" t="s">
        <v>22</v>
      </c>
      <c r="C9" s="29"/>
      <c r="D9" s="168" t="s">
        <v>301</v>
      </c>
      <c r="E9" s="168"/>
      <c r="F9" s="168"/>
      <c r="G9" s="18"/>
    </row>
    <row r="10" spans="1:10" ht="15.75" x14ac:dyDescent="0.25">
      <c r="B10" s="121" t="s">
        <v>23</v>
      </c>
      <c r="C10" s="29"/>
      <c r="D10" s="122" t="s">
        <v>301</v>
      </c>
      <c r="E10" s="122"/>
      <c r="F10" s="122"/>
      <c r="G10" s="130"/>
    </row>
    <row r="11" spans="1:10" ht="15.75" x14ac:dyDescent="0.25">
      <c r="B11" s="121" t="s">
        <v>24</v>
      </c>
      <c r="C11" s="29"/>
      <c r="D11" s="122" t="s">
        <v>294</v>
      </c>
      <c r="E11" s="122"/>
      <c r="F11" s="122"/>
      <c r="G11" s="18"/>
    </row>
    <row r="12" spans="1:10" ht="15.75" x14ac:dyDescent="0.25">
      <c r="B12" s="121" t="s">
        <v>25</v>
      </c>
      <c r="C12" s="29"/>
      <c r="D12" s="122" t="s">
        <v>301</v>
      </c>
      <c r="E12" s="122"/>
      <c r="F12" s="122"/>
      <c r="G12" s="18"/>
    </row>
    <row r="13" spans="1:10" ht="15.75" x14ac:dyDescent="0.25">
      <c r="B13" s="121" t="s">
        <v>227</v>
      </c>
      <c r="C13" s="29"/>
      <c r="D13" s="122" t="s">
        <v>301</v>
      </c>
      <c r="E13" s="122"/>
      <c r="F13" s="122"/>
      <c r="G13" s="18"/>
    </row>
    <row r="14" spans="1:10" ht="15.75" x14ac:dyDescent="0.25">
      <c r="B14" s="121" t="s">
        <v>27</v>
      </c>
      <c r="C14" s="29"/>
      <c r="D14" s="122" t="s">
        <v>301</v>
      </c>
      <c r="E14" s="122"/>
      <c r="F14" s="122"/>
      <c r="G14" s="18"/>
    </row>
    <row r="15" spans="1:10" ht="15.75" x14ac:dyDescent="0.25">
      <c r="A15" s="18"/>
      <c r="B15" s="121" t="s">
        <v>26</v>
      </c>
      <c r="C15" s="29"/>
      <c r="D15" s="122" t="s">
        <v>294</v>
      </c>
      <c r="E15" s="122"/>
      <c r="F15" s="122"/>
      <c r="G15" s="18"/>
    </row>
    <row r="16" spans="1:10" ht="30.6" customHeight="1" x14ac:dyDescent="0.2">
      <c r="B16" s="40"/>
      <c r="C16" s="40"/>
      <c r="D16" s="40"/>
      <c r="E16" s="40"/>
      <c r="F16" s="40"/>
      <c r="G16" s="18"/>
    </row>
    <row r="17" spans="1:7" ht="15.75" x14ac:dyDescent="0.2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 x14ac:dyDescent="0.2">
      <c r="B18" s="21"/>
      <c r="C18" s="21" t="s">
        <v>101</v>
      </c>
      <c r="D18" s="124">
        <v>151</v>
      </c>
      <c r="E18" s="21">
        <v>3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5">
        <f>D18*E18</f>
        <v>453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 x14ac:dyDescent="0.2">
      <c r="B23" s="21"/>
      <c r="C23" s="21" t="s">
        <v>119</v>
      </c>
      <c r="D23" s="21">
        <v>90</v>
      </c>
      <c r="E23" s="21">
        <v>4</v>
      </c>
      <c r="F23" s="21"/>
      <c r="G23" s="18"/>
    </row>
    <row r="24" spans="1:7" x14ac:dyDescent="0.2">
      <c r="B24" s="21"/>
      <c r="C24" s="21"/>
      <c r="D24" s="123"/>
      <c r="E24" s="126"/>
      <c r="F24" s="21"/>
      <c r="G24" s="18"/>
    </row>
    <row r="25" spans="1:7" x14ac:dyDescent="0.2">
      <c r="A25" s="39"/>
      <c r="B25" s="39"/>
      <c r="C25" s="39"/>
      <c r="D25" s="39"/>
      <c r="E25" s="39"/>
      <c r="F25" s="39"/>
      <c r="G25" s="128">
        <f>PRODUCT(D23,E23)</f>
        <v>360</v>
      </c>
    </row>
    <row r="26" spans="1:7" ht="15" thickBot="1" x14ac:dyDescent="0.25">
      <c r="B26" s="34"/>
      <c r="C26" s="34"/>
      <c r="D26" s="34"/>
      <c r="E26" s="34"/>
      <c r="F26" s="18"/>
      <c r="G26" s="18"/>
    </row>
    <row r="27" spans="1:7" ht="19.5" thickTop="1" x14ac:dyDescent="0.3">
      <c r="B27" s="33" t="s">
        <v>95</v>
      </c>
      <c r="C27" s="18"/>
      <c r="D27" s="162">
        <f>SUM(G20,G25)</f>
        <v>813</v>
      </c>
      <c r="E27" s="28"/>
      <c r="F27" s="28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29"/>
  <sheetViews>
    <sheetView showGridLines="0" tabSelected="1" zoomScale="70" zoomScaleNormal="70" workbookViewId="0">
      <selection activeCell="E33" sqref="E33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9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9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9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9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9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9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9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9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9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9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9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9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9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9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9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9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9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9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9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9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1">
        <v>151</v>
      </c>
      <c r="J29">
        <v>3</v>
      </c>
      <c r="K29" t="s">
        <v>119</v>
      </c>
      <c r="L29" s="131">
        <v>90</v>
      </c>
      <c r="M29">
        <v>4</v>
      </c>
      <c r="N29" s="131">
        <f>SUM(PRODUCT(I29,J29),PRODUCT(L29,M29))</f>
        <v>813</v>
      </c>
      <c r="O29">
        <v>24</v>
      </c>
      <c r="P29" s="119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43860.882256944446</v>
      </c>
      <c r="G5" s="18"/>
    </row>
    <row r="6" spans="1:10" x14ac:dyDescent="0.2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94</v>
      </c>
      <c r="B8" s="18"/>
      <c r="D8" s="23"/>
      <c r="E8" s="23"/>
      <c r="F8" s="23"/>
      <c r="G8" s="18"/>
    </row>
    <row r="9" spans="1:10" ht="15.75" x14ac:dyDescent="0.25">
      <c r="B9" s="121"/>
      <c r="C9" s="29"/>
      <c r="D9" s="168" t="s">
        <v>49</v>
      </c>
      <c r="E9" s="168"/>
      <c r="F9" s="168"/>
      <c r="G9" s="18"/>
    </row>
    <row r="10" spans="1:10" ht="15.75" x14ac:dyDescent="0.25">
      <c r="B10" s="121"/>
      <c r="C10" s="29"/>
      <c r="D10" s="122"/>
      <c r="E10" s="122"/>
      <c r="F10" s="122"/>
      <c r="G10" s="130"/>
    </row>
    <row r="11" spans="1:10" ht="15.75" x14ac:dyDescent="0.25">
      <c r="B11" s="132"/>
      <c r="C11" s="133"/>
      <c r="D11" s="134"/>
      <c r="E11" s="134"/>
      <c r="F11" s="135"/>
      <c r="G11" s="18"/>
    </row>
    <row r="12" spans="1:10" ht="15.75" x14ac:dyDescent="0.25">
      <c r="B12" s="136" t="s">
        <v>82</v>
      </c>
      <c r="C12" s="137"/>
      <c r="D12" s="122" t="s">
        <v>114</v>
      </c>
      <c r="E12" s="122"/>
      <c r="F12" s="138"/>
      <c r="G12" s="18"/>
    </row>
    <row r="13" spans="1:10" ht="15.75" x14ac:dyDescent="0.25">
      <c r="B13" s="136" t="s">
        <v>81</v>
      </c>
      <c r="C13" s="137"/>
      <c r="D13" s="122" t="s">
        <v>48</v>
      </c>
      <c r="E13" s="122"/>
      <c r="F13" s="138"/>
      <c r="G13" s="18"/>
    </row>
    <row r="14" spans="1:10" ht="15.75" x14ac:dyDescent="0.25">
      <c r="B14" s="136" t="s">
        <v>89</v>
      </c>
      <c r="C14" s="137"/>
      <c r="D14" s="122" t="s">
        <v>85</v>
      </c>
      <c r="E14" s="122"/>
      <c r="F14" s="138"/>
      <c r="G14" s="18"/>
    </row>
    <row r="15" spans="1:10" ht="15.75" x14ac:dyDescent="0.25">
      <c r="A15" s="18"/>
      <c r="B15" s="139"/>
      <c r="C15" s="140"/>
      <c r="D15" s="141"/>
      <c r="E15" s="141"/>
      <c r="F15" s="142"/>
      <c r="G15" s="18"/>
    </row>
    <row r="16" spans="1:10" ht="15.75" x14ac:dyDescent="0.25">
      <c r="A16" s="18"/>
      <c r="B16" s="121"/>
      <c r="C16" s="137"/>
      <c r="D16" s="122"/>
      <c r="E16" s="122"/>
      <c r="F16" s="122"/>
      <c r="G16" s="18"/>
    </row>
    <row r="17" spans="1:7" ht="30.6" customHeight="1" x14ac:dyDescent="0.2">
      <c r="B17" s="40"/>
      <c r="C17" s="40"/>
      <c r="D17" s="40"/>
      <c r="E17" s="40"/>
      <c r="F17" s="40"/>
      <c r="G17" s="18"/>
    </row>
    <row r="18" spans="1:7" ht="15.75" x14ac:dyDescent="0.25">
      <c r="A18" s="41"/>
      <c r="B18" s="35" t="s">
        <v>96</v>
      </c>
      <c r="C18" s="36"/>
      <c r="D18" s="37"/>
      <c r="E18" s="37"/>
      <c r="F18" s="22"/>
      <c r="G18" s="38"/>
    </row>
    <row r="19" spans="1:7" x14ac:dyDescent="0.2">
      <c r="B19" s="21"/>
      <c r="C19" s="21"/>
      <c r="D19" s="124"/>
      <c r="E19" s="21"/>
      <c r="F19" s="21"/>
      <c r="G19" s="18"/>
    </row>
    <row r="20" spans="1:7" x14ac:dyDescent="0.2">
      <c r="B20" s="21" t="s">
        <v>95</v>
      </c>
      <c r="C20" s="21"/>
      <c r="D20" s="129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5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5" t="s">
        <v>309</v>
      </c>
      <c r="C23" s="36"/>
      <c r="D23" s="37"/>
      <c r="E23" s="37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3">
        <v>20</v>
      </c>
      <c r="E25" s="126"/>
      <c r="F25" s="21"/>
      <c r="G25" s="18"/>
    </row>
    <row r="26" spans="1:7" x14ac:dyDescent="0.2">
      <c r="A26" s="39"/>
      <c r="B26" s="39"/>
      <c r="C26" s="39"/>
      <c r="D26" s="39"/>
      <c r="E26" s="39"/>
      <c r="F26" s="39"/>
      <c r="G26" s="128">
        <f>D24+D25</f>
        <v>50</v>
      </c>
    </row>
    <row r="27" spans="1:7" ht="15" thickBot="1" x14ac:dyDescent="0.25">
      <c r="B27" s="34"/>
      <c r="C27" s="34"/>
      <c r="D27" s="34"/>
      <c r="E27" s="34"/>
      <c r="F27" s="18"/>
      <c r="G27" s="18"/>
    </row>
    <row r="28" spans="1:7" ht="19.5" thickTop="1" x14ac:dyDescent="0.3">
      <c r="B28" s="33" t="s">
        <v>310</v>
      </c>
      <c r="C28" s="18"/>
      <c r="D28" s="127">
        <f>SUM(D20,G26)</f>
        <v>250</v>
      </c>
      <c r="E28" s="28"/>
      <c r="F28" s="2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3" t="s">
        <v>232</v>
      </c>
      <c r="B31" s="144" t="s">
        <v>331</v>
      </c>
      <c r="C31" s="144"/>
      <c r="D31" s="144"/>
      <c r="E31" s="144"/>
      <c r="F31" s="144"/>
      <c r="G31" s="144"/>
    </row>
    <row r="32" spans="1:7" x14ac:dyDescent="0.2">
      <c r="A32" s="143"/>
      <c r="B32" s="144"/>
      <c r="C32" s="144"/>
      <c r="D32" s="144"/>
      <c r="E32" s="144"/>
      <c r="F32" s="144"/>
      <c r="G32" s="144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 x14ac:dyDescent="0.2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5"/>
      <c r="H3" s="145"/>
      <c r="I3" s="145"/>
      <c r="L3" s="119"/>
      <c r="R3" s="147"/>
    </row>
    <row r="4" spans="1:18" ht="15" thickBot="1" x14ac:dyDescent="0.25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 x14ac:dyDescent="0.25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277</v>
      </c>
      <c r="Q5" t="s">
        <v>316</v>
      </c>
      <c r="R5" s="147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1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1">
        <v>200</v>
      </c>
      <c r="H7" s="161">
        <v>30</v>
      </c>
      <c r="I7" s="161">
        <v>20</v>
      </c>
      <c r="J7" t="s">
        <v>331</v>
      </c>
      <c r="K7">
        <v>1</v>
      </c>
      <c r="L7" s="119">
        <v>43860.882256944446</v>
      </c>
      <c r="M7" s="161">
        <f t="shared" si="0"/>
        <v>250</v>
      </c>
      <c r="Q7" t="s">
        <v>317</v>
      </c>
      <c r="R7" s="129">
        <v>70000</v>
      </c>
    </row>
    <row r="9" spans="1:18" x14ac:dyDescent="0.2">
      <c r="Q9" t="s">
        <v>318</v>
      </c>
      <c r="R9" s="129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7" sqref="H17"/>
    </sheetView>
  </sheetViews>
  <sheetFormatPr baseColWidth="10" defaultRowHeight="14.25" x14ac:dyDescent="0.2"/>
  <sheetData>
    <row r="2" spans="2:15" x14ac:dyDescent="0.2">
      <c r="G2" s="84" t="s">
        <v>100</v>
      </c>
      <c r="H2" s="84"/>
      <c r="I2" s="84"/>
    </row>
    <row r="3" spans="2:15" ht="15" thickBot="1" x14ac:dyDescent="0.25">
      <c r="G3" s="87" t="s">
        <v>48</v>
      </c>
      <c r="H3" s="88" t="s">
        <v>52</v>
      </c>
      <c r="I3" s="89" t="s">
        <v>57</v>
      </c>
    </row>
    <row r="4" spans="2:15" ht="15" thickTop="1" x14ac:dyDescent="0.2">
      <c r="G4" s="85"/>
      <c r="H4" s="86"/>
      <c r="I4" s="26"/>
    </row>
    <row r="7" spans="2:15" ht="15" thickBot="1" x14ac:dyDescent="0.25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 x14ac:dyDescent="0.25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 x14ac:dyDescent="0.25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 x14ac:dyDescent="0.25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 x14ac:dyDescent="0.25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 x14ac:dyDescent="0.25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 x14ac:dyDescent="0.25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 x14ac:dyDescent="0.25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C20" sqref="C20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 x14ac:dyDescent="0.2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 x14ac:dyDescent="0.2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 x14ac:dyDescent="0.2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 x14ac:dyDescent="0.2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 x14ac:dyDescent="0.2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 x14ac:dyDescent="0.2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 x14ac:dyDescent="0.2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 x14ac:dyDescent="0.2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 x14ac:dyDescent="0.2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 x14ac:dyDescent="0.2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 x14ac:dyDescent="0.2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 x14ac:dyDescent="0.2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 x14ac:dyDescent="0.2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3" t="s">
        <v>204</v>
      </c>
      <c r="J1" s="83"/>
      <c r="K1" s="83"/>
      <c r="L1" s="83"/>
    </row>
    <row r="2" spans="1:12" ht="53.45" customHeight="1" x14ac:dyDescent="0.2">
      <c r="I2" s="81" t="s">
        <v>119</v>
      </c>
      <c r="J2" s="81"/>
      <c r="K2" s="82" t="s">
        <v>205</v>
      </c>
      <c r="L2" s="81"/>
    </row>
    <row r="3" spans="1:12" ht="14.45" customHeight="1" x14ac:dyDescent="0.2">
      <c r="I3" s="67" t="s">
        <v>2</v>
      </c>
      <c r="J3" s="67" t="s">
        <v>120</v>
      </c>
      <c r="K3" s="67" t="s">
        <v>2</v>
      </c>
      <c r="L3" s="67" t="s">
        <v>120</v>
      </c>
    </row>
    <row r="4" spans="1:12" x14ac:dyDescent="0.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 x14ac:dyDescent="0.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H13" sqref="H13:H17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 x14ac:dyDescent="0.2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 x14ac:dyDescent="0.2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 x14ac:dyDescent="0.2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 x14ac:dyDescent="0.2">
      <c r="D6" s="91">
        <v>4</v>
      </c>
      <c r="F6" s="91" t="s">
        <v>51</v>
      </c>
      <c r="J6" s="91" t="s">
        <v>86</v>
      </c>
    </row>
    <row r="7" spans="4:11" x14ac:dyDescent="0.2">
      <c r="F7" s="92" t="s">
        <v>53</v>
      </c>
      <c r="J7" s="92" t="s">
        <v>87</v>
      </c>
    </row>
    <row r="8" spans="4:11" x14ac:dyDescent="0.2">
      <c r="F8" s="91" t="s">
        <v>54</v>
      </c>
      <c r="J8" s="91" t="s">
        <v>88</v>
      </c>
    </row>
    <row r="9" spans="4:11" x14ac:dyDescent="0.2">
      <c r="F9" s="92" t="s">
        <v>55</v>
      </c>
    </row>
    <row r="10" spans="4:11" x14ac:dyDescent="0.2">
      <c r="F10" s="91" t="s">
        <v>56</v>
      </c>
    </row>
    <row r="11" spans="4:11" x14ac:dyDescent="0.2">
      <c r="F11" s="92" t="s">
        <v>58</v>
      </c>
    </row>
    <row r="12" spans="4:11" ht="15" thickBot="1" x14ac:dyDescent="0.25">
      <c r="F12" s="91" t="s">
        <v>59</v>
      </c>
      <c r="H12" s="152" t="s">
        <v>234</v>
      </c>
      <c r="I12" s="153" t="s">
        <v>325</v>
      </c>
      <c r="J12" s="153" t="s">
        <v>324</v>
      </c>
      <c r="K12" s="154" t="s">
        <v>323</v>
      </c>
    </row>
    <row r="13" spans="4:11" ht="15" thickTop="1" x14ac:dyDescent="0.2">
      <c r="F13" s="92" t="s">
        <v>60</v>
      </c>
      <c r="H13" s="149" t="s">
        <v>270</v>
      </c>
      <c r="I13" s="93">
        <v>5</v>
      </c>
      <c r="J13" s="93">
        <v>2</v>
      </c>
      <c r="K13" s="151">
        <v>1</v>
      </c>
    </row>
    <row r="14" spans="4:11" ht="15" thickBot="1" x14ac:dyDescent="0.25">
      <c r="F14" s="91" t="s">
        <v>61</v>
      </c>
      <c r="H14" s="148" t="s">
        <v>271</v>
      </c>
      <c r="I14" s="94">
        <v>4</v>
      </c>
      <c r="J14" s="94">
        <v>10</v>
      </c>
      <c r="K14" s="150">
        <v>8</v>
      </c>
    </row>
    <row r="15" spans="4:11" ht="15" thickTop="1" x14ac:dyDescent="0.2">
      <c r="F15" s="92" t="s">
        <v>62</v>
      </c>
      <c r="H15" s="149" t="s">
        <v>272</v>
      </c>
      <c r="I15" s="93">
        <v>3</v>
      </c>
      <c r="J15" s="93">
        <v>4</v>
      </c>
      <c r="K15" s="151">
        <v>6</v>
      </c>
    </row>
    <row r="16" spans="4:11" ht="15" thickBot="1" x14ac:dyDescent="0.25">
      <c r="F16" s="91" t="s">
        <v>63</v>
      </c>
      <c r="H16" s="148" t="s">
        <v>322</v>
      </c>
      <c r="I16" s="94">
        <v>2</v>
      </c>
      <c r="J16" s="94">
        <v>2</v>
      </c>
      <c r="K16" s="150">
        <v>4</v>
      </c>
    </row>
    <row r="17" spans="6:11" ht="15" thickTop="1" x14ac:dyDescent="0.2">
      <c r="F17" s="92" t="s">
        <v>64</v>
      </c>
      <c r="H17" s="149" t="s">
        <v>319</v>
      </c>
      <c r="I17" s="93">
        <v>6</v>
      </c>
      <c r="J17" s="93">
        <v>2</v>
      </c>
      <c r="K17" s="151">
        <v>1</v>
      </c>
    </row>
    <row r="18" spans="6:11" x14ac:dyDescent="0.2">
      <c r="F18" s="91" t="s">
        <v>65</v>
      </c>
      <c r="H18" s="155" t="s">
        <v>326</v>
      </c>
      <c r="I18" s="156">
        <f>SUM(I13:I17)</f>
        <v>20</v>
      </c>
      <c r="J18" s="156">
        <f>SUM(J13:J17)</f>
        <v>20</v>
      </c>
      <c r="K18" s="157">
        <f>SUM(K13:K17)</f>
        <v>20</v>
      </c>
    </row>
    <row r="19" spans="6:11" x14ac:dyDescent="0.2">
      <c r="F19" s="92" t="s">
        <v>66</v>
      </c>
    </row>
    <row r="20" spans="6:11" x14ac:dyDescent="0.2">
      <c r="F20" s="91" t="s">
        <v>67</v>
      </c>
    </row>
    <row r="21" spans="6:11" ht="15" thickBot="1" x14ac:dyDescent="0.25">
      <c r="F21" s="92" t="s">
        <v>68</v>
      </c>
      <c r="H21" s="159" t="s">
        <v>330</v>
      </c>
      <c r="I21" s="159" t="s">
        <v>268</v>
      </c>
    </row>
    <row r="22" spans="6:11" ht="15" thickTop="1" x14ac:dyDescent="0.2">
      <c r="F22" s="91" t="s">
        <v>69</v>
      </c>
      <c r="I22" s="160" t="s">
        <v>269</v>
      </c>
    </row>
    <row r="23" spans="6:11" x14ac:dyDescent="0.2">
      <c r="F23" s="92" t="s">
        <v>70</v>
      </c>
    </row>
    <row r="24" spans="6:11" x14ac:dyDescent="0.2">
      <c r="F24" s="91" t="s">
        <v>71</v>
      </c>
    </row>
    <row r="25" spans="6:11" x14ac:dyDescent="0.2">
      <c r="F25" s="92" t="s">
        <v>72</v>
      </c>
    </row>
    <row r="26" spans="6:11" x14ac:dyDescent="0.2">
      <c r="F26" s="91" t="s">
        <v>73</v>
      </c>
    </row>
    <row r="27" spans="6:11" x14ac:dyDescent="0.2">
      <c r="F27" s="92" t="s">
        <v>74</v>
      </c>
    </row>
    <row r="28" spans="6:11" x14ac:dyDescent="0.2">
      <c r="F28" s="91" t="s">
        <v>75</v>
      </c>
    </row>
    <row r="29" spans="6:11" x14ac:dyDescent="0.2">
      <c r="F29" s="92" t="s">
        <v>76</v>
      </c>
    </row>
    <row r="30" spans="6:11" x14ac:dyDescent="0.2">
      <c r="F30" s="91" t="s">
        <v>77</v>
      </c>
    </row>
    <row r="31" spans="6:11" x14ac:dyDescent="0.2">
      <c r="F31" s="92" t="s">
        <v>78</v>
      </c>
    </row>
    <row r="32" spans="6:11" x14ac:dyDescent="0.2">
      <c r="F32" s="91" t="s">
        <v>79</v>
      </c>
    </row>
    <row r="33" spans="6:6" x14ac:dyDescent="0.2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100" t="s">
        <v>107</v>
      </c>
      <c r="L3" s="101">
        <f>Billet!E5</f>
        <v>2</v>
      </c>
      <c r="M3" s="146">
        <f>Billet!I5</f>
        <v>130</v>
      </c>
    </row>
    <row r="4" spans="11:13" x14ac:dyDescent="0.2">
      <c r="K4" s="105" t="s">
        <v>108</v>
      </c>
      <c r="L4" s="101">
        <f>Billet!E6</f>
        <v>16</v>
      </c>
      <c r="M4" s="146">
        <f>Billet!I6</f>
        <v>1040</v>
      </c>
    </row>
    <row r="5" spans="11:13" x14ac:dyDescent="0.2">
      <c r="K5" s="100" t="s">
        <v>109</v>
      </c>
      <c r="L5" s="101">
        <f>Billet!E7</f>
        <v>5</v>
      </c>
      <c r="M5" s="146">
        <f>Billet!I7</f>
        <v>325</v>
      </c>
    </row>
    <row r="6" spans="11:13" x14ac:dyDescent="0.2">
      <c r="K6" s="105" t="s">
        <v>101</v>
      </c>
      <c r="L6" s="101">
        <f>Billet!E8</f>
        <v>3</v>
      </c>
      <c r="M6" s="146">
        <f>Billet!I8</f>
        <v>453</v>
      </c>
    </row>
    <row r="7" spans="11:13" x14ac:dyDescent="0.2">
      <c r="K7" s="100" t="s">
        <v>102</v>
      </c>
      <c r="L7" s="101">
        <f>Billet!E9</f>
        <v>0</v>
      </c>
      <c r="M7" s="146">
        <f>Billet!I9</f>
        <v>0</v>
      </c>
    </row>
    <row r="8" spans="11:13" x14ac:dyDescent="0.2">
      <c r="K8" s="105" t="s">
        <v>103</v>
      </c>
      <c r="L8" s="101">
        <f>Billet!E10</f>
        <v>4</v>
      </c>
      <c r="M8" s="146">
        <f>Billet!I10</f>
        <v>724</v>
      </c>
    </row>
    <row r="9" spans="11:13" x14ac:dyDescent="0.2">
      <c r="K9" s="100" t="s">
        <v>18</v>
      </c>
      <c r="L9" s="101">
        <f>Billet!E11</f>
        <v>0</v>
      </c>
      <c r="M9" s="146">
        <f>Billet!I11</f>
        <v>0</v>
      </c>
    </row>
    <row r="10" spans="11:13" x14ac:dyDescent="0.2">
      <c r="K10" s="105" t="s">
        <v>19</v>
      </c>
      <c r="L10" s="101">
        <f>Billet!E12</f>
        <v>14</v>
      </c>
      <c r="M10" s="146">
        <f>Billet!I12</f>
        <v>1400</v>
      </c>
    </row>
    <row r="11" spans="11:13" x14ac:dyDescent="0.2">
      <c r="K11" s="100" t="s">
        <v>20</v>
      </c>
      <c r="L11" s="101">
        <f>Billet!E13</f>
        <v>0</v>
      </c>
      <c r="M11" s="146">
        <f>Billet!I13</f>
        <v>0</v>
      </c>
    </row>
    <row r="12" spans="11:13" x14ac:dyDescent="0.2">
      <c r="K12" s="105" t="s">
        <v>104</v>
      </c>
      <c r="L12" s="101">
        <f>Billet!E14</f>
        <v>0</v>
      </c>
      <c r="M12" s="146">
        <f>Billet!I14</f>
        <v>0</v>
      </c>
    </row>
    <row r="13" spans="11:13" x14ac:dyDescent="0.2">
      <c r="K13" s="100" t="s">
        <v>105</v>
      </c>
      <c r="L13" s="101">
        <f>Billet!E15</f>
        <v>12</v>
      </c>
      <c r="M13" s="146">
        <f>Billet!I15</f>
        <v>3000</v>
      </c>
    </row>
    <row r="14" spans="11:13" x14ac:dyDescent="0.2">
      <c r="K14" s="105" t="s">
        <v>106</v>
      </c>
      <c r="L14" s="101">
        <f>Billet!E16</f>
        <v>9</v>
      </c>
      <c r="M14" s="146">
        <f>Billet!I16</f>
        <v>2700</v>
      </c>
    </row>
    <row r="19" spans="11:13" x14ac:dyDescent="0.2">
      <c r="K19" s="75" t="s">
        <v>121</v>
      </c>
      <c r="L19" s="2">
        <f>Hébergement!C19</f>
        <v>3</v>
      </c>
      <c r="M19" s="76">
        <f>Hébergement!E19</f>
        <v>75</v>
      </c>
    </row>
    <row r="20" spans="11:13" x14ac:dyDescent="0.2">
      <c r="K20" s="78" t="s">
        <v>122</v>
      </c>
      <c r="L20" s="2">
        <f>Hébergement!C20</f>
        <v>0</v>
      </c>
      <c r="M20" s="76">
        <f>Hébergement!E20</f>
        <v>0</v>
      </c>
    </row>
    <row r="21" spans="11:13" x14ac:dyDescent="0.2">
      <c r="K21" s="75" t="s">
        <v>123</v>
      </c>
      <c r="L21" s="2">
        <f>Hébergement!C21</f>
        <v>15</v>
      </c>
      <c r="M21" s="76">
        <f>Hébergement!E21</f>
        <v>1290</v>
      </c>
    </row>
    <row r="26" spans="11:13" x14ac:dyDescent="0.2">
      <c r="K26" t="s">
        <v>315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zoomScale="85" zoomScaleNormal="85" workbookViewId="0">
      <selection activeCell="F11" sqref="F11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4" t="s">
        <v>22</v>
      </c>
      <c r="B4" s="108" t="s">
        <v>235</v>
      </c>
      <c r="C4" s="107" t="s">
        <v>25</v>
      </c>
      <c r="D4" s="108" t="s">
        <v>236</v>
      </c>
      <c r="E4" s="115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10" t="s">
        <v>238</v>
      </c>
      <c r="B5" s="109" t="s">
        <v>239</v>
      </c>
      <c r="C5" s="109"/>
      <c r="D5" s="109"/>
      <c r="E5" s="111" t="s">
        <v>240</v>
      </c>
      <c r="F5" s="158" t="s">
        <v>270</v>
      </c>
      <c r="G5" s="158"/>
      <c r="H5" s="158"/>
      <c r="K5" t="s">
        <v>332</v>
      </c>
    </row>
    <row r="6" spans="1:12" x14ac:dyDescent="0.2">
      <c r="A6" s="110" t="s">
        <v>241</v>
      </c>
      <c r="B6" s="109" t="s">
        <v>242</v>
      </c>
      <c r="C6" s="109" t="s">
        <v>342</v>
      </c>
      <c r="D6" s="109" t="s">
        <v>343</v>
      </c>
      <c r="E6" s="111" t="s">
        <v>243</v>
      </c>
      <c r="F6" s="109" t="s">
        <v>271</v>
      </c>
      <c r="G6" s="165"/>
      <c r="H6" s="109"/>
      <c r="K6" s="1" t="s">
        <v>113</v>
      </c>
      <c r="L6" s="1">
        <f>COUNTA(Tableau8[Poste Vendredi])</f>
        <v>6</v>
      </c>
    </row>
    <row r="7" spans="1:12" x14ac:dyDescent="0.2">
      <c r="A7" s="110" t="s">
        <v>244</v>
      </c>
      <c r="B7" s="109" t="s">
        <v>245</v>
      </c>
      <c r="C7" s="109" t="s">
        <v>355</v>
      </c>
      <c r="D7" s="109" t="s">
        <v>356</v>
      </c>
      <c r="E7" s="111" t="s">
        <v>246</v>
      </c>
      <c r="F7" s="109"/>
      <c r="G7" s="165" t="s">
        <v>271</v>
      </c>
      <c r="H7" s="109"/>
      <c r="K7" s="1" t="s">
        <v>114</v>
      </c>
      <c r="L7" s="1">
        <f>COUNTA(Tableau8[Poste Samedi])</f>
        <v>4</v>
      </c>
    </row>
    <row r="8" spans="1:12" x14ac:dyDescent="0.2">
      <c r="A8" s="110" t="s">
        <v>247</v>
      </c>
      <c r="B8" s="109" t="s">
        <v>248</v>
      </c>
      <c r="C8" s="109" t="s">
        <v>359</v>
      </c>
      <c r="D8" s="109" t="s">
        <v>360</v>
      </c>
      <c r="E8" s="111" t="s">
        <v>249</v>
      </c>
      <c r="F8" s="109" t="s">
        <v>271</v>
      </c>
      <c r="G8" s="109"/>
      <c r="H8" s="165" t="s">
        <v>319</v>
      </c>
      <c r="K8" s="1" t="s">
        <v>115</v>
      </c>
      <c r="L8" s="1">
        <f>COUNTA(Tableau8[Poste Dimanche])</f>
        <v>4</v>
      </c>
    </row>
    <row r="9" spans="1:12" x14ac:dyDescent="0.2">
      <c r="A9" s="110" t="s">
        <v>250</v>
      </c>
      <c r="B9" s="109" t="s">
        <v>251</v>
      </c>
      <c r="C9" s="109"/>
      <c r="D9" s="109"/>
      <c r="E9" s="111" t="s">
        <v>252</v>
      </c>
      <c r="F9" s="109"/>
      <c r="G9" s="109"/>
      <c r="H9" s="109"/>
    </row>
    <row r="10" spans="1:12" x14ac:dyDescent="0.2">
      <c r="A10" s="110" t="s">
        <v>253</v>
      </c>
      <c r="B10" s="109" t="s">
        <v>254</v>
      </c>
      <c r="C10" s="109"/>
      <c r="D10" s="109"/>
      <c r="E10" s="111" t="s">
        <v>255</v>
      </c>
      <c r="F10" s="109"/>
      <c r="G10" s="109"/>
      <c r="H10" s="109"/>
    </row>
    <row r="11" spans="1:12" x14ac:dyDescent="0.2">
      <c r="A11" s="110" t="s">
        <v>256</v>
      </c>
      <c r="B11" s="109" t="s">
        <v>257</v>
      </c>
      <c r="C11" s="109"/>
      <c r="D11" s="109"/>
      <c r="E11" s="111" t="s">
        <v>258</v>
      </c>
      <c r="F11" s="109"/>
      <c r="G11" s="109"/>
      <c r="H11" s="109"/>
      <c r="K11" t="s">
        <v>333</v>
      </c>
    </row>
    <row r="12" spans="1:12" x14ac:dyDescent="0.2">
      <c r="A12" s="110" t="s">
        <v>259</v>
      </c>
      <c r="B12" s="109" t="s">
        <v>260</v>
      </c>
      <c r="C12" s="109"/>
      <c r="D12" s="109"/>
      <c r="E12" s="116"/>
      <c r="F12" s="109"/>
      <c r="G12" s="165" t="s">
        <v>319</v>
      </c>
      <c r="H12" s="109"/>
      <c r="K12" s="165" t="s">
        <v>270</v>
      </c>
      <c r="L12" s="1">
        <f>COUNTIF(Tableau8[[Poste Vendredi]:[Poste Dimanche]],K12)</f>
        <v>4</v>
      </c>
    </row>
    <row r="13" spans="1:12" x14ac:dyDescent="0.2">
      <c r="A13" s="110" t="s">
        <v>261</v>
      </c>
      <c r="B13" s="109" t="s">
        <v>262</v>
      </c>
      <c r="C13" s="109"/>
      <c r="D13" s="109"/>
      <c r="E13" s="116"/>
      <c r="F13" s="109"/>
      <c r="G13" s="109"/>
      <c r="H13" s="109"/>
      <c r="K13" s="165" t="s">
        <v>271</v>
      </c>
      <c r="L13" s="1">
        <f>COUNTIF(Tableau8[[Poste Vendredi]:[Poste Dimanche]],K13)</f>
        <v>5</v>
      </c>
    </row>
    <row r="14" spans="1:12" x14ac:dyDescent="0.2">
      <c r="A14" s="110" t="s">
        <v>263</v>
      </c>
      <c r="B14" s="109" t="s">
        <v>264</v>
      </c>
      <c r="C14" s="109"/>
      <c r="D14" s="109"/>
      <c r="E14" s="111" t="s">
        <v>265</v>
      </c>
      <c r="F14" s="109"/>
      <c r="G14" s="109"/>
      <c r="H14" s="109"/>
      <c r="K14" s="165" t="s">
        <v>272</v>
      </c>
      <c r="L14" s="1">
        <f>COUNTIF(Tableau8[[Poste Vendredi]:[Poste Dimanche]],K14)</f>
        <v>1</v>
      </c>
    </row>
    <row r="15" spans="1:12" x14ac:dyDescent="0.2">
      <c r="A15" s="112" t="s">
        <v>266</v>
      </c>
      <c r="B15" s="113" t="s">
        <v>267</v>
      </c>
      <c r="C15" s="113"/>
      <c r="D15" s="113"/>
      <c r="E15" s="117"/>
      <c r="F15" s="113"/>
      <c r="G15" s="113"/>
      <c r="H15" s="113"/>
      <c r="K15" s="165" t="s">
        <v>322</v>
      </c>
      <c r="L15" s="1">
        <f>COUNTIF(Tableau8[[Poste Vendredi]:[Poste Dimanche]],K15)</f>
        <v>2</v>
      </c>
    </row>
    <row r="16" spans="1:12" x14ac:dyDescent="0.2">
      <c r="A16" s="112" t="s">
        <v>357</v>
      </c>
      <c r="B16" s="113" t="s">
        <v>341</v>
      </c>
      <c r="C16" s="113" t="s">
        <v>334</v>
      </c>
      <c r="D16" s="113" t="s">
        <v>335</v>
      </c>
      <c r="E16" s="166" t="s">
        <v>336</v>
      </c>
      <c r="F16" s="113" t="s">
        <v>270</v>
      </c>
      <c r="G16" s="113"/>
      <c r="H16" s="113" t="s">
        <v>272</v>
      </c>
      <c r="K16" s="165" t="s">
        <v>319</v>
      </c>
      <c r="L16" s="1">
        <f>COUNTIF(Tableau8[[Poste Vendredi]:[Poste Dimanche]],K16)</f>
        <v>2</v>
      </c>
    </row>
    <row r="17" spans="1:8" x14ac:dyDescent="0.2">
      <c r="A17" s="112" t="s">
        <v>337</v>
      </c>
      <c r="B17" s="113"/>
      <c r="C17" s="113" t="s">
        <v>338</v>
      </c>
      <c r="D17" s="113" t="s">
        <v>339</v>
      </c>
      <c r="E17" s="166" t="s">
        <v>340</v>
      </c>
      <c r="F17" s="113"/>
      <c r="G17" s="113"/>
      <c r="H17" s="113"/>
    </row>
    <row r="18" spans="1:8" x14ac:dyDescent="0.2">
      <c r="A18" s="112" t="s">
        <v>344</v>
      </c>
      <c r="B18" s="113" t="s">
        <v>345</v>
      </c>
      <c r="C18" s="113" t="s">
        <v>346</v>
      </c>
      <c r="D18" s="113" t="s">
        <v>347</v>
      </c>
      <c r="E18" s="166" t="s">
        <v>348</v>
      </c>
      <c r="F18" s="113" t="s">
        <v>270</v>
      </c>
      <c r="G18" s="113" t="s">
        <v>271</v>
      </c>
      <c r="H18" s="113" t="s">
        <v>322</v>
      </c>
    </row>
    <row r="19" spans="1:8" x14ac:dyDescent="0.2">
      <c r="A19" s="112" t="s">
        <v>349</v>
      </c>
      <c r="B19" s="113" t="s">
        <v>350</v>
      </c>
      <c r="C19" s="113" t="s">
        <v>351</v>
      </c>
      <c r="D19" s="113" t="s">
        <v>352</v>
      </c>
      <c r="E19" s="166" t="s">
        <v>353</v>
      </c>
      <c r="F19" s="113" t="s">
        <v>322</v>
      </c>
      <c r="G19" s="113"/>
      <c r="H19" s="113"/>
    </row>
    <row r="20" spans="1:8" x14ac:dyDescent="0.2">
      <c r="A20" s="112" t="s">
        <v>362</v>
      </c>
      <c r="B20" s="113" t="s">
        <v>363</v>
      </c>
      <c r="C20" s="113" t="s">
        <v>364</v>
      </c>
      <c r="D20" s="113" t="s">
        <v>335</v>
      </c>
      <c r="E20" s="166" t="s">
        <v>365</v>
      </c>
      <c r="F20" s="113"/>
      <c r="G20" s="113" t="s">
        <v>270</v>
      </c>
      <c r="H20" s="113" t="s">
        <v>271</v>
      </c>
    </row>
  </sheetData>
  <sheetProtection algorithmName="SHA-512" hashValue="mJ81355Cyh0KZy0cr1YqsYD+UWtiM5tRFejZrncfuGGEKZg0ZgfQFo8KFCqfc/8vVTBQmAzUGk1tpBvtj46AtA==" saltValue="UrTNQIyOZ6hBSmHYZa317w==" spinCount="100000" sheet="1" objects="1" scenarios="1"/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7" t="s">
        <v>113</v>
      </c>
      <c r="D3" s="167" t="s">
        <v>114</v>
      </c>
      <c r="E3" s="167" t="s">
        <v>115</v>
      </c>
    </row>
    <row r="4" spans="2:5" ht="28.5" x14ac:dyDescent="0.2">
      <c r="B4" s="164" t="s">
        <v>270</v>
      </c>
      <c r="C4" s="163" t="s">
        <v>358</v>
      </c>
      <c r="D4" s="163" t="s">
        <v>362</v>
      </c>
      <c r="E4" s="163"/>
    </row>
    <row r="5" spans="2:5" x14ac:dyDescent="0.2">
      <c r="B5" s="164" t="s">
        <v>271</v>
      </c>
      <c r="C5" s="163" t="s">
        <v>361</v>
      </c>
      <c r="D5" s="163" t="s">
        <v>354</v>
      </c>
      <c r="E5" s="163" t="s">
        <v>362</v>
      </c>
    </row>
    <row r="6" spans="2:5" x14ac:dyDescent="0.2">
      <c r="B6" s="164" t="s">
        <v>272</v>
      </c>
      <c r="C6" s="163"/>
      <c r="D6" s="163"/>
      <c r="E6" s="163" t="s">
        <v>357</v>
      </c>
    </row>
    <row r="7" spans="2:5" x14ac:dyDescent="0.2">
      <c r="B7" s="164" t="s">
        <v>322</v>
      </c>
      <c r="C7" s="163" t="s">
        <v>349</v>
      </c>
      <c r="D7" s="163"/>
      <c r="E7" s="163" t="s">
        <v>344</v>
      </c>
    </row>
    <row r="8" spans="2:5" x14ac:dyDescent="0.2">
      <c r="B8" s="164" t="s">
        <v>319</v>
      </c>
      <c r="C8" s="163"/>
      <c r="D8" s="163" t="s">
        <v>259</v>
      </c>
      <c r="E8" s="163" t="s">
        <v>247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2020-02-01T07:46:49Z</dcterms:modified>
</cp:coreProperties>
</file>